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170510 - Energetická opti..." sheetId="2" r:id="rId2"/>
    <sheet name="Vstup sys - Vstup systém" sheetId="3" r:id="rId3"/>
    <sheet name="Osvětlení - Osvětlení" sheetId="4" r:id="rId4"/>
    <sheet name="Hromosvod - Hromosvod" sheetId="5" r:id="rId5"/>
    <sheet name="Pokyny pro vyplnění" sheetId="6" r:id="rId6"/>
  </sheets>
  <definedNames>
    <definedName name="_xlnm.Print_Area" localSheetId="0">'Rekapitulace stavby'!$D$4:$AO$33,'Rekapitulace stavby'!$C$39:$AQ$56</definedName>
    <definedName name="_xlnm._FilterDatabase" localSheetId="1" hidden="1">'170510 - Energetická opti...'!$C$113:$K$1277</definedName>
    <definedName name="_xlnm.Print_Area" localSheetId="1">'170510 - Energetická opti...'!$C$4:$J$34,'170510 - Energetická opti...'!$C$40:$J$97,'170510 - Energetická opti...'!$C$103:$K$1277</definedName>
    <definedName name="_xlnm._FilterDatabase" localSheetId="2" hidden="1">'Vstup sys - Vstup systém'!$C$77:$K$102</definedName>
    <definedName name="_xlnm.Print_Area" localSheetId="2">'Vstup sys - Vstup systém'!$C$4:$J$36,'Vstup sys - Vstup systém'!$C$42:$J$59,'Vstup sys - Vstup systém'!$C$65:$K$102</definedName>
    <definedName name="_xlnm._FilterDatabase" localSheetId="3" hidden="1">'Osvětlení - Osvětlení'!$C$81:$K$117</definedName>
    <definedName name="_xlnm.Print_Area" localSheetId="3">'Osvětlení - Osvětlení'!$C$4:$J$36,'Osvětlení - Osvětlení'!$C$42:$J$63,'Osvětlení - Osvětlení'!$C$69:$K$117</definedName>
    <definedName name="_xlnm._FilterDatabase" localSheetId="4" hidden="1">'Hromosvod - Hromosvod'!$C$80:$K$111</definedName>
    <definedName name="_xlnm.Print_Area" localSheetId="4">'Hromosvod - Hromosvod'!$C$4:$J$36,'Hromosvod - Hromosvod'!$C$42:$J$62,'Hromosvod - Hromosvod'!$C$68:$K$111</definedName>
    <definedName name="_xlnm.Print_Area" localSheetId="5">'Pokyny pro vyplnění'!$B$2:$K$69,'Pokyny pro vyplnění'!$B$72:$K$116,'Pokyny pro vyplnění'!$B$119:$K$188,'Pokyny pro vyplnění'!$B$196:$K$216</definedName>
    <definedName name="_xlnm.Print_Titles" localSheetId="0">'Rekapitulace stavby'!$49:$49</definedName>
    <definedName name="_xlnm.Print_Titles" localSheetId="1">'170510 - Energetická opti...'!$113:$113</definedName>
    <definedName name="_xlnm.Print_Titles" localSheetId="2">'Vstup sys - Vstup systém'!$77:$77</definedName>
    <definedName name="_xlnm.Print_Titles" localSheetId="3">'Osvětlení - Osvětlení'!$81:$81</definedName>
    <definedName name="_xlnm.Print_Titles" localSheetId="4">'Hromosvod - Hromosvod'!$80:$80</definedName>
  </definedNames>
  <calcPr fullCalcOnLoad="1"/>
</workbook>
</file>

<file path=xl/sharedStrings.xml><?xml version="1.0" encoding="utf-8"?>
<sst xmlns="http://schemas.openxmlformats.org/spreadsheetml/2006/main" count="14938" uniqueCount="2949">
  <si>
    <t>Export VZ</t>
  </si>
  <si>
    <t>List obsahuje:</t>
  </si>
  <si>
    <t>1) Rekapitulace stavby</t>
  </si>
  <si>
    <t>2) Rekapitulace objektů stavby a soupisů prací</t>
  </si>
  <si>
    <t>3.0</t>
  </si>
  <si>
    <t>ZAMOK</t>
  </si>
  <si>
    <t>False</t>
  </si>
  <si>
    <t>{c8a57e5b-2948-4689-8dd6-9a064768981e}</t>
  </si>
  <si>
    <t>0,01</t>
  </si>
  <si>
    <t>21</t>
  </si>
  <si>
    <t>15</t>
  </si>
  <si>
    <t>REKAPITULACE STAVBY</t>
  </si>
  <si>
    <t>v ---  níže se nacházejí doplnkové a pomocné údaje k sestavám  --- v</t>
  </si>
  <si>
    <t>Návod na vyplnění</t>
  </si>
  <si>
    <t>0,001</t>
  </si>
  <si>
    <t>Kód:</t>
  </si>
  <si>
    <t>170510</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</si>
  <si>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</si>
  <si>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</si>
  <si>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Energetická optimalizace budovy Gymnázia Jiřího Ortena, Jaselská 932, Kutná Hora</t>
  </si>
  <si>
    <t>KSO:</t>
  </si>
  <si>
    <t/>
  </si>
  <si>
    <t>CC-CZ:</t>
  </si>
  <si>
    <t>Místo:</t>
  </si>
  <si>
    <t>Jaselská 932, Kutná Hora</t>
  </si>
  <si>
    <t>Datum:</t>
  </si>
  <si>
    <t>7. 11. 2017</t>
  </si>
  <si>
    <t>Zadavatel:</t>
  </si>
  <si>
    <t>IČ:</t>
  </si>
  <si>
    <t>Gymnázium Jiřího Ortena</t>
  </si>
  <si>
    <t>DIČ:</t>
  </si>
  <si>
    <t>Uchazeč:</t>
  </si>
  <si>
    <t>Vyplň údaj</t>
  </si>
  <si>
    <t>Projektant:</t>
  </si>
  <si>
    <t>DOMUSDESIGN</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</si>
  <si>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</si>
  <si>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</si>
  <si>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</si>
  <si>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</si>
  <si>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</si>
  <si>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</si>
  <si>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</si>
  <si>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</si>
  <si>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</si>
  <si>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</si>
  <si>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</si>
  <si>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</si>
  <si>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</si>
  <si>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</si>
  <si>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</si>
  <si>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</si>
  <si>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</si>
  <si>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</si>
  <si>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</si>
  <si>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</si>
  <si>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</si>
  <si>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</si>
  <si>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</si>
  <si>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</si>
  <si>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</si>
  <si>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</si>
  <si>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</si>
  <si>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</si>
  <si>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</si>
  <si>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</si>
  <si>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</si>
  <si>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</si>
  <si>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</si>
  <si>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</si>
  <si>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</si>
  <si>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</si>
  <si>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</si>
  <si>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</si>
  <si>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</si>
  <si>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</si>
  <si>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</si>
  <si>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</si>
  <si>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</si>
  <si>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</si>
  <si>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Vstup sys</t>
  </si>
  <si>
    <t>Vstup systém</t>
  </si>
  <si>
    <t>{c1ae2dd1-a002-418f-acb3-8f5c163e5242}</t>
  </si>
  <si>
    <t>2</t>
  </si>
  <si>
    <t>Osvětlení</t>
  </si>
  <si>
    <t>{3b0e6066-1607-4263-afca-a54e887db9b6}</t>
  </si>
  <si>
    <t>Hromosvod</t>
  </si>
  <si>
    <t>{a1aaeeee-22b6-425d-b12b-91a447614341}</t>
  </si>
  <si>
    <t>1) Krycí list soupisu</t>
  </si>
  <si>
    <t>2) Rekapitulace</t>
  </si>
  <si>
    <t>3) Soupis prací</t>
  </si>
  <si>
    <t>Zpět na list:</t>
  </si>
  <si>
    <t>Rekapitulace stavby</t>
  </si>
  <si>
    <t>KRYCÍ LIST SOUPISU</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</si>
  <si>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</si>
  <si>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</si>
  <si>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</si>
  <si>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</si>
  <si>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</si>
  <si>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</si>
  <si>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</si>
  <si>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</si>
  <si>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</si>
  <si>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</si>
  <si>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t>
  </si>
  <si>
    <t xml:space="preserve">    6 - Úpravy povrchů, podlahy a osazování výplní</t>
  </si>
  <si>
    <t xml:space="preserve">    9 - Ostatní konstrukce a práce-bourání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</si>
  <si>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</si>
  <si>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</si>
  <si>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</si>
  <si>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</si>
  <si>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</si>
  <si>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</si>
  <si>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714 - Akustická a protiotřesová opatření</t>
  </si>
  <si>
    <t xml:space="preserve">    721 - Zdravotechnika - vnitřní kanalizace</t>
  </si>
  <si>
    <t xml:space="preserve">    731 - Ústřední vytápění - kotelny</t>
  </si>
  <si>
    <t xml:space="preserve">    762 - Konstrukce tesařské</t>
  </si>
  <si>
    <t xml:space="preserve">    763 - Konstrukce suché výstavby</t>
  </si>
  <si>
    <t xml:space="preserve">    764 - Konstrukce klempířské</t>
  </si>
  <si>
    <t xml:space="preserve">      764-K1 - Systém odvodnění střechy</t>
  </si>
  <si>
    <t xml:space="preserve">      764-K2 - Slunolamy</t>
  </si>
  <si>
    <t xml:space="preserve">      764-K3 - Parapety</t>
  </si>
  <si>
    <t xml:space="preserve">      764-K4 - Opláštěná roletová schránka nad oknem pod střechou</t>
  </si>
  <si>
    <t xml:space="preserve">      764-K5 - Střecha se sbíjeným vazníkem ( ST.101)</t>
  </si>
  <si>
    <t xml:space="preserve">      764-K6 - Střecha s ocelovými krokvemi a vlašskými vazníky ( ST.102, ST.103, ST.104, ST. 109, ST.115)</t>
  </si>
  <si>
    <t xml:space="preserve">      764-K7 - Střecha s lepenými vazníky a dřevěnými krokvemi </t>
  </si>
  <si>
    <t xml:space="preserve">      764-K8 - Střecha s dřevěnými krokvemi</t>
  </si>
  <si>
    <t xml:space="preserve">    764-K9 - Ostatní</t>
  </si>
  <si>
    <t xml:space="preserve">    765 - Konstrukce pokrývačské</t>
  </si>
  <si>
    <t xml:space="preserve">    766 - Konstrukce truhlářské</t>
  </si>
  <si>
    <t xml:space="preserve">    767 - Konstrukce zámečnické</t>
  </si>
  <si>
    <t xml:space="preserve">    771 - Podlahy z dlaždic</t>
  </si>
  <si>
    <t xml:space="preserve">    781 - Dokončovací práce - obklady</t>
  </si>
  <si>
    <t xml:space="preserve">    783 - Dokončovací práce - nátěry</t>
  </si>
  <si>
    <t xml:space="preserve">    784 - Dokončovací práce - malby a tapety</t>
  </si>
  <si>
    <t xml:space="preserve">    786 - Dokončovací práce - čalounické úpravy</t>
  </si>
  <si>
    <t>M - Práce a dodávky M</t>
  </si>
  <si>
    <t xml:space="preserve">    21-M - Elektromontáže</t>
  </si>
  <si>
    <t xml:space="preserve">    36-M - Montáž prov.,měř. a regul. zařízení</t>
  </si>
  <si>
    <t>VRN - Vedlejší rozpočtové náklady</t>
  </si>
  <si>
    <t xml:space="preserve">    VRN1 - Průzkumné, geodetické a projektové práce</t>
  </si>
  <si>
    <t xml:space="preserve">    VRN3 - Zařízení staveniště</t>
  </si>
  <si>
    <t xml:space="preserve">    VRN4 - Inženýrská činnost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</si>
  <si>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</si>
  <si>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</si>
  <si>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</si>
  <si>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</si>
  <si>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</si>
  <si>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</si>
  <si>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</si>
  <si>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</si>
  <si>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</si>
  <si>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</si>
  <si>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</si>
  <si>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</si>
  <si>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</si>
  <si>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</si>
  <si>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</si>
  <si>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</si>
  <si>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</si>
  <si>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</si>
  <si>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</si>
  <si>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111201101</t>
  </si>
  <si>
    <t>Odstranění křovin a stromů průměru kmene do 100 mm i s kořeny z celkové plochy do 1000 m2</t>
  </si>
  <si>
    <t>m2</t>
  </si>
  <si>
    <t>CS ÚRS 2017 01</t>
  </si>
  <si>
    <t>4</t>
  </si>
  <si>
    <t>-509186874</t>
  </si>
  <si>
    <t>PSC</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</si>
  <si>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</si>
  <si>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1112012</t>
  </si>
  <si>
    <t>Odstranění popínavých rostlin na fasádě</t>
  </si>
  <si>
    <t>-7075443</t>
  </si>
  <si>
    <t>3</t>
  </si>
  <si>
    <t>113106121</t>
  </si>
  <si>
    <t>Rozebrání dlažeb komunikací pro pěší z betonových nebo kamenných dlaždic pro opětovné použití</t>
  </si>
  <si>
    <t>-1209184308</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</si>
  <si>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(kromě silničních dílců),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</si>
  <si>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113106123</t>
  </si>
  <si>
    <t>Rozebrání dlažeb komunikací pro pěší ze zámkových dlaždic pro opětovné použití</t>
  </si>
  <si>
    <t>1679695138</t>
  </si>
  <si>
    <t>5</t>
  </si>
  <si>
    <t>11310711</t>
  </si>
  <si>
    <t>Odstranění kačírku pro opětné použití</t>
  </si>
  <si>
    <t>-1514238723</t>
  </si>
  <si>
    <t>6</t>
  </si>
  <si>
    <t>113107111</t>
  </si>
  <si>
    <t>Odstranění podkladu z kameniva těženého tl 100 mm - okapní chodníček pro opětovné použití</t>
  </si>
  <si>
    <t>-609046363</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</si>
  <si>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</si>
  <si>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7</t>
  </si>
  <si>
    <t>113107113</t>
  </si>
  <si>
    <t>Odstranění podkladu z kameniva těženého vč zeminy tl. 300 mm pro opětovné použití</t>
  </si>
  <si>
    <t>-2042988648</t>
  </si>
  <si>
    <t>8</t>
  </si>
  <si>
    <t>132212101</t>
  </si>
  <si>
    <t>Hloubení rýh š do 600 mm ručním nebo pneum nářadím v soudržných horninách tř. 3</t>
  </si>
  <si>
    <t>m3</t>
  </si>
  <si>
    <t>-304593917</t>
  </si>
  <si>
    <t xml:space="preserve">Poznámka k souboru cen: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</si>
  <si>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9</t>
  </si>
  <si>
    <t>132212109</t>
  </si>
  <si>
    <t>Příplatek za lepivost u hloubení rýh š do 600 mm ručním nebo pneum nářadím v hornině tř. 3</t>
  </si>
  <si>
    <t>779409835</t>
  </si>
  <si>
    <t>10</t>
  </si>
  <si>
    <t>133201101</t>
  </si>
  <si>
    <t>Hloubení zapažených i nezapažených šachet s případným nutným přemístěním výkopku ve výkopišti v hornině tř. 3 do 100 m3</t>
  </si>
  <si>
    <t>1397975528</t>
  </si>
  <si>
    <t xml:space="preserve">Poznámka k souboru cen:
1. Ceny 10-1101 až 40-1101 jsou určeny jen pro šachty hloubky do 12 m. Šachty větších hloubek se oceňují individuálně. 2. V cenách jsou započteny i náklady na: a) svislé přemístění výkopku, b) urovnání dna do předepsaného profilu a spádu. c) přehození výkopku na přilehlém terénu na vzdálenost do 5 m od hrany šachty nebo naložení na dopravní prostředek. 3. V cenách nejsou započteny náklady na roubení. 4. Pažení šachet bentonitovou suspenzí se oceňuje takto: a) dodání bentonitové suspenze cenou 239 68-1711 Bentonitová suspenze pro pažení rýh pro podzemní stěny – její výroba katalogu 800-2 Zvlášní zakládání objektů; množství v m2 se určí jako součin objemu vyhloubeného prostoru (v m3) a koeficientu 1,667, b) doplnění bentonitové suspenze se ocení cenou 239 68-4111 Doplnění bentonitové suspenze katalogu 800-2 Zvlášní zakládání objektů.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 </t>
  </si>
  <si>
    <t>VV</t>
  </si>
  <si>
    <t>pro prvek 14/Z</t>
  </si>
  <si>
    <t>0,60*0,60*1,20*6*1,75</t>
  </si>
  <si>
    <t>Součet</t>
  </si>
  <si>
    <t>11</t>
  </si>
  <si>
    <t>133201109</t>
  </si>
  <si>
    <t>Hloubení zapažených i nezapažených šachet s případným nutným přemístěním výkopku ve výkopišti v hornině tř. 3 Příplatek k cenám za lepivost horniny tř. 3</t>
  </si>
  <si>
    <t>-900387069</t>
  </si>
  <si>
    <t>4,536*0,5 'Přepočtené koeficientem množství</t>
  </si>
  <si>
    <t>12</t>
  </si>
  <si>
    <t>162201401.1</t>
  </si>
  <si>
    <t xml:space="preserve">Odvoz dřevin na skládku + skládkovné </t>
  </si>
  <si>
    <t>-239220850</t>
  </si>
  <si>
    <t>13</t>
  </si>
  <si>
    <t>16230110</t>
  </si>
  <si>
    <t>Vodorovné přemístění výkopku na skládku v rámci areálu školy a zpětné přemístění potřebné části pro zásyp</t>
  </si>
  <si>
    <t>430803720</t>
  </si>
  <si>
    <t>205,178+0,60*0,60*1,20*6*0,75</t>
  </si>
  <si>
    <t>14</t>
  </si>
  <si>
    <t>162701105</t>
  </si>
  <si>
    <t>Vodorovné přemístění výkopku nebo sypaniny po suchu na obvyklém dopravním prostředku, bez naložení výkopku, avšak se složením bez rozhrnutí z horniny tř. 1 až 4 na vzdálenost přes 9 000 do 10 000 m</t>
  </si>
  <si>
    <t>-21756190</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</si>
  <si>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</si>
  <si>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0,60*0,60*1,20*6</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</si>
  <si>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</si>
  <si>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</si>
  <si>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-1635659539</t>
  </si>
  <si>
    <t>2,592*10 'Přepočtené koeficientem množství</t>
  </si>
  <si>
    <t>16</t>
  </si>
  <si>
    <t>171201201</t>
  </si>
  <si>
    <t>Uložení sypaniny na skládku v areálu školy</t>
  </si>
  <si>
    <t>-886285689</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</si>
  <si>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</si>
  <si>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17</t>
  </si>
  <si>
    <t>171201201.1</t>
  </si>
  <si>
    <t>Uložení sypaniny na skládky</t>
  </si>
  <si>
    <t>374592083</t>
  </si>
  <si>
    <t>18</t>
  </si>
  <si>
    <t>171201211</t>
  </si>
  <si>
    <t>Uložení sypaniny poplatek za uložení sypaniny na skládce (skládkovné)</t>
  </si>
  <si>
    <t>t</t>
  </si>
  <si>
    <t>1534621737</t>
  </si>
  <si>
    <t>2,592*2 'Přepočtené koeficientem množství</t>
  </si>
  <si>
    <t>19</t>
  </si>
  <si>
    <t>174101101</t>
  </si>
  <si>
    <t>Zásyp jam, šachet rýh nebo kolem objektů sypaninou se zhutněním</t>
  </si>
  <si>
    <t>-1138070665</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</si>
  <si>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</si>
  <si>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20</t>
  </si>
  <si>
    <t>181411131</t>
  </si>
  <si>
    <t>Založení parkového trávníku výsevem plochy do 1000 m2 v rovině a ve svahu do 1:5</t>
  </si>
  <si>
    <t>1781097600</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</si>
  <si>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</si>
  <si>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M</t>
  </si>
  <si>
    <t>005724100</t>
  </si>
  <si>
    <t>osivo směs travní parková</t>
  </si>
  <si>
    <t>kg</t>
  </si>
  <si>
    <t>-371870709</t>
  </si>
  <si>
    <t>22</t>
  </si>
  <si>
    <t>183101214</t>
  </si>
  <si>
    <t>Jamky pro výsadbu s výměnou 50 % půdy zeminy tř 1 až 4 objem do 0,125 m3 v rovině a svahu do 1:5</t>
  </si>
  <si>
    <t>kus</t>
  </si>
  <si>
    <t>-525846633</t>
  </si>
  <si>
    <t xml:space="preserve">Poznámka k souboru cen:
1. V cenách jsou započteny i náklady na případné naložení přebytečných výkopků na dopravní prostředek, odvoz na vzdálenost do 20 km a složení výkopků. 2. V cenách nejsou započteny náklady na: a) uložení odpadu na skládku, b) substrát, tyto náklady se oceňují ve specifikaci. 3. V cenách o sklonu svahu přes 1:1 jsou uvažovány podmínky pro svahy běžně schůdné; bez použití lezeckých technik. V případě použití lezeckých technik se tyto náklady oceňují individuálně. </t>
  </si>
  <si>
    <t>23</t>
  </si>
  <si>
    <t>183101221</t>
  </si>
  <si>
    <t>Jamky pro výsadbu s výměnou 50 % půdy zeminy tř 1 až 4 objem do 1 m3 v rovině a svahu do 1:5</t>
  </si>
  <si>
    <t>-1124690331</t>
  </si>
  <si>
    <t>24</t>
  </si>
  <si>
    <t>1031110</t>
  </si>
  <si>
    <t>Směs ornice a  kompostové zeminy v poměru 3:1 pro 50% výměnu půdy do jamek pro osazení stromů a keřů</t>
  </si>
  <si>
    <t>911349332</t>
  </si>
  <si>
    <t>25</t>
  </si>
  <si>
    <t>184102118</t>
  </si>
  <si>
    <t>Výsadba dřeviny s balem D do 1,2 m do jamky se zalitím v rovině a svahu do 1:5</t>
  </si>
  <si>
    <t>-1261355768</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</si>
  <si>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</si>
  <si>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26</t>
  </si>
  <si>
    <t>026504</t>
  </si>
  <si>
    <t>Strom vzrostlý listnatý obvod kmene 16-18 cm, s nasazením koruny 240 cm</t>
  </si>
  <si>
    <t>1047551026</t>
  </si>
  <si>
    <t>27</t>
  </si>
  <si>
    <t>18410381</t>
  </si>
  <si>
    <t>Výsadba keřů do černého úhoru zabezpečeného mulčováním a chemickým ošetřením herbicidem po výsadbě</t>
  </si>
  <si>
    <t>681556135</t>
  </si>
  <si>
    <t>28</t>
  </si>
  <si>
    <t>026520</t>
  </si>
  <si>
    <t>Tavolník nízký Spiraea bumalda, velikost nízkých a plazivých dřevin min. 3 výhony 30-50 cm, kontejnery 2,5 l.</t>
  </si>
  <si>
    <t>-1016613506</t>
  </si>
  <si>
    <t>29</t>
  </si>
  <si>
    <t>026521</t>
  </si>
  <si>
    <t>Mochna křovitá Pottentila fruticosa, velikost nízkých a plazivých dřevin min. 3 výhony 30-50 cm, kontejnery 2,5 l.</t>
  </si>
  <si>
    <t>-589559637</t>
  </si>
  <si>
    <t>Zakládání</t>
  </si>
  <si>
    <t>30</t>
  </si>
  <si>
    <t>275313611</t>
  </si>
  <si>
    <t>Základy z betonu prostého patky a bloky z betonu kamenem neprokládaného tř. C 16/20</t>
  </si>
  <si>
    <t>295235703</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</si>
  <si>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</si>
  <si>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31</t>
  </si>
  <si>
    <t>275351215</t>
  </si>
  <si>
    <t>Bednění základových stěn patek svislé nebo šikmé (odkloněné), půdorysně přímé nebo zalomené ve volných nebo zapažených jámách, rýhách, šachtách, včetně případných vzpěr zřízení</t>
  </si>
  <si>
    <t>-2056985572</t>
  </si>
  <si>
    <t>4*0,60*1,20*6</t>
  </si>
  <si>
    <t>32</t>
  </si>
  <si>
    <t>275351216</t>
  </si>
  <si>
    <t>Bednění základových stěn patek svislé nebo šikmé (odkloněné), půdorysně přímé nebo zalomené ve volných nebo zapažených jámách, rýhách, šachtách, včetně případných vzpěr odstranění</t>
  </si>
  <si>
    <t>-1618133032</t>
  </si>
  <si>
    <t>Svislé a kompletní konstrukce</t>
  </si>
  <si>
    <t>33</t>
  </si>
  <si>
    <t>310239211</t>
  </si>
  <si>
    <t>Zazdívka otvorů pl do 4 m2 ve zdivu nadzákladovém cihlami pálenými na MVC</t>
  </si>
  <si>
    <t>2089359847</t>
  </si>
  <si>
    <t>34</t>
  </si>
  <si>
    <t>310279842</t>
  </si>
  <si>
    <t>Zazdívka otvorů ve zdivu nadzákladovém z nepálených tvárnic tl do 300 mm</t>
  </si>
  <si>
    <t>-2058670779</t>
  </si>
  <si>
    <t>35</t>
  </si>
  <si>
    <t>319201321</t>
  </si>
  <si>
    <t>Vyrovnání nerovného povrchu zdiva tl do 30 mm maltou</t>
  </si>
  <si>
    <t>-1530102739</t>
  </si>
  <si>
    <t>36</t>
  </si>
  <si>
    <t>339921133</t>
  </si>
  <si>
    <t>Osazování betonových palisád do betonového základu v řadě výšky prvku přes 1 do 1,5 m</t>
  </si>
  <si>
    <t>m</t>
  </si>
  <si>
    <t>-1825716028</t>
  </si>
  <si>
    <t xml:space="preserve">Poznámka k souboru cen:
1. V cenách nejsou započteny náklady na zřízení rýhy nebo jámy a na dodání palisád; tyto se oceňují ve specifikaci. 2. Ceny lze použít pro palisády o jakémkoli tvaru průřezu. 3. Měrnou jednotkou (u položek číslo -1131 až -1144) se rozumí metr délky palisádové stěny. 4. Výškou palisády je uvažována celková délka osazovaného prvku. </t>
  </si>
  <si>
    <t>37</t>
  </si>
  <si>
    <t>5922841</t>
  </si>
  <si>
    <t>PALISÁDA  betonová přírodní v 120 cm</t>
  </si>
  <si>
    <t>-844405969</t>
  </si>
  <si>
    <t>38</t>
  </si>
  <si>
    <t>340238212</t>
  </si>
  <si>
    <t>Zazdívka otvorů v příčkách nebo stěnách z cihel tl přes 100 mm</t>
  </si>
  <si>
    <t>1735568110</t>
  </si>
  <si>
    <t>Vodorovné konstrukce</t>
  </si>
  <si>
    <t>39</t>
  </si>
  <si>
    <t>430321515</t>
  </si>
  <si>
    <t>Schodišťová konstrukce ze ŽB tř. C 20/25 - venkovní schody</t>
  </si>
  <si>
    <t>110872701</t>
  </si>
  <si>
    <t>40</t>
  </si>
  <si>
    <t>430362021</t>
  </si>
  <si>
    <t>Výztuž schodišťové konstrukce svařovanými sítěmi Kari</t>
  </si>
  <si>
    <t>-17207221</t>
  </si>
  <si>
    <t>41</t>
  </si>
  <si>
    <t>431351121</t>
  </si>
  <si>
    <t>Zřízení bednění venkovních podest a schodišť a ramp přímočarých v do 4 m</t>
  </si>
  <si>
    <t>744794544</t>
  </si>
  <si>
    <t>42</t>
  </si>
  <si>
    <t>431351122</t>
  </si>
  <si>
    <t>Odstranění bednění podest schodišť a ramp přímočarých v do 4 m</t>
  </si>
  <si>
    <t>-1939407863</t>
  </si>
  <si>
    <t>43</t>
  </si>
  <si>
    <t>451577877</t>
  </si>
  <si>
    <t>Podklad nebo lože pod dlažbu vodorovný nebo do sklonu 1:5 ze štěrkopísku tl do 100 mm</t>
  </si>
  <si>
    <t>-1628308863</t>
  </si>
  <si>
    <t xml:space="preserve">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</si>
  <si>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Komunikace</t>
  </si>
  <si>
    <t>44</t>
  </si>
  <si>
    <t>564531111</t>
  </si>
  <si>
    <t>Zřízení podsypu nebo podkladu původním materiálem tl 100 mm</t>
  </si>
  <si>
    <t>1387157567</t>
  </si>
  <si>
    <t xml:space="preserve">Poznámka k souboru cen:
1. Ceny jsou určeny, jen předepíše-li projekt zřízení podsypu nebo podkladu ze sypaniny ze zemníku nebo z výkopku v trase. 2. V cenách nejsou započteny náklady na získání sypaniny a její přemístění k místu zabudování, které se oceňuje podle ustanovení čl. 3111 Všeobecných podmínek části části A 01 tohoto katalogu. </t>
  </si>
  <si>
    <t>45</t>
  </si>
  <si>
    <t>57190811</t>
  </si>
  <si>
    <t>Kryt vymývaným dekoračním kamenivem (kačírkem) - zpětná montáž původního kačírku</t>
  </si>
  <si>
    <t>1980763554</t>
  </si>
  <si>
    <t>Úpravy povrchů, podlahy a osazování výplní</t>
  </si>
  <si>
    <t>46</t>
  </si>
  <si>
    <t>611325421</t>
  </si>
  <si>
    <t>Oprava vápenocementové nebo vápenné omítky vnitřních ploch štukové dvouvrstvé, tloušťky do 20 mm stropů, v rozsahu opravované plochy do 10%</t>
  </si>
  <si>
    <t>1156141695</t>
  </si>
  <si>
    <t xml:space="preserve">Poznámka k souboru cen:
1. Pro ocenění opravy omítek plochy do 1 m2 se použijí ceny souboru cen 61. 32-52.. Vápenocementová nebo vápenná omítka jednotlivých malých ploch. </t>
  </si>
  <si>
    <t>"ST.108"     165,00</t>
  </si>
  <si>
    <t>"ST.109"     186,572</t>
  </si>
  <si>
    <t>"ST.110"     120,00</t>
  </si>
  <si>
    <t>"ST.113"     39,00+35,00</t>
  </si>
  <si>
    <t>"ST.116"     86,00</t>
  </si>
  <si>
    <t>"ST.117"     148,00</t>
  </si>
  <si>
    <t>"ST.118"     34,00</t>
  </si>
  <si>
    <t>47</t>
  </si>
  <si>
    <t>612321141</t>
  </si>
  <si>
    <t>Vápenocementová omítka štuková dvouvrstvá vnitřních stěn nanášená ručně</t>
  </si>
  <si>
    <t>955361399</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</si>
  <si>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</si>
  <si>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48</t>
  </si>
  <si>
    <t>612325221</t>
  </si>
  <si>
    <t>Vápenocementová štuková omítka malých ploch do 0,09 m2 na stěnách - začištění po jádr.vrtech</t>
  </si>
  <si>
    <t>51468269</t>
  </si>
  <si>
    <t>49</t>
  </si>
  <si>
    <t>619991099</t>
  </si>
  <si>
    <t>PC učebna místnost č. 260 - Zakrytí nábytku, po dokončení pak vyčištění koberce a nábytku</t>
  </si>
  <si>
    <t>kpl</t>
  </si>
  <si>
    <t>-541881862</t>
  </si>
  <si>
    <t>50</t>
  </si>
  <si>
    <t>619995001</t>
  </si>
  <si>
    <t>Začištění omítek (s dodáním hmot) kolem oken, dveří, podlah, obkladů apod.</t>
  </si>
  <si>
    <t>-159558047</t>
  </si>
  <si>
    <t xml:space="preserve">Poznámka k souboru cen:
1. Cenu -5001 lze použít pouze v případě provádění opravy nebo osazování nových oken, dveří, obkladů, podlah apod.; nelze ji použít v případech provádění opravy omítek nebo nové omítky v celé ploše. </t>
  </si>
  <si>
    <t>(2,40*2+2,00*2)*2</t>
  </si>
  <si>
    <t>(2,39*2+2*3,055)*4+(2,39*2+2,30*2)*4</t>
  </si>
  <si>
    <t>(0,63*2+0,83*2)*2</t>
  </si>
  <si>
    <t>(1,90*2+1,81*2)*8+(2,40*2+1,25*2)*14+(2,30*2+1,02*2)*6</t>
  </si>
  <si>
    <t>(0,90*2+1,97*2)*2</t>
  </si>
  <si>
    <t>(2,30*2+2,435*2)+(2,395*2+2,38*2)+(1,00*2+2,38*2)</t>
  </si>
  <si>
    <t>(1,56*2+2,99*2)+((0,555+2,145+1,05)*2+3,00*2)+(2,145*2+3,00*2)+(2,095*2+3,00*2)</t>
  </si>
  <si>
    <t>(1,165*2+0,575*2)*3+(1,355*2+0,575*2)*6+(0,90*2+0,90*2)*2+(1,13*2+0,56*2)</t>
  </si>
  <si>
    <t>(1,15*2+1,61*2)+(1,65*2+1,27*2)*3+(0,86*2+2,29*2)+(1,125*2+1,57*2)+(2,46*2+0,52*2)*4</t>
  </si>
  <si>
    <t>(1,13*2+1,75*2)+1,56*3,14+(1,75*2+0,96*2)*2+(2,95*2+0,66*2)*2</t>
  </si>
  <si>
    <t>0,86*2,29+1,84*0,94*5+1,46*0,85*2+1,20*1,16+1,18*0,96</t>
  </si>
  <si>
    <t>(1,58*2+2,30*2)*2+(1,47*2+2,30*2)*7+(1,58*2+1,56*2)*10+(1,555*2+2,375*2)+(1,60*2+2,15*2)*2</t>
  </si>
  <si>
    <t>(2,35*2+0,98*2)*3+(1,75*2+2,045*2)+(1,57*2+1,75*2)*5+(1,75*2+1,75*2)+(2,40*1,02*2)*17</t>
  </si>
  <si>
    <t>1,75*3,14+(3,12*2+0,73*2)*7+(2,63*2+1,00*2)*4+(1,48*2+2,23*2)+(1,47*2+2,30*2)*2</t>
  </si>
  <si>
    <t>(2,49*2+1,20*2)+(2,50*2+1,10*2)*4+(2,195*2+1,00*2)*5+(1,15*2+1,75*2)</t>
  </si>
  <si>
    <t>(2,35*2+2,30*2)*72+(2,69*2+3,51*2)+(1,77*2+2,30*2)*2+(1,75*2+2,38*2)+(2,49*2+1,84*2)*3</t>
  </si>
  <si>
    <t>(2,35*2+2,245*2)*12+(2,375*3,04*2)+(2,34*2+1,75*2)*44+(2,69*2+1,75*2)+(2,50*2+1,75*2)*4</t>
  </si>
  <si>
    <t>(2,35*2+2,23*2)*9+(2,35*2+1,75*2)*3+(2,95*2+1,82*2)*6+(2,35*2+2,245*2)*2+((1,24*2+1,75*2)+(1,10*2+2,165*2))*2</t>
  </si>
  <si>
    <t>(2,335*2+2,52*2)+(2,20*2+1,975*2)*2+(8,30*2+1,00*2)*2</t>
  </si>
  <si>
    <t>(2,39*2+2,435*2)</t>
  </si>
  <si>
    <t>51</t>
  </si>
  <si>
    <t>622143004</t>
  </si>
  <si>
    <t xml:space="preserve">Montáž omítkových profilů plastových nebo pozinkovaných, upevněných vtlačením do podkladní vrstvy nebo přibitím začišťovacích samolepících </t>
  </si>
  <si>
    <t>-1956954869</t>
  </si>
  <si>
    <t xml:space="preserve">Poznámka k souboru cen: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</si>
  <si>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2571,379*2 'Přepočtené koeficientem množství</t>
  </si>
  <si>
    <t>52</t>
  </si>
  <si>
    <t>590514760</t>
  </si>
  <si>
    <t>profil okenní začišťovací se sklovláknitou armovací tkaninou 9 mm/2,4 m</t>
  </si>
  <si>
    <t>505484425</t>
  </si>
  <si>
    <t>2571,379*2,1 'Přepočtené koeficientem množství</t>
  </si>
  <si>
    <t>53</t>
  </si>
  <si>
    <t>622211041</t>
  </si>
  <si>
    <t>Montáž zateplení vnějších stěn z polystyrénových desek tl do 200 mm</t>
  </si>
  <si>
    <t>-1736355364</t>
  </si>
  <si>
    <t xml:space="preserve">Poznámka k souboru cen:
1. V cenách jsou započteny náklady na: a) upevnění desek lepením a talířovými hmoždinkami, b) přestěrkování izolačních desek, c) vložení sklovláknité výztužné tkaniny.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-1101 a -1105 jsou započteny náklady na osazení a dodávku tepelněizolačních zátek v počtu 9 ks/m2 pro podhledy a 6 ks/m2 pro stěny. 4. Kombinovaná deska je např. sendvičově uspořádaná deska tvořena izolačním jádrem z grafitového polystyrenu a krycí deskou z minerální vlny. </t>
  </si>
  <si>
    <t>54</t>
  </si>
  <si>
    <t>28375950</t>
  </si>
  <si>
    <t>deska fasádní polystyrénová EPS tl. 100 mm, ? = 0,037 W/m.K</t>
  </si>
  <si>
    <t>685346007</t>
  </si>
  <si>
    <t>2807,70+78,75</t>
  </si>
  <si>
    <t>55</t>
  </si>
  <si>
    <t>283759480</t>
  </si>
  <si>
    <t>deska fasádní polystyrénová EPS 100 F 1000 x 500 x 80 mm</t>
  </si>
  <si>
    <t>-1833147191</t>
  </si>
  <si>
    <t>56</t>
  </si>
  <si>
    <t>28376426</t>
  </si>
  <si>
    <t>deska z extrudovaného polystyrénu  XPS tl. 180 mm</t>
  </si>
  <si>
    <t>-1264653744</t>
  </si>
  <si>
    <t>57</t>
  </si>
  <si>
    <t>283764250</t>
  </si>
  <si>
    <t>deska z extrudovaného polystyrénu  XPS tl.160 mm</t>
  </si>
  <si>
    <t>1711568280</t>
  </si>
  <si>
    <t>58</t>
  </si>
  <si>
    <t>622212061</t>
  </si>
  <si>
    <t>Montáž kontaktního zateplení vnějšího ostění hl. špalety do 400 mm z polystyrenu tl do 80 mm</t>
  </si>
  <si>
    <t>336814627</t>
  </si>
  <si>
    <t xml:space="preserve">Poznámka k souboru cen:
1. V cenách jsou započteny náklady na: a) upevnění desek celoplošným lepením, b) přestěrkování izolačních desek, c) vložení sklovláknité výztužné tkaniny, d) osazení a dodávku rohovníků. 2. V cenách nejsou započteny náklady na: a) dodávku desek tepelné izolace; tyto se ocení ve specifikaci; ztratné lze stanovit ve výši 10%, b) provedení konečné povrchové úpravy: - vrchní tenkovrstvou omítkou; tyto se ocení příslušnými cenami této části katalogu - nátěrem; tyto se ocení příslušnými cenami části A07 katalogu 800-783 Nátěry 3. Pro ocenění montáže kontaktního zateplení ostění nebo nadpraží hloubky přes 400 mm se použijí ceny souboru cen 62. 2.- 1… Montáž kontaktního zateplení. </t>
  </si>
  <si>
    <t>59</t>
  </si>
  <si>
    <t>28375945</t>
  </si>
  <si>
    <t>deska fasádní polystyrénová EPS  tl. 50 mm,  ? = 0,031 W/mK</t>
  </si>
  <si>
    <t>-506476537</t>
  </si>
  <si>
    <t>60</t>
  </si>
  <si>
    <t>622252002</t>
  </si>
  <si>
    <t>Montáž ostatních lišt zateplení</t>
  </si>
  <si>
    <t>110437431</t>
  </si>
  <si>
    <t xml:space="preserve">Poznámka k souboru cen:
1. V cenách jsou započteny náklady na osazení lišt. 2. V cenách nejsou započteny náklady dodávku lišt; tyto se ocení ve specifikaci. Ztratné lze stanovit ve výši 5%. 3. Položku -2002 nelze použít v případě montáže lišt kontaktního zateplení ostění nebo nadpraží, kde jsou náklady na osazení rohovníků již započteny. </t>
  </si>
  <si>
    <t>61</t>
  </si>
  <si>
    <t>59051500</t>
  </si>
  <si>
    <t>profil dilatační dl. 2,5 m</t>
  </si>
  <si>
    <t>1689051630</t>
  </si>
  <si>
    <t>62</t>
  </si>
  <si>
    <t>622321121</t>
  </si>
  <si>
    <t>Vápenocementová omítka hladká jednovrstvá vnějších stěn nanášená ručně</t>
  </si>
  <si>
    <t>321144491</t>
  </si>
  <si>
    <t xml:space="preserve">Poznámka k souboru cen:
1. Pro ocenění nanášení omítky v tloušťce jádrové omítky přes 15 mm se použije příplatek za každých dalších i započatých 5 mm. 2. Podkladní a spojovací vrstvy se oceňují cenami souboru cen 62.13-1... této části katalogu. </t>
  </si>
  <si>
    <t>63</t>
  </si>
  <si>
    <t>622325102</t>
  </si>
  <si>
    <t>Oprava vnější vápenné nebo vápenocementové hladké omítky složitosti 1 stěn v rozsahu do 30%</t>
  </si>
  <si>
    <t>-57254434</t>
  </si>
  <si>
    <t>64</t>
  </si>
  <si>
    <t>62252103</t>
  </si>
  <si>
    <t>Tenkovrstvá omítka sillikátová včetně penetrace vnějších stěn</t>
  </si>
  <si>
    <t>51031331</t>
  </si>
  <si>
    <t>65</t>
  </si>
  <si>
    <t>629991012</t>
  </si>
  <si>
    <t>Zakrytí výplní otvorů fólií přilepenou na odtrhávací profil APU lišty</t>
  </si>
  <si>
    <t>1671299519</t>
  </si>
  <si>
    <t xml:space="preserve">Poznámka k souboru cen:
1. V ceně -1012 nejsou započteny náklady na dodávku a montáž začišťovací lišty; tyto se oceňují cenou 622 14-3004 této části katalogu a materiálem ve specifikaci. </t>
  </si>
  <si>
    <t>66</t>
  </si>
  <si>
    <t>629995101</t>
  </si>
  <si>
    <t>Očištění vnějších ploch tlakovou vodou</t>
  </si>
  <si>
    <t>667216144</t>
  </si>
  <si>
    <t>67</t>
  </si>
  <si>
    <t>63631112</t>
  </si>
  <si>
    <t>Kladení dlažby z betonových dlaždic venkovní schodiště opětovná montáž původní dlažby</t>
  </si>
  <si>
    <t>1662828978</t>
  </si>
  <si>
    <t>68</t>
  </si>
  <si>
    <t>5924568</t>
  </si>
  <si>
    <t>dlažba betonová</t>
  </si>
  <si>
    <t>-8814533</t>
  </si>
  <si>
    <t>69</t>
  </si>
  <si>
    <t>63721112</t>
  </si>
  <si>
    <t>Okapový chodník z původních betonových dlaždic kladených do písku se zalitím spár MC vč. očitění</t>
  </si>
  <si>
    <t>-494859510</t>
  </si>
  <si>
    <t>70</t>
  </si>
  <si>
    <t>5924573</t>
  </si>
  <si>
    <t>dlažba betonová  velkoformátová  - doplnění z 10% původní plochy</t>
  </si>
  <si>
    <t>1706817160</t>
  </si>
  <si>
    <t>Ostatní konstrukce a práce-bourání</t>
  </si>
  <si>
    <t>71</t>
  </si>
  <si>
    <t>7212108</t>
  </si>
  <si>
    <t>Demontáž mřížky na terase s napojením na vpust šíře 150 mm</t>
  </si>
  <si>
    <t>-2124922554</t>
  </si>
  <si>
    <t>72</t>
  </si>
  <si>
    <t>721210823</t>
  </si>
  <si>
    <t>Demontáž terasové vpusti s krycím košem</t>
  </si>
  <si>
    <t>185332670</t>
  </si>
  <si>
    <t>73</t>
  </si>
  <si>
    <t>72222086</t>
  </si>
  <si>
    <t>Demontáž venkovního kohoutu</t>
  </si>
  <si>
    <t>2093298779</t>
  </si>
  <si>
    <t>74</t>
  </si>
  <si>
    <t>7331208</t>
  </si>
  <si>
    <t>Demontáž instalačního potrubí plynu na fasádě</t>
  </si>
  <si>
    <t>-806265272</t>
  </si>
  <si>
    <t>75</t>
  </si>
  <si>
    <t>941111122</t>
  </si>
  <si>
    <t>Montáž lešení řadového trubkového lehkého pracovního s podlahami s provozním zatížením tř. 3 do 200 kg/m2 šířky tř. W09 přes 0,9 do 1,2 m, výšky přes 10 do 25 m</t>
  </si>
  <si>
    <t>-1114180495</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</si>
  <si>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</si>
  <si>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76</t>
  </si>
  <si>
    <t>941111222</t>
  </si>
  <si>
    <t>Montáž lešení řadového trubkového lehkého pracovního s podlahami s provozním zatížením tř. 3 do 200 kg/m2 Příplatek za první a každý další den použití lešení k ceně -1122</t>
  </si>
  <si>
    <t>198573978</t>
  </si>
  <si>
    <t>4660*90 'Přepočtené koeficientem množství</t>
  </si>
  <si>
    <t>77</t>
  </si>
  <si>
    <t>941112822</t>
  </si>
  <si>
    <t>Demontáž lešení řadového trubkového lehkého pracovního bez podlah s provozním zatížením tř. 3 do 200 kg/m2 šířky W09 přes 0,9 do 1,2 m, výšky přes 10 do 25 m</t>
  </si>
  <si>
    <t>2095809390</t>
  </si>
  <si>
    <t xml:space="preserve">Poznámka k souboru cen:
1. Ceny jsou určeny jen pro řadová lešení, která nemají pracovní podlahy ve všech patrech. 2. Demontáž lešení řadového trubkového lehkého výšky přes 25 m se oceňuje individuálně. </t>
  </si>
  <si>
    <t>78</t>
  </si>
  <si>
    <t>944511111</t>
  </si>
  <si>
    <t>Montáž ochranné sítě zavěšené na konstrukci lešení z textilie z umělých vláken</t>
  </si>
  <si>
    <t>-1763491285</t>
  </si>
  <si>
    <t xml:space="preserve">Poznámka k souboru cen:
1. V cenách nejsou započteny náklady na lešení potřebné pro zavěšení sítí; toto lešení se oceňuje příslušnými cenami lešení. </t>
  </si>
  <si>
    <t>79</t>
  </si>
  <si>
    <t>944511211</t>
  </si>
  <si>
    <t>Montáž ochranné sítě Příplatek za první a každý další den použití sítě k ceně -1111</t>
  </si>
  <si>
    <t>-1194726790</t>
  </si>
  <si>
    <t>80</t>
  </si>
  <si>
    <t>944511811</t>
  </si>
  <si>
    <t>Demontáž ochranné sítě zavěšené na konstrukci lešení z textilie z umělých vláken</t>
  </si>
  <si>
    <t>2530313</t>
  </si>
  <si>
    <t>81</t>
  </si>
  <si>
    <t>95290202</t>
  </si>
  <si>
    <t>Staveništní úklid</t>
  </si>
  <si>
    <t>-1375976738</t>
  </si>
  <si>
    <t>82</t>
  </si>
  <si>
    <t>95333205</t>
  </si>
  <si>
    <t>Nástěnná klimatitační jednotka na ocel. rámu - montáž, porodloužení konstrukce přes zateplení,antikorozní úpravy,nové kotevní prkvky viz PD - ozn. 5/T</t>
  </si>
  <si>
    <t>717991999</t>
  </si>
  <si>
    <t>83</t>
  </si>
  <si>
    <t>95333206</t>
  </si>
  <si>
    <t>D+M Nástěnný kamerový systém - Kamerové imitace pro instalaci na fasádní systém, montáž,přípravy kabelového systému vedení skrz fasádní systém, nové kotevní prvky viz PD - ozn. 6/T</t>
  </si>
  <si>
    <t>-1156440592</t>
  </si>
  <si>
    <t>84</t>
  </si>
  <si>
    <t>95333207</t>
  </si>
  <si>
    <t>Fotovoltaické panely vč. napojení do el. zařízení, dočasné vyvěšení elektrických kabelů (nutná kompenzace výpadku po dobu přerušení provozu) převěšení provede majitel panelů - ozn.7/T</t>
  </si>
  <si>
    <t>-2009172770</t>
  </si>
  <si>
    <t>85</t>
  </si>
  <si>
    <t>95333208</t>
  </si>
  <si>
    <t>Nástěnné el. zařízení pro fotovoltaické panely -přemístění do nové polohy viz PD - ozn.8/T</t>
  </si>
  <si>
    <t>-1643049509</t>
  </si>
  <si>
    <t>86</t>
  </si>
  <si>
    <t>95333209</t>
  </si>
  <si>
    <t>Barely na dešťovou vodu - opětovná montáž,repase nosné kontrukce,kontrola stavu barelů, viz PD - ozn, 9/T</t>
  </si>
  <si>
    <t>ks</t>
  </si>
  <si>
    <t>119806542</t>
  </si>
  <si>
    <t>87</t>
  </si>
  <si>
    <t>95333210</t>
  </si>
  <si>
    <t>D+M nových reflektorů se senzorem,matriál hliník a sklo, 1 světelný zdroj,max. příkon 150W,halogenový zdroj, krytí IP44 viz PD - ozn, 10/T</t>
  </si>
  <si>
    <t>1420071937</t>
  </si>
  <si>
    <t>88</t>
  </si>
  <si>
    <t>95333210a</t>
  </si>
  <si>
    <t>D+M nových nástěnných světel bez senzoru, matriál hliník a sklo, 1 světelný zdroj,max. příkon 1x 60W, úsporná žárovka , krytí IP44 viz PD - ozn, 10/Ta</t>
  </si>
  <si>
    <t>-1151459682</t>
  </si>
  <si>
    <t>89</t>
  </si>
  <si>
    <t>95333211</t>
  </si>
  <si>
    <t>Opětovná montáž informační fasádní cedule, očistění a oprava poškozených částí, nové kotevní prvky viz PD - ozn. 11/T</t>
  </si>
  <si>
    <t>1346529577</t>
  </si>
  <si>
    <t>90</t>
  </si>
  <si>
    <t>95333212</t>
  </si>
  <si>
    <t>D+M Zvonkové tablo, dle výběru architekta, včetně propojení a kotevních prvků, ozn. 12/T</t>
  </si>
  <si>
    <t>-358781193</t>
  </si>
  <si>
    <t>91</t>
  </si>
  <si>
    <t>95333213</t>
  </si>
  <si>
    <t>D+M venkovních nástěnných vypínačů na světla IP44, viz PD - ozn. 13/T</t>
  </si>
  <si>
    <t>-1230763971</t>
  </si>
  <si>
    <t>92</t>
  </si>
  <si>
    <t>95333214</t>
  </si>
  <si>
    <t>D+M terasové vpusti s krycím košem, systémová manžeta pro napojení na izolaci,napojení na stávající odtokovou soustavu, viz PD - ozn. 14/T</t>
  </si>
  <si>
    <t>-1285126368</t>
  </si>
  <si>
    <t>93</t>
  </si>
  <si>
    <t>95333217</t>
  </si>
  <si>
    <t>Opětná montáž stávající instalační větrací soustavy na fasádě, nové kotevní prkyviz PD - pzn. 17/T</t>
  </si>
  <si>
    <t>-737055059</t>
  </si>
  <si>
    <t>94</t>
  </si>
  <si>
    <t>95333218a</t>
  </si>
  <si>
    <t>D+M odpadového koše na sloupku se stříškou,oplaštěný borovými lamelami, objem 35 l,nosná zinková kotva, nerez zhášec cigaret, viz PD - ozn. 18/Ta.</t>
  </si>
  <si>
    <t>-773218787</t>
  </si>
  <si>
    <t>95</t>
  </si>
  <si>
    <t>95333218b</t>
  </si>
  <si>
    <t>D+M poštovní schránky , nerez, uzamykatelná vč. kotvících prvků, viz PD - ozn. 18/Tb</t>
  </si>
  <si>
    <t>1568953127</t>
  </si>
  <si>
    <t>96</t>
  </si>
  <si>
    <t>95333218c</t>
  </si>
  <si>
    <t>D+M smaltovaný venkovní teploměr, nový dle výběru architekta, min výška 50 cm, včetně kotvících prvků, ozn. 18/Tc</t>
  </si>
  <si>
    <t>-564573415</t>
  </si>
  <si>
    <t>97</t>
  </si>
  <si>
    <t>95333219a</t>
  </si>
  <si>
    <t>D+M Větrací hlavice s odtahovým ventilátorem 1000/1000 - viz PD - ozn. 19/T</t>
  </si>
  <si>
    <t>-144214221</t>
  </si>
  <si>
    <t>98</t>
  </si>
  <si>
    <t>95333219b</t>
  </si>
  <si>
    <t>D+M Větrací hlavice s odtahovým ventilátorem 400/400 - viz PD - ozn. 19/T</t>
  </si>
  <si>
    <t>-1622164441</t>
  </si>
  <si>
    <t>99</t>
  </si>
  <si>
    <t>95333220</t>
  </si>
  <si>
    <t>D+M vodovodního nezámrzného kohoutu venkovního vč. kotvících prvků - viz PD - ozn. 20/T</t>
  </si>
  <si>
    <t>-2021041451</t>
  </si>
  <si>
    <t>100</t>
  </si>
  <si>
    <t>95333229</t>
  </si>
  <si>
    <t>Signalizační zařízení alarmu na fasádě, stávající, montáž a prodloužení el pro ukotvení na fasádě, nové kotvící prvky - ozn. 29/T</t>
  </si>
  <si>
    <t>-1052307535</t>
  </si>
  <si>
    <t>101</t>
  </si>
  <si>
    <t>95333230</t>
  </si>
  <si>
    <t>Odvětrávací hlavice - systémový větrací komínek prům 100 mm PVC s integrovanou manžetou v. 300 - ozn. 30/T</t>
  </si>
  <si>
    <t>-1305637358</t>
  </si>
  <si>
    <t>102</t>
  </si>
  <si>
    <t>95333234</t>
  </si>
  <si>
    <t>Oprava povrchu stávající běžecké dráhy 68,6x3m, ozn 34/T</t>
  </si>
  <si>
    <t>809690722</t>
  </si>
  <si>
    <t>103</t>
  </si>
  <si>
    <t>9591111</t>
  </si>
  <si>
    <t>Stavební přípomoce</t>
  </si>
  <si>
    <t>2051216703</t>
  </si>
  <si>
    <t>104</t>
  </si>
  <si>
    <t>965042141</t>
  </si>
  <si>
    <t>Bourání mazanin betonových nebo z litého asfaltu tl. do 100 mm, plochy přes 4 m2</t>
  </si>
  <si>
    <t>-1398972582</t>
  </si>
  <si>
    <t>"ST.16"     94,00*(0,06+0,035)/2</t>
  </si>
  <si>
    <t>"ST.17"     166,00*(0,06+0,035)/2</t>
  </si>
  <si>
    <t>105</t>
  </si>
  <si>
    <t>96504223</t>
  </si>
  <si>
    <t>Bourání betonové konstrukce venkovního schodiště, schodišťových stupňů včetně dlažby</t>
  </si>
  <si>
    <t>-1840679302</t>
  </si>
  <si>
    <t>106</t>
  </si>
  <si>
    <t>965042241</t>
  </si>
  <si>
    <t>Bourání mazanin betonových nebo z litého asfaltu tl. přes 100 mm, plochy přes 4 m2</t>
  </si>
  <si>
    <t>-1058138914</t>
  </si>
  <si>
    <t>"ST.16"     94,00*(0,04+0,110)/2</t>
  </si>
  <si>
    <t>"ST.17"     166,00*(0,04+0,110)/2</t>
  </si>
  <si>
    <t>107</t>
  </si>
  <si>
    <t>965049113</t>
  </si>
  <si>
    <t>Bourání mazanin Příplatek k cenám za bourání mazanin betonových s rabicovým pletivem, tl. do 100 mm</t>
  </si>
  <si>
    <t>217419682</t>
  </si>
  <si>
    <t>108</t>
  </si>
  <si>
    <t>965049114</t>
  </si>
  <si>
    <t>Bourání mazanin Příplatek k cenám za bourání mazanin betonových s rabicovým pletivem, tl. přes 100 mm</t>
  </si>
  <si>
    <t>-1748865856</t>
  </si>
  <si>
    <t>109</t>
  </si>
  <si>
    <t>965081212</t>
  </si>
  <si>
    <t>Bourání dlažby podlah a stupňů z dlaždic keramických do suti</t>
  </si>
  <si>
    <t>-883157053</t>
  </si>
  <si>
    <t xml:space="preserve">Poznámka k souboru cen:
1. Odsekání soklíků se oceňuje cenami souboru cen 965 08. </t>
  </si>
  <si>
    <t>110</t>
  </si>
  <si>
    <t>96508122</t>
  </si>
  <si>
    <t>Bourání podlah z dlaždic kameninových na terase</t>
  </si>
  <si>
    <t>1941228899</t>
  </si>
  <si>
    <t>111</t>
  </si>
  <si>
    <t>965081222</t>
  </si>
  <si>
    <t>Bourání podlah z dlaždic bez podkladního lože nebo mazaniny, s jakoukoliv výplní spár keramických nebo xylolitových tl. přes 10 mm plochy do 1 m2</t>
  </si>
  <si>
    <t>469815854</t>
  </si>
  <si>
    <t>"ST.16"     94,00</t>
  </si>
  <si>
    <t>112</t>
  </si>
  <si>
    <t>965081343</t>
  </si>
  <si>
    <t>Rozebrání podlah z dlaždic betonových pro opětné použití</t>
  </si>
  <si>
    <t>-726849228</t>
  </si>
  <si>
    <t>113</t>
  </si>
  <si>
    <t>966001411</t>
  </si>
  <si>
    <t>Odstranění stojanu na kola kotveného šrouby</t>
  </si>
  <si>
    <t>-1762992220</t>
  </si>
  <si>
    <t xml:space="preserve">Poznámka k souboru cen:
1. V cenách jsou započteny i náklady na odklizení materiálu na vzdálenost do 20 m nebo naložení na dopravní prostředek. 2. Přemístění vybouraných houpaček na vzdálenost přes 20 m se oceňuje cenami souboru cen 997 22-1 . Vodorovná doprava vybouraných hmot katalogu 822-1 Komunikace pozemní a letiště. </t>
  </si>
  <si>
    <t>114</t>
  </si>
  <si>
    <t>966080101</t>
  </si>
  <si>
    <t>Bourání kontaktního zateplení z polystyrenových desek tloušťky do 60 mm</t>
  </si>
  <si>
    <t>-367885046</t>
  </si>
  <si>
    <t>115</t>
  </si>
  <si>
    <t>967031132</t>
  </si>
  <si>
    <t>Přisekání (špicování) plošné nebo rovných ostění zdiva z cihel pálených rovných ostění, bez odstupu, po hrubém vybourání otvorů, na maltu vápennou nebo vápenocementovou</t>
  </si>
  <si>
    <t>404426889</t>
  </si>
  <si>
    <t>2571,379*0,20</t>
  </si>
  <si>
    <t>116</t>
  </si>
  <si>
    <t>968062377</t>
  </si>
  <si>
    <t>Vybourání dřevěných rámů oken s křídly, dveřních zárubní, vrat, stěn, ostění nebo obkladů rámů oken s křídly zdvojených, plochy přes 4 m2</t>
  </si>
  <si>
    <t>2009414874</t>
  </si>
  <si>
    <t xml:space="preserve">Poznámka k souboru cen:
1. V cenách -2244 až -2747 jsou započteny i náklady na vyvěšení křídel. </t>
  </si>
  <si>
    <t>4,80*2</t>
  </si>
  <si>
    <t>117</t>
  </si>
  <si>
    <t>968062747</t>
  </si>
  <si>
    <t>Vybourání dřevěných rámů oken s křídly, dveřních zárubní, vrat, stěn, ostění nebo obkladů stěn plných, zasklených nebo výkladních pevných nebo otevíratelných, plochy přes 4 m2</t>
  </si>
  <si>
    <t>1881322155</t>
  </si>
  <si>
    <t>2,39*3,055*4+2,39*2,30*4</t>
  </si>
  <si>
    <t>118</t>
  </si>
  <si>
    <t>96807224</t>
  </si>
  <si>
    <t>Vybourání kovových mřížek a rámu anglického dvorku do suti</t>
  </si>
  <si>
    <t>868070008</t>
  </si>
  <si>
    <t>1,97*0,74+1,50*0,74+1,94*0,80+1,95*0,70+2,62*0,85+3,25*0,85</t>
  </si>
  <si>
    <t>119</t>
  </si>
  <si>
    <t>968072354</t>
  </si>
  <si>
    <t>Vybourání kovových rámů oken s křídly, dveřních zárubní, vrat, stěn, ostění nebo obkladů okenních rámů s křídly zdvojených, plochy do 1 m2</t>
  </si>
  <si>
    <t>-1534751597</t>
  </si>
  <si>
    <t xml:space="preserve">Poznámka k souboru cen:
1. V cenách -2244 až -2559 jsou započteny i náklady na vyvěšení křídel. 2. Cenou -2641 se oceňuje i vybourání nosné ocelové konstrukce pro sádrokartonové příčky. </t>
  </si>
  <si>
    <t>0,63*0,83*2</t>
  </si>
  <si>
    <t>120</t>
  </si>
  <si>
    <t>968072356</t>
  </si>
  <si>
    <t>Vybourání kovových rámů oken s křídly, dveřních zárubní, vrat, stěn, ostění nebo obkladů okenních rámů s křídly zdvojených, plochy do 4 m2</t>
  </si>
  <si>
    <t>-1317305634</t>
  </si>
  <si>
    <t>1,90*1,81*8+2,40*1,25*14+2,30*1,02*6</t>
  </si>
  <si>
    <t>121</t>
  </si>
  <si>
    <t>968072455</t>
  </si>
  <si>
    <t>Vybourání kovových rámů oken s křídly, dveřních zárubní, vrat, stěn, ostění nebo obkladů dveřních zárubní, plochy do 2 m2</t>
  </si>
  <si>
    <t>-80896024</t>
  </si>
  <si>
    <t>0,90*1,97*2</t>
  </si>
  <si>
    <t>122</t>
  </si>
  <si>
    <t>968072456</t>
  </si>
  <si>
    <t>Vybourání kovových rámů oken s křídly, dveřních zárubní, vrat, stěn, ostění nebo obkladů dveřních zárubní, plochy přes 2 m2</t>
  </si>
  <si>
    <t>1220600939</t>
  </si>
  <si>
    <t>2,30*2,435+2,395*2,38+1,00*2,38</t>
  </si>
  <si>
    <t>123</t>
  </si>
  <si>
    <t>968072641</t>
  </si>
  <si>
    <t>Vybourání kovových rámů oken s křídly, dveřních zárubní, vrat, stěn, ostění nebo obkladů stěn jakýchkoliv, kromě výkladních jakékoliv plochy</t>
  </si>
  <si>
    <t>550337881</t>
  </si>
  <si>
    <t>1,56*2,99+(0,555+2,145+1,05)*3,00+2,145*3,00+2,095*3,00</t>
  </si>
  <si>
    <t>124</t>
  </si>
  <si>
    <t>96807286</t>
  </si>
  <si>
    <t>Vybourání předokenních rolet</t>
  </si>
  <si>
    <t>1115967217</t>
  </si>
  <si>
    <t>2,35*2,30*51+1,47*2,30+1,58*1,56*4+2,34*1,75*28+1,57*1,75*2+2,69*1,75</t>
  </si>
  <si>
    <t>2,69*1,75+2,50*1,75*4+2,35*2,23*9+2,35*1,75*3+1,48*2,23+2,335*2,52</t>
  </si>
  <si>
    <t>125</t>
  </si>
  <si>
    <t>968082015</t>
  </si>
  <si>
    <t>Vybourání plastových rámů oken s křídly, dveřních zárubní, vrat rámu oken s křídly zdvojenými, plochy do 1 m2</t>
  </si>
  <si>
    <t>-1768005080</t>
  </si>
  <si>
    <t xml:space="preserve">Poznámka k souboru cen:
1. Ceny neplatí pro oceňování vybourání kovových rámů s plastovým povrchem; tyto práce lze oceňovat např. cenami souboru cen 968 07-2 . Vybourání kovových rámů. 2. V cenách - 2015 až -2018 jsou započteny i náklady na vyvěšení křídel. </t>
  </si>
  <si>
    <t>1,165*0,575*3+1,355*0,575*6+0,90*0,90*2+1,13*0,56</t>
  </si>
  <si>
    <t>126</t>
  </si>
  <si>
    <t>968082016</t>
  </si>
  <si>
    <t>Vybourání plastových rámů oken s křídly, dveřních zárubní, vrat rámu oken s křídly zdvojenými, plochy přes 1 do 2 m2</t>
  </si>
  <si>
    <t>4289392</t>
  </si>
  <si>
    <t>1,15*1,61+1,65*1,27*3+0,86*2,29+1,125*1,57+2,46*0,52*4</t>
  </si>
  <si>
    <t>1,13*1,75+0,78*0,78*3,14+1,75*0,96*2+2,95*0,66*2</t>
  </si>
  <si>
    <t>127</t>
  </si>
  <si>
    <t>968082017</t>
  </si>
  <si>
    <t>Vybourání plastových rámů oken s křídly, dveřních zárubní, vrat rámu oken s křídly zdvojenými, plochy přes 2 do 4 m2</t>
  </si>
  <si>
    <t>-314311924</t>
  </si>
  <si>
    <t>1,58*2,30*2+1,47*2,30*7+1,58*1,56*10+1,555*2,375+1,60*2,15*2</t>
  </si>
  <si>
    <t>2,35*0,98*3+1,75*2,045+1,57*1,75*5+1,75*1,75+2,40*1,02*17</t>
  </si>
  <si>
    <t>0,875*0,875*3,14+3,12*0,73*7+2,63*1,00*4+1,48*2,23+1,47*2,30*2</t>
  </si>
  <si>
    <t>2,49*1,20+2,50*1,10*4+2,195*1,00*5+1,15*1,75</t>
  </si>
  <si>
    <t>128</t>
  </si>
  <si>
    <t>968082018</t>
  </si>
  <si>
    <t>Vybourání plastových rámů oken s křídly, dveřních zárubní, vrat rámu oken s křídly zdvojenými, plochy přes 4 m2</t>
  </si>
  <si>
    <t>-1808248759</t>
  </si>
  <si>
    <t>2,35*2,30*72+2,69*3,51+1,77*2,30*2+1,75*2,38+2,49*1,84*3</t>
  </si>
  <si>
    <t>2,35*2,245*12+2,375*3,04+2,34*1,75*44+2,69*1,75+2,50*1,75*4</t>
  </si>
  <si>
    <t>2,35*2,23*9+2,35*1,75*3+2,95*1,82*6+2,35*2,245*2+(1,24*1,75+1,10*2,165)*2</t>
  </si>
  <si>
    <t>2,335*2,52+2,20*1,975*2+8,30*1,00*2</t>
  </si>
  <si>
    <t>129</t>
  </si>
  <si>
    <t>968082032</t>
  </si>
  <si>
    <t>Vybourání plastových rámů oken s křídly, dveřních zárubní, vrat vrat, plochy přes 5 m2</t>
  </si>
  <si>
    <t>-2016308029</t>
  </si>
  <si>
    <t>2,39*2,435</t>
  </si>
  <si>
    <t>130</t>
  </si>
  <si>
    <t>971033471</t>
  </si>
  <si>
    <t>Vybourání otvorů ve zdivu cihelném pl do 0,25 m2 na MVC nebo MV</t>
  </si>
  <si>
    <t>7648543</t>
  </si>
  <si>
    <t>131</t>
  </si>
  <si>
    <t>976072221</t>
  </si>
  <si>
    <t>Vybourání kovových mřížek VZT pl do 0,3 m2 ze zdiva cihelného</t>
  </si>
  <si>
    <t>1044797242</t>
  </si>
  <si>
    <t>132</t>
  </si>
  <si>
    <t>976072321</t>
  </si>
  <si>
    <t>Vybourání kovových mřížek VZT pl přes 0,3 m2 ze zdiva cihelného</t>
  </si>
  <si>
    <t>1097580413</t>
  </si>
  <si>
    <t>133</t>
  </si>
  <si>
    <t>9760831</t>
  </si>
  <si>
    <t>Demontáž větrací hlavice 960 x 960 mm - aula, včetně doplnění střešního souvrství podhledu</t>
  </si>
  <si>
    <t>-1433719741</t>
  </si>
  <si>
    <t>134</t>
  </si>
  <si>
    <t>9760832</t>
  </si>
  <si>
    <t>Demontáž větrací hlavice 400 x 400 mm - skleník, včetně doplnění střešního souvrství podhledu</t>
  </si>
  <si>
    <t>-347827092</t>
  </si>
  <si>
    <t>135</t>
  </si>
  <si>
    <t>9760833</t>
  </si>
  <si>
    <t>Demontáž klimatizační jednotky na ocelovém rámu pro opětovné použití</t>
  </si>
  <si>
    <t>-1178410097</t>
  </si>
  <si>
    <t>136</t>
  </si>
  <si>
    <t>9760834</t>
  </si>
  <si>
    <t>Demontáž nástěnného kamerového systému</t>
  </si>
  <si>
    <t>-2072734993</t>
  </si>
  <si>
    <t>137</t>
  </si>
  <si>
    <t>9760835</t>
  </si>
  <si>
    <t>Signalizační zařízení alarmu na fasádě - stávající demontáž pro opětnou montáž</t>
  </si>
  <si>
    <t>198039311</t>
  </si>
  <si>
    <t>138</t>
  </si>
  <si>
    <t>9760836</t>
  </si>
  <si>
    <t>Fotovoltaické panely nástěnné zařízení - odborná demontáž pro další použití - provede vlastník systému</t>
  </si>
  <si>
    <t>-404259330</t>
  </si>
  <si>
    <t>139</t>
  </si>
  <si>
    <t>9760837</t>
  </si>
  <si>
    <t>Demontáž barelů na dešť. vodu na ocel. konstr. pro opětovnou montáž</t>
  </si>
  <si>
    <t>-314092049</t>
  </si>
  <si>
    <t>140</t>
  </si>
  <si>
    <t>9760838</t>
  </si>
  <si>
    <t>Demontáž reflektorů a nástěnných světel</t>
  </si>
  <si>
    <t>-529088071</t>
  </si>
  <si>
    <t>141</t>
  </si>
  <si>
    <t>9760839</t>
  </si>
  <si>
    <t>Demontáž informační fasádní cedule pro opětné použití</t>
  </si>
  <si>
    <t>-1798134534</t>
  </si>
  <si>
    <t>142</t>
  </si>
  <si>
    <t>9760840</t>
  </si>
  <si>
    <t>Demontáž žlabů pro el. vedení pro opětné použití</t>
  </si>
  <si>
    <t>-865496707</t>
  </si>
  <si>
    <t>143</t>
  </si>
  <si>
    <t>9760841</t>
  </si>
  <si>
    <t>Demontáž zvonkového tabla</t>
  </si>
  <si>
    <t>1905652635</t>
  </si>
  <si>
    <t>144</t>
  </si>
  <si>
    <t>9760842</t>
  </si>
  <si>
    <t>Demontáž venkovních nástěnných vypínačů na světla</t>
  </si>
  <si>
    <t>1586419134</t>
  </si>
  <si>
    <t>145</t>
  </si>
  <si>
    <t>9760843</t>
  </si>
  <si>
    <t>Demontáž instalační větrací sestavy ny fasádě pro opětnou montáž</t>
  </si>
  <si>
    <t>2091878559</t>
  </si>
  <si>
    <t>146</t>
  </si>
  <si>
    <t>9760844</t>
  </si>
  <si>
    <t>Demontáž odpadového koše</t>
  </si>
  <si>
    <t>1534846042</t>
  </si>
  <si>
    <t>147</t>
  </si>
  <si>
    <t>9760845</t>
  </si>
  <si>
    <t>Demontáž poštovní schránky</t>
  </si>
  <si>
    <t>2112761030</t>
  </si>
  <si>
    <t>148</t>
  </si>
  <si>
    <t>9760846</t>
  </si>
  <si>
    <t>Demontáž teploměru</t>
  </si>
  <si>
    <t>-223991</t>
  </si>
  <si>
    <t>149</t>
  </si>
  <si>
    <t>978012191.1</t>
  </si>
  <si>
    <t>Otlučení vápenných nebo vápenocementových omítek vnitřních ploch stropů rákosovaných, v rozsahu přes 50 do 100 %</t>
  </si>
  <si>
    <t>180479830</t>
  </si>
  <si>
    <t>"ST.1"     265,00</t>
  </si>
  <si>
    <t>"ST.7"     280,00</t>
  </si>
  <si>
    <t>"ST.12"     36,50</t>
  </si>
  <si>
    <t>"ST.15"     230,00/2</t>
  </si>
  <si>
    <t>150</t>
  </si>
  <si>
    <t>978015341</t>
  </si>
  <si>
    <t>Otlučení vnější vápenné nebo vápenocementové vnější omítky stupně členitosti 1 a 2 rozsahu do 30%</t>
  </si>
  <si>
    <t>1324772423</t>
  </si>
  <si>
    <t>151</t>
  </si>
  <si>
    <t>978015391</t>
  </si>
  <si>
    <t>Otlučení vnějších omítek MV nebo MVC průčelí v rozsahu do 100 %</t>
  </si>
  <si>
    <t>-1529814437</t>
  </si>
  <si>
    <t>152</t>
  </si>
  <si>
    <t>978059641</t>
  </si>
  <si>
    <t>Odsekání a odebrání obkladů stěn z vnějších obkládaček plochy přes 1 m2</t>
  </si>
  <si>
    <t>1540831999</t>
  </si>
  <si>
    <t>997</t>
  </si>
  <si>
    <t>Přesun sutě</t>
  </si>
  <si>
    <t>153</t>
  </si>
  <si>
    <t>997013153</t>
  </si>
  <si>
    <t>Vnitrostaveništní doprava suti a vybouraných hmot vodorovně do 50 m svisle s omezením mechanizace pro budovy a haly výšky přes 9 do 12 m</t>
  </si>
  <si>
    <t>822458066</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</si>
  <si>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4. Ceny -3151 až -3162 lze použít v případě, kdy dochází ke ztížení dopravy suti např. tím, že není možné instalovat jeřáb. </t>
  </si>
  <si>
    <t>154</t>
  </si>
  <si>
    <t>997013501</t>
  </si>
  <si>
    <t>Odvoz suti a vybouraných hmot na skládku nebo meziskládku se složením, na vzdálenost do 1 km</t>
  </si>
  <si>
    <t>-460570612</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</si>
  <si>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</si>
  <si>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155</t>
  </si>
  <si>
    <t>997013509</t>
  </si>
  <si>
    <t>Odvoz suti a vybouraných hmot na skládku nebo meziskládku se složením, na vzdálenost Příplatek k ceně za každý další i započatý 1 km přes 1 km</t>
  </si>
  <si>
    <t>-944650675</t>
  </si>
  <si>
    <t>692,973*19 'Přepočtené koeficientem množství</t>
  </si>
  <si>
    <t>156</t>
  </si>
  <si>
    <t>997013845</t>
  </si>
  <si>
    <t>Poplatek za uložení stavebního odpadu na skládce (skládkovné) vytryskaného materiálu se zbytky barev</t>
  </si>
  <si>
    <t>-387091590</t>
  </si>
  <si>
    <t>998</t>
  </si>
  <si>
    <t>Přesun hmot</t>
  </si>
  <si>
    <t>157</t>
  </si>
  <si>
    <t>998011002</t>
  </si>
  <si>
    <t>Přesun hmot pro budovy občanské výstavby, bydlení, výrobu a služby s nosnou svislou konstrukcí zděnou z cihel, tvárnic nebo kamene vodorovná dopravní vzdálenost do 100 m pro budovy výšky přes 6 do 12 m</t>
  </si>
  <si>
    <t>1443392674</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</si>
  <si>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</si>
  <si>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</si>
  <si>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</si>
  <si>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</si>
  <si>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</si>
  <si>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158</t>
  </si>
  <si>
    <t>71111312</t>
  </si>
  <si>
    <t>Provedení izolace proti zemní vlhkosti stěrkou - anglické dvorky</t>
  </si>
  <si>
    <t>-424397974</t>
  </si>
  <si>
    <t>159</t>
  </si>
  <si>
    <t>711132101</t>
  </si>
  <si>
    <t>Provedení izolace proti zemní vlhkosti pásy na sucho svislé AIP nebo tkaninou</t>
  </si>
  <si>
    <t>1526442925</t>
  </si>
  <si>
    <t xml:space="preserve">Poznámka k souboru cen:
1. Izolace plochy jednotlivě do 10 m2 se oceňují skladebně cenou příslušné izolace a cenou 711 19-9096 Příplatek za plochu do 10 m2 a to jen při položení pásů za použití natěradel za horka. </t>
  </si>
  <si>
    <t>160</t>
  </si>
  <si>
    <t>693111460</t>
  </si>
  <si>
    <t>geotextilie</t>
  </si>
  <si>
    <t>-189551749</t>
  </si>
  <si>
    <t>161</t>
  </si>
  <si>
    <t>711142559</t>
  </si>
  <si>
    <t>Provedení izolace proti zemní vlhkosti pásy přitavením svislé NAIP</t>
  </si>
  <si>
    <t>1003398487</t>
  </si>
  <si>
    <t xml:space="preserve">Poznámka k souboru cen:
1. Izolace plochy jednotlivě do 10 m2 se oceňují skladebně cenou příslušné izolace a cenou 711 19-9097 Příplatek za plochu do 10 m2. </t>
  </si>
  <si>
    <t>162</t>
  </si>
  <si>
    <t>628331590</t>
  </si>
  <si>
    <t>pás těžký asfaltovaný</t>
  </si>
  <si>
    <t>-437004623</t>
  </si>
  <si>
    <t>163</t>
  </si>
  <si>
    <t>71116157</t>
  </si>
  <si>
    <t>Ukončovací profil L" (100x100) nerezový plech tl 2-3 mm, anglický dvorek</t>
  </si>
  <si>
    <t>-671871783</t>
  </si>
  <si>
    <t>164</t>
  </si>
  <si>
    <t>71179218</t>
  </si>
  <si>
    <t>Izolace proti vodě těsnění svislých dilatačních spár impregnovanými provazci a pružným tmelem</t>
  </si>
  <si>
    <t>1358796476</t>
  </si>
  <si>
    <t>165</t>
  </si>
  <si>
    <t>998711202</t>
  </si>
  <si>
    <t>Přesun hmot procentní pro izolace proti vodě, vlhkosti a plynům v objektech v do 12 m</t>
  </si>
  <si>
    <t>%</t>
  </si>
  <si>
    <t>-287238248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</si>
  <si>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</si>
  <si>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712</t>
  </si>
  <si>
    <t>Povlakové krytiny</t>
  </si>
  <si>
    <t>166</t>
  </si>
  <si>
    <t>71230083</t>
  </si>
  <si>
    <t>Odstranění 5-ti vrstev povlakové krytiny střechy č.16</t>
  </si>
  <si>
    <t>-1779765763</t>
  </si>
  <si>
    <t>167</t>
  </si>
  <si>
    <t>71230084</t>
  </si>
  <si>
    <t>Odstranění 7-mi vrstev povlakové krytiny střechy č. 17</t>
  </si>
  <si>
    <t>-1648123203</t>
  </si>
  <si>
    <t>168</t>
  </si>
  <si>
    <t>712400832</t>
  </si>
  <si>
    <t>Odstranění ze střech šikmých přes 10 st. do 30 st. krytiny povlakové dvouvrstvé</t>
  </si>
  <si>
    <t>-1892585576</t>
  </si>
  <si>
    <t>"ST.12"     115,50+36,50</t>
  </si>
  <si>
    <t>"ST.13"     593,00+140,00</t>
  </si>
  <si>
    <t>"ST.14"     660,00</t>
  </si>
  <si>
    <t>169</t>
  </si>
  <si>
    <t>71246170</t>
  </si>
  <si>
    <t>D+M hydroizolační folie mPVC, barva šedivá, kotvená k podkladu, včetně systémového řešení hřebene a okapní hrany, včetně systémové podložky</t>
  </si>
  <si>
    <t>1128785913</t>
  </si>
  <si>
    <t>"ST.101"     280,00</t>
  </si>
  <si>
    <t>"ST.102"     655,00</t>
  </si>
  <si>
    <t>"ST.103"     190,00</t>
  </si>
  <si>
    <t>"ST.104"     100,00</t>
  </si>
  <si>
    <t>"ST.109"     556,00</t>
  </si>
  <si>
    <t>"ST.113"     148,00</t>
  </si>
  <si>
    <t>"ST.112"     115,00+45,00</t>
  </si>
  <si>
    <t>"ST.113"     550,00+39,00+35,00</t>
  </si>
  <si>
    <t>"ST.114"     690,00</t>
  </si>
  <si>
    <t>170</t>
  </si>
  <si>
    <t>71246172</t>
  </si>
  <si>
    <t>463702362</t>
  </si>
  <si>
    <t>171</t>
  </si>
  <si>
    <t>71246173</t>
  </si>
  <si>
    <t>D+M parotěsné zábrany , spooje lepené páskou, včteně obvodové pásky k napojení na navazující konstrukce</t>
  </si>
  <si>
    <t>1626376516</t>
  </si>
  <si>
    <t>3791,00*0,25</t>
  </si>
  <si>
    <t>172</t>
  </si>
  <si>
    <t>998712202</t>
  </si>
  <si>
    <t>Přesun hmot procentní pro krytiny povlakové v objektech v do 12 m</t>
  </si>
  <si>
    <t>-1183068493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</si>
  <si>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</si>
  <si>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</si>
  <si>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</si>
  <si>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173</t>
  </si>
  <si>
    <t>713140813</t>
  </si>
  <si>
    <t>Odstranění tepelné izolace běžných stavebních konstrukcí z rohoží, pásů, dílců, desek, bloků střech plochých nadstřešních izolací volně položených přes 100 mm z vláknitých materiálů, tloušťka izolace</t>
  </si>
  <si>
    <t>-1461639060</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</si>
  <si>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</si>
  <si>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"ST.2"     166,00</t>
  </si>
  <si>
    <t>174</t>
  </si>
  <si>
    <t>713141131</t>
  </si>
  <si>
    <t>Montáž tepelné izolace střech plochých rohožemi, pásy, deskami, dílci, bloky (izolační materiál ve specifikaci) přilepenými za studena zplna, jednovrstvá</t>
  </si>
  <si>
    <t>253180010</t>
  </si>
  <si>
    <t xml:space="preserve">Poznámka k souboru cen:
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 </t>
  </si>
  <si>
    <t>175</t>
  </si>
  <si>
    <t>283759280</t>
  </si>
  <si>
    <t xml:space="preserve">deska z pěnového polystyrenu EPS  tl. min. 220 max 340 mm, λ = 0,035 W/m.K </t>
  </si>
  <si>
    <t>-1927775161</t>
  </si>
  <si>
    <t>176</t>
  </si>
  <si>
    <t>71314121</t>
  </si>
  <si>
    <t>Montáž izolace tepelné volně položené náběhový klín v angl.dvorku</t>
  </si>
  <si>
    <t>1121566498</t>
  </si>
  <si>
    <t>177</t>
  </si>
  <si>
    <t>63152902</t>
  </si>
  <si>
    <t>klín náběhový pro hydroizolaci  z tepelné izolace cca 50 x 50 mm délka 1000 mm</t>
  </si>
  <si>
    <t>262114431</t>
  </si>
  <si>
    <t>178</t>
  </si>
  <si>
    <t>713151111</t>
  </si>
  <si>
    <t>Montáž vláknité izolace tepelné střech šikmých kladené volně mezi krokve rohoží, pásů, desek</t>
  </si>
  <si>
    <t>216514730</t>
  </si>
  <si>
    <t xml:space="preserve">Poznámka k souboru cen:
1. V cenách -1141 až -1147 nejsou započteny náklady na podkladní rošt a olištování zdí; tyto se oceňují pro kovový rošt cenami souboru 763 12-16 katalogu 763 - Konstrukce suché výstavby nebo pro dřevěný rošt cenami souboru 766 41-72 katalogu 766 – Konstrukce truhlářské. 2. V cenách -1211 až -1218 nejsou započteny náklady na osazení latí pokud rozteč krokví je větší než 1000 mm; tyto se oceňují cenami souboru 762 34-.. Bednění a laťování katalogu 762 - Konstrukce tesařské. </t>
  </si>
  <si>
    <t>"ST.113"     550,00+39,00+35,00+148,00</t>
  </si>
  <si>
    <t>"ST.115"     250,00</t>
  </si>
  <si>
    <t>179</t>
  </si>
  <si>
    <t>63148108</t>
  </si>
  <si>
    <t>vláknitá tepelná izolace tl.140 mm, λ = 0,037 W/mK</t>
  </si>
  <si>
    <t>-1597674587</t>
  </si>
  <si>
    <t>"ST.112"     45,00</t>
  </si>
  <si>
    <t>1916*1,02 'Přepočtené koeficientem množství</t>
  </si>
  <si>
    <t>180</t>
  </si>
  <si>
    <t>63148112</t>
  </si>
  <si>
    <t>vláknitá tepelná izolace  tl.220 mm, λ = 0,037 W/mK</t>
  </si>
  <si>
    <t>-2134638904</t>
  </si>
  <si>
    <t>"ST.112"     115,00</t>
  </si>
  <si>
    <t>1577*1,02 'Přepočtené koeficientem množství</t>
  </si>
  <si>
    <t>181</t>
  </si>
  <si>
    <t>63148113</t>
  </si>
  <si>
    <t>vláknitá tepelná izolace tl.300 mm, λ = 0,037 W/mK</t>
  </si>
  <si>
    <t>1889037351</t>
  </si>
  <si>
    <t>280*1,02 'Přepočtené koeficientem množství</t>
  </si>
  <si>
    <t>182</t>
  </si>
  <si>
    <t>713151121</t>
  </si>
  <si>
    <t>Montáž tepelné izolace střech šikmých rohožemi, pásy, deskami (izolační materiál ve specifikaci) kladenými volně pod krokve</t>
  </si>
  <si>
    <t>1983558755</t>
  </si>
  <si>
    <t>183</t>
  </si>
  <si>
    <t>63148111</t>
  </si>
  <si>
    <t>vláknitá tepelná izolace tl.200 mm, λ = 0,037 W/mK</t>
  </si>
  <si>
    <t>1734984873</t>
  </si>
  <si>
    <t>250*1,02 'Přepočtené koeficientem množství</t>
  </si>
  <si>
    <t>184</t>
  </si>
  <si>
    <t>713151131</t>
  </si>
  <si>
    <t>Montáž izolace tepelné střech šikmých kladené volně nad krokve rohoží, pásů, desek sklonu do 30°</t>
  </si>
  <si>
    <t>1153663726</t>
  </si>
  <si>
    <t>185</t>
  </si>
  <si>
    <t>28376495</t>
  </si>
  <si>
    <t xml:space="preserve">deska izolační PIR  tl 60 mm, P+D  λ=0,022 W/mK     </t>
  </si>
  <si>
    <t>-1378728824</t>
  </si>
  <si>
    <t>1311*1,02 'Přepočtené koeficientem množství</t>
  </si>
  <si>
    <t>186</t>
  </si>
  <si>
    <t>28376496</t>
  </si>
  <si>
    <t xml:space="preserve">deska izolační PIR  tl 80 mm, P+D  λ=0,022 W/mK     </t>
  </si>
  <si>
    <t>659476328</t>
  </si>
  <si>
    <t>1966*1,02 'Přepočtené koeficientem množství</t>
  </si>
  <si>
    <t>187</t>
  </si>
  <si>
    <t>713151141</t>
  </si>
  <si>
    <t>Montáž izolace tepelné střech šikmých parotěsné reflexní tl do 5 mm</t>
  </si>
  <si>
    <t>1787556241</t>
  </si>
  <si>
    <t>"ST.113"     550,00+39,00+35,00+148</t>
  </si>
  <si>
    <t>188</t>
  </si>
  <si>
    <t>5966022</t>
  </si>
  <si>
    <t>fólie účinně propustná pro vodní páru (difúzní fólie)</t>
  </si>
  <si>
    <t>-165478081</t>
  </si>
  <si>
    <t>3557*1,1 'Přepočtené koeficientem množství</t>
  </si>
  <si>
    <t>189</t>
  </si>
  <si>
    <t>713151813</t>
  </si>
  <si>
    <t>Odstranění tepelné izolace běžných stavebních konstrukcí z rohoží, pásů, dílců, desek, bloků střech šikmých nebo nadstřešních částí mezi krokve nebo pod krokve volně položených přes 100 mm z vláknitých materiálů, tloušťka izolace</t>
  </si>
  <si>
    <t>314554106</t>
  </si>
  <si>
    <t>"ST.2"     625,00</t>
  </si>
  <si>
    <t>"ST.9"     528,00</t>
  </si>
  <si>
    <t>"ST.10"     115,00</t>
  </si>
  <si>
    <t>"ST.15"     230,00</t>
  </si>
  <si>
    <t>"ST.18"     32,00</t>
  </si>
  <si>
    <t>190</t>
  </si>
  <si>
    <t>713191135</t>
  </si>
  <si>
    <t>Montáž tepelné izolace stavebních konstrukcí - doplňky a konstrukční součásti podlah, stropů vrchem nebo střech překrytím fólií separační z PE</t>
  </si>
  <si>
    <t>1211684569</t>
  </si>
  <si>
    <t>191</t>
  </si>
  <si>
    <t>2835530</t>
  </si>
  <si>
    <t>pás parotěsný</t>
  </si>
  <si>
    <t>2057242948</t>
  </si>
  <si>
    <t>234*1,1 'Přepočtené koeficientem množství</t>
  </si>
  <si>
    <t>192</t>
  </si>
  <si>
    <t>998713202</t>
  </si>
  <si>
    <t>Přesun hmot procentní pro izolace tepelné v objektech v do 12 m</t>
  </si>
  <si>
    <t>-209019435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</si>
  <si>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</si>
  <si>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714</t>
  </si>
  <si>
    <t>Akustická a protiotřesová opatření</t>
  </si>
  <si>
    <t>193</t>
  </si>
  <si>
    <t>71412080</t>
  </si>
  <si>
    <t>Demontáž akustických minerálních podstropních zavěšených panelů v tělocvičnách pro výměnu cca z 10%</t>
  </si>
  <si>
    <t>194123514</t>
  </si>
  <si>
    <t>194</t>
  </si>
  <si>
    <t>71412200</t>
  </si>
  <si>
    <t>Montáž akustických volně zavěšených panelů v tělocvičnách - doplnění cca z 10% , ozn 36/T</t>
  </si>
  <si>
    <t>-459018004</t>
  </si>
  <si>
    <t>195</t>
  </si>
  <si>
    <t>5903641</t>
  </si>
  <si>
    <t>Dodávka panelů akustických pro výměnu v tělocvičnách ozn. 36/T</t>
  </si>
  <si>
    <t>-377142871</t>
  </si>
  <si>
    <t>196</t>
  </si>
  <si>
    <t>998714202</t>
  </si>
  <si>
    <t>Přesun hmot pro akustická a protiotřesová opatření stanovený procentní sazbou (%) z ceny vodorovná dopravní vzdálenost do 50 m v objektech výšky přes 6 do 12 m</t>
  </si>
  <si>
    <t>1511723318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</si>
  <si>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</si>
  <si>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721</t>
  </si>
  <si>
    <t>Zdravotechnika - vnitřní kanalizace</t>
  </si>
  <si>
    <t>197</t>
  </si>
  <si>
    <t>721242116</t>
  </si>
  <si>
    <t xml:space="preserve">Lapače střešních splavenin z polypropylenu (PP) DN 125 </t>
  </si>
  <si>
    <t>121063030</t>
  </si>
  <si>
    <t>198</t>
  </si>
  <si>
    <t>721242804</t>
  </si>
  <si>
    <t>Demontáž lapačů střešních splavenin DN 125</t>
  </si>
  <si>
    <t>1810397350</t>
  </si>
  <si>
    <t>731</t>
  </si>
  <si>
    <t>Ústřední vytápění - kotelny</t>
  </si>
  <si>
    <t>199</t>
  </si>
  <si>
    <t>7311006</t>
  </si>
  <si>
    <t>Zaregulování soustavy</t>
  </si>
  <si>
    <t>62980998</t>
  </si>
  <si>
    <t>762</t>
  </si>
  <si>
    <t>Konstrukce tesařské</t>
  </si>
  <si>
    <t>200</t>
  </si>
  <si>
    <t>762331812</t>
  </si>
  <si>
    <t>Demontáž vázaných konstrukcí krovů sklonu do 60 st. z hranolů, hranolků, fošen, průřezové plochy přes 120 do 224 cm2</t>
  </si>
  <si>
    <t>2067622343</t>
  </si>
  <si>
    <t>"St 12 krokve 120/140"     40,00</t>
  </si>
  <si>
    <t>201</t>
  </si>
  <si>
    <t>762332141</t>
  </si>
  <si>
    <t>Montáž vázaných kcí krovů pravidelných z hraněného řeziva plochy do 120 cm2 s ocelovými spojkami</t>
  </si>
  <si>
    <t>841757196</t>
  </si>
  <si>
    <t xml:space="preserve">Poznámka k souboru cen:
1. V cenách nejsou započteny náklady na montáž kotevních želez s připojením k dřevěné konstrukci; tyto se ocení příslušnými položkami souboru cen 762 08-5 tohoto katalogu. 2. V cenách 762 33-5 nejsou započteny náklady na podpory (např. vazníky). </t>
  </si>
  <si>
    <t>202</t>
  </si>
  <si>
    <t>605121110</t>
  </si>
  <si>
    <t>řezivo jehličnaté hranol jakost I-II</t>
  </si>
  <si>
    <t>3760454</t>
  </si>
  <si>
    <t>203</t>
  </si>
  <si>
    <t>762332924</t>
  </si>
  <si>
    <t>Doplnění části střešní vazby z hranolů průřezové plochy do 450 cm2 včetně materiálu - nastavení pozednice</t>
  </si>
  <si>
    <t>-651840567</t>
  </si>
  <si>
    <t xml:space="preserve">Poznámka k souboru cen:
1. U položek vyřezání střešní vazby -1911 až -1954 se množství měrných jednotek určuje v m délky prvků, bez čepů. 2. U položek doplnění části střešní vazby -2921 až -3915 se množství měrných jednotek určuje v m součtem délek jednotlivých prvků. 3. Ceny lze použít i pro ocenění oprav prostorových vázáných konstrukcí. </t>
  </si>
  <si>
    <t>204</t>
  </si>
  <si>
    <t>762341024</t>
  </si>
  <si>
    <t>Bednění a laťování bednění střech rovných sklonu do 60 st. s vyřezáním otvorů z dřevoštěpkových desek šroubovaných na krokve 18 mm na pero a drážku, tloušťky desky</t>
  </si>
  <si>
    <t>-310854999</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</si>
  <si>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</si>
  <si>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205</t>
  </si>
  <si>
    <t>762341044</t>
  </si>
  <si>
    <t>Bednění a laťování bednění střech rovných sklonu do 60 st. s vyřezáním otvorů z dřevoštěpkových desek šroubovaných na rošt 18 mm na pero a drážku, tloušťky desky</t>
  </si>
  <si>
    <t>1768188682</t>
  </si>
  <si>
    <t>206</t>
  </si>
  <si>
    <t>762341680</t>
  </si>
  <si>
    <t>Vytvoření krytí žlabu z cementotřískových na sraz</t>
  </si>
  <si>
    <t>-1699457937</t>
  </si>
  <si>
    <t>207</t>
  </si>
  <si>
    <t>595907390</t>
  </si>
  <si>
    <t>deska cementotřísková 125x335 cm tl.1,6 cm - bez povrchové úpravy</t>
  </si>
  <si>
    <t>347622397</t>
  </si>
  <si>
    <t>88,6*1,1 'Přepočtené koeficientem množství</t>
  </si>
  <si>
    <t>208</t>
  </si>
  <si>
    <t>762341811</t>
  </si>
  <si>
    <t>Demontáž bednění a laťování bednění střech rovných, obloukových, sklonu do 60 st. se všemi nadstřešními konstrukcemi z prken hrubých, hoblovaných tl. do 32 mm</t>
  </si>
  <si>
    <t>1917931838</t>
  </si>
  <si>
    <t>"ST.3"     180,00</t>
  </si>
  <si>
    <t>"ST.4"     95,00</t>
  </si>
  <si>
    <t>"ST.12"     115,50</t>
  </si>
  <si>
    <t>209</t>
  </si>
  <si>
    <t>762341832</t>
  </si>
  <si>
    <t>Demontáž bednění a laťování bednění střech rovných, obloukových, sklonu do 60 st. se všemi nadstřešními konstrukcemi z desek tvrdých (cementotřískových, dřevoštěpkových apod.)</t>
  </si>
  <si>
    <t>594342558</t>
  </si>
  <si>
    <t>"ST.13"     140,00</t>
  </si>
  <si>
    <t>"ST.15"     36,50*2</t>
  </si>
  <si>
    <t>210</t>
  </si>
  <si>
    <t>762342216</t>
  </si>
  <si>
    <t>Bednění a laťování montáž laťování střech jednoduchých sklonu do 60 st. při osové vzdálenosti latí přes 360 do 600 mm</t>
  </si>
  <si>
    <t>-1510668580</t>
  </si>
  <si>
    <t>211</t>
  </si>
  <si>
    <t>605141140</t>
  </si>
  <si>
    <t>řezivo jehličnaté latě střešní impregnované dl 4 m</t>
  </si>
  <si>
    <t>-679177400</t>
  </si>
  <si>
    <t>"ST.101"     280,00/0,875*0,06*0,06*1,08</t>
  </si>
  <si>
    <t>"ST.102"     655,00/0,60*0,06*0,06*1,08</t>
  </si>
  <si>
    <t>"ST.103"     190,00/0,60*0,06*0,06*1,08</t>
  </si>
  <si>
    <t>"ST.104"     100,00/0,60*0,06*0,06*1,08</t>
  </si>
  <si>
    <t>"ST.109"     556,00/0,60*0,06*0,06*1,08</t>
  </si>
  <si>
    <t>"ST.110"     120,00/0,60*0,06*0,06*1,08</t>
  </si>
  <si>
    <t>"ST.112"     (115,00+45,00)/0,60*0,06*0,06*1,08</t>
  </si>
  <si>
    <t>"ST.113"     (550,00+39,00+35,00+148,00)/0,60*0,06*0,06*1,08</t>
  </si>
  <si>
    <t>"ST.114"     690,00/0,60*0,06*0,06*1,08</t>
  </si>
  <si>
    <t>"ST.118"     34,00/0,60*0,06*0,06*1,08</t>
  </si>
  <si>
    <t>212</t>
  </si>
  <si>
    <t>762342813</t>
  </si>
  <si>
    <t>Demontáž bednění a laťování laťování střech sklonu do 60 st. se všemi nadstřešními konstrukcemi, z latí průřezové plochy do 25 cm2 při osové vzdálenosti přes 0,50 m</t>
  </si>
  <si>
    <t>467024145</t>
  </si>
  <si>
    <t>213</t>
  </si>
  <si>
    <t>762351130</t>
  </si>
  <si>
    <t>Montáž světlíku, větráku nebo dýmníku z hraněného řeziva plochy do 224 cm2</t>
  </si>
  <si>
    <t>-2038251718</t>
  </si>
  <si>
    <t>214</t>
  </si>
  <si>
    <t>594945293</t>
  </si>
  <si>
    <t>215</t>
  </si>
  <si>
    <t>762395000</t>
  </si>
  <si>
    <t>Spojovací prostředky pro montáž krovu, bednění, laťování, světlíky, klíny</t>
  </si>
  <si>
    <t>-2136902043</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</si>
  <si>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</si>
  <si>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22,479+1,294</t>
  </si>
  <si>
    <t>216</t>
  </si>
  <si>
    <t>998762202</t>
  </si>
  <si>
    <t>Přesun hmot procentní pro kce tesařské v objektech v do 12 m</t>
  </si>
  <si>
    <t>411188096</t>
  </si>
  <si>
    <t>763</t>
  </si>
  <si>
    <t>Konstrukce suché výstavby</t>
  </si>
  <si>
    <t>217</t>
  </si>
  <si>
    <t>763131411</t>
  </si>
  <si>
    <t>SDK podhled desky nové 1xA 12,5 bez TI dvouvrstvá spodní kce profil CD+UD</t>
  </si>
  <si>
    <t>1025562246</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</si>
  <si>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</si>
  <si>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"ST.107"     295,00</t>
  </si>
  <si>
    <t>218</t>
  </si>
  <si>
    <t>763131751</t>
  </si>
  <si>
    <t>Podhled ze sádrokartonových desek ostatní práce a konstrukce na podhledech ze sádrokartonových desek montáž parotěsné zábrany</t>
  </si>
  <si>
    <t>1983048768</t>
  </si>
  <si>
    <t>219</t>
  </si>
  <si>
    <t>283292100</t>
  </si>
  <si>
    <t>folie parotěsná PE role 1,5 x 50 m</t>
  </si>
  <si>
    <t>1947758421</t>
  </si>
  <si>
    <t>870*1,1 'Přepočtené koeficientem množství</t>
  </si>
  <si>
    <t>220</t>
  </si>
  <si>
    <t>7631355</t>
  </si>
  <si>
    <t>Podhledová deska cementová vč nosného ocelového roštu - včetně bočního opláštění nad dveřmi a bočním prosklením v. cca 25 cm</t>
  </si>
  <si>
    <t>1084565271</t>
  </si>
  <si>
    <t>"PP.1"     9,00</t>
  </si>
  <si>
    <t>221</t>
  </si>
  <si>
    <t>998763201</t>
  </si>
  <si>
    <t>Přesun hmot pro dřevostavby stanovený procentní sazbou (%) z ceny vodorovná dopravní vzdálenost do 50 m v objektech výšky přes 6 do 12 m</t>
  </si>
  <si>
    <t>118024790</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</si>
  <si>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</si>
  <si>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</si>
  <si>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</si>
  <si>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222</t>
  </si>
  <si>
    <t>764001821</t>
  </si>
  <si>
    <t>Demontáž klempířských konstrukcí krytiny ze svitků nebo tabulí do suti</t>
  </si>
  <si>
    <t>-2021485384</t>
  </si>
  <si>
    <t>"ST.13"     593,00</t>
  </si>
  <si>
    <t>223</t>
  </si>
  <si>
    <t>76400185</t>
  </si>
  <si>
    <t>Demontáž oplechování horního okraje střechy, čela a podbití hřebene do suti</t>
  </si>
  <si>
    <t>-357609690</t>
  </si>
  <si>
    <t>4,00+29,00+19,00+19,00+106,00+76,00+30,00</t>
  </si>
  <si>
    <t>224</t>
  </si>
  <si>
    <t>76400281</t>
  </si>
  <si>
    <t>Demontáž okapní lišty r.š.150 do suti v krytině skládané</t>
  </si>
  <si>
    <t>893202308</t>
  </si>
  <si>
    <t>200,00+37,00+40,00</t>
  </si>
  <si>
    <t>225</t>
  </si>
  <si>
    <t>764002811</t>
  </si>
  <si>
    <t>Demontáž klempířských konstrukcí okapového plechu do suti, v krytině povlakové</t>
  </si>
  <si>
    <t>-1413339962</t>
  </si>
  <si>
    <t>226</t>
  </si>
  <si>
    <t>764002812</t>
  </si>
  <si>
    <t xml:space="preserve">Demontáž okapového plechu okraje terasy do suti </t>
  </si>
  <si>
    <t>-379483516</t>
  </si>
  <si>
    <t>227</t>
  </si>
  <si>
    <t>76400283</t>
  </si>
  <si>
    <t>Demontáž oplechování bočního okraje střechy do suti</t>
  </si>
  <si>
    <t>635414439</t>
  </si>
  <si>
    <t>19,00+90,00+55,00+8,00+10,00</t>
  </si>
  <si>
    <t>228</t>
  </si>
  <si>
    <t>764002841</t>
  </si>
  <si>
    <t>Demontáž klempířských konstrukcí oplechování horních ploch zdí a nadezdívek do suti</t>
  </si>
  <si>
    <t>1250802363</t>
  </si>
  <si>
    <t>3,50+7,00</t>
  </si>
  <si>
    <t>229</t>
  </si>
  <si>
    <t>764002851</t>
  </si>
  <si>
    <t>Demontáž klempířských konstrukcí oplechování parapetů do suti</t>
  </si>
  <si>
    <t>554581556</t>
  </si>
  <si>
    <t>17,00+17,00+610,00+90,00+20,00</t>
  </si>
  <si>
    <t>230</t>
  </si>
  <si>
    <t>764002861</t>
  </si>
  <si>
    <t>Demontáž oplechování čelní římsy slunolamu a krycích říms žlabu do suti</t>
  </si>
  <si>
    <t>-2024321316</t>
  </si>
  <si>
    <t>186,00+35,00+21,00</t>
  </si>
  <si>
    <t>231</t>
  </si>
  <si>
    <t>764002871</t>
  </si>
  <si>
    <t>Demontáž klempířských konstrukcí lemování zdí do suti</t>
  </si>
  <si>
    <t>-271598525</t>
  </si>
  <si>
    <t>10,00+300,00+95,00</t>
  </si>
  <si>
    <t>232</t>
  </si>
  <si>
    <t>764004801</t>
  </si>
  <si>
    <t>Demontáž klempířských konstrukcí žlabu podokapního do suti</t>
  </si>
  <si>
    <t>-1782998080</t>
  </si>
  <si>
    <t>233</t>
  </si>
  <si>
    <t>764004861</t>
  </si>
  <si>
    <t>Demontáž klempířských konstrukcí svodu do suti</t>
  </si>
  <si>
    <t>285568656</t>
  </si>
  <si>
    <t>234</t>
  </si>
  <si>
    <t>998764202</t>
  </si>
  <si>
    <t>Přesun hmot procentní pro konstrukce klempířské v objektech v do 12 m</t>
  </si>
  <si>
    <t>839288726</t>
  </si>
  <si>
    <t>764-K1</t>
  </si>
  <si>
    <t>Systém odvodnění střechy</t>
  </si>
  <si>
    <t>235</t>
  </si>
  <si>
    <t>764-K1.1</t>
  </si>
  <si>
    <t>Svody kruhové včetně objímek, kolen, odskoků z TiZn plechu průměru 120 mm ozn K1.1</t>
  </si>
  <si>
    <t>-544038108</t>
  </si>
  <si>
    <t>236</t>
  </si>
  <si>
    <t>764-K1.2</t>
  </si>
  <si>
    <t>Okapní žlab podstřešní, hranatý, včetně háků a kotvících prvků z TiZn plechu rš 500 mm ozn K1.2</t>
  </si>
  <si>
    <t>-1966055205</t>
  </si>
  <si>
    <t>237</t>
  </si>
  <si>
    <t>764-K1.3</t>
  </si>
  <si>
    <t>Horní okapnice, poplastovaný plech r.š. 420 ozn K1.3</t>
  </si>
  <si>
    <t>-1119163084</t>
  </si>
  <si>
    <t>P</t>
  </si>
  <si>
    <t xml:space="preserve">Poznámka k položce:
z důvodu plynulého přechodu srážkové vody do podstřešních žlabů
Systémový prvek – poplastovaný plech – bude určeno dodavatelem střešní fólie
</t>
  </si>
  <si>
    <t>238</t>
  </si>
  <si>
    <t>764-K1.4</t>
  </si>
  <si>
    <t>Okapnička, z TiZn plechu r.š. 250 ozn K1.4</t>
  </si>
  <si>
    <t>6334031</t>
  </si>
  <si>
    <t xml:space="preserve">Poznámka k položce:
z důvodu odvodu odvodnění pojistné hydroizolace do podstřešních žlabů
</t>
  </si>
  <si>
    <t>239</t>
  </si>
  <si>
    <t>764-K1.5</t>
  </si>
  <si>
    <t>Větrací střešní mřížka, PVC, barva černá r.š. 100 ozn K1.5</t>
  </si>
  <si>
    <t>-1209846293</t>
  </si>
  <si>
    <t>764-K2</t>
  </si>
  <si>
    <t>Slunolamy</t>
  </si>
  <si>
    <t>240</t>
  </si>
  <si>
    <t>764-K2.1</t>
  </si>
  <si>
    <t>Oplechování čelní desky slunolamu z TiZn plechu r.š. 430mm ozn K2.1</t>
  </si>
  <si>
    <t>2049277593</t>
  </si>
  <si>
    <t>764-K3</t>
  </si>
  <si>
    <t>Parapety</t>
  </si>
  <si>
    <t>241</t>
  </si>
  <si>
    <t>767-K3.1</t>
  </si>
  <si>
    <t>Okenní parapet z TiZn plechu r.š. 210mm ozn K3.1</t>
  </si>
  <si>
    <t>714573086</t>
  </si>
  <si>
    <t xml:space="preserve">Poznámka k položce:
Pro okna v hloubce 100mm.
Líc nadpraží okna a parapet okna je ve stejné  úrovni, popř. líc nadpraží předstupuje před parapet okna
</t>
  </si>
  <si>
    <t>242</t>
  </si>
  <si>
    <t>767-K3.2</t>
  </si>
  <si>
    <t>Okenní parapet z TiZn plechu r.š. 335mm ozn K3.2</t>
  </si>
  <si>
    <t>203467408</t>
  </si>
  <si>
    <t xml:space="preserve">Poznámka k položce:
Pro okna v hloubce 225mm.
Líc nadpraží okna ustupuje před parapet okna   </t>
  </si>
  <si>
    <t>243</t>
  </si>
  <si>
    <t>767-K3.3</t>
  </si>
  <si>
    <t>Okenní parapet z TiZn plechu r.š. 230mm ozn K3.3</t>
  </si>
  <si>
    <t>-465051062</t>
  </si>
  <si>
    <t xml:space="preserve">Poznámka k položce:
Pro okna v hloubce 120mm.
Líc nadpraží předstupuje před parapet okna a před oknem je předokenní roleta, parapet okna je zateplen EPS 120mm (4 pozice v 2.NP)   </t>
  </si>
  <si>
    <t>244</t>
  </si>
  <si>
    <t>767-K3.4</t>
  </si>
  <si>
    <t>Okenní parapet z TiZn plechu r.š. 280mm ozn K3.4</t>
  </si>
  <si>
    <t>-666010361</t>
  </si>
  <si>
    <t xml:space="preserve">Poznámka k položce:
Pro okna v hloubce 160-170mm –okenní otvory č. 136 a č. 160 </t>
  </si>
  <si>
    <t>245</t>
  </si>
  <si>
    <t>767-K3.5a</t>
  </si>
  <si>
    <t>Okenní parapet z TiZn plechu r.š. 335mm ozn K3.5</t>
  </si>
  <si>
    <t>577978921</t>
  </si>
  <si>
    <t>Poznámka k položce:
Pro okna v hloubce 225mm – průběžný prvek pro okenní otvory č. 142.
Před  meziokenním pilířem hloubka cca 125mm.
      Šířka oken: 3150mm, šířka pilířů 700mm.</t>
  </si>
  <si>
    <t>246</t>
  </si>
  <si>
    <t>767-K3.5b</t>
  </si>
  <si>
    <t>Okenní parapet z TiZn plechu r.š. 235mm ozn K3.5</t>
  </si>
  <si>
    <t>-1354352565</t>
  </si>
  <si>
    <t>247</t>
  </si>
  <si>
    <t>767-K3.6a</t>
  </si>
  <si>
    <t>Okenní parapet z TiZn plechu r.š. 415mm ozn K3.6</t>
  </si>
  <si>
    <t>-1566404398</t>
  </si>
  <si>
    <t>Poznámka k položce:
Pro okna v hloubce 300mm  -  stávající okenní otvory v anglickém dvorku u bazénu. 
Pro okna v hloubce 230mm  -  stávající okenní otvory v anglickém dvorku.</t>
  </si>
  <si>
    <t>248</t>
  </si>
  <si>
    <t>767-K3.6b</t>
  </si>
  <si>
    <t>Okenní parapet z TiZn plechu r.š. 345mm ozn K3.6</t>
  </si>
  <si>
    <t>100298831</t>
  </si>
  <si>
    <t>249</t>
  </si>
  <si>
    <t>767-K3.7a</t>
  </si>
  <si>
    <t>Okenní parapet z TiZn plechu r.š. 335mm ozn K3.7a</t>
  </si>
  <si>
    <t>1731556192</t>
  </si>
  <si>
    <t xml:space="preserve">Poznámka k položce:
Pro luxfery v hloubce 225mm  </t>
  </si>
  <si>
    <t>250</t>
  </si>
  <si>
    <t>767-K3.7b</t>
  </si>
  <si>
    <t>Okenní parapet z TiZn plechu r.š. 360mm ozn K3.7b</t>
  </si>
  <si>
    <t>-1828394084</t>
  </si>
  <si>
    <t xml:space="preserve">Poznámka k položce:
Pro luxfery v hloubce 250mm  </t>
  </si>
  <si>
    <t>251</t>
  </si>
  <si>
    <t>767-K3.7c</t>
  </si>
  <si>
    <t>Okenní parapet z TiZn plechu r.š. 560mm ozn K3.7c</t>
  </si>
  <si>
    <t>398012100</t>
  </si>
  <si>
    <t>Poznámka k položce:
Pro luxfery v hloubce 450mm (velká tělocvična)</t>
  </si>
  <si>
    <t>764-K4</t>
  </si>
  <si>
    <t>Opláštěná roletová schránka nad oknem pod střechou</t>
  </si>
  <si>
    <t>252</t>
  </si>
  <si>
    <t>764-K4.1</t>
  </si>
  <si>
    <t>Oplechování nadpraží okna z TiZn plechu r.š. 360mm ozn K4.1</t>
  </si>
  <si>
    <t>1320070335</t>
  </si>
  <si>
    <t xml:space="preserve">Poznámka k položce:
Svislé oplechování bednění z OSB desek před roletovou schránkou </t>
  </si>
  <si>
    <t>253</t>
  </si>
  <si>
    <t>764-K4.2a</t>
  </si>
  <si>
    <t>Oplechování nadpraží okna z TiZn plechu r.š. 140mm ozn K4.2a</t>
  </si>
  <si>
    <t>796175163</t>
  </si>
  <si>
    <t>Poznámka k položce:
Vodorovné oplechování bednění z OSB desek pod roletovou schránkou 
 - v místě mezi okny</t>
  </si>
  <si>
    <t>254</t>
  </si>
  <si>
    <t>764-K4.2b</t>
  </si>
  <si>
    <t>Oplechování nadpraží okna z TiZn plechu r.š. 220mm ozn K4.2b</t>
  </si>
  <si>
    <t>-1428484333</t>
  </si>
  <si>
    <t>Poznámka k položce:
Vodorovné oplechování bednění z OSB desek pod roletovou schránkou 
- v místě oken</t>
  </si>
  <si>
    <t>764-K5</t>
  </si>
  <si>
    <t>Střecha se sbíjeným vazníkem ( ST.101)</t>
  </si>
  <si>
    <t>255</t>
  </si>
  <si>
    <t>K5.1</t>
  </si>
  <si>
    <t>Oplechování bočního okraje střechy z TiZn plechu r.š. 610mm ozn K5.1</t>
  </si>
  <si>
    <t>-26688372</t>
  </si>
  <si>
    <t>Poznámka k položce:
Výška lemu 395 + 60 mm
Svislé oplechování čela bednění z OSB desek</t>
  </si>
  <si>
    <t>256</t>
  </si>
  <si>
    <t>K5.2</t>
  </si>
  <si>
    <t>Oplechování bočního okraje střechy z TiZn plechu r.š. 440mm ozn K5.2</t>
  </si>
  <si>
    <t>1815648211</t>
  </si>
  <si>
    <t>Poznámka k položce:
přesah střechy 370mm
Vodorovné oplechování spodní strany bednění z OSB desek</t>
  </si>
  <si>
    <t>257</t>
  </si>
  <si>
    <t>K5.3</t>
  </si>
  <si>
    <t>Oplechování horního okraje střechy z TiZn plechu r.š. 740mm ozn K5.3</t>
  </si>
  <si>
    <t>243465183</t>
  </si>
  <si>
    <t xml:space="preserve">Poznámka k položce:
Výška od vodorovné roviny 395 + 60 mm
Svislé oplechování čela bednění z OSB desek
při střetnutí se střechou 112,113 přetažení fólie přes kolizní místo
</t>
  </si>
  <si>
    <t>764-K6</t>
  </si>
  <si>
    <t>Střecha s ocelovými krokvemi a vlašskými vazníky ( ST.102, ST.103, ST.104, ST. 109, ST.115)</t>
  </si>
  <si>
    <t>258</t>
  </si>
  <si>
    <t>764-K6.1</t>
  </si>
  <si>
    <t>Oplechování bočního okraje střechy z TiZn plechu r.š. 600 ozn K6.1</t>
  </si>
  <si>
    <t>1513145849</t>
  </si>
  <si>
    <t>Poznámka k položce:
Výška lemu 390 + 60 mm
Svislé oplechování čela bednění z OSB desek</t>
  </si>
  <si>
    <t>259</t>
  </si>
  <si>
    <t>764-K6.2</t>
  </si>
  <si>
    <t>Oplechování bočního okraje střechy z TiZn plechu r.š. 450 ozn K6.2</t>
  </si>
  <si>
    <t>-1113049884</t>
  </si>
  <si>
    <t>260</t>
  </si>
  <si>
    <t>764-K6.3</t>
  </si>
  <si>
    <t>Oplechování bočního okraje střechy ST. 115 z TiZn plechu r.š. 680 ozn K6.3</t>
  </si>
  <si>
    <t>-740278593</t>
  </si>
  <si>
    <t>Poznámka k položce:
Výška lemu 265 + 185 mm
Svislé oplechování čela bednění z OSB desek</t>
  </si>
  <si>
    <t>261</t>
  </si>
  <si>
    <t>764-K6.4</t>
  </si>
  <si>
    <t>Oplechování horního okraje střechy z TiZn plechu r.š. 600 ozn K6.4</t>
  </si>
  <si>
    <t>1624168359</t>
  </si>
  <si>
    <t>Poznámka k položce:
Výška od vodorovné roviny 390 + 60 mm
Svislé oplechování čela bednění z OSB desek</t>
  </si>
  <si>
    <t>262</t>
  </si>
  <si>
    <t>764-K6.5</t>
  </si>
  <si>
    <t>Oplechování horního okraje střechy z TiZn plechu r.š. 340 ozn K6.5</t>
  </si>
  <si>
    <t>1815994928</t>
  </si>
  <si>
    <t xml:space="preserve">Poznámka k položce:
přesah střechy 290mm
Vodorovné oplechování spodní strany bednění </t>
  </si>
  <si>
    <t>263</t>
  </si>
  <si>
    <t>764-K6.6</t>
  </si>
  <si>
    <t>Oplechování horního okraje střechy ST.115 z TiZn plechu r.š. 650 ozn K6.6</t>
  </si>
  <si>
    <t>-1624720902</t>
  </si>
  <si>
    <t xml:space="preserve">Poznámka k položce:
Výška od vodorovné roviny 250+200 mm
Svislé oplechování čela bednění z OSB desek </t>
  </si>
  <si>
    <t>264</t>
  </si>
  <si>
    <t>764-K6.7</t>
  </si>
  <si>
    <t>Oplechování horního okraje střechy ST.115 z TiZn plechu r.š. 230 ozn K6.7</t>
  </si>
  <si>
    <t>1019443553</t>
  </si>
  <si>
    <t xml:space="preserve">Poznámka k položce:
přesah střechy 175mm
Vodorovné oplechování spodní strany bednění </t>
  </si>
  <si>
    <t>764-K7</t>
  </si>
  <si>
    <t xml:space="preserve">Střecha s lepenými vazníky a dřevěnými krokvemi </t>
  </si>
  <si>
    <t>265</t>
  </si>
  <si>
    <t>764-K7.1</t>
  </si>
  <si>
    <t>Oplechování čelního krytí žlabu z TiZn plechu r.š. 520mm ozn K.7.1</t>
  </si>
  <si>
    <t>439075245</t>
  </si>
  <si>
    <t>266</t>
  </si>
  <si>
    <t>764-K7.2a</t>
  </si>
  <si>
    <t>Oplechování dolního okraje pultové střechy ST. 114 z TiZn plechu r.š. 280mm ozn K.7.2a</t>
  </si>
  <si>
    <t>1518683410</t>
  </si>
  <si>
    <t xml:space="preserve">Poznámka k položce:
Vodorovné oplechování spodní strany bednění 
- v místě mezi okny </t>
  </si>
  <si>
    <t>267</t>
  </si>
  <si>
    <t>764-K7.2b</t>
  </si>
  <si>
    <t>Oplechování dolního okraje pultové střechy ST. 114 z TiZn plechu r.š. 625mm ozn K.7.2b</t>
  </si>
  <si>
    <t>1050521090</t>
  </si>
  <si>
    <t>Poznámka k položce:
Vodorovné oplechování spodní strany bednění 
- v místě oken</t>
  </si>
  <si>
    <t>268</t>
  </si>
  <si>
    <t>764-K7.2c</t>
  </si>
  <si>
    <t>Oplechování dolního okraje pultové střechy ST. 114 z TiZn plechu r.š. 435mm ozn K.7.2b</t>
  </si>
  <si>
    <t>-1837166603</t>
  </si>
  <si>
    <t>Poznámka k položce:
Vodorovné oplechování spodní strany bednění 
- v místě uskakující fasády</t>
  </si>
  <si>
    <t>269</t>
  </si>
  <si>
    <t>764-K7.3</t>
  </si>
  <si>
    <t>Oplechování dolního okraje pultové střechy ST. 114 z TiZn plechu r.š. 610mm ozn K.7.3</t>
  </si>
  <si>
    <t>272962075</t>
  </si>
  <si>
    <t>Poznámka k položce:
Vodorovné oplechování spodní strany bednění 
V místech zapuštěných krčků</t>
  </si>
  <si>
    <t>270</t>
  </si>
  <si>
    <t>764-K7.4</t>
  </si>
  <si>
    <t>Oplechování bočního okraje střechy z TiZn plechu r.š. 610mm ozn K.7.4</t>
  </si>
  <si>
    <t>2056452366</t>
  </si>
  <si>
    <t>Poznámka k položce:
Výška lemu 400 + 60 mm
Svislé oplechování čela bednění z OSB desek</t>
  </si>
  <si>
    <t>271</t>
  </si>
  <si>
    <t>764-K7.5a</t>
  </si>
  <si>
    <t>Oplechování bočního okraje střechy z TiZn plechu r.š. 640mm ozn K.5a</t>
  </si>
  <si>
    <t>1652181979</t>
  </si>
  <si>
    <t>Poznámka k položce:
Vodorovné oplechování spodní strany bednění z OSB desek
- přesah střechy 560mm. Střecha ST.114</t>
  </si>
  <si>
    <t>272</t>
  </si>
  <si>
    <t>764-K7.5b</t>
  </si>
  <si>
    <t>Oplechování bočního okraje střechy z TiZn plechu r.š. 840mm ozn K.5b</t>
  </si>
  <si>
    <t>721719578</t>
  </si>
  <si>
    <t>Poznámka k položce:
Vodorovné oplechování spodní strany bednění z OSB desek
- přesah střechy 760mm. Střecha ST.113</t>
  </si>
  <si>
    <t>273</t>
  </si>
  <si>
    <t>764-K7.5c</t>
  </si>
  <si>
    <t>Oplechování bočního okraje střechy z TiZn plechu r.š. 590mm ozn K.5c</t>
  </si>
  <si>
    <t>1000356207</t>
  </si>
  <si>
    <t>Poznámka k položce:
Vodorovné oplechování spodní strany bednění z OSB desek
- přesah střechy 510mm. Střecha ST.113</t>
  </si>
  <si>
    <t>274</t>
  </si>
  <si>
    <t>764-K7.5d</t>
  </si>
  <si>
    <t>Oplechování bočního okraje střechy z TiZn plechu r.š. 380mm ozn K.5d</t>
  </si>
  <si>
    <t>-1101661078</t>
  </si>
  <si>
    <t>Poznámka k položce:
Vodorovné oplechování spodní strany bednění z OSB desek
- přesah střechy 300mm. Střecha ST.113, sklon 30%</t>
  </si>
  <si>
    <t>275</t>
  </si>
  <si>
    <t>764-K7.6</t>
  </si>
  <si>
    <t>Oplechování viditelných vaznic, podpírajících krokve, ST.113 z TiZn plechu r.š. 600mm ozn K.6</t>
  </si>
  <si>
    <t>-380084114</t>
  </si>
  <si>
    <t>Poznámka k položce:
Vodorovné a svislé oplechování bednění z OSB desek</t>
  </si>
  <si>
    <t>276</t>
  </si>
  <si>
    <t>764-K7.7</t>
  </si>
  <si>
    <t>Oplechování horního okraje pultové střechy ST. 113 z TiZn plechu r.š. 750mm ozn K.7</t>
  </si>
  <si>
    <t>-1607072069</t>
  </si>
  <si>
    <t>Poznámka k položce:
Výška lemu od vodorovné roviny 530 + 60 mm
Svislé oplechování čela bednění z OSB desek</t>
  </si>
  <si>
    <t>277</t>
  </si>
  <si>
    <t>764-K7.8a</t>
  </si>
  <si>
    <t>Oplechování horního okraje pultové střechy ST. 113 z TiZn plechu r.š. 540mm ozn K.8a</t>
  </si>
  <si>
    <t>-1207750754</t>
  </si>
  <si>
    <t>278</t>
  </si>
  <si>
    <t>764-K7.8b</t>
  </si>
  <si>
    <t>Oplechování horního okraje pultové střechy ST. 113 z TiZn plechu r.š. 720mm ozn K.8b</t>
  </si>
  <si>
    <t>-250683998</t>
  </si>
  <si>
    <t>764-K8</t>
  </si>
  <si>
    <t>Střecha s dřevěnými krokvemi</t>
  </si>
  <si>
    <t>279</t>
  </si>
  <si>
    <t>764-K8.1</t>
  </si>
  <si>
    <t>Oplechování dolního okraje pultové střechy z TiZn plechu r.š. 310mm ozn K8.1</t>
  </si>
  <si>
    <t>1994759624</t>
  </si>
  <si>
    <t>Poznámka k položce:
Svislé oplechování bednění z OSB desek za dešťovým žlabem</t>
  </si>
  <si>
    <t>280</t>
  </si>
  <si>
    <t>764-K8.2</t>
  </si>
  <si>
    <t>Oplechování dolního okraje pultové střechy ST.112 z TiZn plechu r.š. 190mm ozn K8.2</t>
  </si>
  <si>
    <t>1170583352</t>
  </si>
  <si>
    <t xml:space="preserve">Poznámka k položce:
Vodorovné oplechování spodní strany bednění z OSB desek </t>
  </si>
  <si>
    <t>281</t>
  </si>
  <si>
    <t>764-K8.3</t>
  </si>
  <si>
    <t>Oplechování dolního okraje pultové střechy ST.110, ST.118 z TiZn plechu r.š.340mm ozn K8.3</t>
  </si>
  <si>
    <t>2004885019</t>
  </si>
  <si>
    <t>282</t>
  </si>
  <si>
    <t>764-K8.4</t>
  </si>
  <si>
    <t>Oplechování horního okraje pultové střechy ST. 110 z TiZn plechu r.š.550mm ozn K8.4</t>
  </si>
  <si>
    <t>-259287249</t>
  </si>
  <si>
    <t>Poznámka k položce:
Výška lemu od vodorovné roviny 345 + 60 mm
Svislé oplechování čela bednění z OSB desek</t>
  </si>
  <si>
    <t>283</t>
  </si>
  <si>
    <t>764-K8.5</t>
  </si>
  <si>
    <t>Oplechování horního okraje střechy ST. 110 z TiZn plechu r.š.340mm ozn K8.5</t>
  </si>
  <si>
    <t>-1071017945</t>
  </si>
  <si>
    <t>284</t>
  </si>
  <si>
    <t>764-K8.6</t>
  </si>
  <si>
    <t>Oplechování bočního okraje střechy z TiZn plechu r.š. 550mm ozn K8.6</t>
  </si>
  <si>
    <t>2134371802</t>
  </si>
  <si>
    <t>Poznámka k položce:
Výška lemu 345 + 60 mm
Svislé oplechování čela bednění z OSB desek</t>
  </si>
  <si>
    <t>285</t>
  </si>
  <si>
    <t>764-K8.7</t>
  </si>
  <si>
    <t>Oplechování bočního okraje střechy z TiZn plechu r.š. 340mm ozn K8.7</t>
  </si>
  <si>
    <t>761919362</t>
  </si>
  <si>
    <t>Poznámka k položce:
přesah střechy 260mm
Vodorovné oplechování spodní strany bednění z OSB desek</t>
  </si>
  <si>
    <t>764-K9</t>
  </si>
  <si>
    <t>Ostatní</t>
  </si>
  <si>
    <t>286</t>
  </si>
  <si>
    <t>764-K9.1</t>
  </si>
  <si>
    <t>Oplechování okraje terasy, Oplechování okraje střechy 112, Viplanyl r.š. 300 ozn K9.1</t>
  </si>
  <si>
    <t>136590872</t>
  </si>
  <si>
    <t xml:space="preserve">Poznámka k položce:
Napojení na fólii mPVC, závětrná lišta
Součást dodávky střechy
</t>
  </si>
  <si>
    <t>287</t>
  </si>
  <si>
    <t>764-K9.2</t>
  </si>
  <si>
    <t>Oplechování atiky u átria z TiZn plechu r.š. 900 ozn K9.2</t>
  </si>
  <si>
    <t>-18442117</t>
  </si>
  <si>
    <t>288</t>
  </si>
  <si>
    <t>764-K9.3</t>
  </si>
  <si>
    <t>Oplechování okraje střechy 112, viplanyl r.š. 300 ozn K9.3</t>
  </si>
  <si>
    <t>-240274826</t>
  </si>
  <si>
    <t>Poznámka k položce:
Napojení na fólii mPVC, lišta
Součást dodávky střechy</t>
  </si>
  <si>
    <t>765</t>
  </si>
  <si>
    <t>Konstrukce pokrývačské</t>
  </si>
  <si>
    <t>289</t>
  </si>
  <si>
    <t>765151801</t>
  </si>
  <si>
    <t>Demontáž krytiny bitumenové ze šindelů sklonu do 30 st. do suti</t>
  </si>
  <si>
    <t>-1618770672</t>
  </si>
  <si>
    <t>"ST.9"     528,00*2</t>
  </si>
  <si>
    <t>290</t>
  </si>
  <si>
    <t>765191901</t>
  </si>
  <si>
    <t>Demontáž pojistné hydroizolační fólie kladené ve sklonu do 30 st.</t>
  </si>
  <si>
    <t>-376454487</t>
  </si>
  <si>
    <t>291</t>
  </si>
  <si>
    <t>765192001</t>
  </si>
  <si>
    <t>Nouzové zakrytí střechy plachtou</t>
  </si>
  <si>
    <t>-40244467</t>
  </si>
  <si>
    <t xml:space="preserve">Poznámka k souboru cen:
1. Cenu lze použít pro přechodné zakrytí střechy nebo krovu. 2. V ceně 765 19-2001 jsou započteny náklady i na: a) montáž a demontáž plachty, b) opotřebení plachty. </t>
  </si>
  <si>
    <t>766</t>
  </si>
  <si>
    <t>Konstrukce truhlářské</t>
  </si>
  <si>
    <t>292</t>
  </si>
  <si>
    <t>7661118</t>
  </si>
  <si>
    <t>Demontáž treláže popínavých stěn</t>
  </si>
  <si>
    <t>705051562</t>
  </si>
  <si>
    <t>5,40*2,10</t>
  </si>
  <si>
    <t>293</t>
  </si>
  <si>
    <t>7663118119</t>
  </si>
  <si>
    <t>Demontáž dřevěného zábradlí vnitřního u atria</t>
  </si>
  <si>
    <t>-928945923</t>
  </si>
  <si>
    <t>294</t>
  </si>
  <si>
    <t>76642121</t>
  </si>
  <si>
    <t>Opětovná montáž palubkového obkladu a bednění z prken v místě učebny hudební a výtvarné výchovy K opětovné montáži palubkového obkladu a bednění z prken v místě učebny hudební a výtvarné výchovy bude využit demontovaný materiál ze střech 102,103,104</t>
  </si>
  <si>
    <t>-219915077</t>
  </si>
  <si>
    <t>295</t>
  </si>
  <si>
    <t>76642182</t>
  </si>
  <si>
    <t>Vyřezání otvoru v truhlářském obložení podhledů z palubek vč úpravy a začištění okolních palubek</t>
  </si>
  <si>
    <t>-697324204</t>
  </si>
  <si>
    <t>296</t>
  </si>
  <si>
    <t>766421821</t>
  </si>
  <si>
    <t>Demontáž obložení podhledů palubkami</t>
  </si>
  <si>
    <t>1596297366</t>
  </si>
  <si>
    <t>297</t>
  </si>
  <si>
    <t>766421822</t>
  </si>
  <si>
    <t>Demontáž obložení podhledů podkladových roštů</t>
  </si>
  <si>
    <t>-134233194</t>
  </si>
  <si>
    <t>298</t>
  </si>
  <si>
    <t>766421940</t>
  </si>
  <si>
    <t>Stávající palubkový obklad, v místech viditelných obkladových palubek oprava z cca 10%</t>
  </si>
  <si>
    <t>1971046784</t>
  </si>
  <si>
    <t>"ST.105"     105,877+87,563</t>
  </si>
  <si>
    <t>"ST.106"     272,00</t>
  </si>
  <si>
    <t>"ST.109"     556,00-186,572</t>
  </si>
  <si>
    <t>"ST.113"     550,00+148,00</t>
  </si>
  <si>
    <t>"ST.119"     28,00</t>
  </si>
  <si>
    <t>299</t>
  </si>
  <si>
    <t>7666222</t>
  </si>
  <si>
    <t>D+M dveří 800/1970 mm, protipožárn í, odolnost 30 min.,atd dle PD - ozn, 31/T</t>
  </si>
  <si>
    <t>-208823756</t>
  </si>
  <si>
    <t>300</t>
  </si>
  <si>
    <t>766441812</t>
  </si>
  <si>
    <t>Demontáž parapetních desek dřevěných, laminovaných šířky přes 30 cm délky do 1,0 m</t>
  </si>
  <si>
    <t>-934990048</t>
  </si>
  <si>
    <t>301</t>
  </si>
  <si>
    <t>766621013</t>
  </si>
  <si>
    <t>Montáž oken dřevěných včetně montáže rámu na polyuretanovou pěnu plochy přes 1 m2 pevných do zdiva, výšky přes 2,5 m</t>
  </si>
  <si>
    <t>528560221</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</si>
  <si>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V cenách 766 62 - 9 . . Příplatek k cenám za tepelnou izolaci mezi ostěním a rámem okna jsou započteny náklady na izolaci vnější i vnitřní. 3. Délka izolace se určuje v metrech délky rámu okna. </t>
  </si>
  <si>
    <t>302</t>
  </si>
  <si>
    <t>766-163</t>
  </si>
  <si>
    <t>vnitřní prosklená stěna dřevěná, 2390 x 3055 mm, prosklení  čiré, požární  REI 30, částečně v connexu, vč.rámu, těsnění, kování, atd dle PD - ozn, 163</t>
  </si>
  <si>
    <t>454630</t>
  </si>
  <si>
    <t>303</t>
  </si>
  <si>
    <t>766-164</t>
  </si>
  <si>
    <t>vnitřní prosklená stěna dřevěná, 2390 x 2300 mm, prosklení  čiré, požární  REI 30, částečně v connexu, vč.rámu, těsnění, kování, atd dle PD - ozn, 164</t>
  </si>
  <si>
    <t>-1672511450</t>
  </si>
  <si>
    <t>304</t>
  </si>
  <si>
    <t>7666211a</t>
  </si>
  <si>
    <t>D+M síťky proti hmyzu k okenním prvkům 2350/980</t>
  </si>
  <si>
    <t>-1315462568</t>
  </si>
  <si>
    <t>305</t>
  </si>
  <si>
    <t>7666211b</t>
  </si>
  <si>
    <t>D+M síťky proti hmyzu k okenním prvkům 2300/2435 2kř otevíravá</t>
  </si>
  <si>
    <t>-476157542</t>
  </si>
  <si>
    <t>306</t>
  </si>
  <si>
    <t>7666211c</t>
  </si>
  <si>
    <t>D+M síťky proti hmyzu k okenním prvkům 1125/1580</t>
  </si>
  <si>
    <t>1652049894</t>
  </si>
  <si>
    <t>307</t>
  </si>
  <si>
    <t>766622115</t>
  </si>
  <si>
    <t>Montáž oken plastových včetně montáže rámu na polyuretanovou pěnu plochy přes 1 m2 pevných do zdiva, výšky do 1,5 m</t>
  </si>
  <si>
    <t>1144426943</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</si>
  <si>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Tepelnou izolaci mezi ostěním a rámem okna je možné ocenit položkami 766 62 - 9 . . Příplatek k cenám za tepelnou izolaci mezi ostěním a rámem okna jsou započteny náklady na izolaci vnější i vnitřní. 3. Délka izolace se určuje v metrech délky rámu okna. </t>
  </si>
  <si>
    <t>1,165*0,60*3+1,165*1,27*3+2,40*1,00*3+2,50*0,52*4+1,355*0,60*6</t>
  </si>
  <si>
    <t>3,15*0,73*7+1,76*0,76*2+2,36*0,77*4+2,95*0,66*2+0,90*0,90*1*2</t>
  </si>
  <si>
    <t>1,15*0,60*1+2,53*0,90*1+2,55*1,00*4+2,195*0,60*5</t>
  </si>
  <si>
    <t>308</t>
  </si>
  <si>
    <t>766-109</t>
  </si>
  <si>
    <t>okno plastové 1 kř. 1165 x 600 mm,  izol.trojsklo, vč.rámu, těsnění, kování, atd dle PD - ozn, 109</t>
  </si>
  <si>
    <t>1229021519</t>
  </si>
  <si>
    <t>309</t>
  </si>
  <si>
    <t>766-110</t>
  </si>
  <si>
    <t>okno plastové 1 kř. 1165 x 1270 mm, izol.trojsklo, vč.rámu, těsnění, kování, atd dle PD - ozn, 110</t>
  </si>
  <si>
    <t>-1608883998</t>
  </si>
  <si>
    <t>310</t>
  </si>
  <si>
    <t>766-117</t>
  </si>
  <si>
    <t>okno plastové 2 kř. 2400 x 1000 mm, izol.trojsklo, vč.rámu, těsnění, kování, atd dle PD - ozn, 117</t>
  </si>
  <si>
    <t>504549058</t>
  </si>
  <si>
    <t>311</t>
  </si>
  <si>
    <t>766-123</t>
  </si>
  <si>
    <t>okno plastové 1 kř. 2500 x 520, izol.trojsklo, vč.rámu, těsnění, kování, atd dle PDP - ozn, 123</t>
  </si>
  <si>
    <t>-1404366544</t>
  </si>
  <si>
    <t>312</t>
  </si>
  <si>
    <t>766-125</t>
  </si>
  <si>
    <t>okno plastové 1 kř. 1355 x 600 mm, izol.trojsklo, vč.rámu, těsnění, kování, atd dle PD - ozn, 125</t>
  </si>
  <si>
    <t>482321258</t>
  </si>
  <si>
    <t>313</t>
  </si>
  <si>
    <t>766-142</t>
  </si>
  <si>
    <t>okno plastové 2.kř. 3150 x 730 mm, izol.trojsklo, vč.rámu, těsnění, kování,  celoobvodová mikroventilace, atd dle PD - ozn, 142</t>
  </si>
  <si>
    <t>1982601760</t>
  </si>
  <si>
    <t>314</t>
  </si>
  <si>
    <t>766-143</t>
  </si>
  <si>
    <t>okno plastové 2.kř. 1760 x 760 mm, izol.trojsklo, vč.rámu, těsnění, kování,  celoobvodová mikroventilace, atd dle PD - ozn, 143</t>
  </si>
  <si>
    <t>2098208322</t>
  </si>
  <si>
    <t>315</t>
  </si>
  <si>
    <t>766-145</t>
  </si>
  <si>
    <t>okno plastové 2.kř. 2360 x 770  mm, izol.trojsklo, vč.rámu, těsnění, kování,  celoobvodová mikroventilace, atd dle PD - ozn, 145</t>
  </si>
  <si>
    <t>932814261</t>
  </si>
  <si>
    <t>316</t>
  </si>
  <si>
    <t>766-149</t>
  </si>
  <si>
    <t>okno plastové 3.kř. 2950 x 660  mm, izol.trojsklo, vč.rámu, těsnění, kování,  celoobvodová mikroventilace, atd dle PD- ozn, 149</t>
  </si>
  <si>
    <t>-1134367470</t>
  </si>
  <si>
    <t>317</t>
  </si>
  <si>
    <t>766-150</t>
  </si>
  <si>
    <t>okno plastové jednodílné 900 x 900 mm, šikmé, izol.trojsklo, vč.rámu, těsnění, kování,  celoobvodová mikroventilace, atd dle PD - ozn, 150</t>
  </si>
  <si>
    <t>275729366</t>
  </si>
  <si>
    <t>318</t>
  </si>
  <si>
    <t>766-150a</t>
  </si>
  <si>
    <t>okno plastové jednodílné, šikmé 900x900 mm, izol.trojsklo, vč.rámu, těsnění, kování,  celoobvodová mikroventilace, atd dle PD - ozn, 150a</t>
  </si>
  <si>
    <t>1673787066</t>
  </si>
  <si>
    <t>319</t>
  </si>
  <si>
    <t>766-153</t>
  </si>
  <si>
    <t>okno plastové 1 kř. 1150 x 600 mmm, izol.trojsklo, vč.rámu, těsnění, kování,  celoobvodová mikroventilace, atd dle PD - ozn, 153</t>
  </si>
  <si>
    <t>515926007</t>
  </si>
  <si>
    <t>320</t>
  </si>
  <si>
    <t>766-156</t>
  </si>
  <si>
    <t>okno plastové 2 kř.  2530 x 900 mm, izol.trojsklo, vč.rámu, těsnění, kování,  celoobvodová mikroventilace, atd dle PD - ozn, 156</t>
  </si>
  <si>
    <t>442492807</t>
  </si>
  <si>
    <t>321</t>
  </si>
  <si>
    <t>766-159</t>
  </si>
  <si>
    <t>okno plastové 2 kř.  2550 x 1000  mm, izol.trojsklo, vč.rámu, těsnění, kování,  celoobvodová mikroventilace, atd dle PD - ozn, 159</t>
  </si>
  <si>
    <t>2135672609</t>
  </si>
  <si>
    <t>322</t>
  </si>
  <si>
    <t>766-160</t>
  </si>
  <si>
    <t>okno plastové 2 kř.  2195 x 600 mm,  izol.trojsklo, vč.rámu, těsnění, kování,  celoobvodová mikroventilace, atd dle PD - ozn, 160</t>
  </si>
  <si>
    <t>992596498</t>
  </si>
  <si>
    <t>323</t>
  </si>
  <si>
    <t>766622116</t>
  </si>
  <si>
    <t>Montáž oken plastových včetně montáže rámu na polyuretanovou pěnu plochy přes 1 m2 pevných do zdiva, výšky přes 1,5 do 2,5 m</t>
  </si>
  <si>
    <t>-503218695</t>
  </si>
  <si>
    <t>2,40*2,35*71+2,15*2,35*1+1,60*2,35*2+1,735*2,35*2+1,50*2,35*7+1,155*1,61*1</t>
  </si>
  <si>
    <t>1,58*1,56*10+1,58*2,375*1+1,60*2,20*2+0,90*2,30*1+1,125*1,57*1+2,50*1,85*3</t>
  </si>
  <si>
    <t>1,75*2,05*1+2,40*2,30*4+2,15*2,30*8+2,35*1,78*43+2,10*1,78*1+1,60*1,75*5</t>
  </si>
  <si>
    <t>2,70*1,80*1+1,15*1,75*1+2,55*1,73*4+1,75*1,75*1+2,40*2,23*9+1,90*1,65*8</t>
  </si>
  <si>
    <t>2,40*1,80*1+2,15*1,80*2+3,14*0,78*0,78+3,14*0,875*0,875+2,00*2,20*2+2,95*1,84*6</t>
  </si>
  <si>
    <t>1,50*2,23*1+1,50*2,33*2+0,88*2,30*1+2,38*2,27*2+2,34*2,07*3+1,15*1,75*1</t>
  </si>
  <si>
    <t>324</t>
  </si>
  <si>
    <t>766-101</t>
  </si>
  <si>
    <t>okno plastové 2 kř. 2400 x 2350 mm s nadsvětlíkem , izol. trojsklo, vč.rámu, těsnění, kování, atd dle PD - ozn, 101</t>
  </si>
  <si>
    <t>1885538463</t>
  </si>
  <si>
    <t>325</t>
  </si>
  <si>
    <t>766-101a</t>
  </si>
  <si>
    <t>okno plastové 2 kř. 2150 x 2350 mm, s nadsvětlíkem, izol.trojsklo, vč.rámu, těsnění, kování,, atd dle PD - ozn, 101a</t>
  </si>
  <si>
    <t>-1910521089</t>
  </si>
  <si>
    <t>326</t>
  </si>
  <si>
    <t>766-102</t>
  </si>
  <si>
    <t>okno plastové 2 kř. 1600 x  2350 mm, s nadsvětlíkem,  izol.trojsklo, vč.rámu, těsnění, kování, atd dle PDP - ozn, 102</t>
  </si>
  <si>
    <t>-129063244</t>
  </si>
  <si>
    <t>327</t>
  </si>
  <si>
    <t>766-104</t>
  </si>
  <si>
    <t>okno plastové 2 kř. 1735 x  2350 mm, s nadsvětlíkem, izol.trojsklo, vč.rámu, těsnění, kování, atd dle PD - ozn, 104</t>
  </si>
  <si>
    <t>-2049010758</t>
  </si>
  <si>
    <t>328</t>
  </si>
  <si>
    <t>766-105</t>
  </si>
  <si>
    <t>okno plastové 1 kř. 1500 x  2350 mm, s nadsvětlíkem, izol.trojsklo, vč.rámu, těsnění, kování, atd dle PD - ozn, 105</t>
  </si>
  <si>
    <t>234527028</t>
  </si>
  <si>
    <t>329</t>
  </si>
  <si>
    <t>766-107</t>
  </si>
  <si>
    <t>okno plastové 1 kř. 1155 x 1610 mm, izol.trojsklo, vč.rámu, těsnění, kování, atd dle PD - ozn, 107</t>
  </si>
  <si>
    <t>1435597034</t>
  </si>
  <si>
    <t>330</t>
  </si>
  <si>
    <t>766-111</t>
  </si>
  <si>
    <t>okno plastové 2 kř. 1580 x 1560 mm,  izol.trojsklo, vč.rámu, těsnění, kování, atd dle PD - ozn, 111</t>
  </si>
  <si>
    <t>-301973249</t>
  </si>
  <si>
    <t>331</t>
  </si>
  <si>
    <t>766-112</t>
  </si>
  <si>
    <t>okno balkonové plastové 2 kř. 1580 x 2375 mm, izol.trojsklo, vč.rámu, těsnění, kování, atd dle PD - ozn, 112</t>
  </si>
  <si>
    <t>-1289096735</t>
  </si>
  <si>
    <t>332</t>
  </si>
  <si>
    <t>766-113</t>
  </si>
  <si>
    <t>okno plastové 2 kř. 1600 x 2200 mm, s nadsvětlíkem, izol.trojsklo, vč.rámu, těsnění, kování, atd dle PD - ozn, 113</t>
  </si>
  <si>
    <t>1925207335</t>
  </si>
  <si>
    <t>333</t>
  </si>
  <si>
    <t>766-115</t>
  </si>
  <si>
    <t>okno plastové 1 kř. 900 x 2300 mm, s nadsvětlíkem,  izol.trojsklo, vč.rámu, těsnění, kování, atd dle PD - ozn, 115</t>
  </si>
  <si>
    <t>1108300985</t>
  </si>
  <si>
    <t>334</t>
  </si>
  <si>
    <t>766-119</t>
  </si>
  <si>
    <t>okno plastové 1 kř. 1125 x 1570 mm, izol.trojsklo, vč.rámu, těsnění, kování, atd dle PD - ozn, 119</t>
  </si>
  <si>
    <t>472425939</t>
  </si>
  <si>
    <t>335</t>
  </si>
  <si>
    <t>766-122</t>
  </si>
  <si>
    <t>okno plastové 2 kř. 2500 x 1850 mm, izol.trojsklo, vč.rámu, těsnění, kování, atd dle PD - ozn, 122</t>
  </si>
  <si>
    <t>811440924</t>
  </si>
  <si>
    <t>336</t>
  </si>
  <si>
    <t>766-126</t>
  </si>
  <si>
    <t>okno plastové 2 kř. 1750 x 2050 mm, izol.trojsklo, vč.rámu, těsnění, kování, atd dle PD - ozn, 126</t>
  </si>
  <si>
    <t>-1241949151</t>
  </si>
  <si>
    <t>337</t>
  </si>
  <si>
    <t>766-127</t>
  </si>
  <si>
    <t>okno plastové s nadsvětlíkem  2 kř. 2400 x 2300 mm, izol.trojsklo, vč.rámu, těsnění, kování, atd dle PD - ozn, 127</t>
  </si>
  <si>
    <t>-2041113137</t>
  </si>
  <si>
    <t>338</t>
  </si>
  <si>
    <t>766-127a</t>
  </si>
  <si>
    <t>okno plastové s nadsvětlíkem  2 kř. 2150 x  2300 mm, izol.trojsklo, vč.rámu, těsnění, kování, atd dle PD - ozn, 127a</t>
  </si>
  <si>
    <t>241020957</t>
  </si>
  <si>
    <t>339</t>
  </si>
  <si>
    <t>766-129</t>
  </si>
  <si>
    <t>okno plastové 2 kř. 2350 x 1780 mm, izol.trojsklo, vč.rámu, těsnění, kování, atd dle PD - ozn, 129</t>
  </si>
  <si>
    <t>2056736922</t>
  </si>
  <si>
    <t>340</t>
  </si>
  <si>
    <t>766-129a</t>
  </si>
  <si>
    <t>okno plastové 2 kř. 2100 x 1780 mm, izol.trojsklo, vč.rámu, těsnění, kování, atd dle PD - ozn, 129a</t>
  </si>
  <si>
    <t>-867417955</t>
  </si>
  <si>
    <t>341</t>
  </si>
  <si>
    <t>766-130</t>
  </si>
  <si>
    <t>okno plastové 2 kř.1600 x 1750 mm, izol.trojsklo, vč.rámu, těsnění, kování, atd dle PD - ozn, 130</t>
  </si>
  <si>
    <t>-376902249</t>
  </si>
  <si>
    <t>342</t>
  </si>
  <si>
    <t>766-131</t>
  </si>
  <si>
    <t>okno plastové 3dílné 2700 x 1800 mm, izol.trojsklo, vč.rámu, těsnění, kování, atd dle PD - ozn, 131</t>
  </si>
  <si>
    <t>-2117280414</t>
  </si>
  <si>
    <t>343</t>
  </si>
  <si>
    <t>766-132</t>
  </si>
  <si>
    <t>okno plastové 1 kř.1150 x 1750 mm, s nadsvětlíkem, izol.trojsklo, vč.rámu, těsnění, kování, atd dle PD - ozn, 132</t>
  </si>
  <si>
    <t>277074674</t>
  </si>
  <si>
    <t>344</t>
  </si>
  <si>
    <t>766-133</t>
  </si>
  <si>
    <t>okno plastové 2.kř. 2550 x 1730 mm, izol.trojsklo, vč.rámu, těsnění, kování,  celoobvodová mikroventilace, atd dle PD - ozn, 133</t>
  </si>
  <si>
    <t>769398818</t>
  </si>
  <si>
    <t>345</t>
  </si>
  <si>
    <t>766-134</t>
  </si>
  <si>
    <t>okno plastové 2.kř. 1750 x 1750 mm, izol.trojsklo, vč.rámu, těsnění, kování,  celoobvodová mikroventilace, atd dle PD - ozn, 134</t>
  </si>
  <si>
    <t>832832559</t>
  </si>
  <si>
    <t>346</t>
  </si>
  <si>
    <t>766-135</t>
  </si>
  <si>
    <t>okno plastové 2.kř. 2400 x 2230 mm, s nadsvětlíkem, izol.trojsklo, vč.rámu, těsnění, kování,  celoobvodová mikroventilace, atd dle PD - ozn, 135</t>
  </si>
  <si>
    <t>2068133869</t>
  </si>
  <si>
    <t>347</t>
  </si>
  <si>
    <t>766-136</t>
  </si>
  <si>
    <t>okno plastové jednodílné  pevně zasklené 1900x 1650 mm, izol.trojsklo, vč.rámu, těsnění, kování,  celoobvodová mikroventilace, atd dle PD - ozn, 136</t>
  </si>
  <si>
    <t>708781166</t>
  </si>
  <si>
    <t>348</t>
  </si>
  <si>
    <t>766-139</t>
  </si>
  <si>
    <t>okno plastové 2.kř. 2400 x 1800 mm, izol.trojsklo, vč.rámu, těsnění, kování,  celoobvodová mikroventilace, atd dle PD - ozn, 139</t>
  </si>
  <si>
    <t>-322411393</t>
  </si>
  <si>
    <t>349</t>
  </si>
  <si>
    <t>766-139a</t>
  </si>
  <si>
    <t>okno plastové 2.kř. 2150x 1800 mm, izol.trojsklo, vč.rámu, těsnění, kování,  celoobvodová mikroventilace, atd dle PD - ozn, 139a</t>
  </si>
  <si>
    <t>900185753</t>
  </si>
  <si>
    <t>350</t>
  </si>
  <si>
    <t>766-140</t>
  </si>
  <si>
    <t>okno plastové kulaté prům. 1560 mm, izol.trojsklo, vč.rámu, těsnění, kování,  celoobvodová mikroventilace, atd dle PD - ozn, 140</t>
  </si>
  <si>
    <t>-1086160586</t>
  </si>
  <si>
    <t>351</t>
  </si>
  <si>
    <t>766-141</t>
  </si>
  <si>
    <t>okno plastové kulaté prům. 1750 mm , izol.trojsklo, vč.rámu, těsnění, kování,  celoobvodová mikroventilace, atd dle PD - ozn.141</t>
  </si>
  <si>
    <t>-532753077</t>
  </si>
  <si>
    <t>352</t>
  </si>
  <si>
    <t>766-146</t>
  </si>
  <si>
    <t>balkonové dveře 2000x2200 mm, izol.trojsklo, vč.rámu, těsnění, kování,  celoobvodová mikroventilace, atd dle PD - ozn, 146</t>
  </si>
  <si>
    <t>-653351924</t>
  </si>
  <si>
    <t>353</t>
  </si>
  <si>
    <t>766-148</t>
  </si>
  <si>
    <t>okno plastové 3.kř. 2950 x 1840  mm, izol.trojsklo, vč.rámu, těsnění, kování,  celoobvodová mikroventilace, atd dle PD - ozn, 148</t>
  </si>
  <si>
    <t>638892919</t>
  </si>
  <si>
    <t>354</t>
  </si>
  <si>
    <t>766-151</t>
  </si>
  <si>
    <t>okno plastové 1 kř. 1500 x 2230 mmm, s nadsvětlíkem,, izol.trojsklo, vč.rámu, těsnění, kování,  celoobvodová mikroventilace, atd dle PD - ozn, 151</t>
  </si>
  <si>
    <t>1721904739</t>
  </si>
  <si>
    <t>355</t>
  </si>
  <si>
    <t>766-152</t>
  </si>
  <si>
    <t>okno plastové 1 kř. 1500 x 2330 mmm, s nadsvětlíkem,, izol.trojsklo, vč.rámu, těsnění, kování,  celoobvodová mikroventilace, atd dle PD - ozn, 152</t>
  </si>
  <si>
    <t>1333961980</t>
  </si>
  <si>
    <t>356</t>
  </si>
  <si>
    <t>766-154</t>
  </si>
  <si>
    <t>okno plastové 1 kř. s nadsvětlíkem 880 x2300 mm, izol.trojsklo, vč.rámu, těsnění, kování,  celoobvodová mikroventilace, atd dle PD - ozn, 154</t>
  </si>
  <si>
    <t>-827419838</t>
  </si>
  <si>
    <t>357</t>
  </si>
  <si>
    <t>766-157</t>
  </si>
  <si>
    <t>okno plastové 3 dílné,  2380 x 2270 mm, s nadsvětlíkem, izol.trojsklo, vč.rámu, těsnění, kování,  celoobvodová mikroventilace, atd dle PD - ozn, 157</t>
  </si>
  <si>
    <t>1040722434</t>
  </si>
  <si>
    <t>358</t>
  </si>
  <si>
    <t>766-158</t>
  </si>
  <si>
    <t>okenní sestava plastová 2340 x 2070 mm, izol.trojsklo, vč.rámu, těsnění, kování,  celoobvodová mikroventilace, atd dle PD - ozn, 158</t>
  </si>
  <si>
    <t>1194492265</t>
  </si>
  <si>
    <t>359</t>
  </si>
  <si>
    <t>766-177</t>
  </si>
  <si>
    <t>okno plastové 1 kř.  1150 x 1750 mm, izol.trojsklo čiré,  vč.rámu, těsnění, kování,  celoobvodová mikroventilace, atd dle PD - ozn, 177</t>
  </si>
  <si>
    <t>-1320642091</t>
  </si>
  <si>
    <t>360</t>
  </si>
  <si>
    <t>766622117</t>
  </si>
  <si>
    <t>Montáž oken plastových včetně montáže rámu na polyuretanovou pěnu plochy přes 1 m2 pevných do zdiva, výšky přes 2,5 m</t>
  </si>
  <si>
    <t>713824512</t>
  </si>
  <si>
    <t>2,40*3,05+2,34*2,52</t>
  </si>
  <si>
    <t>361</t>
  </si>
  <si>
    <t>766-128</t>
  </si>
  <si>
    <t>prosklená stěna  plastová s nadsvětlíkem 2400 x 3050 mm, izol.trojsklo, vč.rámu, těsnění, kování, atd dle PD - ozn, 128</t>
  </si>
  <si>
    <t>-1488971774</t>
  </si>
  <si>
    <t>362</t>
  </si>
  <si>
    <t>766-169</t>
  </si>
  <si>
    <t>okno plastové 4dílné  2340 x 2520 mm, izol.trojsklo čiré connex,  vč.rámu, těsnění, kování,  celoobvodová mikroventilace, atd dle PD - ozn, 169</t>
  </si>
  <si>
    <t>-1302425665</t>
  </si>
  <si>
    <t>363</t>
  </si>
  <si>
    <t>766660411</t>
  </si>
  <si>
    <t>Montáž dveřních křídel dřevěných nebo plastových vchodových dveří včetně rámu do zdiva jednokřídlových bez nadsvětlíku</t>
  </si>
  <si>
    <t>-1912809142</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</si>
  <si>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ceně -0722 je započtena montáž zámku, zámkové vložky a osazení štítku s klikou 6.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</si>
  <si>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364</t>
  </si>
  <si>
    <t>766-155</t>
  </si>
  <si>
    <t>vstupní dveře plastové 1 kř. 1000 x 2400 mm, prosklené connex, vč.rámu, těsnění, kování, atd dle PD - ozn, 155</t>
  </si>
  <si>
    <t>1074252232</t>
  </si>
  <si>
    <t>365</t>
  </si>
  <si>
    <t>766660451</t>
  </si>
  <si>
    <t>Montáž dveřních křídel dřevěných nebo plastových vchodových dveří včetně rámu do zdiva dvoukřídlových bez nadsvětlíku</t>
  </si>
  <si>
    <t>-979492593</t>
  </si>
  <si>
    <t>366</t>
  </si>
  <si>
    <t>766-106</t>
  </si>
  <si>
    <t>dveře vstupní 2. kř.plastové. 1750 x  2380 mm, prosklení izolační čiré connex, vč.rámu, těsnění, kování, atd dle PD - ozn, 106</t>
  </si>
  <si>
    <t>-1521098601</t>
  </si>
  <si>
    <t>367</t>
  </si>
  <si>
    <t>766-118</t>
  </si>
  <si>
    <t>dveře vstupní 2. kř.plastové. 2350 x 2400 mm, prosklení i 2/3 connex, vč.rámu, těsnění, kování, atd dle PD - ozn. 118</t>
  </si>
  <si>
    <t>-1837928991</t>
  </si>
  <si>
    <t>368</t>
  </si>
  <si>
    <t>766-121</t>
  </si>
  <si>
    <t>vstupní dveře  2.kř. 2400 x 2400 mm plastové, prosklení izolační  čiré, kování  bezpečnostní , vč.rámu, těsnění, kování, atd dle PD - ozn, 121</t>
  </si>
  <si>
    <t>-1169942499</t>
  </si>
  <si>
    <t>369</t>
  </si>
  <si>
    <t>766660461</t>
  </si>
  <si>
    <t>Montáž dveřních křídel dřevěných nebo plastových vchodových dveří včetně rámu do zdiva dvoukřídlových s nadsvětlíkem</t>
  </si>
  <si>
    <t>1060201064</t>
  </si>
  <si>
    <t>370</t>
  </si>
  <si>
    <t>766-114</t>
  </si>
  <si>
    <t>dveře vstupní 2. kř.s plastovým nadsvětlíkem  1600 x 3000 mm, prosklení izolační čiré connex, vč.rámu, těsnění, kování, atd dle PD - ozn. 114</t>
  </si>
  <si>
    <t>-261043937</t>
  </si>
  <si>
    <t>371</t>
  </si>
  <si>
    <t>76669411</t>
  </si>
  <si>
    <t>Montáž parapetních desek dřevěných, laminovaných šířky do 30 cm - ozn. 3/T</t>
  </si>
  <si>
    <t>-1857673589</t>
  </si>
  <si>
    <t>57,80+183,08</t>
  </si>
  <si>
    <t>372</t>
  </si>
  <si>
    <t>60794101</t>
  </si>
  <si>
    <t>deska parapetní vnitřní MDF, bílá hl. 100-200 mm, ozn 3/T</t>
  </si>
  <si>
    <t>-1018077673</t>
  </si>
  <si>
    <t>373</t>
  </si>
  <si>
    <t>60794102</t>
  </si>
  <si>
    <t>deska parapetní vnitřní MDF, bílá hl. 200-300 mm, ozn 3/T</t>
  </si>
  <si>
    <t>-1680052081</t>
  </si>
  <si>
    <t>374</t>
  </si>
  <si>
    <t>76669412</t>
  </si>
  <si>
    <t>Montáž parapetních desek dřevěných, laminovaných šířky přes 30 cm - ozn. 3/T</t>
  </si>
  <si>
    <t>1936510653</t>
  </si>
  <si>
    <t>375</t>
  </si>
  <si>
    <t>60794106</t>
  </si>
  <si>
    <t>deska parapetní vnitřní MDF, bílá hl. 300-400 mm, ozn 3/T</t>
  </si>
  <si>
    <t>-779505232</t>
  </si>
  <si>
    <t>376</t>
  </si>
  <si>
    <t>60794107</t>
  </si>
  <si>
    <t>deska parapetní vnitřní MDF, bílá hl. 401-550 mm, ozn 3/T</t>
  </si>
  <si>
    <t>-671962211</t>
  </si>
  <si>
    <t>352,49+64,28</t>
  </si>
  <si>
    <t>377</t>
  </si>
  <si>
    <t>998766202</t>
  </si>
  <si>
    <t>Přesun hmot procentní pro konstrukce truhlářské v objektech v do 12 m</t>
  </si>
  <si>
    <t>-997892457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</si>
  <si>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</si>
  <si>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</si>
  <si>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</si>
  <si>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378</t>
  </si>
  <si>
    <t>76711101</t>
  </si>
  <si>
    <t>Držák antény nástěnný, ozn 1/Z, vč. všech kotvících prvků, stávající prvek určený pro opětnou montáž, úprava nosné části konstrukce pro ukotvení přes zateplení - prodloužení kotev, očištění, kontrola stavu, v případě havar.stavu výměna, atd dle PD</t>
  </si>
  <si>
    <t>476293594</t>
  </si>
  <si>
    <t>379</t>
  </si>
  <si>
    <t>76711102a</t>
  </si>
  <si>
    <t>D+M Větrací mřížky VZT nové, vel 700/300 mm, ozn 2/Z, prodloužení potrubí přes nové zateplení 200mm, materiál: plech, nátěr v barvě fasády, atd dle PD</t>
  </si>
  <si>
    <t>780167273</t>
  </si>
  <si>
    <t>380</t>
  </si>
  <si>
    <t>76711102b</t>
  </si>
  <si>
    <t>D+M Větrací mřížky VZT nové, vel 150/150 mm, ozn 2/Z, prodloužení potrubí přes nové zateplení 200mm, materiál: plech, nátěr v barvě fasády, atd dle PD</t>
  </si>
  <si>
    <t>-1284290603</t>
  </si>
  <si>
    <t>381</t>
  </si>
  <si>
    <t>76711102c</t>
  </si>
  <si>
    <t>D+M Větrací mřížky VZT nové, vel 1200/600 mm, ozn 2/Z, prodloužení potrubí přes nové zateplení 200mm, materiál: plech, nátěr v barvě fasády, atd dle PD</t>
  </si>
  <si>
    <t>1635616727</t>
  </si>
  <si>
    <t>382</t>
  </si>
  <si>
    <t>76711102d</t>
  </si>
  <si>
    <t>D+M Větrací mřížky VZT nové, vel 500/200 mm, ozn 2/Z, prodloužení potrubí přes nové zateplení 200mm, materiál: plech, nátěr v barvě fasády, atd dle PD</t>
  </si>
  <si>
    <t>-348007053</t>
  </si>
  <si>
    <t>383</t>
  </si>
  <si>
    <t>76711102e</t>
  </si>
  <si>
    <t>D+M Větrací mřížky VZT nové, vel 600/200 mm, ozn 2/Z, prodloužení potrubí přes nové zateplení 200mm, materiál: plech, nátěr v barvě fasády, atd dle PD</t>
  </si>
  <si>
    <t>-1290690157</t>
  </si>
  <si>
    <t>384</t>
  </si>
  <si>
    <t>76711102f</t>
  </si>
  <si>
    <t>D+M Větrací mřížky VZT nové, vel 300/300 mm, ozn 2/Z, prodloužení potrubí přes nové zateplení 200mm, materiál: plech, nátěr v barvě fasády, atd dle PD</t>
  </si>
  <si>
    <t>850819961</t>
  </si>
  <si>
    <t>385</t>
  </si>
  <si>
    <t>76711102g</t>
  </si>
  <si>
    <t>D+M Větrací mřížky VZT nové, prům. 150 mm, ozn 2/Z, prodloužení potrubí přes nové zateplení 200mm, materiál: plech, nátěr v barvě fasády, atd dle PD</t>
  </si>
  <si>
    <t>-1182654966</t>
  </si>
  <si>
    <t>386</t>
  </si>
  <si>
    <t>76711102h</t>
  </si>
  <si>
    <t>D+M Větrací mřížky VZT nové, vel 250/250 mm, ozn 2/Z, prodloužení potrubí přes nové zateplení 200mm, materiál: plech, nátěr v barvě fasády, atd dle PD</t>
  </si>
  <si>
    <t>-1760049797</t>
  </si>
  <si>
    <t>387</t>
  </si>
  <si>
    <t>76711102i</t>
  </si>
  <si>
    <t>D+M Větrací mřížky VZT nové, vel 500/500 mm, ozn 2/Z, prodloužení potrubí přes nové zateplení 200mm, materiál: plech, nátěr v barvě fasády, atd dle PD</t>
  </si>
  <si>
    <t>-1604409398</t>
  </si>
  <si>
    <t>388</t>
  </si>
  <si>
    <t>76711102k</t>
  </si>
  <si>
    <t>D+M Větrací mřížky VZT nové, rohová 1400/900 + 500/900 mm, ozn 2/Z, prodloužení potrubí přes nové zateplení 200mm, materiál: plech, nátěr v barvě fasády, atd dle PD</t>
  </si>
  <si>
    <t>-520970880</t>
  </si>
  <si>
    <t>389</t>
  </si>
  <si>
    <t>76711102m</t>
  </si>
  <si>
    <t>D+M Větrací mřížky VZT nové, vel 1200/500 mm, ozn 2/Z, prodloužení potrubí přes nové zateplení 200mm, materiál: plech, nátěr v barvě fasády, atd dle PD</t>
  </si>
  <si>
    <t>-897829917</t>
  </si>
  <si>
    <t>390</t>
  </si>
  <si>
    <t>76711102n</t>
  </si>
  <si>
    <t>D+M Větrací mřížky VZT nové, vel 630/640 mm, ozn 2/Z, prodloužení potrubí přes nové zateplení 200mm, materiál: plech, nátěr v barvě fasády, atd dle PD</t>
  </si>
  <si>
    <t>1537055786</t>
  </si>
  <si>
    <t>391</t>
  </si>
  <si>
    <t>76711102o</t>
  </si>
  <si>
    <t>D+M Větrací mřížky VZT nové, vel 800/400 mm, ozn 2/Z, prodloužení potrubí přes nové zateplení 200mm, materiál: plech, nátěr v barvě fasády, atd dle PD</t>
  </si>
  <si>
    <t>-765846052</t>
  </si>
  <si>
    <t>392</t>
  </si>
  <si>
    <t>76711102p</t>
  </si>
  <si>
    <t>D+M Větrací mřížky VZT nové, vel 200/200 mm, ozn 2/Z, prodloužení potrubí přes nové zateplení 200mm, materiál: plech, nátěr v barvě fasády, atd dle PD</t>
  </si>
  <si>
    <t>1789756585</t>
  </si>
  <si>
    <t>393</t>
  </si>
  <si>
    <t>76711103a</t>
  </si>
  <si>
    <t>D+M Výfuk VZT prodloužen nad úroveň střechy, 520/520, délka cca 1 m, ozn 3/Z výfuk teplého a vlhkého vzduchu odvést mimo dřevěnou konstrukci, atd dle PD</t>
  </si>
  <si>
    <t>-989611673</t>
  </si>
  <si>
    <t>394</t>
  </si>
  <si>
    <t>76711103b</t>
  </si>
  <si>
    <t>D+M Výfuk VZT prodloužen nad úroveň střechy, 1100/520, délka cca 1 m, ozn 3/Z výfuk teplého a vlhkého vzduchu odvést mimo dřevěnou konstrukci, atd dle PD</t>
  </si>
  <si>
    <t>-1386509674</t>
  </si>
  <si>
    <t>395</t>
  </si>
  <si>
    <t>76711104</t>
  </si>
  <si>
    <t>Instalační žlaby pro elektrické vedení fotovoltaiky, ozn. 4/Z, stávající prvek určený pro opětovnou montáž, předpoklad využití 100% + nové kotevní šrouby, doplnění žlabů o 3m, atd dle PD</t>
  </si>
  <si>
    <t>2147317204</t>
  </si>
  <si>
    <t>65,00+3,00</t>
  </si>
  <si>
    <t>396</t>
  </si>
  <si>
    <t>76711105</t>
  </si>
  <si>
    <t>Zábradlí s otvíravou brankou na terase, vel.~3000/1100mm, ozn 5/Z, stávající prvek určený pro opětnou montáž, úprava šířky po instalaci zateplení, očištění, nový nátěr, barva modrá, přesný odstín bude upřesněn při realizaci, nové kotevní prvky, atd dle PD</t>
  </si>
  <si>
    <t>327056124</t>
  </si>
  <si>
    <t>397</t>
  </si>
  <si>
    <t>76711106</t>
  </si>
  <si>
    <t>Ochranné zábradlí na konci terasy, vel. ~ 1900/1100mm, ozn 6/Z, stávající prvek určený pro opětnou montáž, úprava šířky po instalaci zateplení, očištění, nový nátěr, barva modrá, přesný odstín bude upřesněn při realizaci, nové kotevní prvky, atd dle PD</t>
  </si>
  <si>
    <t>1895737284</t>
  </si>
  <si>
    <t>398</t>
  </si>
  <si>
    <t>76711107</t>
  </si>
  <si>
    <t>D+M Slunolamy, celk.hl. cca 1 m, ozn 7/Z , kompletní provedení dle PD</t>
  </si>
  <si>
    <t>1123479789</t>
  </si>
  <si>
    <t>399</t>
  </si>
  <si>
    <t>76711109</t>
  </si>
  <si>
    <t>Ocelo-dřevěné zábradlí u schodiště ve východním křídle, vel. ~1400/1200mm, ozn 9/Z, stávající prvek pro opětnou montáž, úprava šířky po zateplení, očištění, nový nátěr, výměna dřevěných prken, tvar a rozměry dle pův. řešení, nové kotevní prvky, atd dle PD</t>
  </si>
  <si>
    <t>1281943392</t>
  </si>
  <si>
    <t>400</t>
  </si>
  <si>
    <t>76711110</t>
  </si>
  <si>
    <t>Ocelová branka, vstup na předzahrádku u bytu školníka, vel. ~ 1250/1000mm, ozn 10/Z, stávající prvek pro opětovnou montáž, úprava šířky po zateplení, očištění, nový nátěr ocelové nosné konstruce, nové kotevní prvky, atd dle PD</t>
  </si>
  <si>
    <t>1519250449</t>
  </si>
  <si>
    <t>401</t>
  </si>
  <si>
    <t>76711111</t>
  </si>
  <si>
    <t>Ocelová branka, vedle vjezdu do garáží, vel. ~ 1300/1000mm, ozn 11/Z, stávající prvek pro opětovnou montáž, úprava šířky po zateplení, očištění, nový nátěr ocelové nosné konstruce, nové kotevní prvky, atd dle PD</t>
  </si>
  <si>
    <t>-1524671687</t>
  </si>
  <si>
    <t>402</t>
  </si>
  <si>
    <t>76711112</t>
  </si>
  <si>
    <t>Ocelová branka, vel. ~ 1660/1000mm, ozn 12/Z, stávající prvek pro opětovnou montáž, úprava šířky po zateplení, očištění, nový nátěr ocelové nosné konstruce, nové kotevní prvky, atd dle PD</t>
  </si>
  <si>
    <t>1476212978</t>
  </si>
  <si>
    <t>403</t>
  </si>
  <si>
    <t>76711113</t>
  </si>
  <si>
    <t>Ocelové zábradlí s brankou u velké tělocvičny, vel. ~ 4450/1000mm, ozn 13/Z, stávající prvek pro opětovnou montáž, úprava šířky po zateplení, očištění, nový nátěr ocelové nosné konstruce, nové kotevní prvky, atd dle PD</t>
  </si>
  <si>
    <t>762053213</t>
  </si>
  <si>
    <t>404</t>
  </si>
  <si>
    <t>76711114</t>
  </si>
  <si>
    <t>D+M Ocelové stojky (trubky) se sítí, jako ochrana hřiště, 6 stojek, 5 polí, ozn 14/Z, ocelová nosné konstruce, síťová výplň - délka sítě cca 11,5m, výška cca 3 m - tvarová kopie stáv.řešení, vč kotvících prvků, základ.konstrukcí, povrch.úpravy, atd dle PD</t>
  </si>
  <si>
    <t>-1239174511</t>
  </si>
  <si>
    <t>405</t>
  </si>
  <si>
    <t>76711115</t>
  </si>
  <si>
    <t>D+M Stojan na basketbalový koš, ozn 15/Z - tvarová kopis stáv.řešení - nosná ocelová konstruce, deska 120x90 cm a síťka PES, vč kotvících prvků,základ.konstrukcí, povrch.úpravy, atd dle PD</t>
  </si>
  <si>
    <t>-1399836295</t>
  </si>
  <si>
    <t>406</t>
  </si>
  <si>
    <t>76711116</t>
  </si>
  <si>
    <t>D+M Ocelová dvířka do zásobovací rampy, vel. ~ 900/650 mm, ozn 16/Z, nové dvoukřídlové ocelové dveře, uzamykatelné, barva modrá, přesný odstín bude upřesněn při realizaci, včetně všech kotvících prvků, atd dle PD</t>
  </si>
  <si>
    <t>-1174557331</t>
  </si>
  <si>
    <t>407</t>
  </si>
  <si>
    <t>76711117a</t>
  </si>
  <si>
    <t>D+M Krycí dvířka rozvaděčů a instalačních skříní na fasádě, EL 810/950 mm, ozn 17/Z, nové, velikost dle stávajících prvků, materiál: plech, nátěr v barvě fasády, atd dle PD</t>
  </si>
  <si>
    <t>-821805442</t>
  </si>
  <si>
    <t>408</t>
  </si>
  <si>
    <t>76711117b</t>
  </si>
  <si>
    <t>D+M Krycí dvířka rozvaděčů a instalačních skříní na fasádě, UP 300/300 mm, ozn 17/Z, nové, velikost dle stávajících prvků, materiál: plech, nátěr v barvě fasády, atd dle PD</t>
  </si>
  <si>
    <t>1724152225</t>
  </si>
  <si>
    <t>409</t>
  </si>
  <si>
    <t>76711117c</t>
  </si>
  <si>
    <t>D+M Krycí dvířka rozvaděčů a instalačních skříní na fasádě, EL 1600/2060 mm, ozn 17/Z, nové, velikost dle stávajících prvků, materiál: plech, nátěr v barvě fasády, atd dle PD</t>
  </si>
  <si>
    <t>-2009385890</t>
  </si>
  <si>
    <t>410</t>
  </si>
  <si>
    <t>76711117d</t>
  </si>
  <si>
    <t>D+M Krycí dvířka rozvaděčů a instalačních skříní na fasádě, EL 300/300 mm, ozn 17/Z, nové, velikost dle stávajících prvků, materiál: plech, nátěr v barvě fasády, atd dle PD</t>
  </si>
  <si>
    <t>-30608080</t>
  </si>
  <si>
    <t>411</t>
  </si>
  <si>
    <t>76711117e</t>
  </si>
  <si>
    <t>D+M Krycí dvířka rozvaděčů a instalačních skříní na fasádě, EL 500/500 mm, ozn 17/Z, nové, velikost dle stávajících prvků, materiál: plech, nátěr v barvě fasády, atd dle PD</t>
  </si>
  <si>
    <t>-1636878163</t>
  </si>
  <si>
    <t>412</t>
  </si>
  <si>
    <t>76711117f</t>
  </si>
  <si>
    <t>D+M Krycí dvířka rozvaděčů a instalačních skříní na fasádě, PL 600/600 mm, ozn 17/Z, nové, velikost dle stávajících prvků, materiál: plech, nátěr v barvě fasády, atd dle PD</t>
  </si>
  <si>
    <t>-1691596093</t>
  </si>
  <si>
    <t>413</t>
  </si>
  <si>
    <t>76711118</t>
  </si>
  <si>
    <t>D+M Krycí dvířka HUP, HUP 2900/1800 mm, ozn 18/Z, nové, zkrácený rozměr, stejné členění dle původního, materiál: plech, nátěr v barvě fasády, atd dle PD</t>
  </si>
  <si>
    <t>1260220831</t>
  </si>
  <si>
    <t>414</t>
  </si>
  <si>
    <t>76711119</t>
  </si>
  <si>
    <t>D+M Instalační potrubí plynu na fasádě, ozn 19/Z, dl. ~ 5000 mm, prodloužení stávajícího vedení po instalaci zateplení, posunuto do nové polohy, nový nátěr, barva žlutá, atd dle PD</t>
  </si>
  <si>
    <t>-1246748970</t>
  </si>
  <si>
    <t>415</t>
  </si>
  <si>
    <t>76711120a</t>
  </si>
  <si>
    <t>D+M Krycí mřížka anglického dvorku, vel. 1970/640 mm, tl. 30 mm, ozn 20/Z, nový pororošt osazený do ocelového rámu ve stávající betonové konstrukci, žárově zinkováno, atd dle PD</t>
  </si>
  <si>
    <t>-902778460</t>
  </si>
  <si>
    <t>416</t>
  </si>
  <si>
    <t>76711120b</t>
  </si>
  <si>
    <t>D+M Krycí mřížka anglického dvorku, vel. 1500/640 mm, tl. 30 mm, ozn 20/Z, nový pororošt osazený do ocelového rámu ve stávající betonové konstrukci, žárově zinkováno, atd dle PD</t>
  </si>
  <si>
    <t>-553681249</t>
  </si>
  <si>
    <t>417</t>
  </si>
  <si>
    <t>76711120c</t>
  </si>
  <si>
    <t>D+M Krycí mřížka anglického dvorku, vel. 1940/700 mm, tl. 30 mm, ozn 20/Z, nový pororošt osazený do ocelového rámu ve stávající betonové konstrukci, žárově zinkováno, atd dle PD</t>
  </si>
  <si>
    <t>555040372</t>
  </si>
  <si>
    <t>418</t>
  </si>
  <si>
    <t>76711120d</t>
  </si>
  <si>
    <t>D+M Krycí mřížka anglického dvorku, vel. 1950/800 mm, tl. 30 mm, ozn 20/Z, nový pororošt osazený do ocelového rámu ve stávající betonové konstrukci, žárově zinkováno, atd dle PD</t>
  </si>
  <si>
    <t>-80991658</t>
  </si>
  <si>
    <t>419</t>
  </si>
  <si>
    <t>76711120e</t>
  </si>
  <si>
    <t>D+M Krycí mřížka anglického dvorku, vel. 2620/750 mm, tl. 30 mm, ozn 20/Z, nový pororošt osazený do ocelového rámu ve stávající betonové konstrukci, žárově zinkováno, atd dle PD</t>
  </si>
  <si>
    <t>-696369564</t>
  </si>
  <si>
    <t>420</t>
  </si>
  <si>
    <t>76711120f</t>
  </si>
  <si>
    <t>D+M Krycí mřížka anglického dvorku, vel. 3520/750 mm, tl. 30 mm, ozn 20/Z, nový pororošt osazený do ocelového rámu ve stávající betonové konstrukci, žárově zinkováno, atd dle PD</t>
  </si>
  <si>
    <t>-370112511</t>
  </si>
  <si>
    <t>421</t>
  </si>
  <si>
    <t>76711122</t>
  </si>
  <si>
    <t>Ocelové stojany na kola, ozn 22/Z, stávající prvky pro opětovnou montáž, očištění, nové kotevní prvky, osazeno do nové polohy, atd dle PD</t>
  </si>
  <si>
    <t>1118420882</t>
  </si>
  <si>
    <t>422</t>
  </si>
  <si>
    <t>76711123</t>
  </si>
  <si>
    <t>Informační panel s nápisem „Gymnázium Jiřího Ortena“ nad vstupem, ozn 23/Z, Nový prvek, ocelový box (barva RAL 1001) s laserem vyřezaným nápisem. Led podsvícení, nápis z vnitřní strany kryt průsvitným plexisklem (barva RAL 5003)</t>
  </si>
  <si>
    <t>447226810</t>
  </si>
  <si>
    <t>Poznámka k položce:
Včetně všech kotevních prvků, včetně zdroje a napojení na el</t>
  </si>
  <si>
    <t>423</t>
  </si>
  <si>
    <t>76711124</t>
  </si>
  <si>
    <t>Držák antény, vč. všech kotvících prvků, nástřešní, ozn 24/Z, stávající prvek určený pro opětovnou montáž, očištění + nový nátěr, barva tmavě šedá, kontrola stavu, v případě havarijního stavu výměna za nový, atd dle PD</t>
  </si>
  <si>
    <t>-2026038830</t>
  </si>
  <si>
    <t>424</t>
  </si>
  <si>
    <t>76711125</t>
  </si>
  <si>
    <t>D+M Ocelo-dřevěné zábradlí u atria, D=~3900, Š=~30, ozn25/Z,tvar.a materiál.kopie stávajícího, úprava šířky po instalaci zateplení, nátěr ocelové nosné konstru.-barva modrá-bude upřesněno při realizaci. Mat.– smrk, mořeno, nové kotevní prvky, atd dle PD</t>
  </si>
  <si>
    <t>1843487587</t>
  </si>
  <si>
    <t>425</t>
  </si>
  <si>
    <t>76711126</t>
  </si>
  <si>
    <t>D+M Ocel plot na pozemku s brankou 1000/1000, D=~10050, Š=~30, ozn26/Z,tvar.a materiál.kopie stávajícího, úprava šířky po instalaci zateplení, nátěr ocel nosné konstru.-barva modrá-bude upřesněno při realizaci, smrk, mořeno, nové kotev prvky, atd dle PD</t>
  </si>
  <si>
    <t>227454212</t>
  </si>
  <si>
    <t>426</t>
  </si>
  <si>
    <t>76711127</t>
  </si>
  <si>
    <t>D+M Střešní poklop zateplený,vel.1200/600mm, ozn.27/Z, plechový střeš.výlez se zatepl.víkem, celohliník.konstr, výška obv.tubusu dle síly střechy, síla víka 110mm, výplň izolace XPS a zhutň.izol.vata, odol.povětrnost.vlivům, píst pro otevírání, atd dle PD</t>
  </si>
  <si>
    <t>-169061244</t>
  </si>
  <si>
    <t>427</t>
  </si>
  <si>
    <t>76711128</t>
  </si>
  <si>
    <t>D+M Ochranná síť do malé tělocvičny, ozn.28/Z, konstr:nerez.síť- vlákno 2mm oko 51x51mm, nerez.lanko 5mm kotvící prvky, karabiny, síťovina vypnuta pom.karabinek k systému lanek, kotv.do stěny, lehce demontovatelné,atd dle PD</t>
  </si>
  <si>
    <t>-1268557772</t>
  </si>
  <si>
    <t>428</t>
  </si>
  <si>
    <t>76711129</t>
  </si>
  <si>
    <t>D+M Ochranná síť do malé tělocvičny, ozn.29/Z, konstr:nerez.síť- vlákno 2mm oko 51x51mm, nerez.lanko 5mm kotvící prvky, karabiny, síťovina vypnuta pom.karabinek k systému lanek, kotv.do stěny, lehce demontovatelné,atd dle PD</t>
  </si>
  <si>
    <t>-1276089176</t>
  </si>
  <si>
    <t>429</t>
  </si>
  <si>
    <t>76711130</t>
  </si>
  <si>
    <t>D+M Ochranná síť do velké tělocvičny, ozn.30/Z, konstr:nerez.síť- vlákno 2mm oko 51x51mm, nerez.lanko 5mm kotvící prvky, karabiny, síťovina vypnuta pom.karabinek k systému lanek, kotv.do stěny, lehce demontovatelné,atd dle PD</t>
  </si>
  <si>
    <t>1400895008</t>
  </si>
  <si>
    <t>430</t>
  </si>
  <si>
    <t>76711131a</t>
  </si>
  <si>
    <t>D+M Ochranná síť do velké tělocvičny, ozn.31/Z, konstr:nerez.síť- vlákno 2mm oko 51x51mm, nerez.lanko 5mm kotvící prvky, karabiny, síťovina vypnuta pom.karabinek k systému lanek, kotv.do stěny, lehce demontovatelné,atd dle PD</t>
  </si>
  <si>
    <t>2104705593</t>
  </si>
  <si>
    <t>431</t>
  </si>
  <si>
    <t>76711131b</t>
  </si>
  <si>
    <t>603134826</t>
  </si>
  <si>
    <t>432</t>
  </si>
  <si>
    <t>76711132</t>
  </si>
  <si>
    <t>Plechový nápis „Gymnázium Jiřího Ortena, ozn 27/T -ocelová podkladní deska s nainstalovaným samostatně laserem vyřezávaným ocelovým písmem, LED podsvícení, včetně přívodu EL, atd dle PD</t>
  </si>
  <si>
    <t>1770000971</t>
  </si>
  <si>
    <t>433</t>
  </si>
  <si>
    <t>76711133</t>
  </si>
  <si>
    <t>D+M informační tabule venkovní tabule, nerez, ozn 33/T, vel. 20x15 cm s nápisem „Budovu GJO navrhl roku 1993 pan ing.arch.Radim Bárta, autorizovaný architekt č.00203.“ Včetně kotevních prvků, atd dle PD</t>
  </si>
  <si>
    <t>-1274998623</t>
  </si>
  <si>
    <t>434</t>
  </si>
  <si>
    <t>76711135a</t>
  </si>
  <si>
    <t>Oprava stávajících laviček v areálu školy 12000/500, ozn 35/T</t>
  </si>
  <si>
    <t>332247234</t>
  </si>
  <si>
    <t>435</t>
  </si>
  <si>
    <t>76711135b</t>
  </si>
  <si>
    <t>Oprava stávajících laviček v areálu školy 7000/500, ozn 35/T</t>
  </si>
  <si>
    <t>1109625862</t>
  </si>
  <si>
    <t>436</t>
  </si>
  <si>
    <t>76711135c</t>
  </si>
  <si>
    <t>Oprava stávajících laviček v areálu školy 3000/500, ozn 35/T</t>
  </si>
  <si>
    <t>633277386</t>
  </si>
  <si>
    <t>437</t>
  </si>
  <si>
    <t>76711138</t>
  </si>
  <si>
    <t>D+M Ochranné zábradlí na konci terasy, ozn 38/Z, tvarová i materiálová kopie stávajícího ochranného zábradlí (6/Z), Nový prvek, Nové kotevní prvky</t>
  </si>
  <si>
    <t>-1591925615</t>
  </si>
  <si>
    <t>438</t>
  </si>
  <si>
    <t>76711139</t>
  </si>
  <si>
    <t>Stávající ocelový plot , ozn 39/Z, prvek určený pro opravu. Očištění, nový nátěr ocelové nosné konstrukce, barva bílá. Přesný odstín bude upřesněn při realizaci. Nové kotevní prvky. - dl=150m</t>
  </si>
  <si>
    <t>-2094257389</t>
  </si>
  <si>
    <t>439</t>
  </si>
  <si>
    <t>76711281</t>
  </si>
  <si>
    <t>Demontáž plechový nápis „Gymnázium Jiřího Ortena</t>
  </si>
  <si>
    <t>1729504569</t>
  </si>
  <si>
    <t>440</t>
  </si>
  <si>
    <t>767113130</t>
  </si>
  <si>
    <t>Montáž stěn a příček pro zasklení z hliníkových profilů, plochy jednotlivých stěn přes 9 do 12 m2</t>
  </si>
  <si>
    <t>1020590162</t>
  </si>
  <si>
    <t xml:space="preserve">Poznámka k souboru cen:
1. V cenách nejsou započteny náklady na: a) montáž lištování hliníkovými profily, potního žlábku a okopových plechů; tyto práce se oceňují cenami 767 89-6110 až –6120 Montáž lišt a okopových plechů, b) montáž těsnění stěn; tyto práce se oceňují cenami 767 62-6101 až -6103 Montáž těsnění oken, c) montáž výplně stěn tvarovaným plechem; tyto práce se oceňují cenami 767 13-7511 až -7513 Montáž obložení plechem tvarovaným. d) zhotovení otvoru ve výplni stěn a příček plechem; tyto práce se oceňují cenami 767 13-7601 až -7613 Zhotovení otvoru v plechu ocelovém, e) montáž ocelových krycích lišt jednostranně; tyto práce se oceňují cenami 767 62-71 Montáž krycích ocelových lišt, množství se určuje v m jako 1/2 (spoje dvou kovových prvků) nebo 1/4 (krajový prvek) délky olištovávaného prvku. 2. V cenách 767 11-1110 až -1180 není započtena montáž spojení stěn z dílů před osazením; tyto práce se oceňují cenou 767 64-8351 Spojení dveří a stěn. </t>
  </si>
  <si>
    <t>2,70*3,50</t>
  </si>
  <si>
    <t>441</t>
  </si>
  <si>
    <t>767-103</t>
  </si>
  <si>
    <t>hliníková prosklená stěna  2700 x 3500, se vstupními dveřmi, bočními panely a nadsvětlíkem, izol.trojsklo, vč.rámu, těsnění, kování, atd dle PD - ozn, 103</t>
  </si>
  <si>
    <t>2030917725</t>
  </si>
  <si>
    <t>442</t>
  </si>
  <si>
    <t>767113150.1</t>
  </si>
  <si>
    <t>Montáž stěn a příček pro zasklení z hliníkových profilů, plochy jednotlivých stěn přes 16 m2</t>
  </si>
  <si>
    <t>-1869734558</t>
  </si>
  <si>
    <t>(2,76+2,70+2,69+2,70)*3,00</t>
  </si>
  <si>
    <t>443</t>
  </si>
  <si>
    <t>767-116</t>
  </si>
  <si>
    <t>vstupní stěna s navazujícím zádveřím,dveře  2.kř 2760/3000mm+2700+2690+2700/3000mm, prosklení bezpečnostní folie,boční panely  pevně zasklené, vč.rámu, těsnění, kování, atd dle PD - ozn, 116</t>
  </si>
  <si>
    <t>938780532</t>
  </si>
  <si>
    <t>444</t>
  </si>
  <si>
    <t>767161</t>
  </si>
  <si>
    <t>Demontáž zábradlí na terase s brankou pro opětní použití</t>
  </si>
  <si>
    <t>2110064319</t>
  </si>
  <si>
    <t>445</t>
  </si>
  <si>
    <t>7671619</t>
  </si>
  <si>
    <t>Demontáž ochranného zábradlí na terase pro opětní použití</t>
  </si>
  <si>
    <t>-1365067538</t>
  </si>
  <si>
    <t>446</t>
  </si>
  <si>
    <t>76716191</t>
  </si>
  <si>
    <t>Demontáž ocelo dřevěného zábradlí u schodiště východního křídla výšky 1200 mm pro opětní použití</t>
  </si>
  <si>
    <t>758445945</t>
  </si>
  <si>
    <t>447</t>
  </si>
  <si>
    <t>76716192</t>
  </si>
  <si>
    <t>Demontáž ocelového zábradlí s brankou výšky 1000 mm pro opětní použití - u velké tělocvičny</t>
  </si>
  <si>
    <t>2108514335</t>
  </si>
  <si>
    <t>448</t>
  </si>
  <si>
    <t>767311310</t>
  </si>
  <si>
    <t>Montáž světlíků sedlových podélných nebo příčných (housenkových) se zasklením, rozpětí 1800 mm</t>
  </si>
  <si>
    <t>-1578797228</t>
  </si>
  <si>
    <t xml:space="preserve">Poznámka k souboru cen:
1. V cenách -3110 až -3152 je započtena i montáž krytiny. 2. V ceně -2737 je započteno i dokončení okování větracích křídel. </t>
  </si>
  <si>
    <t>449</t>
  </si>
  <si>
    <t>767-166</t>
  </si>
  <si>
    <t>pásový střešní světlík obloukový, celohliníková konstrukce 8800 x 1750 mm, prosklení  polykarbovová deska (PC) opálová tl. min. 32 mm, vč.rámu, těsnění, kování, atd dle PD - ozn, 166</t>
  </si>
  <si>
    <t>1608432808</t>
  </si>
  <si>
    <t>450</t>
  </si>
  <si>
    <t>767311330</t>
  </si>
  <si>
    <t>Montáž světlíků sedlových podélných nebo příčných (housenkových) se zasklením, rozpětí 3000 mm</t>
  </si>
  <si>
    <t>-1545837693</t>
  </si>
  <si>
    <t>3,95*8</t>
  </si>
  <si>
    <t>451</t>
  </si>
  <si>
    <t>767-165</t>
  </si>
  <si>
    <t xml:space="preserve"> pásový střešní světlík obloukový,celohliníková konstrukce 2590 x 3950 mm, prosklení  polykarbovová deska (PC) opálová tl. min. 32 mm, vč.rámu, těsnění, kování, atd dle PD - ozn, 165</t>
  </si>
  <si>
    <t>1690071869</t>
  </si>
  <si>
    <t>452</t>
  </si>
  <si>
    <t>767311360</t>
  </si>
  <si>
    <t>Montáž světlíků sedlových podélných nebo příčných (housenkových) se zasklením, rozpětí 6000 mm</t>
  </si>
  <si>
    <t>-1583587260</t>
  </si>
  <si>
    <t>453</t>
  </si>
  <si>
    <t>767-167</t>
  </si>
  <si>
    <t>pásový střešní světlík obloukový, celohliníková konstrukce 4170 x 12620 mm, prosklení  polykarbovová deska (PC) opálová tl. min. 32 mm, vč.rámu, těsnění, kování, atd dle PD - ozn, 167</t>
  </si>
  <si>
    <t>-275452145</t>
  </si>
  <si>
    <t>454</t>
  </si>
  <si>
    <t>76731181</t>
  </si>
  <si>
    <t>Demontáž střešního výlezu 800x960 mm</t>
  </si>
  <si>
    <t>1941627066</t>
  </si>
  <si>
    <t>455</t>
  </si>
  <si>
    <t>767311810</t>
  </si>
  <si>
    <t>Demontáž světlíků se zasklením</t>
  </si>
  <si>
    <t>-86697661</t>
  </si>
  <si>
    <t xml:space="preserve">Poznámka k souboru cen:
1. V ceně -1810 nejsou započteny náklady na demontáž obrubníku; tyto práce se oceňují cenami 767 99-68 Demontáž ostatních zámečnických konstrukcí. </t>
  </si>
  <si>
    <t>2,59*3,95*4+2,16*9,19+4,17*12,62</t>
  </si>
  <si>
    <t>456</t>
  </si>
  <si>
    <t>767311822</t>
  </si>
  <si>
    <t>Demontáž světlíků bodových přes 1,5 do 2 m2</t>
  </si>
  <si>
    <t>1784576982</t>
  </si>
  <si>
    <t>457</t>
  </si>
  <si>
    <t>767316316</t>
  </si>
  <si>
    <t>Montáž světlíků bodových přes 3,5 do 4 m2</t>
  </si>
  <si>
    <t>1883963776</t>
  </si>
  <si>
    <t>458</t>
  </si>
  <si>
    <t>767-168</t>
  </si>
  <si>
    <t>pásový střešní světlík obloukový,celohliníková konstrukce 2000 x 2000 mm, prosklení  polykarbovová deska (PC) opálová tl. min. 32 mm, vč.rámu, těsnění, kování, atd dle PD - ozn, 168</t>
  </si>
  <si>
    <t>823502403</t>
  </si>
  <si>
    <t>459</t>
  </si>
  <si>
    <t>7673218</t>
  </si>
  <si>
    <t>Demontáž slunolamů - nosník clony a římsy bez clonících lamel</t>
  </si>
  <si>
    <t>-1335662599</t>
  </si>
  <si>
    <t>460</t>
  </si>
  <si>
    <t>76733011</t>
  </si>
  <si>
    <t>D+M nový střešní světlovod, ozn 22/T, tepelněizolační límec,diamantová kopule s vybroušenými drážkami, mléčné zasklení pod vyústěním tubusu, atd dle PD</t>
  </si>
  <si>
    <t>109753761</t>
  </si>
  <si>
    <t>461</t>
  </si>
  <si>
    <t>76744632</t>
  </si>
  <si>
    <t>D+M přístroj hasicí ruční vodní, sněhový, nebo práškový</t>
  </si>
  <si>
    <t>1532768605</t>
  </si>
  <si>
    <t>462</t>
  </si>
  <si>
    <t>76744931</t>
  </si>
  <si>
    <t>D+M přístroj hasicí ruční práškový, nebo sněhový</t>
  </si>
  <si>
    <t>-1769131088</t>
  </si>
  <si>
    <t>463</t>
  </si>
  <si>
    <t>7675311</t>
  </si>
  <si>
    <t>Demontáž čistící zony venkovní</t>
  </si>
  <si>
    <t>-768096678</t>
  </si>
  <si>
    <t>6,50+3,80</t>
  </si>
  <si>
    <t>464</t>
  </si>
  <si>
    <t>76753119</t>
  </si>
  <si>
    <t>Demontáž čistící zony vnitřní</t>
  </si>
  <si>
    <t>1146510594</t>
  </si>
  <si>
    <t>465</t>
  </si>
  <si>
    <t>767531114</t>
  </si>
  <si>
    <t>D+M venkovní čistící zóny pryžové, ozn 15/T, pryžové profily navlečené na nerez lanko,sestavené do segmentů, spojené plast.spojkami, osazeno do dlažby do Al.rámu,atd dle PD</t>
  </si>
  <si>
    <t>-794092217</t>
  </si>
  <si>
    <t>5,50+6,00</t>
  </si>
  <si>
    <t>466</t>
  </si>
  <si>
    <t>767531115</t>
  </si>
  <si>
    <t>D+M vnitřní čistící zóny, textilní, polypropylen zatavený do PVC podkladu, ozn 16/T, volně položená na zem s gumovou lištou š.2cm, atd dle PD</t>
  </si>
  <si>
    <t>987664318</t>
  </si>
  <si>
    <t>6,80+5,80</t>
  </si>
  <si>
    <t>467</t>
  </si>
  <si>
    <t>7676318</t>
  </si>
  <si>
    <t>Demontáž dvířek rozvaděčů</t>
  </si>
  <si>
    <t>986079747</t>
  </si>
  <si>
    <t>0,81*0,95+0,30*0,30+3,10*1,80+1,60*2,06+0,30*0,30+0,50*0,50+0,60*0,60</t>
  </si>
  <si>
    <t>468</t>
  </si>
  <si>
    <t>767640111</t>
  </si>
  <si>
    <t>Montáž dveří ocelových vchodových jednokřídlových bez nadsvětlíku</t>
  </si>
  <si>
    <t>1468714244</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</si>
  <si>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</si>
  <si>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469</t>
  </si>
  <si>
    <t>767-120</t>
  </si>
  <si>
    <t>D+M dveří 1kř.1000 x 2020 mm, ocelový rám, dveře bezpečnostní hladké, vč.rámu, těsnění, kování, atd dle PD - ozn, 120</t>
  </si>
  <si>
    <t>1563289089</t>
  </si>
  <si>
    <t>470</t>
  </si>
  <si>
    <t>767651111</t>
  </si>
  <si>
    <t>Montáž vrat garážových nebo průmyslových sekčních zajížděcích pod strop, plochy do 6 m2</t>
  </si>
  <si>
    <t>1374407638</t>
  </si>
  <si>
    <t xml:space="preserve">Poznámka k souboru cen:
1. V cenách -1126 a -1131 nejsou započteny náklady na zajištění přívodu elektrické energie; tyto se oceňují cenami katalogu 800-741 Elektroinstalace - silnoproud. 2. Cenami -7210 až -7340 nelze oceňovat montáž vrat s elektrickým, pneumatickým nebo hydraulickým ovládáním. 3. V cenách -1210 až -7523 je započtena i montáž dokončení okování dvířek průchodových. 4. V cenách -1210 až -7523 není započtena montáž elektromagnetického stavěče křídel vrat; tyto práce se oceňují cenou 767 64-6593 Montáž stavěče křídel. </t>
  </si>
  <si>
    <t>471</t>
  </si>
  <si>
    <t>767-108</t>
  </si>
  <si>
    <t>garážová vrata 2400 x 2435 mm, ocelový rám, dveřní křídl plechová, profilace, vč.rámu, těsnění, kování, atd dle PD - ozn, 108</t>
  </si>
  <si>
    <t>-1613272155</t>
  </si>
  <si>
    <t>472</t>
  </si>
  <si>
    <t>7676518</t>
  </si>
  <si>
    <t>Demontáž ocelové branky 1350 x 1000 mm pro opětovné použití - vstup ma předzahrádku</t>
  </si>
  <si>
    <t>1670488348</t>
  </si>
  <si>
    <t>473</t>
  </si>
  <si>
    <t>76765181</t>
  </si>
  <si>
    <t>Demontáž ocelové branky 1400 x 1000 mm pro opětovné použití - vedle vjezdu do garáže</t>
  </si>
  <si>
    <t>-879276761</t>
  </si>
  <si>
    <t>474</t>
  </si>
  <si>
    <t>76765182</t>
  </si>
  <si>
    <t>Demontáž ocelové branky 1760 x 1000 mm pro opětovné použití - u zásobovací rampy</t>
  </si>
  <si>
    <t>91187065</t>
  </si>
  <si>
    <t>475</t>
  </si>
  <si>
    <t>767722819</t>
  </si>
  <si>
    <t>Demontáž ocelové markýzy nad vstupem pro opětné použití</t>
  </si>
  <si>
    <t>132499421</t>
  </si>
  <si>
    <t>5,50*2,40</t>
  </si>
  <si>
    <t>476</t>
  </si>
  <si>
    <t>7678321</t>
  </si>
  <si>
    <t>D+M Žebřík ocelový střešní pro překonání výškových úrovní, šířka 450 mm,délka cca 1700 mm , ozn 23/T,podložen dlaždicí 60x60 cm, atd dle PD</t>
  </si>
  <si>
    <t>1577114327</t>
  </si>
  <si>
    <t>477</t>
  </si>
  <si>
    <t>7678335</t>
  </si>
  <si>
    <t>D+M Systém zachytávání sněhu, ozn.32/Z, sněhové zábrany budou vždy umístěny nad teplou zónou střechy, přesné rozmístění a použití sněhových zachytávačů určí realizační firma, atd dle PD</t>
  </si>
  <si>
    <t>-262314529</t>
  </si>
  <si>
    <t>478</t>
  </si>
  <si>
    <t>7678336</t>
  </si>
  <si>
    <t>D+M, Záchytný systém, ozn. 33/Z - na střeše bude instalován bezpečnostní záchytný systém dle EN 795, typ a rozmístění dle dodavatele a jeho zvolených prvků, záchytný systém bude pokrývat i střechy, které nebudou předmětem rekonstrukce, atd dle PD</t>
  </si>
  <si>
    <t>1706679306</t>
  </si>
  <si>
    <t>479</t>
  </si>
  <si>
    <t>7678337</t>
  </si>
  <si>
    <t>D+M Ocelové madlo, ozn. 34/Z, kotvené do stěny, ochranné madlo podél únikového schodiště, kotveno do stěny přes nastavovací profil v tepelné izolaci, Ocelové, nátěr barva modrá, délka 1200 mm, atd dle PD</t>
  </si>
  <si>
    <t>665551025</t>
  </si>
  <si>
    <t>480</t>
  </si>
  <si>
    <t>7678350</t>
  </si>
  <si>
    <t>Nástěnné instalační žlaby pro elektrické vedení fotovoltaiky, ozn. 36/Z, stávající prvek určený pro opětovnou montáž, předpoklad využití 100% + nové kotevní šrouby, délka 3m, atd dle PD</t>
  </si>
  <si>
    <t>1035839958</t>
  </si>
  <si>
    <t>481</t>
  </si>
  <si>
    <t>76799524</t>
  </si>
  <si>
    <t>D+M ocelového patníku,sklopný výška sklopení 130mm, žárovně zinkovaný,prům. 100mm, výška nad zemí 700mm, viz PD- ozn. 24/T</t>
  </si>
  <si>
    <t>1830667523</t>
  </si>
  <si>
    <t>482</t>
  </si>
  <si>
    <t>76799525</t>
  </si>
  <si>
    <t>D+M ocelového patníku, žárovně zinkovaný,prům. 100mm, výška nad zemí 700mm, viz PD- ozn. 25/T</t>
  </si>
  <si>
    <t>-404853421</t>
  </si>
  <si>
    <t>483</t>
  </si>
  <si>
    <t>76799526</t>
  </si>
  <si>
    <t>D+M půlkruhové lavičky, poloměr 1500mm,šířka 500mm,výška 460mm,ocel. nosná konstrukce,dřevěný sedák vč. povrchové úpravy viz PD- ozn. 26/T</t>
  </si>
  <si>
    <t>-658909449</t>
  </si>
  <si>
    <t>484</t>
  </si>
  <si>
    <t>767996</t>
  </si>
  <si>
    <t>Demontáž držáku antény vč. kotvících prků pro opětnou montáž</t>
  </si>
  <si>
    <t>1140221781</t>
  </si>
  <si>
    <t>485</t>
  </si>
  <si>
    <t>7679967</t>
  </si>
  <si>
    <t>Demontáž ocelové stojky se sítí jako ochrana hřiště (6 stojek.5 polí)</t>
  </si>
  <si>
    <t>-1237280315</t>
  </si>
  <si>
    <t>486</t>
  </si>
  <si>
    <t>76799679</t>
  </si>
  <si>
    <t>Demontáž stojanu na basket koš</t>
  </si>
  <si>
    <t>1116220082</t>
  </si>
  <si>
    <t>487</t>
  </si>
  <si>
    <t>767996791</t>
  </si>
  <si>
    <t>Demontáž dvířek pro zásobování 900x 650 mm</t>
  </si>
  <si>
    <t>867880757</t>
  </si>
  <si>
    <t>488</t>
  </si>
  <si>
    <t>998767202</t>
  </si>
  <si>
    <t>Přesun hmot procentní pro zámečnické konstrukce v objektech v do 12 m</t>
  </si>
  <si>
    <t>63103134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</si>
  <si>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</si>
  <si>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</si>
  <si>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</si>
  <si>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489</t>
  </si>
  <si>
    <t>771274123</t>
  </si>
  <si>
    <t>Montáž obkladů stupnic z dlaždic protiskluzných keramických flexibilní lepidlo š do 300 mm - venkovní schodiště</t>
  </si>
  <si>
    <t>-1299081599</t>
  </si>
  <si>
    <t xml:space="preserve">Poznámka k souboru cen:
1. Montáž obkladů schodnic, schodišťových ramen a boků podest se oceňuje skladebně cenami příslušných obkladů stěn a cenami položky čís. 781 . . -9192 Příplatek k cenám za obklady v omezeném prostoru, katalogu 781 Obklady keramické – montáž části A01. </t>
  </si>
  <si>
    <t>490</t>
  </si>
  <si>
    <t>771274232</t>
  </si>
  <si>
    <t>Montáž obkladů podstupnic z dlaždic hladkých keramických flexibilní lepidlo v do 200 mm</t>
  </si>
  <si>
    <t>-51109133</t>
  </si>
  <si>
    <t>491</t>
  </si>
  <si>
    <t>771544111</t>
  </si>
  <si>
    <t>Montáž nové dlažby venkovní keramické</t>
  </si>
  <si>
    <t>864244074</t>
  </si>
  <si>
    <t>492</t>
  </si>
  <si>
    <t>5976140</t>
  </si>
  <si>
    <t>dlaždice keramické</t>
  </si>
  <si>
    <t>1702534744</t>
  </si>
  <si>
    <t>493</t>
  </si>
  <si>
    <t>998771202</t>
  </si>
  <si>
    <t>Přesun hmot procentní pro podlahy z dlaždic v objektech v do 12 m</t>
  </si>
  <si>
    <t>1286963470</t>
  </si>
  <si>
    <t>781</t>
  </si>
  <si>
    <t>Dokončovací práce - obklady</t>
  </si>
  <si>
    <t>494</t>
  </si>
  <si>
    <t>781774114</t>
  </si>
  <si>
    <t>Montáž obkladů vnějších z dlaždic keramických do 19 ks/m2 lepených flexibilním lepidlem</t>
  </si>
  <si>
    <t>1020840251</t>
  </si>
  <si>
    <t>495</t>
  </si>
  <si>
    <t>5976142</t>
  </si>
  <si>
    <t>1784261604</t>
  </si>
  <si>
    <t>496</t>
  </si>
  <si>
    <t>998781202</t>
  </si>
  <si>
    <t>Přesun hmot procentní pro obklady keramické v objektech v do 12 m</t>
  </si>
  <si>
    <t>1379680936</t>
  </si>
  <si>
    <t>783</t>
  </si>
  <si>
    <t>Dokončovací práce - nátěry</t>
  </si>
  <si>
    <t>497</t>
  </si>
  <si>
    <t>7832952</t>
  </si>
  <si>
    <t>Protipožární nátěr ocelových krokví</t>
  </si>
  <si>
    <t>-998215268</t>
  </si>
  <si>
    <t>498</t>
  </si>
  <si>
    <t>78342512</t>
  </si>
  <si>
    <t>Nátěry ocelových sloupů a průvlaků u zásobovací rampy a VZT potrubí</t>
  </si>
  <si>
    <t>-1496749148</t>
  </si>
  <si>
    <t>499</t>
  </si>
  <si>
    <t>7836211</t>
  </si>
  <si>
    <t>Nátěry podhledových stropních palubek</t>
  </si>
  <si>
    <t>1248563338</t>
  </si>
  <si>
    <t>"ST.109"     556,00-186,872</t>
  </si>
  <si>
    <t>500</t>
  </si>
  <si>
    <t>78379521</t>
  </si>
  <si>
    <t>Podnátěr a finální šedý nátěr do exteriéru – cetris (cementotřískových) desek a pomocných konstrukcí pro bednění</t>
  </si>
  <si>
    <t>-1904652296</t>
  </si>
  <si>
    <t>501</t>
  </si>
  <si>
    <t>78379522</t>
  </si>
  <si>
    <t>Obnovení a nove reflexní / výstražné nátěry</t>
  </si>
  <si>
    <t>175512750</t>
  </si>
  <si>
    <t>784</t>
  </si>
  <si>
    <t>Dokončovací práce - malby a tapety</t>
  </si>
  <si>
    <t>502</t>
  </si>
  <si>
    <t>784440001</t>
  </si>
  <si>
    <t>Malba z malířských směsí na omítky</t>
  </si>
  <si>
    <t>1950807079</t>
  </si>
  <si>
    <t>"ST.105"     530-105,877-87,563</t>
  </si>
  <si>
    <t>503</t>
  </si>
  <si>
    <t>784440011</t>
  </si>
  <si>
    <t>Malba z malířských směsí na SDK</t>
  </si>
  <si>
    <t>-1133079003</t>
  </si>
  <si>
    <t>786</t>
  </si>
  <si>
    <t>Dokončovací práce - čalounické úpravy</t>
  </si>
  <si>
    <t>504</t>
  </si>
  <si>
    <t>7866271</t>
  </si>
  <si>
    <t>D+M Venkovní rolety s manuálním pohonem v podomítk.schránce s integr.tepel. izolací tl. 40mm, barva tm.šedá, ozn.1/T, nově osaz.rolety budou mít odolnost proti větru, dle ČSN EN 13659 třída 6, odpovídá Beaufort třída 9, min 88 km/h, vč. přívodu EL, atd dle PD</t>
  </si>
  <si>
    <t>1922884695</t>
  </si>
  <si>
    <t>505</t>
  </si>
  <si>
    <t>7866272a</t>
  </si>
  <si>
    <t>D+M Zatemňovací blackoutová roleta interiérová vertikální vel. 2400/2350mm, ozn 2/T, zatemňovací účinnost 100%, kombinace ZIP systému a blackout látky, kotveno ze spodní strany okenního nadpraží (montáž do ostění), atd dle PD</t>
  </si>
  <si>
    <t>-677695306</t>
  </si>
  <si>
    <t>506</t>
  </si>
  <si>
    <t>7866272b</t>
  </si>
  <si>
    <t>D+M Zatemňovací blackoutová roleta interiérová vertikální vel. 2400/3050mm, ozn 2/T, zatemňovací účinnost 100%, kombinace ZIP systému a blackout látky, kotveno ze spodní strany okenního nadpraží (montáž do ostění), atd dle PD</t>
  </si>
  <si>
    <t>-2007255246</t>
  </si>
  <si>
    <t>507</t>
  </si>
  <si>
    <t>7866272c</t>
  </si>
  <si>
    <t>D+M Zatemňovací blackoutová roleta interiérová vertikální vel. 2360/770mm, ozn 2/T, zatemňovací účinnost 100%, kombinace ZIP systému a blackout látky, kotveno ze spodní strany okenního nadpraží (montáž do ostění), atd dle PD</t>
  </si>
  <si>
    <t>1854000833</t>
  </si>
  <si>
    <t>508</t>
  </si>
  <si>
    <t>7866272d</t>
  </si>
  <si>
    <t>D+M Zatemňovací blackoutová roleta interiérová vertikální vel. 2000/2200mm, ozn 2/T, zatemňovací účinnost 100%, kombinace ZIP systému a blackout látky, kotveno ze spodní strany okenního nadpraží (montáž do ostění), atd dle PD</t>
  </si>
  <si>
    <t>-738278622</t>
  </si>
  <si>
    <t>509</t>
  </si>
  <si>
    <t>7866272e</t>
  </si>
  <si>
    <t>D+M Zatemňovací blackoutová roleta interiérová vertikální vel. 2950/1840mm, ozn 2/T, zatemňovací účinnost 100%, kombinace ZIP systému a blackout látky, kotveno ze spodní strany okenního nadpraží (montáž do ostění), atd dle PD</t>
  </si>
  <si>
    <t>-357391598</t>
  </si>
  <si>
    <t>510</t>
  </si>
  <si>
    <t>7866272f</t>
  </si>
  <si>
    <t>D+M Zatemňovací blackoutová roleta interiérová vertikální vel. 2360/2000mm, ozn 2/T, zatemňovací účinnost 100%, kombinace ZIP systému a blackout látky, kotveno ze spodní strany okenního nadpraží (montáž do ostění), atd dle PD</t>
  </si>
  <si>
    <t>-1252684050</t>
  </si>
  <si>
    <t>511</t>
  </si>
  <si>
    <t>7866274</t>
  </si>
  <si>
    <t>D+M Zatemňovací blackoutová roleta interiérová horizontální pro střešní světlík vel. 3910/12360mm, ozn 4/T, zatemňovací účinnost 100%, kombinace ZIP systému a blackout látky, motorické ovládání, atd dle PD</t>
  </si>
  <si>
    <t>-815088479</t>
  </si>
  <si>
    <t>512</t>
  </si>
  <si>
    <t>998786202</t>
  </si>
  <si>
    <t>Přesun hmot procentní pro čalounické úpravy v objektech v do 12 m</t>
  </si>
  <si>
    <t>1729118528</t>
  </si>
  <si>
    <t>Práce a dodávky M</t>
  </si>
  <si>
    <t>21-M</t>
  </si>
  <si>
    <t>Elektromontáže</t>
  </si>
  <si>
    <t>513</t>
  </si>
  <si>
    <t>210016</t>
  </si>
  <si>
    <t>Úpravy stávajícího silnoproudu včetně související stavební činnosti, napojení čidel CO2, napojení přístupového a stravovacího systému</t>
  </si>
  <si>
    <t>1499178766</t>
  </si>
  <si>
    <t>36-M</t>
  </si>
  <si>
    <t>Montáž prov.,měř. a regul. zařízení</t>
  </si>
  <si>
    <t>514</t>
  </si>
  <si>
    <t>360020</t>
  </si>
  <si>
    <t>Instalace a oživení čidel CO2 D+M, technická specifikace viz dokumentace</t>
  </si>
  <si>
    <t>9821652</t>
  </si>
  <si>
    <t>VRN</t>
  </si>
  <si>
    <t>Vedlejší rozpočtové náklady</t>
  </si>
  <si>
    <t>VRN1</t>
  </si>
  <si>
    <t>Průzkumné, geodetické a projektové práce</t>
  </si>
  <si>
    <t>515</t>
  </si>
  <si>
    <t>011002000</t>
  </si>
  <si>
    <t>Mykologický průzkum</t>
  </si>
  <si>
    <t>1024</t>
  </si>
  <si>
    <t>682352322</t>
  </si>
  <si>
    <t>516</t>
  </si>
  <si>
    <t>011002001</t>
  </si>
  <si>
    <t>Akustická studie - dozvuk v tělocvičnách</t>
  </si>
  <si>
    <t>2000182040</t>
  </si>
  <si>
    <t>517</t>
  </si>
  <si>
    <t>013002000</t>
  </si>
  <si>
    <t>Realizační, dodavatelská a dílenská dokumentace stavby</t>
  </si>
  <si>
    <t>962270603</t>
  </si>
  <si>
    <t>518</t>
  </si>
  <si>
    <t>013254000</t>
  </si>
  <si>
    <t>Dokumentace skutečného provedení stavby</t>
  </si>
  <si>
    <t>1334221721</t>
  </si>
  <si>
    <t>VRN3</t>
  </si>
  <si>
    <t>Zařízení staveniště</t>
  </si>
  <si>
    <t>519</t>
  </si>
  <si>
    <t>032002000</t>
  </si>
  <si>
    <t>Zařízení staveniště - definuje uchazeč, základní schéma viz výkres POV</t>
  </si>
  <si>
    <t>193822749</t>
  </si>
  <si>
    <t>VRN4</t>
  </si>
  <si>
    <t>Inženýrská činnost</t>
  </si>
  <si>
    <t>520</t>
  </si>
  <si>
    <t>045002000</t>
  </si>
  <si>
    <t>Kompletační a koordinační činnost</t>
  </si>
  <si>
    <t>644983850</t>
  </si>
  <si>
    <t>Objekt:</t>
  </si>
  <si>
    <t>Vstup sys - Vstup systém</t>
  </si>
  <si>
    <t>D1 - přístupový systém</t>
  </si>
  <si>
    <t>D2 - stravovací systém</t>
  </si>
  <si>
    <t>D1</t>
  </si>
  <si>
    <t>přístupový systém</t>
  </si>
  <si>
    <t>Pol1</t>
  </si>
  <si>
    <t>Čipy kompatibilní se stávajícím systémem (13,56MHz)</t>
  </si>
  <si>
    <t>Pol2</t>
  </si>
  <si>
    <t>Čtečka ke vstupu</t>
  </si>
  <si>
    <t>Pol3</t>
  </si>
  <si>
    <t>Řídící jednotka u vstupu</t>
  </si>
  <si>
    <t>Pol4</t>
  </si>
  <si>
    <t>Napájecí zdroj jednotky</t>
  </si>
  <si>
    <t>Pol26</t>
  </si>
  <si>
    <t>Kabel CYKY 3x1,5 včetně napojení na stávající rozvod</t>
  </si>
  <si>
    <t>-471489972</t>
  </si>
  <si>
    <t>Pol19</t>
  </si>
  <si>
    <t>UTP kabel včetně napojení na stávající rozvod</t>
  </si>
  <si>
    <t>-2142599786</t>
  </si>
  <si>
    <t>Pol5</t>
  </si>
  <si>
    <t>SW pro evidenci osob</t>
  </si>
  <si>
    <t>Pol6</t>
  </si>
  <si>
    <t>Implentace SW</t>
  </si>
  <si>
    <t>Pol7</t>
  </si>
  <si>
    <t>Načtení osob do databáze SW</t>
  </si>
  <si>
    <t>Pol8</t>
  </si>
  <si>
    <t>Montáž zařízení</t>
  </si>
  <si>
    <t>Pol9</t>
  </si>
  <si>
    <t>Doprava</t>
  </si>
  <si>
    <t>Pol10</t>
  </si>
  <si>
    <t>Dokumentace skutečného provedení</t>
  </si>
  <si>
    <t>D2</t>
  </si>
  <si>
    <t>stravovací systém</t>
  </si>
  <si>
    <t>Pol11</t>
  </si>
  <si>
    <t>Čtečka pro správu čipů</t>
  </si>
  <si>
    <t>Pol12</t>
  </si>
  <si>
    <t>Čtečka k terminálu na objednávání stravy</t>
  </si>
  <si>
    <t>Pol13</t>
  </si>
  <si>
    <t>Terminál pro výdej stravy</t>
  </si>
  <si>
    <t>Pol14</t>
  </si>
  <si>
    <t>Čtečka k terminálu pro výdej stravy</t>
  </si>
  <si>
    <t>Pol15</t>
  </si>
  <si>
    <t>Napájení terminálu pro výdej stravy</t>
  </si>
  <si>
    <t>Pol16</t>
  </si>
  <si>
    <t>SW pro komunikaci s databází</t>
  </si>
  <si>
    <t>Pol17</t>
  </si>
  <si>
    <t>Zvuková signalizace výdeje stravy</t>
  </si>
  <si>
    <t>Pol18</t>
  </si>
  <si>
    <t>Osvětlení - Osvětlení</t>
  </si>
  <si>
    <t xml:space="preserve">Dodávka akce se předpokládá včetně kompletní montáže, dopravy, vnitrostaveništní manipulace, veškerého souvisejícího doplňkového, podružného a montážního materiálu tak, aby celé zařízení bylo funkční a splňovalo všechny předpisy, které se na ně vztahují.    Při zpracování nabídky je nutné vycházet ze všech částí dokumentace (textové i grafické části, všech schémat a specifikace materiálu).    Povinností dodavatele je překontrolovat specifikaci materiálu a případný chybějící materiál nebo výkony doplnit a ocenit.    Součástí ceny musí být veškeré náklady, aby cena byla konečná a zahrnovala celou dodávku a montáž akce.    Všechny použité výrobky musí mít osvědčení o schválení k provozu v České republice.    V průběhu provádění prací budou respektovány všechny příslušné platné předpisy a požadavky BOZP. Náklady vyplývající z jejich dodržení jsou součástí jednotkové ceny a nebudou zvlášť hrazeny.    Veškeré práce budou provedeny úhledně, řádně a kvalitně řemeslným způsobem.    Zařízení bude uvedeno do provozu až po provedení všech výchozích zkouškách (revizích) el. instalace. O provedených zkouškách budou vystaveny protokoly.    </t>
  </si>
  <si>
    <t>D1 - ROZVADĚČE</t>
  </si>
  <si>
    <t>D2 - SVÍTIDLA</t>
  </si>
  <si>
    <t>D3 - KABELY</t>
  </si>
  <si>
    <t>D4 - KABELOVÉ TRASY</t>
  </si>
  <si>
    <t>D5 - Ostatní materiál a montážní práce</t>
  </si>
  <si>
    <t>D6 - Inženýrská činnost</t>
  </si>
  <si>
    <t>ROZVADĚČE</t>
  </si>
  <si>
    <t>Stávající Rozvaděč R1A</t>
  </si>
  <si>
    <t>Poznámka k položce:
Výměna stávajících jističů (10A/1P/B) za nové (13A/1P/B) - 13x; Kompletní dodávka, včetně pomocného materiálu pro montáž a propojení</t>
  </si>
  <si>
    <t>Pol20</t>
  </si>
  <si>
    <t>Stávající ovládací skříňka MS1</t>
  </si>
  <si>
    <t>Poznámka k položce:
Napojení nové kabeláže na výstupní svorky ovládacích obvodů (9x); Kompletní dodávka, včetně pomocného materiálu pro montáž a propojení</t>
  </si>
  <si>
    <t>Pol21</t>
  </si>
  <si>
    <t>Stávající ovládací skříňka MS2</t>
  </si>
  <si>
    <t>Poznámka k položce:
Napojení nové kabeláže na výstupní svorky ovládacích obvodů (5x); Kompletní dodávka, včetně pomocného materiálu pro montáž a propojení</t>
  </si>
  <si>
    <t>SVÍTIDLA</t>
  </si>
  <si>
    <t>Pol22</t>
  </si>
  <si>
    <t>S2: LED svítidlo s integrovaným systémem LED, určené pro osvětlení sportovišť, s bílou ochrannou mřížkou z oceli, optická parabolická mřížka z hliníku, satinovaná, činitel odrazu mřížky &gt;98%, přímá vyzařovací charakteristika, světelný tok 7900lm, příkon svítidla 62W, teplota chromatičnosti 4000K, index podání barev Ra&gt;80, kvalita LED L80 70.000hod při teplotě do 25°C, tělo svítidla z ocelového plechu, práškově lakováno bílou barvou, třída ochrany I, IP20, odolnost proti nárazu IK10/20J, zkouška žhavou smyčkou 960°C, se dvěma elektronickými předřadníky</t>
  </si>
  <si>
    <t>Pol23</t>
  </si>
  <si>
    <t>N1: LED nouzové svítidlo 3W, 250 lm, přisazená montáž, bez piktogramu</t>
  </si>
  <si>
    <t>Pol24</t>
  </si>
  <si>
    <t>N2: LED nouzové svítidlo 3W, 250 lm, nástěnná montáž, s piktogramu</t>
  </si>
  <si>
    <t>Poznámka k položce:
Poznámka: svítidla budou dodána komplet vč. montážní sady, závěsů a zdrojů</t>
  </si>
  <si>
    <t>D3</t>
  </si>
  <si>
    <t>KABELY</t>
  </si>
  <si>
    <t>Pol25</t>
  </si>
  <si>
    <t>Kabel CYKY 5x1,5</t>
  </si>
  <si>
    <t>Kabel CYKY 3x1,5</t>
  </si>
  <si>
    <t>Pol27</t>
  </si>
  <si>
    <t>Ukončení veškeré výše uvedené kabeláže</t>
  </si>
  <si>
    <t>Pol28</t>
  </si>
  <si>
    <t>Popis a přehledné označení kabelů a vodičů (popisovací štítky)</t>
  </si>
  <si>
    <t>D4</t>
  </si>
  <si>
    <t>KABELOVÉ TRASY</t>
  </si>
  <si>
    <t>Pol29</t>
  </si>
  <si>
    <t>Instalační trubka bezhalogenová Ć 16÷32 mm, pevná, vč. upevňovacího materiálu</t>
  </si>
  <si>
    <t>Pol30</t>
  </si>
  <si>
    <t>Identifikace kabelových tras</t>
  </si>
  <si>
    <t>Pol31</t>
  </si>
  <si>
    <t>Drobný nespecifikovaný materiál</t>
  </si>
  <si>
    <t>D5</t>
  </si>
  <si>
    <t>Ostatní materiál a montážní práce</t>
  </si>
  <si>
    <t>Pol32</t>
  </si>
  <si>
    <t>Demontáž stávající silové kabeláže</t>
  </si>
  <si>
    <t>Pol33</t>
  </si>
  <si>
    <t>Demontáž stávajících svítidel</t>
  </si>
  <si>
    <t>Pol34</t>
  </si>
  <si>
    <t>Odvoz materiálu do 25 km</t>
  </si>
  <si>
    <t>Pol35</t>
  </si>
  <si>
    <t>Ekologická likvidace demontovaného materiálu</t>
  </si>
  <si>
    <t>Pol36</t>
  </si>
  <si>
    <t>Hydraulická montážní plošina, výška zdvihu do 10m</t>
  </si>
  <si>
    <t>den</t>
  </si>
  <si>
    <t>Pol37</t>
  </si>
  <si>
    <t>Stavební přípomocné práce (prostupy, drážky, začištění, ...), stavební připravenost</t>
  </si>
  <si>
    <t>Pol38</t>
  </si>
  <si>
    <t>Finální úprava dotčených povrchů (uvedení do původního stavu, výmalba)</t>
  </si>
  <si>
    <t>Pol39</t>
  </si>
  <si>
    <t>Kompletace, oživení, zařízení staveniště</t>
  </si>
  <si>
    <t>D6</t>
  </si>
  <si>
    <t>Pol40</t>
  </si>
  <si>
    <t>Dodavatelská a dílenská dokumentace</t>
  </si>
  <si>
    <t>Pol41</t>
  </si>
  <si>
    <t>Pol42</t>
  </si>
  <si>
    <t>Provozní zkoušky</t>
  </si>
  <si>
    <t>hod</t>
  </si>
  <si>
    <t>Pol43</t>
  </si>
  <si>
    <t>Výchozí revize elektro</t>
  </si>
  <si>
    <t>Hromosvod - Hromosvod</t>
  </si>
  <si>
    <t>D1 - HROMOSVOD</t>
  </si>
  <si>
    <t>D2 - UZEMNĚNÍ</t>
  </si>
  <si>
    <t>D3 - ZEMNÍ PRÁCE</t>
  </si>
  <si>
    <t>D4 - OSTATNÍ MATERIÁL A MONTÁŽNÍ PRÁCE</t>
  </si>
  <si>
    <t>D5 - INŽENÝRSKÁ ČINNOST</t>
  </si>
  <si>
    <t>HROMOSVOD</t>
  </si>
  <si>
    <t>210220002</t>
  </si>
  <si>
    <t>Vedení drátem FeZn Ć8 vč. vč. pomocných jímacích hrotů, podpěr vedení a upevňovacího materiálu (jímací soustava)</t>
  </si>
  <si>
    <t>210220101</t>
  </si>
  <si>
    <t>Vedení drátem FeZn Ć8 vč. podpěr svodů a plastových manžet</t>
  </si>
  <si>
    <t>Pol44</t>
  </si>
  <si>
    <t>Drát FeZn Ć10</t>
  </si>
  <si>
    <t>210220302</t>
  </si>
  <si>
    <t>Zkušební svorka, vč. štítku pro označení</t>
  </si>
  <si>
    <t>210220372</t>
  </si>
  <si>
    <t>Ochranný úhelník</t>
  </si>
  <si>
    <t>210220212</t>
  </si>
  <si>
    <t>Jímací tyč délky 2,0 m (ochrana anténních stožárů)</t>
  </si>
  <si>
    <t>Pol45</t>
  </si>
  <si>
    <t>Izolovaný distanční držák (0,5-1,0m)</t>
  </si>
  <si>
    <t>210220301</t>
  </si>
  <si>
    <t>Svorka spojovací všeobecně</t>
  </si>
  <si>
    <t>Pol46</t>
  </si>
  <si>
    <t>Protikorozní nátěr</t>
  </si>
  <si>
    <t>UZEMNĚNÍ</t>
  </si>
  <si>
    <t>210220362</t>
  </si>
  <si>
    <t>Zemnicí tyč (popř. deska)</t>
  </si>
  <si>
    <t>210220301.1</t>
  </si>
  <si>
    <t>Pol47</t>
  </si>
  <si>
    <t>Proměření a případné lokální posílení stávajícího uzemnění svodů</t>
  </si>
  <si>
    <t>Pol48</t>
  </si>
  <si>
    <t>ZEMNÍ PRÁCE</t>
  </si>
  <si>
    <t>Pol49</t>
  </si>
  <si>
    <t>Teréní úpravy, vč. uvedení do původního stavu</t>
  </si>
  <si>
    <t>OSTATNÍ MATERIÁL A MONTÁŽNÍ PRÁCE</t>
  </si>
  <si>
    <t>Pol50</t>
  </si>
  <si>
    <t>Demontáž stávajícího vedení (jímací a svodové soustavy)</t>
  </si>
  <si>
    <t>Pol51</t>
  </si>
  <si>
    <t>Pol52</t>
  </si>
  <si>
    <t>Kovové konstrukce všeobecně, vč. nátěrů</t>
  </si>
  <si>
    <t>Pol53</t>
  </si>
  <si>
    <t>Drobný nespecifikovaný a montážní materiál</t>
  </si>
  <si>
    <t>Pol54</t>
  </si>
  <si>
    <t>Hmoždinky, hřebíky, nástroje, sádra, šrouby, vruty, atd.</t>
  </si>
  <si>
    <t>Pol55</t>
  </si>
  <si>
    <t>Stavební přípomocné práce, stavební připravenost</t>
  </si>
  <si>
    <t>Pol56</t>
  </si>
  <si>
    <t>Montáž, kompletace</t>
  </si>
  <si>
    <t>Poznámka k položce:
obsaženo v položkách 1.1 až 1.8 a 2.1 a 2.2</t>
  </si>
  <si>
    <t>INŽENÝRSKÁ ČINNOST</t>
  </si>
  <si>
    <t>Pol57</t>
  </si>
  <si>
    <t>Vytýčení inženýrských sítí v místech instalace uzemnění</t>
  </si>
  <si>
    <t>Pol58</t>
  </si>
  <si>
    <t>210280002</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</si>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</sst>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9">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cellStyleXfs>
  <cellXfs count="363">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7"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0"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0" fillId="0" borderId="0" xfId="0" applyFont="1" applyAlignment="1">
      <alignment horizontal="left" vertical="center"/>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1"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0"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3" fillId="0" borderId="14" xfId="0" applyFont="1" applyBorder="1" applyAlignment="1">
      <alignment horizontal="center" vertical="center"/>
    </xf>
    <xf numFmtId="0" fontId="23"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19" fillId="0" borderId="19" xfId="0" applyFont="1" applyBorder="1" applyAlignment="1" applyProtection="1">
      <alignment horizontal="center" vertical="center" wrapText="1"/>
      <protection/>
    </xf>
    <xf numFmtId="0" fontId="19" fillId="0" borderId="20" xfId="0" applyFont="1" applyBorder="1" applyAlignment="1" applyProtection="1">
      <alignment horizontal="center" vertical="center" wrapText="1"/>
      <protection/>
    </xf>
    <xf numFmtId="0" fontId="19"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3" fillId="0" borderId="17"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8"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20" applyFont="1" applyAlignment="1">
      <alignment horizontal="center" vertical="center"/>
    </xf>
    <xf numFmtId="0" fontId="5" fillId="0" borderId="4"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vertical="center"/>
      <protection/>
    </xf>
    <xf numFmtId="0" fontId="28" fillId="0" borderId="0" xfId="0" applyFont="1" applyAlignment="1" applyProtection="1">
      <alignment horizontal="center" vertical="center"/>
      <protection/>
    </xf>
    <xf numFmtId="0" fontId="5" fillId="0" borderId="4" xfId="0" applyFont="1" applyBorder="1" applyAlignment="1">
      <alignment vertical="center"/>
    </xf>
    <xf numFmtId="4" fontId="29" fillId="0" borderId="17"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8" xfId="0" applyNumberFormat="1" applyFont="1" applyBorder="1" applyAlignment="1" applyProtection="1">
      <alignment vertical="center"/>
      <protection/>
    </xf>
    <xf numFmtId="0" fontId="5" fillId="0" borderId="0" xfId="0" applyFont="1" applyAlignment="1">
      <alignment horizontal="left" vertical="center"/>
    </xf>
    <xf numFmtId="4" fontId="29" fillId="0" borderId="22" xfId="0" applyNumberFormat="1" applyFont="1" applyBorder="1" applyAlignment="1" applyProtection="1">
      <alignment vertical="center"/>
      <protection/>
    </xf>
    <xf numFmtId="4" fontId="29" fillId="0" borderId="23" xfId="0" applyNumberFormat="1" applyFont="1" applyBorder="1" applyAlignment="1" applyProtection="1">
      <alignment vertical="center"/>
      <protection/>
    </xf>
    <xf numFmtId="166" fontId="29" fillId="0" borderId="23" xfId="0" applyNumberFormat="1" applyFont="1" applyBorder="1" applyAlignment="1" applyProtection="1">
      <alignment vertical="center"/>
      <protection/>
    </xf>
    <xf numFmtId="4" fontId="29" fillId="0" borderId="24" xfId="0" applyNumberFormat="1" applyFont="1" applyBorder="1" applyAlignment="1" applyProtection="1">
      <alignment vertical="center"/>
      <protection/>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0"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1"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2" fillId="0" borderId="15" xfId="0" applyNumberFormat="1" applyFont="1" applyBorder="1" applyAlignment="1" applyProtection="1">
      <alignment/>
      <protection/>
    </xf>
    <xf numFmtId="166" fontId="32" fillId="0" borderId="16" xfId="0" applyNumberFormat="1" applyFont="1" applyBorder="1" applyAlignment="1" applyProtection="1">
      <alignment/>
      <protection/>
    </xf>
    <xf numFmtId="4" fontId="33"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17"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36" fillId="0" borderId="27" xfId="0" applyFont="1" applyBorder="1" applyAlignment="1" applyProtection="1">
      <alignment horizontal="center" vertical="center"/>
      <protection/>
    </xf>
    <xf numFmtId="49" fontId="36" fillId="0" borderId="27" xfId="0" applyNumberFormat="1" applyFont="1" applyBorder="1" applyAlignment="1" applyProtection="1">
      <alignment horizontal="left" vertical="center" wrapText="1"/>
      <protection/>
    </xf>
    <xf numFmtId="0" fontId="36" fillId="0" borderId="27" xfId="0" applyFont="1" applyBorder="1" applyAlignment="1" applyProtection="1">
      <alignment horizontal="left" vertical="center" wrapText="1"/>
      <protection/>
    </xf>
    <xf numFmtId="0" fontId="36" fillId="0" borderId="27" xfId="0" applyFont="1" applyBorder="1" applyAlignment="1" applyProtection="1">
      <alignment horizontal="center" vertical="center" wrapText="1"/>
      <protection/>
    </xf>
    <xf numFmtId="167" fontId="36" fillId="0" borderId="27" xfId="0" applyNumberFormat="1" applyFont="1" applyBorder="1" applyAlignment="1" applyProtection="1">
      <alignment vertical="center"/>
      <protection/>
    </xf>
    <xf numFmtId="4" fontId="36" fillId="3" borderId="27" xfId="0" applyNumberFormat="1" applyFont="1" applyFill="1" applyBorder="1" applyAlignment="1" applyProtection="1">
      <alignment vertical="center"/>
      <protection locked="0"/>
    </xf>
    <xf numFmtId="4" fontId="36" fillId="0" borderId="27" xfId="0" applyNumberFormat="1" applyFont="1" applyBorder="1" applyAlignment="1" applyProtection="1">
      <alignment vertical="center"/>
      <protection/>
    </xf>
    <xf numFmtId="0" fontId="36" fillId="0" borderId="4" xfId="0" applyFont="1" applyBorder="1" applyAlignment="1">
      <alignment vertical="center"/>
    </xf>
    <xf numFmtId="0" fontId="36" fillId="3" borderId="27"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167" fontId="0" fillId="3" borderId="27" xfId="0" applyNumberFormat="1" applyFont="1" applyFill="1" applyBorder="1" applyAlignment="1" applyProtection="1">
      <alignment vertical="center"/>
      <protection locked="0"/>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19" fillId="0" borderId="0" xfId="0" applyFont="1" applyBorder="1" applyAlignment="1" applyProtection="1">
      <alignment horizontal="left" vertical="center" wrapText="1"/>
      <protection/>
    </xf>
    <xf numFmtId="0" fontId="19" fillId="0" borderId="0" xfId="0" applyFont="1" applyAlignment="1" applyProtection="1">
      <alignment horizontal="left" vertical="center" wrapText="1"/>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8"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8"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3"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6"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8" fillId="0" borderId="33" xfId="0" applyFont="1" applyBorder="1" applyAlignment="1" applyProtection="1">
      <alignment horizontal="left" vertical="center"/>
      <protection locked="0"/>
    </xf>
    <xf numFmtId="0" fontId="28"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8"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8"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8"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7"/>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 customHeight="1">
      <c r="B5" s="27"/>
      <c r="C5" s="28"/>
      <c r="D5" s="33" t="s">
        <v>15</v>
      </c>
      <c r="E5" s="28"/>
      <c r="F5" s="28"/>
      <c r="G5" s="28"/>
      <c r="H5" s="28"/>
      <c r="I5" s="28"/>
      <c r="J5" s="28"/>
      <c r="K5" s="34" t="s">
        <v>16</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30"/>
      <c r="BE5" s="35" t="s">
        <v>17</v>
      </c>
      <c r="BS5" s="23" t="s">
        <v>8</v>
      </c>
    </row>
    <row r="6" spans="2:71" ht="36.95" customHeight="1">
      <c r="B6" s="27"/>
      <c r="C6" s="28"/>
      <c r="D6" s="36" t="s">
        <v>18</v>
      </c>
      <c r="E6" s="28"/>
      <c r="F6" s="28"/>
      <c r="G6" s="28"/>
      <c r="H6" s="28"/>
      <c r="I6" s="28"/>
      <c r="J6" s="28"/>
      <c r="K6" s="37" t="s">
        <v>19</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30"/>
      <c r="BE6" s="38"/>
      <c r="BS6" s="23" t="s">
        <v>8</v>
      </c>
    </row>
    <row r="7" spans="2:71" ht="14.4" customHeight="1">
      <c r="B7" s="27"/>
      <c r="C7" s="28"/>
      <c r="D7" s="39"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9" t="s">
        <v>22</v>
      </c>
      <c r="AL7" s="28"/>
      <c r="AM7" s="28"/>
      <c r="AN7" s="34" t="s">
        <v>21</v>
      </c>
      <c r="AO7" s="28"/>
      <c r="AP7" s="28"/>
      <c r="AQ7" s="30"/>
      <c r="BE7" s="38"/>
      <c r="BS7" s="23" t="s">
        <v>8</v>
      </c>
    </row>
    <row r="8" spans="2:71" ht="14.4" customHeight="1">
      <c r="B8" s="27"/>
      <c r="C8" s="28"/>
      <c r="D8" s="39" t="s">
        <v>23</v>
      </c>
      <c r="E8" s="28"/>
      <c r="F8" s="28"/>
      <c r="G8" s="28"/>
      <c r="H8" s="28"/>
      <c r="I8" s="28"/>
      <c r="J8" s="28"/>
      <c r="K8" s="34"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9" t="s">
        <v>25</v>
      </c>
      <c r="AL8" s="28"/>
      <c r="AM8" s="28"/>
      <c r="AN8" s="40" t="s">
        <v>26</v>
      </c>
      <c r="AO8" s="28"/>
      <c r="AP8" s="28"/>
      <c r="AQ8" s="30"/>
      <c r="BE8" s="38"/>
      <c r="BS8" s="23" t="s">
        <v>8</v>
      </c>
    </row>
    <row r="9" spans="2:71" ht="14.4"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8"/>
      <c r="BS9" s="23" t="s">
        <v>8</v>
      </c>
    </row>
    <row r="10" spans="2:71" ht="14.4" customHeight="1">
      <c r="B10" s="27"/>
      <c r="C10" s="28"/>
      <c r="D10" s="39" t="s">
        <v>27</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9" t="s">
        <v>28</v>
      </c>
      <c r="AL10" s="28"/>
      <c r="AM10" s="28"/>
      <c r="AN10" s="34" t="s">
        <v>21</v>
      </c>
      <c r="AO10" s="28"/>
      <c r="AP10" s="28"/>
      <c r="AQ10" s="30"/>
      <c r="BE10" s="38"/>
      <c r="BS10" s="23" t="s">
        <v>8</v>
      </c>
    </row>
    <row r="11" spans="2:71" ht="18.45" customHeight="1">
      <c r="B11" s="27"/>
      <c r="C11" s="28"/>
      <c r="D11" s="28"/>
      <c r="E11" s="34" t="s">
        <v>29</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9" t="s">
        <v>30</v>
      </c>
      <c r="AL11" s="28"/>
      <c r="AM11" s="28"/>
      <c r="AN11" s="34" t="s">
        <v>21</v>
      </c>
      <c r="AO11" s="28"/>
      <c r="AP11" s="28"/>
      <c r="AQ11" s="30"/>
      <c r="BE11" s="38"/>
      <c r="BS11" s="23" t="s">
        <v>8</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
      <c r="BS12" s="23" t="s">
        <v>8</v>
      </c>
    </row>
    <row r="13" spans="2:71" ht="14.4" customHeight="1">
      <c r="B13" s="27"/>
      <c r="C13" s="28"/>
      <c r="D13" s="39" t="s">
        <v>31</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9" t="s">
        <v>28</v>
      </c>
      <c r="AL13" s="28"/>
      <c r="AM13" s="28"/>
      <c r="AN13" s="41" t="s">
        <v>32</v>
      </c>
      <c r="AO13" s="28"/>
      <c r="AP13" s="28"/>
      <c r="AQ13" s="30"/>
      <c r="BE13" s="38"/>
      <c r="BS13" s="23" t="s">
        <v>8</v>
      </c>
    </row>
    <row r="14" spans="2:71" ht="13.5">
      <c r="B14" s="27"/>
      <c r="C14" s="28"/>
      <c r="D14" s="28"/>
      <c r="E14" s="41" t="s">
        <v>32</v>
      </c>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39" t="s">
        <v>30</v>
      </c>
      <c r="AL14" s="28"/>
      <c r="AM14" s="28"/>
      <c r="AN14" s="41" t="s">
        <v>32</v>
      </c>
      <c r="AO14" s="28"/>
      <c r="AP14" s="28"/>
      <c r="AQ14" s="30"/>
      <c r="BE14" s="38"/>
      <c r="BS14" s="23" t="s">
        <v>8</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
      <c r="BS15" s="23" t="s">
        <v>6</v>
      </c>
    </row>
    <row r="16" spans="2:71" ht="14.4" customHeight="1">
      <c r="B16" s="27"/>
      <c r="C16" s="28"/>
      <c r="D16" s="39" t="s">
        <v>33</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9" t="s">
        <v>28</v>
      </c>
      <c r="AL16" s="28"/>
      <c r="AM16" s="28"/>
      <c r="AN16" s="34" t="s">
        <v>21</v>
      </c>
      <c r="AO16" s="28"/>
      <c r="AP16" s="28"/>
      <c r="AQ16" s="30"/>
      <c r="BE16" s="38"/>
      <c r="BS16" s="23" t="s">
        <v>6</v>
      </c>
    </row>
    <row r="17" spans="2:71" ht="18.45" customHeight="1">
      <c r="B17" s="27"/>
      <c r="C17" s="28"/>
      <c r="D17" s="28"/>
      <c r="E17" s="34" t="s">
        <v>34</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9" t="s">
        <v>30</v>
      </c>
      <c r="AL17" s="28"/>
      <c r="AM17" s="28"/>
      <c r="AN17" s="34" t="s">
        <v>21</v>
      </c>
      <c r="AO17" s="28"/>
      <c r="AP17" s="28"/>
      <c r="AQ17" s="30"/>
      <c r="BE17" s="38"/>
      <c r="BS17" s="23" t="s">
        <v>35</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
      <c r="BS18" s="23" t="s">
        <v>8</v>
      </c>
    </row>
    <row r="19" spans="2:71" ht="14.4" customHeight="1">
      <c r="B19" s="27"/>
      <c r="C19" s="28"/>
      <c r="D19" s="39" t="s">
        <v>36</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
      <c r="BS19" s="23" t="s">
        <v>8</v>
      </c>
    </row>
    <row r="20" spans="2:71" ht="57" customHeight="1">
      <c r="B20" s="27"/>
      <c r="C20" s="28"/>
      <c r="D20" s="28"/>
      <c r="E20" s="43" t="s">
        <v>37</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28"/>
      <c r="AP20" s="28"/>
      <c r="AQ20" s="30"/>
      <c r="BE20" s="38"/>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
    </row>
    <row r="22" spans="2:57" ht="6.95" customHeight="1">
      <c r="B22" s="27"/>
      <c r="C22" s="28"/>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28"/>
      <c r="AQ22" s="30"/>
      <c r="BE22" s="38"/>
    </row>
    <row r="23" spans="2:57" s="1" customFormat="1" ht="25.9" customHeight="1">
      <c r="B23" s="45"/>
      <c r="C23" s="46"/>
      <c r="D23" s="47" t="s">
        <v>38</v>
      </c>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9">
        <f>ROUND(AG51,2)</f>
        <v>0</v>
      </c>
      <c r="AL23" s="48"/>
      <c r="AM23" s="48"/>
      <c r="AN23" s="48"/>
      <c r="AO23" s="48"/>
      <c r="AP23" s="46"/>
      <c r="AQ23" s="50"/>
      <c r="BE23" s="38"/>
    </row>
    <row r="24" spans="2:57" s="1" customFormat="1" ht="6.95" customHeight="1">
      <c r="B24" s="45"/>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50"/>
      <c r="BE24" s="38"/>
    </row>
    <row r="25" spans="2:57" s="1" customFormat="1" ht="13.5">
      <c r="B25" s="45"/>
      <c r="C25" s="46"/>
      <c r="D25" s="46"/>
      <c r="E25" s="46"/>
      <c r="F25" s="46"/>
      <c r="G25" s="46"/>
      <c r="H25" s="46"/>
      <c r="I25" s="46"/>
      <c r="J25" s="46"/>
      <c r="K25" s="46"/>
      <c r="L25" s="51" t="s">
        <v>39</v>
      </c>
      <c r="M25" s="51"/>
      <c r="N25" s="51"/>
      <c r="O25" s="51"/>
      <c r="P25" s="46"/>
      <c r="Q25" s="46"/>
      <c r="R25" s="46"/>
      <c r="S25" s="46"/>
      <c r="T25" s="46"/>
      <c r="U25" s="46"/>
      <c r="V25" s="46"/>
      <c r="W25" s="51" t="s">
        <v>40</v>
      </c>
      <c r="X25" s="51"/>
      <c r="Y25" s="51"/>
      <c r="Z25" s="51"/>
      <c r="AA25" s="51"/>
      <c r="AB25" s="51"/>
      <c r="AC25" s="51"/>
      <c r="AD25" s="51"/>
      <c r="AE25" s="51"/>
      <c r="AF25" s="46"/>
      <c r="AG25" s="46"/>
      <c r="AH25" s="46"/>
      <c r="AI25" s="46"/>
      <c r="AJ25" s="46"/>
      <c r="AK25" s="51" t="s">
        <v>41</v>
      </c>
      <c r="AL25" s="51"/>
      <c r="AM25" s="51"/>
      <c r="AN25" s="51"/>
      <c r="AO25" s="51"/>
      <c r="AP25" s="46"/>
      <c r="AQ25" s="50"/>
      <c r="BE25" s="38"/>
    </row>
    <row r="26" spans="2:57" s="2" customFormat="1" ht="14.4" customHeight="1">
      <c r="B26" s="52"/>
      <c r="C26" s="53"/>
      <c r="D26" s="54" t="s">
        <v>42</v>
      </c>
      <c r="E26" s="53"/>
      <c r="F26" s="54" t="s">
        <v>43</v>
      </c>
      <c r="G26" s="53"/>
      <c r="H26" s="53"/>
      <c r="I26" s="53"/>
      <c r="J26" s="53"/>
      <c r="K26" s="53"/>
      <c r="L26" s="55">
        <v>0.21</v>
      </c>
      <c r="M26" s="53"/>
      <c r="N26" s="53"/>
      <c r="O26" s="53"/>
      <c r="P26" s="53"/>
      <c r="Q26" s="53"/>
      <c r="R26" s="53"/>
      <c r="S26" s="53"/>
      <c r="T26" s="53"/>
      <c r="U26" s="53"/>
      <c r="V26" s="53"/>
      <c r="W26" s="56">
        <f>ROUND(AZ51,2)</f>
        <v>0</v>
      </c>
      <c r="X26" s="53"/>
      <c r="Y26" s="53"/>
      <c r="Z26" s="53"/>
      <c r="AA26" s="53"/>
      <c r="AB26" s="53"/>
      <c r="AC26" s="53"/>
      <c r="AD26" s="53"/>
      <c r="AE26" s="53"/>
      <c r="AF26" s="53"/>
      <c r="AG26" s="53"/>
      <c r="AH26" s="53"/>
      <c r="AI26" s="53"/>
      <c r="AJ26" s="53"/>
      <c r="AK26" s="56">
        <f>ROUND(AV51,2)</f>
        <v>0</v>
      </c>
      <c r="AL26" s="53"/>
      <c r="AM26" s="53"/>
      <c r="AN26" s="53"/>
      <c r="AO26" s="53"/>
      <c r="AP26" s="53"/>
      <c r="AQ26" s="57"/>
      <c r="BE26" s="38"/>
    </row>
    <row r="27" spans="2:57" s="2" customFormat="1" ht="14.4" customHeight="1">
      <c r="B27" s="52"/>
      <c r="C27" s="53"/>
      <c r="D27" s="53"/>
      <c r="E27" s="53"/>
      <c r="F27" s="54" t="s">
        <v>44</v>
      </c>
      <c r="G27" s="53"/>
      <c r="H27" s="53"/>
      <c r="I27" s="53"/>
      <c r="J27" s="53"/>
      <c r="K27" s="53"/>
      <c r="L27" s="55">
        <v>0.15</v>
      </c>
      <c r="M27" s="53"/>
      <c r="N27" s="53"/>
      <c r="O27" s="53"/>
      <c r="P27" s="53"/>
      <c r="Q27" s="53"/>
      <c r="R27" s="53"/>
      <c r="S27" s="53"/>
      <c r="T27" s="53"/>
      <c r="U27" s="53"/>
      <c r="V27" s="53"/>
      <c r="W27" s="56">
        <f>ROUND(BA51,2)</f>
        <v>0</v>
      </c>
      <c r="X27" s="53"/>
      <c r="Y27" s="53"/>
      <c r="Z27" s="53"/>
      <c r="AA27" s="53"/>
      <c r="AB27" s="53"/>
      <c r="AC27" s="53"/>
      <c r="AD27" s="53"/>
      <c r="AE27" s="53"/>
      <c r="AF27" s="53"/>
      <c r="AG27" s="53"/>
      <c r="AH27" s="53"/>
      <c r="AI27" s="53"/>
      <c r="AJ27" s="53"/>
      <c r="AK27" s="56">
        <f>ROUND(AW51,2)</f>
        <v>0</v>
      </c>
      <c r="AL27" s="53"/>
      <c r="AM27" s="53"/>
      <c r="AN27" s="53"/>
      <c r="AO27" s="53"/>
      <c r="AP27" s="53"/>
      <c r="AQ27" s="57"/>
      <c r="BE27" s="38"/>
    </row>
    <row r="28" spans="2:57" s="2" customFormat="1" ht="14.4" customHeight="1" hidden="1">
      <c r="B28" s="52"/>
      <c r="C28" s="53"/>
      <c r="D28" s="53"/>
      <c r="E28" s="53"/>
      <c r="F28" s="54" t="s">
        <v>45</v>
      </c>
      <c r="G28" s="53"/>
      <c r="H28" s="53"/>
      <c r="I28" s="53"/>
      <c r="J28" s="53"/>
      <c r="K28" s="53"/>
      <c r="L28" s="55">
        <v>0.21</v>
      </c>
      <c r="M28" s="53"/>
      <c r="N28" s="53"/>
      <c r="O28" s="53"/>
      <c r="P28" s="53"/>
      <c r="Q28" s="53"/>
      <c r="R28" s="53"/>
      <c r="S28" s="53"/>
      <c r="T28" s="53"/>
      <c r="U28" s="53"/>
      <c r="V28" s="53"/>
      <c r="W28" s="56">
        <f>ROUND(BB51,2)</f>
        <v>0</v>
      </c>
      <c r="X28" s="53"/>
      <c r="Y28" s="53"/>
      <c r="Z28" s="53"/>
      <c r="AA28" s="53"/>
      <c r="AB28" s="53"/>
      <c r="AC28" s="53"/>
      <c r="AD28" s="53"/>
      <c r="AE28" s="53"/>
      <c r="AF28" s="53"/>
      <c r="AG28" s="53"/>
      <c r="AH28" s="53"/>
      <c r="AI28" s="53"/>
      <c r="AJ28" s="53"/>
      <c r="AK28" s="56">
        <v>0</v>
      </c>
      <c r="AL28" s="53"/>
      <c r="AM28" s="53"/>
      <c r="AN28" s="53"/>
      <c r="AO28" s="53"/>
      <c r="AP28" s="53"/>
      <c r="AQ28" s="57"/>
      <c r="BE28" s="38"/>
    </row>
    <row r="29" spans="2:57" s="2" customFormat="1" ht="14.4" customHeight="1" hidden="1">
      <c r="B29" s="52"/>
      <c r="C29" s="53"/>
      <c r="D29" s="53"/>
      <c r="E29" s="53"/>
      <c r="F29" s="54" t="s">
        <v>46</v>
      </c>
      <c r="G29" s="53"/>
      <c r="H29" s="53"/>
      <c r="I29" s="53"/>
      <c r="J29" s="53"/>
      <c r="K29" s="53"/>
      <c r="L29" s="55">
        <v>0.15</v>
      </c>
      <c r="M29" s="53"/>
      <c r="N29" s="53"/>
      <c r="O29" s="53"/>
      <c r="P29" s="53"/>
      <c r="Q29" s="53"/>
      <c r="R29" s="53"/>
      <c r="S29" s="53"/>
      <c r="T29" s="53"/>
      <c r="U29" s="53"/>
      <c r="V29" s="53"/>
      <c r="W29" s="56">
        <f>ROUND(BC51,2)</f>
        <v>0</v>
      </c>
      <c r="X29" s="53"/>
      <c r="Y29" s="53"/>
      <c r="Z29" s="53"/>
      <c r="AA29" s="53"/>
      <c r="AB29" s="53"/>
      <c r="AC29" s="53"/>
      <c r="AD29" s="53"/>
      <c r="AE29" s="53"/>
      <c r="AF29" s="53"/>
      <c r="AG29" s="53"/>
      <c r="AH29" s="53"/>
      <c r="AI29" s="53"/>
      <c r="AJ29" s="53"/>
      <c r="AK29" s="56">
        <v>0</v>
      </c>
      <c r="AL29" s="53"/>
      <c r="AM29" s="53"/>
      <c r="AN29" s="53"/>
      <c r="AO29" s="53"/>
      <c r="AP29" s="53"/>
      <c r="AQ29" s="57"/>
      <c r="BE29" s="38"/>
    </row>
    <row r="30" spans="2:57" s="2" customFormat="1" ht="14.4" customHeight="1" hidden="1">
      <c r="B30" s="52"/>
      <c r="C30" s="53"/>
      <c r="D30" s="53"/>
      <c r="E30" s="53"/>
      <c r="F30" s="54" t="s">
        <v>47</v>
      </c>
      <c r="G30" s="53"/>
      <c r="H30" s="53"/>
      <c r="I30" s="53"/>
      <c r="J30" s="53"/>
      <c r="K30" s="53"/>
      <c r="L30" s="55">
        <v>0</v>
      </c>
      <c r="M30" s="53"/>
      <c r="N30" s="53"/>
      <c r="O30" s="53"/>
      <c r="P30" s="53"/>
      <c r="Q30" s="53"/>
      <c r="R30" s="53"/>
      <c r="S30" s="53"/>
      <c r="T30" s="53"/>
      <c r="U30" s="53"/>
      <c r="V30" s="53"/>
      <c r="W30" s="56">
        <f>ROUND(BD51,2)</f>
        <v>0</v>
      </c>
      <c r="X30" s="53"/>
      <c r="Y30" s="53"/>
      <c r="Z30" s="53"/>
      <c r="AA30" s="53"/>
      <c r="AB30" s="53"/>
      <c r="AC30" s="53"/>
      <c r="AD30" s="53"/>
      <c r="AE30" s="53"/>
      <c r="AF30" s="53"/>
      <c r="AG30" s="53"/>
      <c r="AH30" s="53"/>
      <c r="AI30" s="53"/>
      <c r="AJ30" s="53"/>
      <c r="AK30" s="56">
        <v>0</v>
      </c>
      <c r="AL30" s="53"/>
      <c r="AM30" s="53"/>
      <c r="AN30" s="53"/>
      <c r="AO30" s="53"/>
      <c r="AP30" s="53"/>
      <c r="AQ30" s="57"/>
      <c r="BE30" s="38"/>
    </row>
    <row r="31" spans="2:57" s="1" customFormat="1" ht="6.95" customHeight="1">
      <c r="B31" s="45"/>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50"/>
      <c r="BE31" s="38"/>
    </row>
    <row r="32" spans="2:57" s="1" customFormat="1" ht="25.9" customHeight="1">
      <c r="B32" s="45"/>
      <c r="C32" s="58"/>
      <c r="D32" s="59" t="s">
        <v>48</v>
      </c>
      <c r="E32" s="60"/>
      <c r="F32" s="60"/>
      <c r="G32" s="60"/>
      <c r="H32" s="60"/>
      <c r="I32" s="60"/>
      <c r="J32" s="60"/>
      <c r="K32" s="60"/>
      <c r="L32" s="60"/>
      <c r="M32" s="60"/>
      <c r="N32" s="60"/>
      <c r="O32" s="60"/>
      <c r="P32" s="60"/>
      <c r="Q32" s="60"/>
      <c r="R32" s="60"/>
      <c r="S32" s="60"/>
      <c r="T32" s="61" t="s">
        <v>49</v>
      </c>
      <c r="U32" s="60"/>
      <c r="V32" s="60"/>
      <c r="W32" s="60"/>
      <c r="X32" s="62" t="s">
        <v>50</v>
      </c>
      <c r="Y32" s="60"/>
      <c r="Z32" s="60"/>
      <c r="AA32" s="60"/>
      <c r="AB32" s="60"/>
      <c r="AC32" s="60"/>
      <c r="AD32" s="60"/>
      <c r="AE32" s="60"/>
      <c r="AF32" s="60"/>
      <c r="AG32" s="60"/>
      <c r="AH32" s="60"/>
      <c r="AI32" s="60"/>
      <c r="AJ32" s="60"/>
      <c r="AK32" s="63">
        <f>SUM(AK23:AK30)</f>
        <v>0</v>
      </c>
      <c r="AL32" s="60"/>
      <c r="AM32" s="60"/>
      <c r="AN32" s="60"/>
      <c r="AO32" s="64"/>
      <c r="AP32" s="58"/>
      <c r="AQ32" s="65"/>
      <c r="BE32" s="38"/>
    </row>
    <row r="33" spans="2:43" s="1" customFormat="1" ht="6.95" customHeight="1">
      <c r="B33" s="45"/>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50"/>
    </row>
    <row r="34" spans="2:43" s="1" customFormat="1" ht="6.95" customHeight="1">
      <c r="B34" s="66"/>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8"/>
    </row>
    <row r="38" spans="2:44" s="1" customFormat="1" ht="6.95" customHeight="1">
      <c r="B38" s="69"/>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1"/>
    </row>
    <row r="39" spans="2:44" s="1" customFormat="1" ht="36.95" customHeight="1">
      <c r="B39" s="45"/>
      <c r="C39" s="72" t="s">
        <v>51</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1"/>
    </row>
    <row r="40" spans="2:44" s="1" customFormat="1" ht="6.95" customHeight="1">
      <c r="B40" s="45"/>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1"/>
    </row>
    <row r="41" spans="2:44" s="3" customFormat="1" ht="14.4" customHeight="1">
      <c r="B41" s="74"/>
      <c r="C41" s="75" t="s">
        <v>15</v>
      </c>
      <c r="D41" s="76"/>
      <c r="E41" s="76"/>
      <c r="F41" s="76"/>
      <c r="G41" s="76"/>
      <c r="H41" s="76"/>
      <c r="I41" s="76"/>
      <c r="J41" s="76"/>
      <c r="K41" s="76"/>
      <c r="L41" s="76" t="str">
        <f>K5</f>
        <v>170510</v>
      </c>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7"/>
    </row>
    <row r="42" spans="2:44" s="4" customFormat="1" ht="36.95" customHeight="1">
      <c r="B42" s="78"/>
      <c r="C42" s="79" t="s">
        <v>18</v>
      </c>
      <c r="D42" s="80"/>
      <c r="E42" s="80"/>
      <c r="F42" s="80"/>
      <c r="G42" s="80"/>
      <c r="H42" s="80"/>
      <c r="I42" s="80"/>
      <c r="J42" s="80"/>
      <c r="K42" s="80"/>
      <c r="L42" s="81" t="str">
        <f>K6</f>
        <v>Energetická optimalizace budovy Gymnázia Jiřího Ortena, Jaselská 932, Kutná Hora</v>
      </c>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2"/>
    </row>
    <row r="43" spans="2:44" s="1" customFormat="1" ht="6.95" customHeight="1">
      <c r="B43" s="45"/>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1"/>
    </row>
    <row r="44" spans="2:44" s="1" customFormat="1" ht="13.5">
      <c r="B44" s="45"/>
      <c r="C44" s="75" t="s">
        <v>23</v>
      </c>
      <c r="D44" s="73"/>
      <c r="E44" s="73"/>
      <c r="F44" s="73"/>
      <c r="G44" s="73"/>
      <c r="H44" s="73"/>
      <c r="I44" s="73"/>
      <c r="J44" s="73"/>
      <c r="K44" s="73"/>
      <c r="L44" s="83" t="str">
        <f>IF(K8="","",K8)</f>
        <v>Jaselská 932, Kutná Hora</v>
      </c>
      <c r="M44" s="73"/>
      <c r="N44" s="73"/>
      <c r="O44" s="73"/>
      <c r="P44" s="73"/>
      <c r="Q44" s="73"/>
      <c r="R44" s="73"/>
      <c r="S44" s="73"/>
      <c r="T44" s="73"/>
      <c r="U44" s="73"/>
      <c r="V44" s="73"/>
      <c r="W44" s="73"/>
      <c r="X44" s="73"/>
      <c r="Y44" s="73"/>
      <c r="Z44" s="73"/>
      <c r="AA44" s="73"/>
      <c r="AB44" s="73"/>
      <c r="AC44" s="73"/>
      <c r="AD44" s="73"/>
      <c r="AE44" s="73"/>
      <c r="AF44" s="73"/>
      <c r="AG44" s="73"/>
      <c r="AH44" s="73"/>
      <c r="AI44" s="75" t="s">
        <v>25</v>
      </c>
      <c r="AJ44" s="73"/>
      <c r="AK44" s="73"/>
      <c r="AL44" s="73"/>
      <c r="AM44" s="84" t="str">
        <f>IF(AN8="","",AN8)</f>
        <v>7. 11. 2017</v>
      </c>
      <c r="AN44" s="84"/>
      <c r="AO44" s="73"/>
      <c r="AP44" s="73"/>
      <c r="AQ44" s="73"/>
      <c r="AR44" s="71"/>
    </row>
    <row r="45" spans="2:44" s="1" customFormat="1" ht="6.95" customHeight="1">
      <c r="B45" s="45"/>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1"/>
    </row>
    <row r="46" spans="2:56" s="1" customFormat="1" ht="13.5">
      <c r="B46" s="45"/>
      <c r="C46" s="75" t="s">
        <v>27</v>
      </c>
      <c r="D46" s="73"/>
      <c r="E46" s="73"/>
      <c r="F46" s="73"/>
      <c r="G46" s="73"/>
      <c r="H46" s="73"/>
      <c r="I46" s="73"/>
      <c r="J46" s="73"/>
      <c r="K46" s="73"/>
      <c r="L46" s="76" t="str">
        <f>IF(E11="","",E11)</f>
        <v>Gymnázium Jiřího Ortena</v>
      </c>
      <c r="M46" s="73"/>
      <c r="N46" s="73"/>
      <c r="O46" s="73"/>
      <c r="P46" s="73"/>
      <c r="Q46" s="73"/>
      <c r="R46" s="73"/>
      <c r="S46" s="73"/>
      <c r="T46" s="73"/>
      <c r="U46" s="73"/>
      <c r="V46" s="73"/>
      <c r="W46" s="73"/>
      <c r="X46" s="73"/>
      <c r="Y46" s="73"/>
      <c r="Z46" s="73"/>
      <c r="AA46" s="73"/>
      <c r="AB46" s="73"/>
      <c r="AC46" s="73"/>
      <c r="AD46" s="73"/>
      <c r="AE46" s="73"/>
      <c r="AF46" s="73"/>
      <c r="AG46" s="73"/>
      <c r="AH46" s="73"/>
      <c r="AI46" s="75" t="s">
        <v>33</v>
      </c>
      <c r="AJ46" s="73"/>
      <c r="AK46" s="73"/>
      <c r="AL46" s="73"/>
      <c r="AM46" s="76" t="str">
        <f>IF(E17="","",E17)</f>
        <v>DOMUSDESIGN</v>
      </c>
      <c r="AN46" s="76"/>
      <c r="AO46" s="76"/>
      <c r="AP46" s="76"/>
      <c r="AQ46" s="73"/>
      <c r="AR46" s="71"/>
      <c r="AS46" s="85" t="s">
        <v>52</v>
      </c>
      <c r="AT46" s="86"/>
      <c r="AU46" s="87"/>
      <c r="AV46" s="87"/>
      <c r="AW46" s="87"/>
      <c r="AX46" s="87"/>
      <c r="AY46" s="87"/>
      <c r="AZ46" s="87"/>
      <c r="BA46" s="87"/>
      <c r="BB46" s="87"/>
      <c r="BC46" s="87"/>
      <c r="BD46" s="88"/>
    </row>
    <row r="47" spans="2:56" s="1" customFormat="1" ht="13.5">
      <c r="B47" s="45"/>
      <c r="C47" s="75" t="s">
        <v>31</v>
      </c>
      <c r="D47" s="73"/>
      <c r="E47" s="73"/>
      <c r="F47" s="73"/>
      <c r="G47" s="73"/>
      <c r="H47" s="73"/>
      <c r="I47" s="73"/>
      <c r="J47" s="73"/>
      <c r="K47" s="73"/>
      <c r="L47" s="76" t="str">
        <f>IF(E14="Vyplň údaj","",E14)</f>
        <v/>
      </c>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1"/>
      <c r="AS47" s="89"/>
      <c r="AT47" s="90"/>
      <c r="AU47" s="91"/>
      <c r="AV47" s="91"/>
      <c r="AW47" s="91"/>
      <c r="AX47" s="91"/>
      <c r="AY47" s="91"/>
      <c r="AZ47" s="91"/>
      <c r="BA47" s="91"/>
      <c r="BB47" s="91"/>
      <c r="BC47" s="91"/>
      <c r="BD47" s="92"/>
    </row>
    <row r="48" spans="2:56" s="1" customFormat="1" ht="10.8" customHeight="1">
      <c r="B48" s="45"/>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1"/>
      <c r="AS48" s="93"/>
      <c r="AT48" s="54"/>
      <c r="AU48" s="46"/>
      <c r="AV48" s="46"/>
      <c r="AW48" s="46"/>
      <c r="AX48" s="46"/>
      <c r="AY48" s="46"/>
      <c r="AZ48" s="46"/>
      <c r="BA48" s="46"/>
      <c r="BB48" s="46"/>
      <c r="BC48" s="46"/>
      <c r="BD48" s="94"/>
    </row>
    <row r="49" spans="2:56" s="1" customFormat="1" ht="29.25" customHeight="1">
      <c r="B49" s="45"/>
      <c r="C49" s="95" t="s">
        <v>53</v>
      </c>
      <c r="D49" s="96"/>
      <c r="E49" s="96"/>
      <c r="F49" s="96"/>
      <c r="G49" s="96"/>
      <c r="H49" s="97"/>
      <c r="I49" s="98" t="s">
        <v>54</v>
      </c>
      <c r="J49" s="96"/>
      <c r="K49" s="96"/>
      <c r="L49" s="96"/>
      <c r="M49" s="96"/>
      <c r="N49" s="96"/>
      <c r="O49" s="96"/>
      <c r="P49" s="96"/>
      <c r="Q49" s="96"/>
      <c r="R49" s="96"/>
      <c r="S49" s="96"/>
      <c r="T49" s="96"/>
      <c r="U49" s="96"/>
      <c r="V49" s="96"/>
      <c r="W49" s="96"/>
      <c r="X49" s="96"/>
      <c r="Y49" s="96"/>
      <c r="Z49" s="96"/>
      <c r="AA49" s="96"/>
      <c r="AB49" s="96"/>
      <c r="AC49" s="96"/>
      <c r="AD49" s="96"/>
      <c r="AE49" s="96"/>
      <c r="AF49" s="96"/>
      <c r="AG49" s="99" t="s">
        <v>55</v>
      </c>
      <c r="AH49" s="96"/>
      <c r="AI49" s="96"/>
      <c r="AJ49" s="96"/>
      <c r="AK49" s="96"/>
      <c r="AL49" s="96"/>
      <c r="AM49" s="96"/>
      <c r="AN49" s="98" t="s">
        <v>56</v>
      </c>
      <c r="AO49" s="96"/>
      <c r="AP49" s="96"/>
      <c r="AQ49" s="100" t="s">
        <v>57</v>
      </c>
      <c r="AR49" s="71"/>
      <c r="AS49" s="101" t="s">
        <v>58</v>
      </c>
      <c r="AT49" s="102" t="s">
        <v>59</v>
      </c>
      <c r="AU49" s="102" t="s">
        <v>60</v>
      </c>
      <c r="AV49" s="102" t="s">
        <v>61</v>
      </c>
      <c r="AW49" s="102" t="s">
        <v>62</v>
      </c>
      <c r="AX49" s="102" t="s">
        <v>63</v>
      </c>
      <c r="AY49" s="102" t="s">
        <v>64</v>
      </c>
      <c r="AZ49" s="102" t="s">
        <v>65</v>
      </c>
      <c r="BA49" s="102" t="s">
        <v>66</v>
      </c>
      <c r="BB49" s="102" t="s">
        <v>67</v>
      </c>
      <c r="BC49" s="102" t="s">
        <v>68</v>
      </c>
      <c r="BD49" s="103" t="s">
        <v>69</v>
      </c>
    </row>
    <row r="50" spans="2:56" s="1" customFormat="1" ht="10.8" customHeight="1">
      <c r="B50" s="45"/>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1"/>
      <c r="AS50" s="104"/>
      <c r="AT50" s="105"/>
      <c r="AU50" s="105"/>
      <c r="AV50" s="105"/>
      <c r="AW50" s="105"/>
      <c r="AX50" s="105"/>
      <c r="AY50" s="105"/>
      <c r="AZ50" s="105"/>
      <c r="BA50" s="105"/>
      <c r="BB50" s="105"/>
      <c r="BC50" s="105"/>
      <c r="BD50" s="106"/>
    </row>
    <row r="51" spans="2:90" s="4" customFormat="1" ht="32.4" customHeight="1">
      <c r="B51" s="78"/>
      <c r="C51" s="107" t="s">
        <v>70</v>
      </c>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9">
        <f>ROUND(SUM(AG52:AG55),2)</f>
        <v>0</v>
      </c>
      <c r="AH51" s="109"/>
      <c r="AI51" s="109"/>
      <c r="AJ51" s="109"/>
      <c r="AK51" s="109"/>
      <c r="AL51" s="109"/>
      <c r="AM51" s="109"/>
      <c r="AN51" s="110">
        <f>SUM(AG51,AT51)</f>
        <v>0</v>
      </c>
      <c r="AO51" s="110"/>
      <c r="AP51" s="110"/>
      <c r="AQ51" s="111" t="s">
        <v>21</v>
      </c>
      <c r="AR51" s="82"/>
      <c r="AS51" s="112">
        <f>ROUND(SUM(AS52:AS55),2)</f>
        <v>0</v>
      </c>
      <c r="AT51" s="113">
        <f>ROUND(SUM(AV51:AW51),2)</f>
        <v>0</v>
      </c>
      <c r="AU51" s="114">
        <f>ROUND(SUM(AU52:AU55),5)</f>
        <v>0</v>
      </c>
      <c r="AV51" s="113">
        <f>ROUND(AZ51*L26,2)</f>
        <v>0</v>
      </c>
      <c r="AW51" s="113">
        <f>ROUND(BA51*L27,2)</f>
        <v>0</v>
      </c>
      <c r="AX51" s="113">
        <f>ROUND(BB51*L26,2)</f>
        <v>0</v>
      </c>
      <c r="AY51" s="113">
        <f>ROUND(BC51*L27,2)</f>
        <v>0</v>
      </c>
      <c r="AZ51" s="113">
        <f>ROUND(SUM(AZ52:AZ55),2)</f>
        <v>0</v>
      </c>
      <c r="BA51" s="113">
        <f>ROUND(SUM(BA52:BA55),2)</f>
        <v>0</v>
      </c>
      <c r="BB51" s="113">
        <f>ROUND(SUM(BB52:BB55),2)</f>
        <v>0</v>
      </c>
      <c r="BC51" s="113">
        <f>ROUND(SUM(BC52:BC55),2)</f>
        <v>0</v>
      </c>
      <c r="BD51" s="115">
        <f>ROUND(SUM(BD52:BD55),2)</f>
        <v>0</v>
      </c>
      <c r="BS51" s="116" t="s">
        <v>71</v>
      </c>
      <c r="BT51" s="116" t="s">
        <v>72</v>
      </c>
      <c r="BV51" s="116" t="s">
        <v>73</v>
      </c>
      <c r="BW51" s="116" t="s">
        <v>7</v>
      </c>
      <c r="BX51" s="116" t="s">
        <v>74</v>
      </c>
      <c r="CL51" s="116" t="s">
        <v>21</v>
      </c>
    </row>
    <row r="52" spans="1:90" s="5" customFormat="1" ht="47.25" customHeight="1">
      <c r="A52" s="117" t="s">
        <v>75</v>
      </c>
      <c r="B52" s="118"/>
      <c r="C52" s="119"/>
      <c r="D52" s="120" t="s">
        <v>16</v>
      </c>
      <c r="E52" s="120"/>
      <c r="F52" s="120"/>
      <c r="G52" s="120"/>
      <c r="H52" s="120"/>
      <c r="I52" s="121"/>
      <c r="J52" s="120" t="s">
        <v>19</v>
      </c>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2">
        <f>'170510 - Energetická opti...'!J25</f>
        <v>0</v>
      </c>
      <c r="AH52" s="121"/>
      <c r="AI52" s="121"/>
      <c r="AJ52" s="121"/>
      <c r="AK52" s="121"/>
      <c r="AL52" s="121"/>
      <c r="AM52" s="121"/>
      <c r="AN52" s="122">
        <f>SUM(AG52,AT52)</f>
        <v>0</v>
      </c>
      <c r="AO52" s="121"/>
      <c r="AP52" s="121"/>
      <c r="AQ52" s="123" t="s">
        <v>76</v>
      </c>
      <c r="AR52" s="124"/>
      <c r="AS52" s="125">
        <v>0</v>
      </c>
      <c r="AT52" s="126">
        <f>ROUND(SUM(AV52:AW52),2)</f>
        <v>0</v>
      </c>
      <c r="AU52" s="127">
        <f>'170510 - Energetická opti...'!P114</f>
        <v>0</v>
      </c>
      <c r="AV52" s="126">
        <f>'170510 - Energetická opti...'!J28</f>
        <v>0</v>
      </c>
      <c r="AW52" s="126">
        <f>'170510 - Energetická opti...'!J29</f>
        <v>0</v>
      </c>
      <c r="AX52" s="126">
        <f>'170510 - Energetická opti...'!J30</f>
        <v>0</v>
      </c>
      <c r="AY52" s="126">
        <f>'170510 - Energetická opti...'!J31</f>
        <v>0</v>
      </c>
      <c r="AZ52" s="126">
        <f>'170510 - Energetická opti...'!F28</f>
        <v>0</v>
      </c>
      <c r="BA52" s="126">
        <f>'170510 - Energetická opti...'!F29</f>
        <v>0</v>
      </c>
      <c r="BB52" s="126">
        <f>'170510 - Energetická opti...'!F30</f>
        <v>0</v>
      </c>
      <c r="BC52" s="126">
        <f>'170510 - Energetická opti...'!F31</f>
        <v>0</v>
      </c>
      <c r="BD52" s="128">
        <f>'170510 - Energetická opti...'!F32</f>
        <v>0</v>
      </c>
      <c r="BT52" s="129" t="s">
        <v>77</v>
      </c>
      <c r="BU52" s="129" t="s">
        <v>78</v>
      </c>
      <c r="BV52" s="129" t="s">
        <v>73</v>
      </c>
      <c r="BW52" s="129" t="s">
        <v>7</v>
      </c>
      <c r="BX52" s="129" t="s">
        <v>74</v>
      </c>
      <c r="CL52" s="129" t="s">
        <v>21</v>
      </c>
    </row>
    <row r="53" spans="1:91" s="5" customFormat="1" ht="31.5" customHeight="1">
      <c r="A53" s="117" t="s">
        <v>75</v>
      </c>
      <c r="B53" s="118"/>
      <c r="C53" s="119"/>
      <c r="D53" s="120" t="s">
        <v>79</v>
      </c>
      <c r="E53" s="120"/>
      <c r="F53" s="120"/>
      <c r="G53" s="120"/>
      <c r="H53" s="120"/>
      <c r="I53" s="121"/>
      <c r="J53" s="120" t="s">
        <v>80</v>
      </c>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2">
        <f>'Vstup sys - Vstup systém'!J27</f>
        <v>0</v>
      </c>
      <c r="AH53" s="121"/>
      <c r="AI53" s="121"/>
      <c r="AJ53" s="121"/>
      <c r="AK53" s="121"/>
      <c r="AL53" s="121"/>
      <c r="AM53" s="121"/>
      <c r="AN53" s="122">
        <f>SUM(AG53,AT53)</f>
        <v>0</v>
      </c>
      <c r="AO53" s="121"/>
      <c r="AP53" s="121"/>
      <c r="AQ53" s="123" t="s">
        <v>76</v>
      </c>
      <c r="AR53" s="124"/>
      <c r="AS53" s="125">
        <v>0</v>
      </c>
      <c r="AT53" s="126">
        <f>ROUND(SUM(AV53:AW53),2)</f>
        <v>0</v>
      </c>
      <c r="AU53" s="127">
        <f>'Vstup sys - Vstup systém'!P78</f>
        <v>0</v>
      </c>
      <c r="AV53" s="126">
        <f>'Vstup sys - Vstup systém'!J30</f>
        <v>0</v>
      </c>
      <c r="AW53" s="126">
        <f>'Vstup sys - Vstup systém'!J31</f>
        <v>0</v>
      </c>
      <c r="AX53" s="126">
        <f>'Vstup sys - Vstup systém'!J32</f>
        <v>0</v>
      </c>
      <c r="AY53" s="126">
        <f>'Vstup sys - Vstup systém'!J33</f>
        <v>0</v>
      </c>
      <c r="AZ53" s="126">
        <f>'Vstup sys - Vstup systém'!F30</f>
        <v>0</v>
      </c>
      <c r="BA53" s="126">
        <f>'Vstup sys - Vstup systém'!F31</f>
        <v>0</v>
      </c>
      <c r="BB53" s="126">
        <f>'Vstup sys - Vstup systém'!F32</f>
        <v>0</v>
      </c>
      <c r="BC53" s="126">
        <f>'Vstup sys - Vstup systém'!F33</f>
        <v>0</v>
      </c>
      <c r="BD53" s="128">
        <f>'Vstup sys - Vstup systém'!F34</f>
        <v>0</v>
      </c>
      <c r="BT53" s="129" t="s">
        <v>77</v>
      </c>
      <c r="BV53" s="129" t="s">
        <v>73</v>
      </c>
      <c r="BW53" s="129" t="s">
        <v>81</v>
      </c>
      <c r="BX53" s="129" t="s">
        <v>7</v>
      </c>
      <c r="CL53" s="129" t="s">
        <v>21</v>
      </c>
      <c r="CM53" s="129" t="s">
        <v>82</v>
      </c>
    </row>
    <row r="54" spans="1:91" s="5" customFormat="1" ht="31.5" customHeight="1">
      <c r="A54" s="117" t="s">
        <v>75</v>
      </c>
      <c r="B54" s="118"/>
      <c r="C54" s="119"/>
      <c r="D54" s="120" t="s">
        <v>83</v>
      </c>
      <c r="E54" s="120"/>
      <c r="F54" s="120"/>
      <c r="G54" s="120"/>
      <c r="H54" s="120"/>
      <c r="I54" s="121"/>
      <c r="J54" s="120" t="s">
        <v>83</v>
      </c>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2">
        <f>'Osvětlení - Osvětlení'!J27</f>
        <v>0</v>
      </c>
      <c r="AH54" s="121"/>
      <c r="AI54" s="121"/>
      <c r="AJ54" s="121"/>
      <c r="AK54" s="121"/>
      <c r="AL54" s="121"/>
      <c r="AM54" s="121"/>
      <c r="AN54" s="122">
        <f>SUM(AG54,AT54)</f>
        <v>0</v>
      </c>
      <c r="AO54" s="121"/>
      <c r="AP54" s="121"/>
      <c r="AQ54" s="123" t="s">
        <v>76</v>
      </c>
      <c r="AR54" s="124"/>
      <c r="AS54" s="125">
        <v>0</v>
      </c>
      <c r="AT54" s="126">
        <f>ROUND(SUM(AV54:AW54),2)</f>
        <v>0</v>
      </c>
      <c r="AU54" s="127">
        <f>'Osvětlení - Osvětlení'!P82</f>
        <v>0</v>
      </c>
      <c r="AV54" s="126">
        <f>'Osvětlení - Osvětlení'!J30</f>
        <v>0</v>
      </c>
      <c r="AW54" s="126">
        <f>'Osvětlení - Osvětlení'!J31</f>
        <v>0</v>
      </c>
      <c r="AX54" s="126">
        <f>'Osvětlení - Osvětlení'!J32</f>
        <v>0</v>
      </c>
      <c r="AY54" s="126">
        <f>'Osvětlení - Osvětlení'!J33</f>
        <v>0</v>
      </c>
      <c r="AZ54" s="126">
        <f>'Osvětlení - Osvětlení'!F30</f>
        <v>0</v>
      </c>
      <c r="BA54" s="126">
        <f>'Osvětlení - Osvětlení'!F31</f>
        <v>0</v>
      </c>
      <c r="BB54" s="126">
        <f>'Osvětlení - Osvětlení'!F32</f>
        <v>0</v>
      </c>
      <c r="BC54" s="126">
        <f>'Osvětlení - Osvětlení'!F33</f>
        <v>0</v>
      </c>
      <c r="BD54" s="128">
        <f>'Osvětlení - Osvětlení'!F34</f>
        <v>0</v>
      </c>
      <c r="BT54" s="129" t="s">
        <v>77</v>
      </c>
      <c r="BV54" s="129" t="s">
        <v>73</v>
      </c>
      <c r="BW54" s="129" t="s">
        <v>84</v>
      </c>
      <c r="BX54" s="129" t="s">
        <v>7</v>
      </c>
      <c r="CL54" s="129" t="s">
        <v>21</v>
      </c>
      <c r="CM54" s="129" t="s">
        <v>82</v>
      </c>
    </row>
    <row r="55" spans="1:91" s="5" customFormat="1" ht="31.5" customHeight="1">
      <c r="A55" s="117" t="s">
        <v>75</v>
      </c>
      <c r="B55" s="118"/>
      <c r="C55" s="119"/>
      <c r="D55" s="120" t="s">
        <v>85</v>
      </c>
      <c r="E55" s="120"/>
      <c r="F55" s="120"/>
      <c r="G55" s="120"/>
      <c r="H55" s="120"/>
      <c r="I55" s="121"/>
      <c r="J55" s="120" t="s">
        <v>85</v>
      </c>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2">
        <f>'Hromosvod - Hromosvod'!J27</f>
        <v>0</v>
      </c>
      <c r="AH55" s="121"/>
      <c r="AI55" s="121"/>
      <c r="AJ55" s="121"/>
      <c r="AK55" s="121"/>
      <c r="AL55" s="121"/>
      <c r="AM55" s="121"/>
      <c r="AN55" s="122">
        <f>SUM(AG55,AT55)</f>
        <v>0</v>
      </c>
      <c r="AO55" s="121"/>
      <c r="AP55" s="121"/>
      <c r="AQ55" s="123" t="s">
        <v>76</v>
      </c>
      <c r="AR55" s="124"/>
      <c r="AS55" s="130">
        <v>0</v>
      </c>
      <c r="AT55" s="131">
        <f>ROUND(SUM(AV55:AW55),2)</f>
        <v>0</v>
      </c>
      <c r="AU55" s="132">
        <f>'Hromosvod - Hromosvod'!P81</f>
        <v>0</v>
      </c>
      <c r="AV55" s="131">
        <f>'Hromosvod - Hromosvod'!J30</f>
        <v>0</v>
      </c>
      <c r="AW55" s="131">
        <f>'Hromosvod - Hromosvod'!J31</f>
        <v>0</v>
      </c>
      <c r="AX55" s="131">
        <f>'Hromosvod - Hromosvod'!J32</f>
        <v>0</v>
      </c>
      <c r="AY55" s="131">
        <f>'Hromosvod - Hromosvod'!J33</f>
        <v>0</v>
      </c>
      <c r="AZ55" s="131">
        <f>'Hromosvod - Hromosvod'!F30</f>
        <v>0</v>
      </c>
      <c r="BA55" s="131">
        <f>'Hromosvod - Hromosvod'!F31</f>
        <v>0</v>
      </c>
      <c r="BB55" s="131">
        <f>'Hromosvod - Hromosvod'!F32</f>
        <v>0</v>
      </c>
      <c r="BC55" s="131">
        <f>'Hromosvod - Hromosvod'!F33</f>
        <v>0</v>
      </c>
      <c r="BD55" s="133">
        <f>'Hromosvod - Hromosvod'!F34</f>
        <v>0</v>
      </c>
      <c r="BT55" s="129" t="s">
        <v>77</v>
      </c>
      <c r="BV55" s="129" t="s">
        <v>73</v>
      </c>
      <c r="BW55" s="129" t="s">
        <v>86</v>
      </c>
      <c r="BX55" s="129" t="s">
        <v>7</v>
      </c>
      <c r="CL55" s="129" t="s">
        <v>21</v>
      </c>
      <c r="CM55" s="129" t="s">
        <v>82</v>
      </c>
    </row>
    <row r="56" spans="2:44" s="1" customFormat="1" ht="30" customHeight="1">
      <c r="B56" s="45"/>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1"/>
    </row>
    <row r="57" spans="2:44" s="1" customFormat="1" ht="6.95" customHeight="1">
      <c r="B57" s="66"/>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71"/>
    </row>
  </sheetData>
  <sheetProtection password="CC35" sheet="1" objects="1" scenarios="1" formatColumns="0" formatRows="0"/>
  <mergeCells count="53">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N55:AP55"/>
    <mergeCell ref="AG55:AM55"/>
    <mergeCell ref="D55:H55"/>
    <mergeCell ref="J55:AF55"/>
    <mergeCell ref="AG51:AM51"/>
    <mergeCell ref="AN51:AP51"/>
    <mergeCell ref="AR2:BE2"/>
  </mergeCells>
  <hyperlinks>
    <hyperlink ref="K1:S1" location="C2" display="1) Rekapitulace stavby"/>
    <hyperlink ref="W1:AI1" location="C51" display="2) Rekapitulace objektů stavby a soupisů prací"/>
    <hyperlink ref="A52" location="'170510 - Energetická opti...'!C2" display="/"/>
    <hyperlink ref="A53" location="'Vstup sys - Vstup systém'!C2" display="/"/>
    <hyperlink ref="A54" location="'Osvětlení - Osvětlení'!C2" display="/"/>
    <hyperlink ref="A55" location="'Hromosvod - Hromosvod'!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127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5"/>
      <c r="C1" s="135"/>
      <c r="D1" s="136" t="s">
        <v>1</v>
      </c>
      <c r="E1" s="135"/>
      <c r="F1" s="137" t="s">
        <v>87</v>
      </c>
      <c r="G1" s="137" t="s">
        <v>88</v>
      </c>
      <c r="H1" s="137"/>
      <c r="I1" s="138"/>
      <c r="J1" s="137" t="s">
        <v>89</v>
      </c>
      <c r="K1" s="136" t="s">
        <v>90</v>
      </c>
      <c r="L1" s="137" t="s">
        <v>91</v>
      </c>
      <c r="M1" s="137"/>
      <c r="N1" s="137"/>
      <c r="O1" s="137"/>
      <c r="P1" s="137"/>
      <c r="Q1" s="137"/>
      <c r="R1" s="137"/>
      <c r="S1" s="137"/>
      <c r="T1" s="137"/>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7</v>
      </c>
    </row>
    <row r="3" spans="2:46" ht="6.95" customHeight="1">
      <c r="B3" s="24"/>
      <c r="C3" s="25"/>
      <c r="D3" s="25"/>
      <c r="E3" s="25"/>
      <c r="F3" s="25"/>
      <c r="G3" s="25"/>
      <c r="H3" s="25"/>
      <c r="I3" s="139"/>
      <c r="J3" s="25"/>
      <c r="K3" s="26"/>
      <c r="AT3" s="23" t="s">
        <v>82</v>
      </c>
    </row>
    <row r="4" spans="2:46" ht="36.95" customHeight="1">
      <c r="B4" s="27"/>
      <c r="C4" s="28"/>
      <c r="D4" s="29" t="s">
        <v>92</v>
      </c>
      <c r="E4" s="28"/>
      <c r="F4" s="28"/>
      <c r="G4" s="28"/>
      <c r="H4" s="28"/>
      <c r="I4" s="140"/>
      <c r="J4" s="28"/>
      <c r="K4" s="30"/>
      <c r="M4" s="31" t="s">
        <v>12</v>
      </c>
      <c r="AT4" s="23" t="s">
        <v>6</v>
      </c>
    </row>
    <row r="5" spans="2:11" ht="6.95" customHeight="1">
      <c r="B5" s="27"/>
      <c r="C5" s="28"/>
      <c r="D5" s="28"/>
      <c r="E5" s="28"/>
      <c r="F5" s="28"/>
      <c r="G5" s="28"/>
      <c r="H5" s="28"/>
      <c r="I5" s="140"/>
      <c r="J5" s="28"/>
      <c r="K5" s="30"/>
    </row>
    <row r="6" spans="2:11" s="1" customFormat="1" ht="13.5">
      <c r="B6" s="45"/>
      <c r="C6" s="46"/>
      <c r="D6" s="39" t="s">
        <v>18</v>
      </c>
      <c r="E6" s="46"/>
      <c r="F6" s="46"/>
      <c r="G6" s="46"/>
      <c r="H6" s="46"/>
      <c r="I6" s="141"/>
      <c r="J6" s="46"/>
      <c r="K6" s="50"/>
    </row>
    <row r="7" spans="2:11" s="1" customFormat="1" ht="36.95" customHeight="1">
      <c r="B7" s="45"/>
      <c r="C7" s="46"/>
      <c r="D7" s="46"/>
      <c r="E7" s="142" t="s">
        <v>19</v>
      </c>
      <c r="F7" s="46"/>
      <c r="G7" s="46"/>
      <c r="H7" s="46"/>
      <c r="I7" s="141"/>
      <c r="J7" s="46"/>
      <c r="K7" s="50"/>
    </row>
    <row r="8" spans="2:11" s="1" customFormat="1" ht="13.5">
      <c r="B8" s="45"/>
      <c r="C8" s="46"/>
      <c r="D8" s="46"/>
      <c r="E8" s="46"/>
      <c r="F8" s="46"/>
      <c r="G8" s="46"/>
      <c r="H8" s="46"/>
      <c r="I8" s="141"/>
      <c r="J8" s="46"/>
      <c r="K8" s="50"/>
    </row>
    <row r="9" spans="2:11" s="1" customFormat="1" ht="14.4" customHeight="1">
      <c r="B9" s="45"/>
      <c r="C9" s="46"/>
      <c r="D9" s="39" t="s">
        <v>20</v>
      </c>
      <c r="E9" s="46"/>
      <c r="F9" s="34" t="s">
        <v>21</v>
      </c>
      <c r="G9" s="46"/>
      <c r="H9" s="46"/>
      <c r="I9" s="143" t="s">
        <v>22</v>
      </c>
      <c r="J9" s="34" t="s">
        <v>21</v>
      </c>
      <c r="K9" s="50"/>
    </row>
    <row r="10" spans="2:11" s="1" customFormat="1" ht="14.4" customHeight="1">
      <c r="B10" s="45"/>
      <c r="C10" s="46"/>
      <c r="D10" s="39" t="s">
        <v>23</v>
      </c>
      <c r="E10" s="46"/>
      <c r="F10" s="34" t="s">
        <v>24</v>
      </c>
      <c r="G10" s="46"/>
      <c r="H10" s="46"/>
      <c r="I10" s="143" t="s">
        <v>25</v>
      </c>
      <c r="J10" s="144" t="str">
        <f>'Rekapitulace stavby'!AN8</f>
        <v>7. 11. 2017</v>
      </c>
      <c r="K10" s="50"/>
    </row>
    <row r="11" spans="2:11" s="1" customFormat="1" ht="10.8" customHeight="1">
      <c r="B11" s="45"/>
      <c r="C11" s="46"/>
      <c r="D11" s="46"/>
      <c r="E11" s="46"/>
      <c r="F11" s="46"/>
      <c r="G11" s="46"/>
      <c r="H11" s="46"/>
      <c r="I11" s="141"/>
      <c r="J11" s="46"/>
      <c r="K11" s="50"/>
    </row>
    <row r="12" spans="2:11" s="1" customFormat="1" ht="14.4" customHeight="1">
      <c r="B12" s="45"/>
      <c r="C12" s="46"/>
      <c r="D12" s="39" t="s">
        <v>27</v>
      </c>
      <c r="E12" s="46"/>
      <c r="F12" s="46"/>
      <c r="G12" s="46"/>
      <c r="H12" s="46"/>
      <c r="I12" s="143" t="s">
        <v>28</v>
      </c>
      <c r="J12" s="34" t="s">
        <v>21</v>
      </c>
      <c r="K12" s="50"/>
    </row>
    <row r="13" spans="2:11" s="1" customFormat="1" ht="18" customHeight="1">
      <c r="B13" s="45"/>
      <c r="C13" s="46"/>
      <c r="D13" s="46"/>
      <c r="E13" s="34" t="s">
        <v>29</v>
      </c>
      <c r="F13" s="46"/>
      <c r="G13" s="46"/>
      <c r="H13" s="46"/>
      <c r="I13" s="143" t="s">
        <v>30</v>
      </c>
      <c r="J13" s="34" t="s">
        <v>21</v>
      </c>
      <c r="K13" s="50"/>
    </row>
    <row r="14" spans="2:11" s="1" customFormat="1" ht="6.95" customHeight="1">
      <c r="B14" s="45"/>
      <c r="C14" s="46"/>
      <c r="D14" s="46"/>
      <c r="E14" s="46"/>
      <c r="F14" s="46"/>
      <c r="G14" s="46"/>
      <c r="H14" s="46"/>
      <c r="I14" s="141"/>
      <c r="J14" s="46"/>
      <c r="K14" s="50"/>
    </row>
    <row r="15" spans="2:11" s="1" customFormat="1" ht="14.4" customHeight="1">
      <c r="B15" s="45"/>
      <c r="C15" s="46"/>
      <c r="D15" s="39" t="s">
        <v>31</v>
      </c>
      <c r="E15" s="46"/>
      <c r="F15" s="46"/>
      <c r="G15" s="46"/>
      <c r="H15" s="46"/>
      <c r="I15" s="143" t="s">
        <v>28</v>
      </c>
      <c r="J15" s="34" t="str">
        <f>IF('Rekapitulace stavby'!AN13="Vyplň údaj","",IF('Rekapitulace stavby'!AN13="","",'Rekapitulace stavby'!AN13))</f>
        <v/>
      </c>
      <c r="K15" s="50"/>
    </row>
    <row r="16" spans="2:11" s="1" customFormat="1" ht="18" customHeight="1">
      <c r="B16" s="45"/>
      <c r="C16" s="46"/>
      <c r="D16" s="46"/>
      <c r="E16" s="34" t="str">
        <f>IF('Rekapitulace stavby'!E14="Vyplň údaj","",IF('Rekapitulace stavby'!E14="","",'Rekapitulace stavby'!E14))</f>
        <v/>
      </c>
      <c r="F16" s="46"/>
      <c r="G16" s="46"/>
      <c r="H16" s="46"/>
      <c r="I16" s="143" t="s">
        <v>30</v>
      </c>
      <c r="J16" s="34" t="str">
        <f>IF('Rekapitulace stavby'!AN14="Vyplň údaj","",IF('Rekapitulace stavby'!AN14="","",'Rekapitulace stavby'!AN14))</f>
        <v/>
      </c>
      <c r="K16" s="50"/>
    </row>
    <row r="17" spans="2:11" s="1" customFormat="1" ht="6.95" customHeight="1">
      <c r="B17" s="45"/>
      <c r="C17" s="46"/>
      <c r="D17" s="46"/>
      <c r="E17" s="46"/>
      <c r="F17" s="46"/>
      <c r="G17" s="46"/>
      <c r="H17" s="46"/>
      <c r="I17" s="141"/>
      <c r="J17" s="46"/>
      <c r="K17" s="50"/>
    </row>
    <row r="18" spans="2:11" s="1" customFormat="1" ht="14.4" customHeight="1">
      <c r="B18" s="45"/>
      <c r="C18" s="46"/>
      <c r="D18" s="39" t="s">
        <v>33</v>
      </c>
      <c r="E18" s="46"/>
      <c r="F18" s="46"/>
      <c r="G18" s="46"/>
      <c r="H18" s="46"/>
      <c r="I18" s="143" t="s">
        <v>28</v>
      </c>
      <c r="J18" s="34" t="s">
        <v>21</v>
      </c>
      <c r="K18" s="50"/>
    </row>
    <row r="19" spans="2:11" s="1" customFormat="1" ht="18" customHeight="1">
      <c r="B19" s="45"/>
      <c r="C19" s="46"/>
      <c r="D19" s="46"/>
      <c r="E19" s="34" t="s">
        <v>34</v>
      </c>
      <c r="F19" s="46"/>
      <c r="G19" s="46"/>
      <c r="H19" s="46"/>
      <c r="I19" s="143" t="s">
        <v>30</v>
      </c>
      <c r="J19" s="34" t="s">
        <v>21</v>
      </c>
      <c r="K19" s="50"/>
    </row>
    <row r="20" spans="2:11" s="1" customFormat="1" ht="6.95" customHeight="1">
      <c r="B20" s="45"/>
      <c r="C20" s="46"/>
      <c r="D20" s="46"/>
      <c r="E20" s="46"/>
      <c r="F20" s="46"/>
      <c r="G20" s="46"/>
      <c r="H20" s="46"/>
      <c r="I20" s="141"/>
      <c r="J20" s="46"/>
      <c r="K20" s="50"/>
    </row>
    <row r="21" spans="2:11" s="1" customFormat="1" ht="14.4" customHeight="1">
      <c r="B21" s="45"/>
      <c r="C21" s="46"/>
      <c r="D21" s="39" t="s">
        <v>36</v>
      </c>
      <c r="E21" s="46"/>
      <c r="F21" s="46"/>
      <c r="G21" s="46"/>
      <c r="H21" s="46"/>
      <c r="I21" s="141"/>
      <c r="J21" s="46"/>
      <c r="K21" s="50"/>
    </row>
    <row r="22" spans="2:11" s="6" customFormat="1" ht="71.25" customHeight="1">
      <c r="B22" s="145"/>
      <c r="C22" s="146"/>
      <c r="D22" s="146"/>
      <c r="E22" s="43" t="s">
        <v>37</v>
      </c>
      <c r="F22" s="43"/>
      <c r="G22" s="43"/>
      <c r="H22" s="43"/>
      <c r="I22" s="147"/>
      <c r="J22" s="146"/>
      <c r="K22" s="148"/>
    </row>
    <row r="23" spans="2:11" s="1" customFormat="1" ht="6.95" customHeight="1">
      <c r="B23" s="45"/>
      <c r="C23" s="46"/>
      <c r="D23" s="46"/>
      <c r="E23" s="46"/>
      <c r="F23" s="46"/>
      <c r="G23" s="46"/>
      <c r="H23" s="46"/>
      <c r="I23" s="141"/>
      <c r="J23" s="46"/>
      <c r="K23" s="50"/>
    </row>
    <row r="24" spans="2:11" s="1" customFormat="1" ht="6.95" customHeight="1">
      <c r="B24" s="45"/>
      <c r="C24" s="46"/>
      <c r="D24" s="105"/>
      <c r="E24" s="105"/>
      <c r="F24" s="105"/>
      <c r="G24" s="105"/>
      <c r="H24" s="105"/>
      <c r="I24" s="149"/>
      <c r="J24" s="105"/>
      <c r="K24" s="150"/>
    </row>
    <row r="25" spans="2:11" s="1" customFormat="1" ht="25.4" customHeight="1">
      <c r="B25" s="45"/>
      <c r="C25" s="46"/>
      <c r="D25" s="151" t="s">
        <v>38</v>
      </c>
      <c r="E25" s="46"/>
      <c r="F25" s="46"/>
      <c r="G25" s="46"/>
      <c r="H25" s="46"/>
      <c r="I25" s="141"/>
      <c r="J25" s="152">
        <f>ROUND(J114,2)</f>
        <v>0</v>
      </c>
      <c r="K25" s="50"/>
    </row>
    <row r="26" spans="2:11" s="1" customFormat="1" ht="6.95" customHeight="1">
      <c r="B26" s="45"/>
      <c r="C26" s="46"/>
      <c r="D26" s="105"/>
      <c r="E26" s="105"/>
      <c r="F26" s="105"/>
      <c r="G26" s="105"/>
      <c r="H26" s="105"/>
      <c r="I26" s="149"/>
      <c r="J26" s="105"/>
      <c r="K26" s="150"/>
    </row>
    <row r="27" spans="2:11" s="1" customFormat="1" ht="14.4" customHeight="1">
      <c r="B27" s="45"/>
      <c r="C27" s="46"/>
      <c r="D27" s="46"/>
      <c r="E27" s="46"/>
      <c r="F27" s="51" t="s">
        <v>40</v>
      </c>
      <c r="G27" s="46"/>
      <c r="H27" s="46"/>
      <c r="I27" s="153" t="s">
        <v>39</v>
      </c>
      <c r="J27" s="51" t="s">
        <v>41</v>
      </c>
      <c r="K27" s="50"/>
    </row>
    <row r="28" spans="2:11" s="1" customFormat="1" ht="14.4" customHeight="1">
      <c r="B28" s="45"/>
      <c r="C28" s="46"/>
      <c r="D28" s="54" t="s">
        <v>42</v>
      </c>
      <c r="E28" s="54" t="s">
        <v>43</v>
      </c>
      <c r="F28" s="154">
        <f>ROUND(SUM(BE114:BE1277),2)</f>
        <v>0</v>
      </c>
      <c r="G28" s="46"/>
      <c r="H28" s="46"/>
      <c r="I28" s="155">
        <v>0.21</v>
      </c>
      <c r="J28" s="154">
        <f>ROUND(ROUND((SUM(BE114:BE1277)),2)*I28,2)</f>
        <v>0</v>
      </c>
      <c r="K28" s="50"/>
    </row>
    <row r="29" spans="2:11" s="1" customFormat="1" ht="14.4" customHeight="1">
      <c r="B29" s="45"/>
      <c r="C29" s="46"/>
      <c r="D29" s="46"/>
      <c r="E29" s="54" t="s">
        <v>44</v>
      </c>
      <c r="F29" s="154">
        <f>ROUND(SUM(BF114:BF1277),2)</f>
        <v>0</v>
      </c>
      <c r="G29" s="46"/>
      <c r="H29" s="46"/>
      <c r="I29" s="155">
        <v>0.15</v>
      </c>
      <c r="J29" s="154">
        <f>ROUND(ROUND((SUM(BF114:BF1277)),2)*I29,2)</f>
        <v>0</v>
      </c>
      <c r="K29" s="50"/>
    </row>
    <row r="30" spans="2:11" s="1" customFormat="1" ht="14.4" customHeight="1" hidden="1">
      <c r="B30" s="45"/>
      <c r="C30" s="46"/>
      <c r="D30" s="46"/>
      <c r="E30" s="54" t="s">
        <v>45</v>
      </c>
      <c r="F30" s="154">
        <f>ROUND(SUM(BG114:BG1277),2)</f>
        <v>0</v>
      </c>
      <c r="G30" s="46"/>
      <c r="H30" s="46"/>
      <c r="I30" s="155">
        <v>0.21</v>
      </c>
      <c r="J30" s="154">
        <v>0</v>
      </c>
      <c r="K30" s="50"/>
    </row>
    <row r="31" spans="2:11" s="1" customFormat="1" ht="14.4" customHeight="1" hidden="1">
      <c r="B31" s="45"/>
      <c r="C31" s="46"/>
      <c r="D31" s="46"/>
      <c r="E31" s="54" t="s">
        <v>46</v>
      </c>
      <c r="F31" s="154">
        <f>ROUND(SUM(BH114:BH1277),2)</f>
        <v>0</v>
      </c>
      <c r="G31" s="46"/>
      <c r="H31" s="46"/>
      <c r="I31" s="155">
        <v>0.15</v>
      </c>
      <c r="J31" s="154">
        <v>0</v>
      </c>
      <c r="K31" s="50"/>
    </row>
    <row r="32" spans="2:11" s="1" customFormat="1" ht="14.4" customHeight="1" hidden="1">
      <c r="B32" s="45"/>
      <c r="C32" s="46"/>
      <c r="D32" s="46"/>
      <c r="E32" s="54" t="s">
        <v>47</v>
      </c>
      <c r="F32" s="154">
        <f>ROUND(SUM(BI114:BI1277),2)</f>
        <v>0</v>
      </c>
      <c r="G32" s="46"/>
      <c r="H32" s="46"/>
      <c r="I32" s="155">
        <v>0</v>
      </c>
      <c r="J32" s="154">
        <v>0</v>
      </c>
      <c r="K32" s="50"/>
    </row>
    <row r="33" spans="2:11" s="1" customFormat="1" ht="6.95" customHeight="1">
      <c r="B33" s="45"/>
      <c r="C33" s="46"/>
      <c r="D33" s="46"/>
      <c r="E33" s="46"/>
      <c r="F33" s="46"/>
      <c r="G33" s="46"/>
      <c r="H33" s="46"/>
      <c r="I33" s="141"/>
      <c r="J33" s="46"/>
      <c r="K33" s="50"/>
    </row>
    <row r="34" spans="2:11" s="1" customFormat="1" ht="25.4" customHeight="1">
      <c r="B34" s="45"/>
      <c r="C34" s="156"/>
      <c r="D34" s="157" t="s">
        <v>48</v>
      </c>
      <c r="E34" s="97"/>
      <c r="F34" s="97"/>
      <c r="G34" s="158" t="s">
        <v>49</v>
      </c>
      <c r="H34" s="159" t="s">
        <v>50</v>
      </c>
      <c r="I34" s="160"/>
      <c r="J34" s="161">
        <f>SUM(J25:J32)</f>
        <v>0</v>
      </c>
      <c r="K34" s="162"/>
    </row>
    <row r="35" spans="2:11" s="1" customFormat="1" ht="14.4" customHeight="1">
      <c r="B35" s="66"/>
      <c r="C35" s="67"/>
      <c r="D35" s="67"/>
      <c r="E35" s="67"/>
      <c r="F35" s="67"/>
      <c r="G35" s="67"/>
      <c r="H35" s="67"/>
      <c r="I35" s="163"/>
      <c r="J35" s="67"/>
      <c r="K35" s="68"/>
    </row>
    <row r="39" spans="2:11" s="1" customFormat="1" ht="6.95" customHeight="1">
      <c r="B39" s="164"/>
      <c r="C39" s="165"/>
      <c r="D39" s="165"/>
      <c r="E39" s="165"/>
      <c r="F39" s="165"/>
      <c r="G39" s="165"/>
      <c r="H39" s="165"/>
      <c r="I39" s="166"/>
      <c r="J39" s="165"/>
      <c r="K39" s="167"/>
    </row>
    <row r="40" spans="2:11" s="1" customFormat="1" ht="36.95" customHeight="1">
      <c r="B40" s="45"/>
      <c r="C40" s="29" t="s">
        <v>93</v>
      </c>
      <c r="D40" s="46"/>
      <c r="E40" s="46"/>
      <c r="F40" s="46"/>
      <c r="G40" s="46"/>
      <c r="H40" s="46"/>
      <c r="I40" s="141"/>
      <c r="J40" s="46"/>
      <c r="K40" s="50"/>
    </row>
    <row r="41" spans="2:11" s="1" customFormat="1" ht="6.95" customHeight="1">
      <c r="B41" s="45"/>
      <c r="C41" s="46"/>
      <c r="D41" s="46"/>
      <c r="E41" s="46"/>
      <c r="F41" s="46"/>
      <c r="G41" s="46"/>
      <c r="H41" s="46"/>
      <c r="I41" s="141"/>
      <c r="J41" s="46"/>
      <c r="K41" s="50"/>
    </row>
    <row r="42" spans="2:11" s="1" customFormat="1" ht="14.4" customHeight="1">
      <c r="B42" s="45"/>
      <c r="C42" s="39" t="s">
        <v>18</v>
      </c>
      <c r="D42" s="46"/>
      <c r="E42" s="46"/>
      <c r="F42" s="46"/>
      <c r="G42" s="46"/>
      <c r="H42" s="46"/>
      <c r="I42" s="141"/>
      <c r="J42" s="46"/>
      <c r="K42" s="50"/>
    </row>
    <row r="43" spans="2:11" s="1" customFormat="1" ht="17.25" customHeight="1">
      <c r="B43" s="45"/>
      <c r="C43" s="46"/>
      <c r="D43" s="46"/>
      <c r="E43" s="142" t="str">
        <f>E7</f>
        <v>Energetická optimalizace budovy Gymnázia Jiřího Ortena, Jaselská 932, Kutná Hora</v>
      </c>
      <c r="F43" s="46"/>
      <c r="G43" s="46"/>
      <c r="H43" s="46"/>
      <c r="I43" s="141"/>
      <c r="J43" s="46"/>
      <c r="K43" s="50"/>
    </row>
    <row r="44" spans="2:11" s="1" customFormat="1" ht="6.95" customHeight="1">
      <c r="B44" s="45"/>
      <c r="C44" s="46"/>
      <c r="D44" s="46"/>
      <c r="E44" s="46"/>
      <c r="F44" s="46"/>
      <c r="G44" s="46"/>
      <c r="H44" s="46"/>
      <c r="I44" s="141"/>
      <c r="J44" s="46"/>
      <c r="K44" s="50"/>
    </row>
    <row r="45" spans="2:11" s="1" customFormat="1" ht="18" customHeight="1">
      <c r="B45" s="45"/>
      <c r="C45" s="39" t="s">
        <v>23</v>
      </c>
      <c r="D45" s="46"/>
      <c r="E45" s="46"/>
      <c r="F45" s="34" t="str">
        <f>F10</f>
        <v>Jaselská 932, Kutná Hora</v>
      </c>
      <c r="G45" s="46"/>
      <c r="H45" s="46"/>
      <c r="I45" s="143" t="s">
        <v>25</v>
      </c>
      <c r="J45" s="144" t="str">
        <f>IF(J10="","",J10)</f>
        <v>7. 11. 2017</v>
      </c>
      <c r="K45" s="50"/>
    </row>
    <row r="46" spans="2:11" s="1" customFormat="1" ht="6.95" customHeight="1">
      <c r="B46" s="45"/>
      <c r="C46" s="46"/>
      <c r="D46" s="46"/>
      <c r="E46" s="46"/>
      <c r="F46" s="46"/>
      <c r="G46" s="46"/>
      <c r="H46" s="46"/>
      <c r="I46" s="141"/>
      <c r="J46" s="46"/>
      <c r="K46" s="50"/>
    </row>
    <row r="47" spans="2:11" s="1" customFormat="1" ht="13.5">
      <c r="B47" s="45"/>
      <c r="C47" s="39" t="s">
        <v>27</v>
      </c>
      <c r="D47" s="46"/>
      <c r="E47" s="46"/>
      <c r="F47" s="34" t="str">
        <f>E13</f>
        <v>Gymnázium Jiřího Ortena</v>
      </c>
      <c r="G47" s="46"/>
      <c r="H47" s="46"/>
      <c r="I47" s="143" t="s">
        <v>33</v>
      </c>
      <c r="J47" s="43" t="str">
        <f>E19</f>
        <v>DOMUSDESIGN</v>
      </c>
      <c r="K47" s="50"/>
    </row>
    <row r="48" spans="2:11" s="1" customFormat="1" ht="14.4" customHeight="1">
      <c r="B48" s="45"/>
      <c r="C48" s="39" t="s">
        <v>31</v>
      </c>
      <c r="D48" s="46"/>
      <c r="E48" s="46"/>
      <c r="F48" s="34" t="str">
        <f>IF(E16="","",E16)</f>
        <v/>
      </c>
      <c r="G48" s="46"/>
      <c r="H48" s="46"/>
      <c r="I48" s="141"/>
      <c r="J48" s="168"/>
      <c r="K48" s="50"/>
    </row>
    <row r="49" spans="2:11" s="1" customFormat="1" ht="10.3" customHeight="1">
      <c r="B49" s="45"/>
      <c r="C49" s="46"/>
      <c r="D49" s="46"/>
      <c r="E49" s="46"/>
      <c r="F49" s="46"/>
      <c r="G49" s="46"/>
      <c r="H49" s="46"/>
      <c r="I49" s="141"/>
      <c r="J49" s="46"/>
      <c r="K49" s="50"/>
    </row>
    <row r="50" spans="2:11" s="1" customFormat="1" ht="29.25" customHeight="1">
      <c r="B50" s="45"/>
      <c r="C50" s="169" t="s">
        <v>94</v>
      </c>
      <c r="D50" s="156"/>
      <c r="E50" s="156"/>
      <c r="F50" s="156"/>
      <c r="G50" s="156"/>
      <c r="H50" s="156"/>
      <c r="I50" s="170"/>
      <c r="J50" s="171" t="s">
        <v>95</v>
      </c>
      <c r="K50" s="172"/>
    </row>
    <row r="51" spans="2:11" s="1" customFormat="1" ht="10.3" customHeight="1">
      <c r="B51" s="45"/>
      <c r="C51" s="46"/>
      <c r="D51" s="46"/>
      <c r="E51" s="46"/>
      <c r="F51" s="46"/>
      <c r="G51" s="46"/>
      <c r="H51" s="46"/>
      <c r="I51" s="141"/>
      <c r="J51" s="46"/>
      <c r="K51" s="50"/>
    </row>
    <row r="52" spans="2:47" s="1" customFormat="1" ht="29.25" customHeight="1">
      <c r="B52" s="45"/>
      <c r="C52" s="173" t="s">
        <v>96</v>
      </c>
      <c r="D52" s="46"/>
      <c r="E52" s="46"/>
      <c r="F52" s="46"/>
      <c r="G52" s="46"/>
      <c r="H52" s="46"/>
      <c r="I52" s="141"/>
      <c r="J52" s="152">
        <f>J114</f>
        <v>0</v>
      </c>
      <c r="K52" s="50"/>
      <c r="AU52" s="23" t="s">
        <v>97</v>
      </c>
    </row>
    <row r="53" spans="2:11" s="7" customFormat="1" ht="24.95" customHeight="1">
      <c r="B53" s="174"/>
      <c r="C53" s="175"/>
      <c r="D53" s="176" t="s">
        <v>98</v>
      </c>
      <c r="E53" s="177"/>
      <c r="F53" s="177"/>
      <c r="G53" s="177"/>
      <c r="H53" s="177"/>
      <c r="I53" s="178"/>
      <c r="J53" s="179">
        <f>J115</f>
        <v>0</v>
      </c>
      <c r="K53" s="180"/>
    </row>
    <row r="54" spans="2:11" s="8" customFormat="1" ht="19.9" customHeight="1">
      <c r="B54" s="181"/>
      <c r="C54" s="182"/>
      <c r="D54" s="183" t="s">
        <v>99</v>
      </c>
      <c r="E54" s="184"/>
      <c r="F54" s="184"/>
      <c r="G54" s="184"/>
      <c r="H54" s="184"/>
      <c r="I54" s="185"/>
      <c r="J54" s="186">
        <f>J116</f>
        <v>0</v>
      </c>
      <c r="K54" s="187"/>
    </row>
    <row r="55" spans="2:11" s="8" customFormat="1" ht="19.9" customHeight="1">
      <c r="B55" s="181"/>
      <c r="C55" s="182"/>
      <c r="D55" s="183" t="s">
        <v>100</v>
      </c>
      <c r="E55" s="184"/>
      <c r="F55" s="184"/>
      <c r="G55" s="184"/>
      <c r="H55" s="184"/>
      <c r="I55" s="185"/>
      <c r="J55" s="186">
        <f>J177</f>
        <v>0</v>
      </c>
      <c r="K55" s="187"/>
    </row>
    <row r="56" spans="2:11" s="8" customFormat="1" ht="19.9" customHeight="1">
      <c r="B56" s="181"/>
      <c r="C56" s="182"/>
      <c r="D56" s="183" t="s">
        <v>101</v>
      </c>
      <c r="E56" s="184"/>
      <c r="F56" s="184"/>
      <c r="G56" s="184"/>
      <c r="H56" s="184"/>
      <c r="I56" s="185"/>
      <c r="J56" s="186">
        <f>J187</f>
        <v>0</v>
      </c>
      <c r="K56" s="187"/>
    </row>
    <row r="57" spans="2:11" s="8" customFormat="1" ht="19.9" customHeight="1">
      <c r="B57" s="181"/>
      <c r="C57" s="182"/>
      <c r="D57" s="183" t="s">
        <v>102</v>
      </c>
      <c r="E57" s="184"/>
      <c r="F57" s="184"/>
      <c r="G57" s="184"/>
      <c r="H57" s="184"/>
      <c r="I57" s="185"/>
      <c r="J57" s="186">
        <f>J195</f>
        <v>0</v>
      </c>
      <c r="K57" s="187"/>
    </row>
    <row r="58" spans="2:11" s="8" customFormat="1" ht="19.9" customHeight="1">
      <c r="B58" s="181"/>
      <c r="C58" s="182"/>
      <c r="D58" s="183" t="s">
        <v>103</v>
      </c>
      <c r="E58" s="184"/>
      <c r="F58" s="184"/>
      <c r="G58" s="184"/>
      <c r="H58" s="184"/>
      <c r="I58" s="185"/>
      <c r="J58" s="186">
        <f>J202</f>
        <v>0</v>
      </c>
      <c r="K58" s="187"/>
    </row>
    <row r="59" spans="2:11" s="8" customFormat="1" ht="19.9" customHeight="1">
      <c r="B59" s="181"/>
      <c r="C59" s="182"/>
      <c r="D59" s="183" t="s">
        <v>104</v>
      </c>
      <c r="E59" s="184"/>
      <c r="F59" s="184"/>
      <c r="G59" s="184"/>
      <c r="H59" s="184"/>
      <c r="I59" s="185"/>
      <c r="J59" s="186">
        <f>J206</f>
        <v>0</v>
      </c>
      <c r="K59" s="187"/>
    </row>
    <row r="60" spans="2:11" s="8" customFormat="1" ht="19.9" customHeight="1">
      <c r="B60" s="181"/>
      <c r="C60" s="182"/>
      <c r="D60" s="183" t="s">
        <v>105</v>
      </c>
      <c r="E60" s="184"/>
      <c r="F60" s="184"/>
      <c r="G60" s="184"/>
      <c r="H60" s="184"/>
      <c r="I60" s="185"/>
      <c r="J60" s="186">
        <f>J295</f>
        <v>0</v>
      </c>
      <c r="K60" s="187"/>
    </row>
    <row r="61" spans="2:11" s="8" customFormat="1" ht="19.9" customHeight="1">
      <c r="B61" s="181"/>
      <c r="C61" s="182"/>
      <c r="D61" s="183" t="s">
        <v>106</v>
      </c>
      <c r="E61" s="184"/>
      <c r="F61" s="184"/>
      <c r="G61" s="184"/>
      <c r="H61" s="184"/>
      <c r="I61" s="185"/>
      <c r="J61" s="186">
        <f>J453</f>
        <v>0</v>
      </c>
      <c r="K61" s="187"/>
    </row>
    <row r="62" spans="2:11" s="8" customFormat="1" ht="19.9" customHeight="1">
      <c r="B62" s="181"/>
      <c r="C62" s="182"/>
      <c r="D62" s="183" t="s">
        <v>107</v>
      </c>
      <c r="E62" s="184"/>
      <c r="F62" s="184"/>
      <c r="G62" s="184"/>
      <c r="H62" s="184"/>
      <c r="I62" s="185"/>
      <c r="J62" s="186">
        <f>J462</f>
        <v>0</v>
      </c>
      <c r="K62" s="187"/>
    </row>
    <row r="63" spans="2:11" s="7" customFormat="1" ht="24.95" customHeight="1">
      <c r="B63" s="174"/>
      <c r="C63" s="175"/>
      <c r="D63" s="176" t="s">
        <v>108</v>
      </c>
      <c r="E63" s="177"/>
      <c r="F63" s="177"/>
      <c r="G63" s="177"/>
      <c r="H63" s="177"/>
      <c r="I63" s="178"/>
      <c r="J63" s="179">
        <f>J465</f>
        <v>0</v>
      </c>
      <c r="K63" s="180"/>
    </row>
    <row r="64" spans="2:11" s="8" customFormat="1" ht="19.9" customHeight="1">
      <c r="B64" s="181"/>
      <c r="C64" s="182"/>
      <c r="D64" s="183" t="s">
        <v>109</v>
      </c>
      <c r="E64" s="184"/>
      <c r="F64" s="184"/>
      <c r="G64" s="184"/>
      <c r="H64" s="184"/>
      <c r="I64" s="185"/>
      <c r="J64" s="186">
        <f>J466</f>
        <v>0</v>
      </c>
      <c r="K64" s="187"/>
    </row>
    <row r="65" spans="2:11" s="8" customFormat="1" ht="19.9" customHeight="1">
      <c r="B65" s="181"/>
      <c r="C65" s="182"/>
      <c r="D65" s="183" t="s">
        <v>110</v>
      </c>
      <c r="E65" s="184"/>
      <c r="F65" s="184"/>
      <c r="G65" s="184"/>
      <c r="H65" s="184"/>
      <c r="I65" s="185"/>
      <c r="J65" s="186">
        <f>J478</f>
        <v>0</v>
      </c>
      <c r="K65" s="187"/>
    </row>
    <row r="66" spans="2:11" s="8" customFormat="1" ht="19.9" customHeight="1">
      <c r="B66" s="181"/>
      <c r="C66" s="182"/>
      <c r="D66" s="183" t="s">
        <v>111</v>
      </c>
      <c r="E66" s="184"/>
      <c r="F66" s="184"/>
      <c r="G66" s="184"/>
      <c r="H66" s="184"/>
      <c r="I66" s="185"/>
      <c r="J66" s="186">
        <f>J507</f>
        <v>0</v>
      </c>
      <c r="K66" s="187"/>
    </row>
    <row r="67" spans="2:11" s="8" customFormat="1" ht="19.9" customHeight="1">
      <c r="B67" s="181"/>
      <c r="C67" s="182"/>
      <c r="D67" s="183" t="s">
        <v>112</v>
      </c>
      <c r="E67" s="184"/>
      <c r="F67" s="184"/>
      <c r="G67" s="184"/>
      <c r="H67" s="184"/>
      <c r="I67" s="185"/>
      <c r="J67" s="186">
        <f>J624</f>
        <v>0</v>
      </c>
      <c r="K67" s="187"/>
    </row>
    <row r="68" spans="2:11" s="8" customFormat="1" ht="19.9" customHeight="1">
      <c r="B68" s="181"/>
      <c r="C68" s="182"/>
      <c r="D68" s="183" t="s">
        <v>113</v>
      </c>
      <c r="E68" s="184"/>
      <c r="F68" s="184"/>
      <c r="G68" s="184"/>
      <c r="H68" s="184"/>
      <c r="I68" s="185"/>
      <c r="J68" s="186">
        <f>J630</f>
        <v>0</v>
      </c>
      <c r="K68" s="187"/>
    </row>
    <row r="69" spans="2:11" s="8" customFormat="1" ht="19.9" customHeight="1">
      <c r="B69" s="181"/>
      <c r="C69" s="182"/>
      <c r="D69" s="183" t="s">
        <v>114</v>
      </c>
      <c r="E69" s="184"/>
      <c r="F69" s="184"/>
      <c r="G69" s="184"/>
      <c r="H69" s="184"/>
      <c r="I69" s="185"/>
      <c r="J69" s="186">
        <f>J633</f>
        <v>0</v>
      </c>
      <c r="K69" s="187"/>
    </row>
    <row r="70" spans="2:11" s="8" customFormat="1" ht="19.9" customHeight="1">
      <c r="B70" s="181"/>
      <c r="C70" s="182"/>
      <c r="D70" s="183" t="s">
        <v>115</v>
      </c>
      <c r="E70" s="184"/>
      <c r="F70" s="184"/>
      <c r="G70" s="184"/>
      <c r="H70" s="184"/>
      <c r="I70" s="185"/>
      <c r="J70" s="186">
        <f>J635</f>
        <v>0</v>
      </c>
      <c r="K70" s="187"/>
    </row>
    <row r="71" spans="2:11" s="8" customFormat="1" ht="19.9" customHeight="1">
      <c r="B71" s="181"/>
      <c r="C71" s="182"/>
      <c r="D71" s="183" t="s">
        <v>116</v>
      </c>
      <c r="E71" s="184"/>
      <c r="F71" s="184"/>
      <c r="G71" s="184"/>
      <c r="H71" s="184"/>
      <c r="I71" s="185"/>
      <c r="J71" s="186">
        <f>J741</f>
        <v>0</v>
      </c>
      <c r="K71" s="187"/>
    </row>
    <row r="72" spans="2:11" s="8" customFormat="1" ht="19.9" customHeight="1">
      <c r="B72" s="181"/>
      <c r="C72" s="182"/>
      <c r="D72" s="183" t="s">
        <v>117</v>
      </c>
      <c r="E72" s="184"/>
      <c r="F72" s="184"/>
      <c r="G72" s="184"/>
      <c r="H72" s="184"/>
      <c r="I72" s="185"/>
      <c r="J72" s="186">
        <f>J763</f>
        <v>0</v>
      </c>
      <c r="K72" s="187"/>
    </row>
    <row r="73" spans="2:11" s="8" customFormat="1" ht="14.85" customHeight="1">
      <c r="B73" s="181"/>
      <c r="C73" s="182"/>
      <c r="D73" s="183" t="s">
        <v>118</v>
      </c>
      <c r="E73" s="184"/>
      <c r="F73" s="184"/>
      <c r="G73" s="184"/>
      <c r="H73" s="184"/>
      <c r="I73" s="185"/>
      <c r="J73" s="186">
        <f>J796</f>
        <v>0</v>
      </c>
      <c r="K73" s="187"/>
    </row>
    <row r="74" spans="2:11" s="8" customFormat="1" ht="14.85" customHeight="1">
      <c r="B74" s="181"/>
      <c r="C74" s="182"/>
      <c r="D74" s="183" t="s">
        <v>119</v>
      </c>
      <c r="E74" s="184"/>
      <c r="F74" s="184"/>
      <c r="G74" s="184"/>
      <c r="H74" s="184"/>
      <c r="I74" s="185"/>
      <c r="J74" s="186">
        <f>J804</f>
        <v>0</v>
      </c>
      <c r="K74" s="187"/>
    </row>
    <row r="75" spans="2:11" s="8" customFormat="1" ht="14.85" customHeight="1">
      <c r="B75" s="181"/>
      <c r="C75" s="182"/>
      <c r="D75" s="183" t="s">
        <v>120</v>
      </c>
      <c r="E75" s="184"/>
      <c r="F75" s="184"/>
      <c r="G75" s="184"/>
      <c r="H75" s="184"/>
      <c r="I75" s="185"/>
      <c r="J75" s="186">
        <f>J806</f>
        <v>0</v>
      </c>
      <c r="K75" s="187"/>
    </row>
    <row r="76" spans="2:11" s="8" customFormat="1" ht="14.85" customHeight="1">
      <c r="B76" s="181"/>
      <c r="C76" s="182"/>
      <c r="D76" s="183" t="s">
        <v>121</v>
      </c>
      <c r="E76" s="184"/>
      <c r="F76" s="184"/>
      <c r="G76" s="184"/>
      <c r="H76" s="184"/>
      <c r="I76" s="185"/>
      <c r="J76" s="186">
        <f>J829</f>
        <v>0</v>
      </c>
      <c r="K76" s="187"/>
    </row>
    <row r="77" spans="2:11" s="8" customFormat="1" ht="14.85" customHeight="1">
      <c r="B77" s="181"/>
      <c r="C77" s="182"/>
      <c r="D77" s="183" t="s">
        <v>122</v>
      </c>
      <c r="E77" s="184"/>
      <c r="F77" s="184"/>
      <c r="G77" s="184"/>
      <c r="H77" s="184"/>
      <c r="I77" s="185"/>
      <c r="J77" s="186">
        <f>J836</f>
        <v>0</v>
      </c>
      <c r="K77" s="187"/>
    </row>
    <row r="78" spans="2:11" s="8" customFormat="1" ht="14.85" customHeight="1">
      <c r="B78" s="181"/>
      <c r="C78" s="182"/>
      <c r="D78" s="183" t="s">
        <v>123</v>
      </c>
      <c r="E78" s="184"/>
      <c r="F78" s="184"/>
      <c r="G78" s="184"/>
      <c r="H78" s="184"/>
      <c r="I78" s="185"/>
      <c r="J78" s="186">
        <f>J843</f>
        <v>0</v>
      </c>
      <c r="K78" s="187"/>
    </row>
    <row r="79" spans="2:11" s="8" customFormat="1" ht="14.85" customHeight="1">
      <c r="B79" s="181"/>
      <c r="C79" s="182"/>
      <c r="D79" s="183" t="s">
        <v>124</v>
      </c>
      <c r="E79" s="184"/>
      <c r="F79" s="184"/>
      <c r="G79" s="184"/>
      <c r="H79" s="184"/>
      <c r="I79" s="185"/>
      <c r="J79" s="186">
        <f>J858</f>
        <v>0</v>
      </c>
      <c r="K79" s="187"/>
    </row>
    <row r="80" spans="2:11" s="8" customFormat="1" ht="14.85" customHeight="1">
      <c r="B80" s="181"/>
      <c r="C80" s="182"/>
      <c r="D80" s="183" t="s">
        <v>125</v>
      </c>
      <c r="E80" s="184"/>
      <c r="F80" s="184"/>
      <c r="G80" s="184"/>
      <c r="H80" s="184"/>
      <c r="I80" s="185"/>
      <c r="J80" s="186">
        <f>J886</f>
        <v>0</v>
      </c>
      <c r="K80" s="187"/>
    </row>
    <row r="81" spans="2:11" s="8" customFormat="1" ht="19.9" customHeight="1">
      <c r="B81" s="181"/>
      <c r="C81" s="182"/>
      <c r="D81" s="183" t="s">
        <v>126</v>
      </c>
      <c r="E81" s="184"/>
      <c r="F81" s="184"/>
      <c r="G81" s="184"/>
      <c r="H81" s="184"/>
      <c r="I81" s="185"/>
      <c r="J81" s="186">
        <f>J901</f>
        <v>0</v>
      </c>
      <c r="K81" s="187"/>
    </row>
    <row r="82" spans="2:11" s="8" customFormat="1" ht="19.9" customHeight="1">
      <c r="B82" s="181"/>
      <c r="C82" s="182"/>
      <c r="D82" s="183" t="s">
        <v>127</v>
      </c>
      <c r="E82" s="184"/>
      <c r="F82" s="184"/>
      <c r="G82" s="184"/>
      <c r="H82" s="184"/>
      <c r="I82" s="185"/>
      <c r="J82" s="186">
        <f>J907</f>
        <v>0</v>
      </c>
      <c r="K82" s="187"/>
    </row>
    <row r="83" spans="2:11" s="8" customFormat="1" ht="19.9" customHeight="1">
      <c r="B83" s="181"/>
      <c r="C83" s="182"/>
      <c r="D83" s="183" t="s">
        <v>128</v>
      </c>
      <c r="E83" s="184"/>
      <c r="F83" s="184"/>
      <c r="G83" s="184"/>
      <c r="H83" s="184"/>
      <c r="I83" s="185"/>
      <c r="J83" s="186">
        <f>J932</f>
        <v>0</v>
      </c>
      <c r="K83" s="187"/>
    </row>
    <row r="84" spans="2:11" s="8" customFormat="1" ht="19.9" customHeight="1">
      <c r="B84" s="181"/>
      <c r="C84" s="182"/>
      <c r="D84" s="183" t="s">
        <v>129</v>
      </c>
      <c r="E84" s="184"/>
      <c r="F84" s="184"/>
      <c r="G84" s="184"/>
      <c r="H84" s="184"/>
      <c r="I84" s="185"/>
      <c r="J84" s="186">
        <f>J1061</f>
        <v>0</v>
      </c>
      <c r="K84" s="187"/>
    </row>
    <row r="85" spans="2:11" s="8" customFormat="1" ht="19.9" customHeight="1">
      <c r="B85" s="181"/>
      <c r="C85" s="182"/>
      <c r="D85" s="183" t="s">
        <v>130</v>
      </c>
      <c r="E85" s="184"/>
      <c r="F85" s="184"/>
      <c r="G85" s="184"/>
      <c r="H85" s="184"/>
      <c r="I85" s="185"/>
      <c r="J85" s="186">
        <f>J1204</f>
        <v>0</v>
      </c>
      <c r="K85" s="187"/>
    </row>
    <row r="86" spans="2:11" s="8" customFormat="1" ht="19.9" customHeight="1">
      <c r="B86" s="181"/>
      <c r="C86" s="182"/>
      <c r="D86" s="183" t="s">
        <v>131</v>
      </c>
      <c r="E86" s="184"/>
      <c r="F86" s="184"/>
      <c r="G86" s="184"/>
      <c r="H86" s="184"/>
      <c r="I86" s="185"/>
      <c r="J86" s="186">
        <f>J1213</f>
        <v>0</v>
      </c>
      <c r="K86" s="187"/>
    </row>
    <row r="87" spans="2:11" s="8" customFormat="1" ht="19.9" customHeight="1">
      <c r="B87" s="181"/>
      <c r="C87" s="182"/>
      <c r="D87" s="183" t="s">
        <v>132</v>
      </c>
      <c r="E87" s="184"/>
      <c r="F87" s="184"/>
      <c r="G87" s="184"/>
      <c r="H87" s="184"/>
      <c r="I87" s="185"/>
      <c r="J87" s="186">
        <f>J1218</f>
        <v>0</v>
      </c>
      <c r="K87" s="187"/>
    </row>
    <row r="88" spans="2:11" s="8" customFormat="1" ht="19.9" customHeight="1">
      <c r="B88" s="181"/>
      <c r="C88" s="182"/>
      <c r="D88" s="183" t="s">
        <v>133</v>
      </c>
      <c r="E88" s="184"/>
      <c r="F88" s="184"/>
      <c r="G88" s="184"/>
      <c r="H88" s="184"/>
      <c r="I88" s="185"/>
      <c r="J88" s="186">
        <f>J1235</f>
        <v>0</v>
      </c>
      <c r="K88" s="187"/>
    </row>
    <row r="89" spans="2:11" s="8" customFormat="1" ht="19.9" customHeight="1">
      <c r="B89" s="181"/>
      <c r="C89" s="182"/>
      <c r="D89" s="183" t="s">
        <v>134</v>
      </c>
      <c r="E89" s="184"/>
      <c r="F89" s="184"/>
      <c r="G89" s="184"/>
      <c r="H89" s="184"/>
      <c r="I89" s="185"/>
      <c r="J89" s="186">
        <f>J1252</f>
        <v>0</v>
      </c>
      <c r="K89" s="187"/>
    </row>
    <row r="90" spans="2:11" s="7" customFormat="1" ht="24.95" customHeight="1">
      <c r="B90" s="174"/>
      <c r="C90" s="175"/>
      <c r="D90" s="176" t="s">
        <v>135</v>
      </c>
      <c r="E90" s="177"/>
      <c r="F90" s="177"/>
      <c r="G90" s="177"/>
      <c r="H90" s="177"/>
      <c r="I90" s="178"/>
      <c r="J90" s="179">
        <f>J1263</f>
        <v>0</v>
      </c>
      <c r="K90" s="180"/>
    </row>
    <row r="91" spans="2:11" s="8" customFormat="1" ht="19.9" customHeight="1">
      <c r="B91" s="181"/>
      <c r="C91" s="182"/>
      <c r="D91" s="183" t="s">
        <v>136</v>
      </c>
      <c r="E91" s="184"/>
      <c r="F91" s="184"/>
      <c r="G91" s="184"/>
      <c r="H91" s="184"/>
      <c r="I91" s="185"/>
      <c r="J91" s="186">
        <f>J1264</f>
        <v>0</v>
      </c>
      <c r="K91" s="187"/>
    </row>
    <row r="92" spans="2:11" s="8" customFormat="1" ht="19.9" customHeight="1">
      <c r="B92" s="181"/>
      <c r="C92" s="182"/>
      <c r="D92" s="183" t="s">
        <v>137</v>
      </c>
      <c r="E92" s="184"/>
      <c r="F92" s="184"/>
      <c r="G92" s="184"/>
      <c r="H92" s="184"/>
      <c r="I92" s="185"/>
      <c r="J92" s="186">
        <f>J1266</f>
        <v>0</v>
      </c>
      <c r="K92" s="187"/>
    </row>
    <row r="93" spans="2:11" s="7" customFormat="1" ht="24.95" customHeight="1">
      <c r="B93" s="174"/>
      <c r="C93" s="175"/>
      <c r="D93" s="176" t="s">
        <v>138</v>
      </c>
      <c r="E93" s="177"/>
      <c r="F93" s="177"/>
      <c r="G93" s="177"/>
      <c r="H93" s="177"/>
      <c r="I93" s="178"/>
      <c r="J93" s="179">
        <f>J1268</f>
        <v>0</v>
      </c>
      <c r="K93" s="180"/>
    </row>
    <row r="94" spans="2:11" s="8" customFormat="1" ht="19.9" customHeight="1">
      <c r="B94" s="181"/>
      <c r="C94" s="182"/>
      <c r="D94" s="183" t="s">
        <v>139</v>
      </c>
      <c r="E94" s="184"/>
      <c r="F94" s="184"/>
      <c r="G94" s="184"/>
      <c r="H94" s="184"/>
      <c r="I94" s="185"/>
      <c r="J94" s="186">
        <f>J1269</f>
        <v>0</v>
      </c>
      <c r="K94" s="187"/>
    </row>
    <row r="95" spans="2:11" s="8" customFormat="1" ht="19.9" customHeight="1">
      <c r="B95" s="181"/>
      <c r="C95" s="182"/>
      <c r="D95" s="183" t="s">
        <v>140</v>
      </c>
      <c r="E95" s="184"/>
      <c r="F95" s="184"/>
      <c r="G95" s="184"/>
      <c r="H95" s="184"/>
      <c r="I95" s="185"/>
      <c r="J95" s="186">
        <f>J1274</f>
        <v>0</v>
      </c>
      <c r="K95" s="187"/>
    </row>
    <row r="96" spans="2:11" s="8" customFormat="1" ht="19.9" customHeight="1">
      <c r="B96" s="181"/>
      <c r="C96" s="182"/>
      <c r="D96" s="183" t="s">
        <v>141</v>
      </c>
      <c r="E96" s="184"/>
      <c r="F96" s="184"/>
      <c r="G96" s="184"/>
      <c r="H96" s="184"/>
      <c r="I96" s="185"/>
      <c r="J96" s="186">
        <f>J1276</f>
        <v>0</v>
      </c>
      <c r="K96" s="187"/>
    </row>
    <row r="97" spans="2:11" s="1" customFormat="1" ht="21.8" customHeight="1">
      <c r="B97" s="45"/>
      <c r="C97" s="46"/>
      <c r="D97" s="46"/>
      <c r="E97" s="46"/>
      <c r="F97" s="46"/>
      <c r="G97" s="46"/>
      <c r="H97" s="46"/>
      <c r="I97" s="141"/>
      <c r="J97" s="46"/>
      <c r="K97" s="50"/>
    </row>
    <row r="98" spans="2:11" s="1" customFormat="1" ht="6.95" customHeight="1">
      <c r="B98" s="66"/>
      <c r="C98" s="67"/>
      <c r="D98" s="67"/>
      <c r="E98" s="67"/>
      <c r="F98" s="67"/>
      <c r="G98" s="67"/>
      <c r="H98" s="67"/>
      <c r="I98" s="163"/>
      <c r="J98" s="67"/>
      <c r="K98" s="68"/>
    </row>
    <row r="102" spans="2:12" s="1" customFormat="1" ht="6.95" customHeight="1">
      <c r="B102" s="69"/>
      <c r="C102" s="70"/>
      <c r="D102" s="70"/>
      <c r="E102" s="70"/>
      <c r="F102" s="70"/>
      <c r="G102" s="70"/>
      <c r="H102" s="70"/>
      <c r="I102" s="166"/>
      <c r="J102" s="70"/>
      <c r="K102" s="70"/>
      <c r="L102" s="71"/>
    </row>
    <row r="103" spans="2:12" s="1" customFormat="1" ht="36.95" customHeight="1">
      <c r="B103" s="45"/>
      <c r="C103" s="72" t="s">
        <v>142</v>
      </c>
      <c r="D103" s="73"/>
      <c r="E103" s="73"/>
      <c r="F103" s="73"/>
      <c r="G103" s="73"/>
      <c r="H103" s="73"/>
      <c r="I103" s="188"/>
      <c r="J103" s="73"/>
      <c r="K103" s="73"/>
      <c r="L103" s="71"/>
    </row>
    <row r="104" spans="2:12" s="1" customFormat="1" ht="6.95" customHeight="1">
      <c r="B104" s="45"/>
      <c r="C104" s="73"/>
      <c r="D104" s="73"/>
      <c r="E104" s="73"/>
      <c r="F104" s="73"/>
      <c r="G104" s="73"/>
      <c r="H104" s="73"/>
      <c r="I104" s="188"/>
      <c r="J104" s="73"/>
      <c r="K104" s="73"/>
      <c r="L104" s="71"/>
    </row>
    <row r="105" spans="2:12" s="1" customFormat="1" ht="14.4" customHeight="1">
      <c r="B105" s="45"/>
      <c r="C105" s="75" t="s">
        <v>18</v>
      </c>
      <c r="D105" s="73"/>
      <c r="E105" s="73"/>
      <c r="F105" s="73"/>
      <c r="G105" s="73"/>
      <c r="H105" s="73"/>
      <c r="I105" s="188"/>
      <c r="J105" s="73"/>
      <c r="K105" s="73"/>
      <c r="L105" s="71"/>
    </row>
    <row r="106" spans="2:12" s="1" customFormat="1" ht="17.25" customHeight="1">
      <c r="B106" s="45"/>
      <c r="C106" s="73"/>
      <c r="D106" s="73"/>
      <c r="E106" s="81" t="str">
        <f>E7</f>
        <v>Energetická optimalizace budovy Gymnázia Jiřího Ortena, Jaselská 932, Kutná Hora</v>
      </c>
      <c r="F106" s="73"/>
      <c r="G106" s="73"/>
      <c r="H106" s="73"/>
      <c r="I106" s="188"/>
      <c r="J106" s="73"/>
      <c r="K106" s="73"/>
      <c r="L106" s="71"/>
    </row>
    <row r="107" spans="2:12" s="1" customFormat="1" ht="6.95" customHeight="1">
      <c r="B107" s="45"/>
      <c r="C107" s="73"/>
      <c r="D107" s="73"/>
      <c r="E107" s="73"/>
      <c r="F107" s="73"/>
      <c r="G107" s="73"/>
      <c r="H107" s="73"/>
      <c r="I107" s="188"/>
      <c r="J107" s="73"/>
      <c r="K107" s="73"/>
      <c r="L107" s="71"/>
    </row>
    <row r="108" spans="2:12" s="1" customFormat="1" ht="18" customHeight="1">
      <c r="B108" s="45"/>
      <c r="C108" s="75" t="s">
        <v>23</v>
      </c>
      <c r="D108" s="73"/>
      <c r="E108" s="73"/>
      <c r="F108" s="189" t="str">
        <f>F10</f>
        <v>Jaselská 932, Kutná Hora</v>
      </c>
      <c r="G108" s="73"/>
      <c r="H108" s="73"/>
      <c r="I108" s="190" t="s">
        <v>25</v>
      </c>
      <c r="J108" s="84" t="str">
        <f>IF(J10="","",J10)</f>
        <v>7. 11. 2017</v>
      </c>
      <c r="K108" s="73"/>
      <c r="L108" s="71"/>
    </row>
    <row r="109" spans="2:12" s="1" customFormat="1" ht="6.95" customHeight="1">
      <c r="B109" s="45"/>
      <c r="C109" s="73"/>
      <c r="D109" s="73"/>
      <c r="E109" s="73"/>
      <c r="F109" s="73"/>
      <c r="G109" s="73"/>
      <c r="H109" s="73"/>
      <c r="I109" s="188"/>
      <c r="J109" s="73"/>
      <c r="K109" s="73"/>
      <c r="L109" s="71"/>
    </row>
    <row r="110" spans="2:12" s="1" customFormat="1" ht="13.5">
      <c r="B110" s="45"/>
      <c r="C110" s="75" t="s">
        <v>27</v>
      </c>
      <c r="D110" s="73"/>
      <c r="E110" s="73"/>
      <c r="F110" s="189" t="str">
        <f>E13</f>
        <v>Gymnázium Jiřího Ortena</v>
      </c>
      <c r="G110" s="73"/>
      <c r="H110" s="73"/>
      <c r="I110" s="190" t="s">
        <v>33</v>
      </c>
      <c r="J110" s="189" t="str">
        <f>E19</f>
        <v>DOMUSDESIGN</v>
      </c>
      <c r="K110" s="73"/>
      <c r="L110" s="71"/>
    </row>
    <row r="111" spans="2:12" s="1" customFormat="1" ht="14.4" customHeight="1">
      <c r="B111" s="45"/>
      <c r="C111" s="75" t="s">
        <v>31</v>
      </c>
      <c r="D111" s="73"/>
      <c r="E111" s="73"/>
      <c r="F111" s="189" t="str">
        <f>IF(E16="","",E16)</f>
        <v/>
      </c>
      <c r="G111" s="73"/>
      <c r="H111" s="73"/>
      <c r="I111" s="188"/>
      <c r="J111" s="73"/>
      <c r="K111" s="73"/>
      <c r="L111" s="71"/>
    </row>
    <row r="112" spans="2:12" s="1" customFormat="1" ht="10.3" customHeight="1">
      <c r="B112" s="45"/>
      <c r="C112" s="73"/>
      <c r="D112" s="73"/>
      <c r="E112" s="73"/>
      <c r="F112" s="73"/>
      <c r="G112" s="73"/>
      <c r="H112" s="73"/>
      <c r="I112" s="188"/>
      <c r="J112" s="73"/>
      <c r="K112" s="73"/>
      <c r="L112" s="71"/>
    </row>
    <row r="113" spans="2:20" s="9" customFormat="1" ht="29.25" customHeight="1">
      <c r="B113" s="191"/>
      <c r="C113" s="192" t="s">
        <v>143</v>
      </c>
      <c r="D113" s="193" t="s">
        <v>57</v>
      </c>
      <c r="E113" s="193" t="s">
        <v>53</v>
      </c>
      <c r="F113" s="193" t="s">
        <v>144</v>
      </c>
      <c r="G113" s="193" t="s">
        <v>145</v>
      </c>
      <c r="H113" s="193" t="s">
        <v>146</v>
      </c>
      <c r="I113" s="194" t="s">
        <v>147</v>
      </c>
      <c r="J113" s="193" t="s">
        <v>95</v>
      </c>
      <c r="K113" s="195" t="s">
        <v>148</v>
      </c>
      <c r="L113" s="196"/>
      <c r="M113" s="101" t="s">
        <v>149</v>
      </c>
      <c r="N113" s="102" t="s">
        <v>42</v>
      </c>
      <c r="O113" s="102" t="s">
        <v>150</v>
      </c>
      <c r="P113" s="102" t="s">
        <v>151</v>
      </c>
      <c r="Q113" s="102" t="s">
        <v>152</v>
      </c>
      <c r="R113" s="102" t="s">
        <v>153</v>
      </c>
      <c r="S113" s="102" t="s">
        <v>154</v>
      </c>
      <c r="T113" s="103" t="s">
        <v>155</v>
      </c>
    </row>
    <row r="114" spans="2:63" s="1" customFormat="1" ht="29.25" customHeight="1">
      <c r="B114" s="45"/>
      <c r="C114" s="107" t="s">
        <v>96</v>
      </c>
      <c r="D114" s="73"/>
      <c r="E114" s="73"/>
      <c r="F114" s="73"/>
      <c r="G114" s="73"/>
      <c r="H114" s="73"/>
      <c r="I114" s="188"/>
      <c r="J114" s="197">
        <f>BK114</f>
        <v>0</v>
      </c>
      <c r="K114" s="73"/>
      <c r="L114" s="71"/>
      <c r="M114" s="104"/>
      <c r="N114" s="105"/>
      <c r="O114" s="105"/>
      <c r="P114" s="198">
        <f>P115+P465+P1263+P1268</f>
        <v>0</v>
      </c>
      <c r="Q114" s="105"/>
      <c r="R114" s="198">
        <f>R115+R465+R1263+R1268</f>
        <v>319.96823149</v>
      </c>
      <c r="S114" s="105"/>
      <c r="T114" s="199">
        <f>T115+T465+T1263+T1268</f>
        <v>692.9728146399999</v>
      </c>
      <c r="AT114" s="23" t="s">
        <v>71</v>
      </c>
      <c r="AU114" s="23" t="s">
        <v>97</v>
      </c>
      <c r="BK114" s="200">
        <f>BK115+BK465+BK1263+BK1268</f>
        <v>0</v>
      </c>
    </row>
    <row r="115" spans="2:63" s="10" customFormat="1" ht="37.4" customHeight="1">
      <c r="B115" s="201"/>
      <c r="C115" s="202"/>
      <c r="D115" s="203" t="s">
        <v>71</v>
      </c>
      <c r="E115" s="204" t="s">
        <v>156</v>
      </c>
      <c r="F115" s="204" t="s">
        <v>157</v>
      </c>
      <c r="G115" s="202"/>
      <c r="H115" s="202"/>
      <c r="I115" s="205"/>
      <c r="J115" s="206">
        <f>BK115</f>
        <v>0</v>
      </c>
      <c r="K115" s="202"/>
      <c r="L115" s="207"/>
      <c r="M115" s="208"/>
      <c r="N115" s="209"/>
      <c r="O115" s="209"/>
      <c r="P115" s="210">
        <f>P116+P177+P187+P195+P202+P206+P295+P453+P462</f>
        <v>0</v>
      </c>
      <c r="Q115" s="209"/>
      <c r="R115" s="210">
        <f>R116+R177+R187+R195+R202+R206+R295+R453+R462</f>
        <v>180.69877456</v>
      </c>
      <c r="S115" s="209"/>
      <c r="T115" s="211">
        <f>T116+T177+T187+T195+T202+T206+T295+T453+T462</f>
        <v>436.7523309999999</v>
      </c>
      <c r="AR115" s="212" t="s">
        <v>77</v>
      </c>
      <c r="AT115" s="213" t="s">
        <v>71</v>
      </c>
      <c r="AU115" s="213" t="s">
        <v>72</v>
      </c>
      <c r="AY115" s="212" t="s">
        <v>158</v>
      </c>
      <c r="BK115" s="214">
        <f>BK116+BK177+BK187+BK195+BK202+BK206+BK295+BK453+BK462</f>
        <v>0</v>
      </c>
    </row>
    <row r="116" spans="2:63" s="10" customFormat="1" ht="19.9" customHeight="1">
      <c r="B116" s="201"/>
      <c r="C116" s="202"/>
      <c r="D116" s="203" t="s">
        <v>71</v>
      </c>
      <c r="E116" s="215" t="s">
        <v>77</v>
      </c>
      <c r="F116" s="215" t="s">
        <v>159</v>
      </c>
      <c r="G116" s="202"/>
      <c r="H116" s="202"/>
      <c r="I116" s="205"/>
      <c r="J116" s="216">
        <f>BK116</f>
        <v>0</v>
      </c>
      <c r="K116" s="202"/>
      <c r="L116" s="207"/>
      <c r="M116" s="208"/>
      <c r="N116" s="209"/>
      <c r="O116" s="209"/>
      <c r="P116" s="210">
        <f>SUM(P117:P176)</f>
        <v>0</v>
      </c>
      <c r="Q116" s="209"/>
      <c r="R116" s="210">
        <f>SUM(R117:R176)</f>
        <v>0.0017</v>
      </c>
      <c r="S116" s="209"/>
      <c r="T116" s="211">
        <f>SUM(T117:T176)</f>
        <v>143.855</v>
      </c>
      <c r="AR116" s="212" t="s">
        <v>77</v>
      </c>
      <c r="AT116" s="213" t="s">
        <v>71</v>
      </c>
      <c r="AU116" s="213" t="s">
        <v>77</v>
      </c>
      <c r="AY116" s="212" t="s">
        <v>158</v>
      </c>
      <c r="BK116" s="214">
        <f>SUM(BK117:BK176)</f>
        <v>0</v>
      </c>
    </row>
    <row r="117" spans="2:65" s="1" customFormat="1" ht="25.5" customHeight="1">
      <c r="B117" s="45"/>
      <c r="C117" s="217" t="s">
        <v>77</v>
      </c>
      <c r="D117" s="217" t="s">
        <v>160</v>
      </c>
      <c r="E117" s="218" t="s">
        <v>161</v>
      </c>
      <c r="F117" s="219" t="s">
        <v>162</v>
      </c>
      <c r="G117" s="220" t="s">
        <v>163</v>
      </c>
      <c r="H117" s="221">
        <v>60</v>
      </c>
      <c r="I117" s="222"/>
      <c r="J117" s="223">
        <f>ROUND(I117*H117,2)</f>
        <v>0</v>
      </c>
      <c r="K117" s="219" t="s">
        <v>164</v>
      </c>
      <c r="L117" s="71"/>
      <c r="M117" s="224" t="s">
        <v>21</v>
      </c>
      <c r="N117" s="225" t="s">
        <v>43</v>
      </c>
      <c r="O117" s="46"/>
      <c r="P117" s="226">
        <f>O117*H117</f>
        <v>0</v>
      </c>
      <c r="Q117" s="226">
        <v>0</v>
      </c>
      <c r="R117" s="226">
        <f>Q117*H117</f>
        <v>0</v>
      </c>
      <c r="S117" s="226">
        <v>0</v>
      </c>
      <c r="T117" s="227">
        <f>S117*H117</f>
        <v>0</v>
      </c>
      <c r="AR117" s="23" t="s">
        <v>165</v>
      </c>
      <c r="AT117" s="23" t="s">
        <v>160</v>
      </c>
      <c r="AU117" s="23" t="s">
        <v>82</v>
      </c>
      <c r="AY117" s="23" t="s">
        <v>158</v>
      </c>
      <c r="BE117" s="228">
        <f>IF(N117="základní",J117,0)</f>
        <v>0</v>
      </c>
      <c r="BF117" s="228">
        <f>IF(N117="snížená",J117,0)</f>
        <v>0</v>
      </c>
      <c r="BG117" s="228">
        <f>IF(N117="zákl. přenesená",J117,0)</f>
        <v>0</v>
      </c>
      <c r="BH117" s="228">
        <f>IF(N117="sníž. přenesená",J117,0)</f>
        <v>0</v>
      </c>
      <c r="BI117" s="228">
        <f>IF(N117="nulová",J117,0)</f>
        <v>0</v>
      </c>
      <c r="BJ117" s="23" t="s">
        <v>77</v>
      </c>
      <c r="BK117" s="228">
        <f>ROUND(I117*H117,2)</f>
        <v>0</v>
      </c>
      <c r="BL117" s="23" t="s">
        <v>165</v>
      </c>
      <c r="BM117" s="23" t="s">
        <v>166</v>
      </c>
    </row>
    <row r="118" spans="2:47" s="1" customFormat="1" ht="13.5">
      <c r="B118" s="45"/>
      <c r="C118" s="73"/>
      <c r="D118" s="229" t="s">
        <v>167</v>
      </c>
      <c r="E118" s="73"/>
      <c r="F118" s="230" t="s">
        <v>168</v>
      </c>
      <c r="G118" s="73"/>
      <c r="H118" s="73"/>
      <c r="I118" s="188"/>
      <c r="J118" s="73"/>
      <c r="K118" s="73"/>
      <c r="L118" s="71"/>
      <c r="M118" s="231"/>
      <c r="N118" s="46"/>
      <c r="O118" s="46"/>
      <c r="P118" s="46"/>
      <c r="Q118" s="46"/>
      <c r="R118" s="46"/>
      <c r="S118" s="46"/>
      <c r="T118" s="94"/>
      <c r="AT118" s="23" t="s">
        <v>167</v>
      </c>
      <c r="AU118" s="23" t="s">
        <v>82</v>
      </c>
    </row>
    <row r="119" spans="2:65" s="1" customFormat="1" ht="16.5" customHeight="1">
      <c r="B119" s="45"/>
      <c r="C119" s="217" t="s">
        <v>82</v>
      </c>
      <c r="D119" s="217" t="s">
        <v>160</v>
      </c>
      <c r="E119" s="218" t="s">
        <v>169</v>
      </c>
      <c r="F119" s="219" t="s">
        <v>170</v>
      </c>
      <c r="G119" s="220" t="s">
        <v>163</v>
      </c>
      <c r="H119" s="221">
        <v>310</v>
      </c>
      <c r="I119" s="222"/>
      <c r="J119" s="223">
        <f>ROUND(I119*H119,2)</f>
        <v>0</v>
      </c>
      <c r="K119" s="219" t="s">
        <v>21</v>
      </c>
      <c r="L119" s="71"/>
      <c r="M119" s="224" t="s">
        <v>21</v>
      </c>
      <c r="N119" s="225" t="s">
        <v>43</v>
      </c>
      <c r="O119" s="46"/>
      <c r="P119" s="226">
        <f>O119*H119</f>
        <v>0</v>
      </c>
      <c r="Q119" s="226">
        <v>0</v>
      </c>
      <c r="R119" s="226">
        <f>Q119*H119</f>
        <v>0</v>
      </c>
      <c r="S119" s="226">
        <v>0</v>
      </c>
      <c r="T119" s="227">
        <f>S119*H119</f>
        <v>0</v>
      </c>
      <c r="AR119" s="23" t="s">
        <v>165</v>
      </c>
      <c r="AT119" s="23" t="s">
        <v>160</v>
      </c>
      <c r="AU119" s="23" t="s">
        <v>82</v>
      </c>
      <c r="AY119" s="23" t="s">
        <v>158</v>
      </c>
      <c r="BE119" s="228">
        <f>IF(N119="základní",J119,0)</f>
        <v>0</v>
      </c>
      <c r="BF119" s="228">
        <f>IF(N119="snížená",J119,0)</f>
        <v>0</v>
      </c>
      <c r="BG119" s="228">
        <f>IF(N119="zákl. přenesená",J119,0)</f>
        <v>0</v>
      </c>
      <c r="BH119" s="228">
        <f>IF(N119="sníž. přenesená",J119,0)</f>
        <v>0</v>
      </c>
      <c r="BI119" s="228">
        <f>IF(N119="nulová",J119,0)</f>
        <v>0</v>
      </c>
      <c r="BJ119" s="23" t="s">
        <v>77</v>
      </c>
      <c r="BK119" s="228">
        <f>ROUND(I119*H119,2)</f>
        <v>0</v>
      </c>
      <c r="BL119" s="23" t="s">
        <v>165</v>
      </c>
      <c r="BM119" s="23" t="s">
        <v>171</v>
      </c>
    </row>
    <row r="120" spans="2:65" s="1" customFormat="1" ht="25.5" customHeight="1">
      <c r="B120" s="45"/>
      <c r="C120" s="217" t="s">
        <v>172</v>
      </c>
      <c r="D120" s="217" t="s">
        <v>160</v>
      </c>
      <c r="E120" s="218" t="s">
        <v>173</v>
      </c>
      <c r="F120" s="219" t="s">
        <v>174</v>
      </c>
      <c r="G120" s="220" t="s">
        <v>163</v>
      </c>
      <c r="H120" s="221">
        <v>149</v>
      </c>
      <c r="I120" s="222"/>
      <c r="J120" s="223">
        <f>ROUND(I120*H120,2)</f>
        <v>0</v>
      </c>
      <c r="K120" s="219" t="s">
        <v>164</v>
      </c>
      <c r="L120" s="71"/>
      <c r="M120" s="224" t="s">
        <v>21</v>
      </c>
      <c r="N120" s="225" t="s">
        <v>43</v>
      </c>
      <c r="O120" s="46"/>
      <c r="P120" s="226">
        <f>O120*H120</f>
        <v>0</v>
      </c>
      <c r="Q120" s="226">
        <v>0</v>
      </c>
      <c r="R120" s="226">
        <f>Q120*H120</f>
        <v>0</v>
      </c>
      <c r="S120" s="226">
        <v>0.255</v>
      </c>
      <c r="T120" s="227">
        <f>S120*H120</f>
        <v>37.995</v>
      </c>
      <c r="AR120" s="23" t="s">
        <v>165</v>
      </c>
      <c r="AT120" s="23" t="s">
        <v>160</v>
      </c>
      <c r="AU120" s="23" t="s">
        <v>82</v>
      </c>
      <c r="AY120" s="23" t="s">
        <v>158</v>
      </c>
      <c r="BE120" s="228">
        <f>IF(N120="základní",J120,0)</f>
        <v>0</v>
      </c>
      <c r="BF120" s="228">
        <f>IF(N120="snížená",J120,0)</f>
        <v>0</v>
      </c>
      <c r="BG120" s="228">
        <f>IF(N120="zákl. přenesená",J120,0)</f>
        <v>0</v>
      </c>
      <c r="BH120" s="228">
        <f>IF(N120="sníž. přenesená",J120,0)</f>
        <v>0</v>
      </c>
      <c r="BI120" s="228">
        <f>IF(N120="nulová",J120,0)</f>
        <v>0</v>
      </c>
      <c r="BJ120" s="23" t="s">
        <v>77</v>
      </c>
      <c r="BK120" s="228">
        <f>ROUND(I120*H120,2)</f>
        <v>0</v>
      </c>
      <c r="BL120" s="23" t="s">
        <v>165</v>
      </c>
      <c r="BM120" s="23" t="s">
        <v>175</v>
      </c>
    </row>
    <row r="121" spans="2:47" s="1" customFormat="1" ht="13.5">
      <c r="B121" s="45"/>
      <c r="C121" s="73"/>
      <c r="D121" s="229" t="s">
        <v>167</v>
      </c>
      <c r="E121" s="73"/>
      <c r="F121" s="230" t="s">
        <v>176</v>
      </c>
      <c r="G121" s="73"/>
      <c r="H121" s="73"/>
      <c r="I121" s="188"/>
      <c r="J121" s="73"/>
      <c r="K121" s="73"/>
      <c r="L121" s="71"/>
      <c r="M121" s="231"/>
      <c r="N121" s="46"/>
      <c r="O121" s="46"/>
      <c r="P121" s="46"/>
      <c r="Q121" s="46"/>
      <c r="R121" s="46"/>
      <c r="S121" s="46"/>
      <c r="T121" s="94"/>
      <c r="AT121" s="23" t="s">
        <v>167</v>
      </c>
      <c r="AU121" s="23" t="s">
        <v>82</v>
      </c>
    </row>
    <row r="122" spans="2:65" s="1" customFormat="1" ht="25.5" customHeight="1">
      <c r="B122" s="45"/>
      <c r="C122" s="217" t="s">
        <v>165</v>
      </c>
      <c r="D122" s="217" t="s">
        <v>160</v>
      </c>
      <c r="E122" s="218" t="s">
        <v>177</v>
      </c>
      <c r="F122" s="219" t="s">
        <v>178</v>
      </c>
      <c r="G122" s="220" t="s">
        <v>163</v>
      </c>
      <c r="H122" s="221">
        <v>104</v>
      </c>
      <c r="I122" s="222"/>
      <c r="J122" s="223">
        <f>ROUND(I122*H122,2)</f>
        <v>0</v>
      </c>
      <c r="K122" s="219" t="s">
        <v>164</v>
      </c>
      <c r="L122" s="71"/>
      <c r="M122" s="224" t="s">
        <v>21</v>
      </c>
      <c r="N122" s="225" t="s">
        <v>43</v>
      </c>
      <c r="O122" s="46"/>
      <c r="P122" s="226">
        <f>O122*H122</f>
        <v>0</v>
      </c>
      <c r="Q122" s="226">
        <v>0</v>
      </c>
      <c r="R122" s="226">
        <f>Q122*H122</f>
        <v>0</v>
      </c>
      <c r="S122" s="226">
        <v>0.26</v>
      </c>
      <c r="T122" s="227">
        <f>S122*H122</f>
        <v>27.04</v>
      </c>
      <c r="AR122" s="23" t="s">
        <v>165</v>
      </c>
      <c r="AT122" s="23" t="s">
        <v>160</v>
      </c>
      <c r="AU122" s="23" t="s">
        <v>82</v>
      </c>
      <c r="AY122" s="23" t="s">
        <v>158</v>
      </c>
      <c r="BE122" s="228">
        <f>IF(N122="základní",J122,0)</f>
        <v>0</v>
      </c>
      <c r="BF122" s="228">
        <f>IF(N122="snížená",J122,0)</f>
        <v>0</v>
      </c>
      <c r="BG122" s="228">
        <f>IF(N122="zákl. přenesená",J122,0)</f>
        <v>0</v>
      </c>
      <c r="BH122" s="228">
        <f>IF(N122="sníž. přenesená",J122,0)</f>
        <v>0</v>
      </c>
      <c r="BI122" s="228">
        <f>IF(N122="nulová",J122,0)</f>
        <v>0</v>
      </c>
      <c r="BJ122" s="23" t="s">
        <v>77</v>
      </c>
      <c r="BK122" s="228">
        <f>ROUND(I122*H122,2)</f>
        <v>0</v>
      </c>
      <c r="BL122" s="23" t="s">
        <v>165</v>
      </c>
      <c r="BM122" s="23" t="s">
        <v>179</v>
      </c>
    </row>
    <row r="123" spans="2:47" s="1" customFormat="1" ht="13.5">
      <c r="B123" s="45"/>
      <c r="C123" s="73"/>
      <c r="D123" s="229" t="s">
        <v>167</v>
      </c>
      <c r="E123" s="73"/>
      <c r="F123" s="230" t="s">
        <v>176</v>
      </c>
      <c r="G123" s="73"/>
      <c r="H123" s="73"/>
      <c r="I123" s="188"/>
      <c r="J123" s="73"/>
      <c r="K123" s="73"/>
      <c r="L123" s="71"/>
      <c r="M123" s="231"/>
      <c r="N123" s="46"/>
      <c r="O123" s="46"/>
      <c r="P123" s="46"/>
      <c r="Q123" s="46"/>
      <c r="R123" s="46"/>
      <c r="S123" s="46"/>
      <c r="T123" s="94"/>
      <c r="AT123" s="23" t="s">
        <v>167</v>
      </c>
      <c r="AU123" s="23" t="s">
        <v>82</v>
      </c>
    </row>
    <row r="124" spans="2:65" s="1" customFormat="1" ht="16.5" customHeight="1">
      <c r="B124" s="45"/>
      <c r="C124" s="217" t="s">
        <v>180</v>
      </c>
      <c r="D124" s="217" t="s">
        <v>160</v>
      </c>
      <c r="E124" s="218" t="s">
        <v>181</v>
      </c>
      <c r="F124" s="219" t="s">
        <v>182</v>
      </c>
      <c r="G124" s="220" t="s">
        <v>163</v>
      </c>
      <c r="H124" s="221">
        <v>13.5</v>
      </c>
      <c r="I124" s="222"/>
      <c r="J124" s="223">
        <f>ROUND(I124*H124,2)</f>
        <v>0</v>
      </c>
      <c r="K124" s="219" t="s">
        <v>21</v>
      </c>
      <c r="L124" s="71"/>
      <c r="M124" s="224" t="s">
        <v>21</v>
      </c>
      <c r="N124" s="225" t="s">
        <v>43</v>
      </c>
      <c r="O124" s="46"/>
      <c r="P124" s="226">
        <f>O124*H124</f>
        <v>0</v>
      </c>
      <c r="Q124" s="226">
        <v>0</v>
      </c>
      <c r="R124" s="226">
        <f>Q124*H124</f>
        <v>0</v>
      </c>
      <c r="S124" s="226">
        <v>0</v>
      </c>
      <c r="T124" s="227">
        <f>S124*H124</f>
        <v>0</v>
      </c>
      <c r="AR124" s="23" t="s">
        <v>165</v>
      </c>
      <c r="AT124" s="23" t="s">
        <v>160</v>
      </c>
      <c r="AU124" s="23" t="s">
        <v>82</v>
      </c>
      <c r="AY124" s="23" t="s">
        <v>158</v>
      </c>
      <c r="BE124" s="228">
        <f>IF(N124="základní",J124,0)</f>
        <v>0</v>
      </c>
      <c r="BF124" s="228">
        <f>IF(N124="snížená",J124,0)</f>
        <v>0</v>
      </c>
      <c r="BG124" s="228">
        <f>IF(N124="zákl. přenesená",J124,0)</f>
        <v>0</v>
      </c>
      <c r="BH124" s="228">
        <f>IF(N124="sníž. přenesená",J124,0)</f>
        <v>0</v>
      </c>
      <c r="BI124" s="228">
        <f>IF(N124="nulová",J124,0)</f>
        <v>0</v>
      </c>
      <c r="BJ124" s="23" t="s">
        <v>77</v>
      </c>
      <c r="BK124" s="228">
        <f>ROUND(I124*H124,2)</f>
        <v>0</v>
      </c>
      <c r="BL124" s="23" t="s">
        <v>165</v>
      </c>
      <c r="BM124" s="23" t="s">
        <v>183</v>
      </c>
    </row>
    <row r="125" spans="2:65" s="1" customFormat="1" ht="25.5" customHeight="1">
      <c r="B125" s="45"/>
      <c r="C125" s="217" t="s">
        <v>184</v>
      </c>
      <c r="D125" s="217" t="s">
        <v>160</v>
      </c>
      <c r="E125" s="218" t="s">
        <v>185</v>
      </c>
      <c r="F125" s="219" t="s">
        <v>186</v>
      </c>
      <c r="G125" s="220" t="s">
        <v>163</v>
      </c>
      <c r="H125" s="221">
        <v>149</v>
      </c>
      <c r="I125" s="222"/>
      <c r="J125" s="223">
        <f>ROUND(I125*H125,2)</f>
        <v>0</v>
      </c>
      <c r="K125" s="219" t="s">
        <v>164</v>
      </c>
      <c r="L125" s="71"/>
      <c r="M125" s="224" t="s">
        <v>21</v>
      </c>
      <c r="N125" s="225" t="s">
        <v>43</v>
      </c>
      <c r="O125" s="46"/>
      <c r="P125" s="226">
        <f>O125*H125</f>
        <v>0</v>
      </c>
      <c r="Q125" s="226">
        <v>0</v>
      </c>
      <c r="R125" s="226">
        <f>Q125*H125</f>
        <v>0</v>
      </c>
      <c r="S125" s="226">
        <v>0.18</v>
      </c>
      <c r="T125" s="227">
        <f>S125*H125</f>
        <v>26.82</v>
      </c>
      <c r="AR125" s="23" t="s">
        <v>165</v>
      </c>
      <c r="AT125" s="23" t="s">
        <v>160</v>
      </c>
      <c r="AU125" s="23" t="s">
        <v>82</v>
      </c>
      <c r="AY125" s="23" t="s">
        <v>158</v>
      </c>
      <c r="BE125" s="228">
        <f>IF(N125="základní",J125,0)</f>
        <v>0</v>
      </c>
      <c r="BF125" s="228">
        <f>IF(N125="snížená",J125,0)</f>
        <v>0</v>
      </c>
      <c r="BG125" s="228">
        <f>IF(N125="zákl. přenesená",J125,0)</f>
        <v>0</v>
      </c>
      <c r="BH125" s="228">
        <f>IF(N125="sníž. přenesená",J125,0)</f>
        <v>0</v>
      </c>
      <c r="BI125" s="228">
        <f>IF(N125="nulová",J125,0)</f>
        <v>0</v>
      </c>
      <c r="BJ125" s="23" t="s">
        <v>77</v>
      </c>
      <c r="BK125" s="228">
        <f>ROUND(I125*H125,2)</f>
        <v>0</v>
      </c>
      <c r="BL125" s="23" t="s">
        <v>165</v>
      </c>
      <c r="BM125" s="23" t="s">
        <v>187</v>
      </c>
    </row>
    <row r="126" spans="2:47" s="1" customFormat="1" ht="13.5">
      <c r="B126" s="45"/>
      <c r="C126" s="73"/>
      <c r="D126" s="229" t="s">
        <v>167</v>
      </c>
      <c r="E126" s="73"/>
      <c r="F126" s="230" t="s">
        <v>188</v>
      </c>
      <c r="G126" s="73"/>
      <c r="H126" s="73"/>
      <c r="I126" s="188"/>
      <c r="J126" s="73"/>
      <c r="K126" s="73"/>
      <c r="L126" s="71"/>
      <c r="M126" s="231"/>
      <c r="N126" s="46"/>
      <c r="O126" s="46"/>
      <c r="P126" s="46"/>
      <c r="Q126" s="46"/>
      <c r="R126" s="46"/>
      <c r="S126" s="46"/>
      <c r="T126" s="94"/>
      <c r="AT126" s="23" t="s">
        <v>167</v>
      </c>
      <c r="AU126" s="23" t="s">
        <v>82</v>
      </c>
    </row>
    <row r="127" spans="2:65" s="1" customFormat="1" ht="25.5" customHeight="1">
      <c r="B127" s="45"/>
      <c r="C127" s="217" t="s">
        <v>189</v>
      </c>
      <c r="D127" s="217" t="s">
        <v>160</v>
      </c>
      <c r="E127" s="218" t="s">
        <v>190</v>
      </c>
      <c r="F127" s="219" t="s">
        <v>191</v>
      </c>
      <c r="G127" s="220" t="s">
        <v>163</v>
      </c>
      <c r="H127" s="221">
        <v>104</v>
      </c>
      <c r="I127" s="222"/>
      <c r="J127" s="223">
        <f>ROUND(I127*H127,2)</f>
        <v>0</v>
      </c>
      <c r="K127" s="219" t="s">
        <v>164</v>
      </c>
      <c r="L127" s="71"/>
      <c r="M127" s="224" t="s">
        <v>21</v>
      </c>
      <c r="N127" s="225" t="s">
        <v>43</v>
      </c>
      <c r="O127" s="46"/>
      <c r="P127" s="226">
        <f>O127*H127</f>
        <v>0</v>
      </c>
      <c r="Q127" s="226">
        <v>0</v>
      </c>
      <c r="R127" s="226">
        <f>Q127*H127</f>
        <v>0</v>
      </c>
      <c r="S127" s="226">
        <v>0.5</v>
      </c>
      <c r="T127" s="227">
        <f>S127*H127</f>
        <v>52</v>
      </c>
      <c r="AR127" s="23" t="s">
        <v>165</v>
      </c>
      <c r="AT127" s="23" t="s">
        <v>160</v>
      </c>
      <c r="AU127" s="23" t="s">
        <v>82</v>
      </c>
      <c r="AY127" s="23" t="s">
        <v>158</v>
      </c>
      <c r="BE127" s="228">
        <f>IF(N127="základní",J127,0)</f>
        <v>0</v>
      </c>
      <c r="BF127" s="228">
        <f>IF(N127="snížená",J127,0)</f>
        <v>0</v>
      </c>
      <c r="BG127" s="228">
        <f>IF(N127="zákl. přenesená",J127,0)</f>
        <v>0</v>
      </c>
      <c r="BH127" s="228">
        <f>IF(N127="sníž. přenesená",J127,0)</f>
        <v>0</v>
      </c>
      <c r="BI127" s="228">
        <f>IF(N127="nulová",J127,0)</f>
        <v>0</v>
      </c>
      <c r="BJ127" s="23" t="s">
        <v>77</v>
      </c>
      <c r="BK127" s="228">
        <f>ROUND(I127*H127,2)</f>
        <v>0</v>
      </c>
      <c r="BL127" s="23" t="s">
        <v>165</v>
      </c>
      <c r="BM127" s="23" t="s">
        <v>192</v>
      </c>
    </row>
    <row r="128" spans="2:47" s="1" customFormat="1" ht="13.5">
      <c r="B128" s="45"/>
      <c r="C128" s="73"/>
      <c r="D128" s="229" t="s">
        <v>167</v>
      </c>
      <c r="E128" s="73"/>
      <c r="F128" s="230" t="s">
        <v>188</v>
      </c>
      <c r="G128" s="73"/>
      <c r="H128" s="73"/>
      <c r="I128" s="188"/>
      <c r="J128" s="73"/>
      <c r="K128" s="73"/>
      <c r="L128" s="71"/>
      <c r="M128" s="231"/>
      <c r="N128" s="46"/>
      <c r="O128" s="46"/>
      <c r="P128" s="46"/>
      <c r="Q128" s="46"/>
      <c r="R128" s="46"/>
      <c r="S128" s="46"/>
      <c r="T128" s="94"/>
      <c r="AT128" s="23" t="s">
        <v>167</v>
      </c>
      <c r="AU128" s="23" t="s">
        <v>82</v>
      </c>
    </row>
    <row r="129" spans="2:65" s="1" customFormat="1" ht="25.5" customHeight="1">
      <c r="B129" s="45"/>
      <c r="C129" s="217" t="s">
        <v>193</v>
      </c>
      <c r="D129" s="217" t="s">
        <v>160</v>
      </c>
      <c r="E129" s="218" t="s">
        <v>194</v>
      </c>
      <c r="F129" s="219" t="s">
        <v>195</v>
      </c>
      <c r="G129" s="220" t="s">
        <v>196</v>
      </c>
      <c r="H129" s="221">
        <v>205.178</v>
      </c>
      <c r="I129" s="222"/>
      <c r="J129" s="223">
        <f>ROUND(I129*H129,2)</f>
        <v>0</v>
      </c>
      <c r="K129" s="219" t="s">
        <v>164</v>
      </c>
      <c r="L129" s="71"/>
      <c r="M129" s="224" t="s">
        <v>21</v>
      </c>
      <c r="N129" s="225" t="s">
        <v>43</v>
      </c>
      <c r="O129" s="46"/>
      <c r="P129" s="226">
        <f>O129*H129</f>
        <v>0</v>
      </c>
      <c r="Q129" s="226">
        <v>0</v>
      </c>
      <c r="R129" s="226">
        <f>Q129*H129</f>
        <v>0</v>
      </c>
      <c r="S129" s="226">
        <v>0</v>
      </c>
      <c r="T129" s="227">
        <f>S129*H129</f>
        <v>0</v>
      </c>
      <c r="AR129" s="23" t="s">
        <v>165</v>
      </c>
      <c r="AT129" s="23" t="s">
        <v>160</v>
      </c>
      <c r="AU129" s="23" t="s">
        <v>82</v>
      </c>
      <c r="AY129" s="23" t="s">
        <v>158</v>
      </c>
      <c r="BE129" s="228">
        <f>IF(N129="základní",J129,0)</f>
        <v>0</v>
      </c>
      <c r="BF129" s="228">
        <f>IF(N129="snížená",J129,0)</f>
        <v>0</v>
      </c>
      <c r="BG129" s="228">
        <f>IF(N129="zákl. přenesená",J129,0)</f>
        <v>0</v>
      </c>
      <c r="BH129" s="228">
        <f>IF(N129="sníž. přenesená",J129,0)</f>
        <v>0</v>
      </c>
      <c r="BI129" s="228">
        <f>IF(N129="nulová",J129,0)</f>
        <v>0</v>
      </c>
      <c r="BJ129" s="23" t="s">
        <v>77</v>
      </c>
      <c r="BK129" s="228">
        <f>ROUND(I129*H129,2)</f>
        <v>0</v>
      </c>
      <c r="BL129" s="23" t="s">
        <v>165</v>
      </c>
      <c r="BM129" s="23" t="s">
        <v>197</v>
      </c>
    </row>
    <row r="130" spans="2:47" s="1" customFormat="1" ht="13.5">
      <c r="B130" s="45"/>
      <c r="C130" s="73"/>
      <c r="D130" s="229" t="s">
        <v>167</v>
      </c>
      <c r="E130" s="73"/>
      <c r="F130" s="230" t="s">
        <v>198</v>
      </c>
      <c r="G130" s="73"/>
      <c r="H130" s="73"/>
      <c r="I130" s="188"/>
      <c r="J130" s="73"/>
      <c r="K130" s="73"/>
      <c r="L130" s="71"/>
      <c r="M130" s="231"/>
      <c r="N130" s="46"/>
      <c r="O130" s="46"/>
      <c r="P130" s="46"/>
      <c r="Q130" s="46"/>
      <c r="R130" s="46"/>
      <c r="S130" s="46"/>
      <c r="T130" s="94"/>
      <c r="AT130" s="23" t="s">
        <v>167</v>
      </c>
      <c r="AU130" s="23" t="s">
        <v>82</v>
      </c>
    </row>
    <row r="131" spans="2:65" s="1" customFormat="1" ht="25.5" customHeight="1">
      <c r="B131" s="45"/>
      <c r="C131" s="217" t="s">
        <v>199</v>
      </c>
      <c r="D131" s="217" t="s">
        <v>160</v>
      </c>
      <c r="E131" s="218" t="s">
        <v>200</v>
      </c>
      <c r="F131" s="219" t="s">
        <v>201</v>
      </c>
      <c r="G131" s="220" t="s">
        <v>196</v>
      </c>
      <c r="H131" s="221">
        <v>102.589</v>
      </c>
      <c r="I131" s="222"/>
      <c r="J131" s="223">
        <f>ROUND(I131*H131,2)</f>
        <v>0</v>
      </c>
      <c r="K131" s="219" t="s">
        <v>164</v>
      </c>
      <c r="L131" s="71"/>
      <c r="M131" s="224" t="s">
        <v>21</v>
      </c>
      <c r="N131" s="225" t="s">
        <v>43</v>
      </c>
      <c r="O131" s="46"/>
      <c r="P131" s="226">
        <f>O131*H131</f>
        <v>0</v>
      </c>
      <c r="Q131" s="226">
        <v>0</v>
      </c>
      <c r="R131" s="226">
        <f>Q131*H131</f>
        <v>0</v>
      </c>
      <c r="S131" s="226">
        <v>0</v>
      </c>
      <c r="T131" s="227">
        <f>S131*H131</f>
        <v>0</v>
      </c>
      <c r="AR131" s="23" t="s">
        <v>165</v>
      </c>
      <c r="AT131" s="23" t="s">
        <v>160</v>
      </c>
      <c r="AU131" s="23" t="s">
        <v>82</v>
      </c>
      <c r="AY131" s="23" t="s">
        <v>158</v>
      </c>
      <c r="BE131" s="228">
        <f>IF(N131="základní",J131,0)</f>
        <v>0</v>
      </c>
      <c r="BF131" s="228">
        <f>IF(N131="snížená",J131,0)</f>
        <v>0</v>
      </c>
      <c r="BG131" s="228">
        <f>IF(N131="zákl. přenesená",J131,0)</f>
        <v>0</v>
      </c>
      <c r="BH131" s="228">
        <f>IF(N131="sníž. přenesená",J131,0)</f>
        <v>0</v>
      </c>
      <c r="BI131" s="228">
        <f>IF(N131="nulová",J131,0)</f>
        <v>0</v>
      </c>
      <c r="BJ131" s="23" t="s">
        <v>77</v>
      </c>
      <c r="BK131" s="228">
        <f>ROUND(I131*H131,2)</f>
        <v>0</v>
      </c>
      <c r="BL131" s="23" t="s">
        <v>165</v>
      </c>
      <c r="BM131" s="23" t="s">
        <v>202</v>
      </c>
    </row>
    <row r="132" spans="2:47" s="1" customFormat="1" ht="13.5">
      <c r="B132" s="45"/>
      <c r="C132" s="73"/>
      <c r="D132" s="229" t="s">
        <v>167</v>
      </c>
      <c r="E132" s="73"/>
      <c r="F132" s="230" t="s">
        <v>198</v>
      </c>
      <c r="G132" s="73"/>
      <c r="H132" s="73"/>
      <c r="I132" s="188"/>
      <c r="J132" s="73"/>
      <c r="K132" s="73"/>
      <c r="L132" s="71"/>
      <c r="M132" s="231"/>
      <c r="N132" s="46"/>
      <c r="O132" s="46"/>
      <c r="P132" s="46"/>
      <c r="Q132" s="46"/>
      <c r="R132" s="46"/>
      <c r="S132" s="46"/>
      <c r="T132" s="94"/>
      <c r="AT132" s="23" t="s">
        <v>167</v>
      </c>
      <c r="AU132" s="23" t="s">
        <v>82</v>
      </c>
    </row>
    <row r="133" spans="2:65" s="1" customFormat="1" ht="25.5" customHeight="1">
      <c r="B133" s="45"/>
      <c r="C133" s="217" t="s">
        <v>203</v>
      </c>
      <c r="D133" s="217" t="s">
        <v>160</v>
      </c>
      <c r="E133" s="218" t="s">
        <v>204</v>
      </c>
      <c r="F133" s="219" t="s">
        <v>205</v>
      </c>
      <c r="G133" s="220" t="s">
        <v>196</v>
      </c>
      <c r="H133" s="221">
        <v>4.536</v>
      </c>
      <c r="I133" s="222"/>
      <c r="J133" s="223">
        <f>ROUND(I133*H133,2)</f>
        <v>0</v>
      </c>
      <c r="K133" s="219" t="s">
        <v>164</v>
      </c>
      <c r="L133" s="71"/>
      <c r="M133" s="224" t="s">
        <v>21</v>
      </c>
      <c r="N133" s="225" t="s">
        <v>43</v>
      </c>
      <c r="O133" s="46"/>
      <c r="P133" s="226">
        <f>O133*H133</f>
        <v>0</v>
      </c>
      <c r="Q133" s="226">
        <v>0</v>
      </c>
      <c r="R133" s="226">
        <f>Q133*H133</f>
        <v>0</v>
      </c>
      <c r="S133" s="226">
        <v>0</v>
      </c>
      <c r="T133" s="227">
        <f>S133*H133</f>
        <v>0</v>
      </c>
      <c r="AR133" s="23" t="s">
        <v>165</v>
      </c>
      <c r="AT133" s="23" t="s">
        <v>160</v>
      </c>
      <c r="AU133" s="23" t="s">
        <v>82</v>
      </c>
      <c r="AY133" s="23" t="s">
        <v>158</v>
      </c>
      <c r="BE133" s="228">
        <f>IF(N133="základní",J133,0)</f>
        <v>0</v>
      </c>
      <c r="BF133" s="228">
        <f>IF(N133="snížená",J133,0)</f>
        <v>0</v>
      </c>
      <c r="BG133" s="228">
        <f>IF(N133="zákl. přenesená",J133,0)</f>
        <v>0</v>
      </c>
      <c r="BH133" s="228">
        <f>IF(N133="sníž. přenesená",J133,0)</f>
        <v>0</v>
      </c>
      <c r="BI133" s="228">
        <f>IF(N133="nulová",J133,0)</f>
        <v>0</v>
      </c>
      <c r="BJ133" s="23" t="s">
        <v>77</v>
      </c>
      <c r="BK133" s="228">
        <f>ROUND(I133*H133,2)</f>
        <v>0</v>
      </c>
      <c r="BL133" s="23" t="s">
        <v>165</v>
      </c>
      <c r="BM133" s="23" t="s">
        <v>206</v>
      </c>
    </row>
    <row r="134" spans="2:47" s="1" customFormat="1" ht="13.5">
      <c r="B134" s="45"/>
      <c r="C134" s="73"/>
      <c r="D134" s="229" t="s">
        <v>167</v>
      </c>
      <c r="E134" s="73"/>
      <c r="F134" s="230" t="s">
        <v>207</v>
      </c>
      <c r="G134" s="73"/>
      <c r="H134" s="73"/>
      <c r="I134" s="188"/>
      <c r="J134" s="73"/>
      <c r="K134" s="73"/>
      <c r="L134" s="71"/>
      <c r="M134" s="231"/>
      <c r="N134" s="46"/>
      <c r="O134" s="46"/>
      <c r="P134" s="46"/>
      <c r="Q134" s="46"/>
      <c r="R134" s="46"/>
      <c r="S134" s="46"/>
      <c r="T134" s="94"/>
      <c r="AT134" s="23" t="s">
        <v>167</v>
      </c>
      <c r="AU134" s="23" t="s">
        <v>82</v>
      </c>
    </row>
    <row r="135" spans="2:51" s="11" customFormat="1" ht="13.5">
      <c r="B135" s="232"/>
      <c r="C135" s="233"/>
      <c r="D135" s="229" t="s">
        <v>208</v>
      </c>
      <c r="E135" s="234" t="s">
        <v>21</v>
      </c>
      <c r="F135" s="235" t="s">
        <v>209</v>
      </c>
      <c r="G135" s="233"/>
      <c r="H135" s="234" t="s">
        <v>21</v>
      </c>
      <c r="I135" s="236"/>
      <c r="J135" s="233"/>
      <c r="K135" s="233"/>
      <c r="L135" s="237"/>
      <c r="M135" s="238"/>
      <c r="N135" s="239"/>
      <c r="O135" s="239"/>
      <c r="P135" s="239"/>
      <c r="Q135" s="239"/>
      <c r="R135" s="239"/>
      <c r="S135" s="239"/>
      <c r="T135" s="240"/>
      <c r="AT135" s="241" t="s">
        <v>208</v>
      </c>
      <c r="AU135" s="241" t="s">
        <v>82</v>
      </c>
      <c r="AV135" s="11" t="s">
        <v>77</v>
      </c>
      <c r="AW135" s="11" t="s">
        <v>35</v>
      </c>
      <c r="AX135" s="11" t="s">
        <v>72</v>
      </c>
      <c r="AY135" s="241" t="s">
        <v>158</v>
      </c>
    </row>
    <row r="136" spans="2:51" s="12" customFormat="1" ht="13.5">
      <c r="B136" s="242"/>
      <c r="C136" s="243"/>
      <c r="D136" s="229" t="s">
        <v>208</v>
      </c>
      <c r="E136" s="244" t="s">
        <v>21</v>
      </c>
      <c r="F136" s="245" t="s">
        <v>210</v>
      </c>
      <c r="G136" s="243"/>
      <c r="H136" s="246">
        <v>4.536</v>
      </c>
      <c r="I136" s="247"/>
      <c r="J136" s="243"/>
      <c r="K136" s="243"/>
      <c r="L136" s="248"/>
      <c r="M136" s="249"/>
      <c r="N136" s="250"/>
      <c r="O136" s="250"/>
      <c r="P136" s="250"/>
      <c r="Q136" s="250"/>
      <c r="R136" s="250"/>
      <c r="S136" s="250"/>
      <c r="T136" s="251"/>
      <c r="AT136" s="252" t="s">
        <v>208</v>
      </c>
      <c r="AU136" s="252" t="s">
        <v>82</v>
      </c>
      <c r="AV136" s="12" t="s">
        <v>82</v>
      </c>
      <c r="AW136" s="12" t="s">
        <v>35</v>
      </c>
      <c r="AX136" s="12" t="s">
        <v>72</v>
      </c>
      <c r="AY136" s="252" t="s">
        <v>158</v>
      </c>
    </row>
    <row r="137" spans="2:51" s="13" customFormat="1" ht="13.5">
      <c r="B137" s="253"/>
      <c r="C137" s="254"/>
      <c r="D137" s="229" t="s">
        <v>208</v>
      </c>
      <c r="E137" s="255" t="s">
        <v>21</v>
      </c>
      <c r="F137" s="256" t="s">
        <v>211</v>
      </c>
      <c r="G137" s="254"/>
      <c r="H137" s="257">
        <v>4.536</v>
      </c>
      <c r="I137" s="258"/>
      <c r="J137" s="254"/>
      <c r="K137" s="254"/>
      <c r="L137" s="259"/>
      <c r="M137" s="260"/>
      <c r="N137" s="261"/>
      <c r="O137" s="261"/>
      <c r="P137" s="261"/>
      <c r="Q137" s="261"/>
      <c r="R137" s="261"/>
      <c r="S137" s="261"/>
      <c r="T137" s="262"/>
      <c r="AT137" s="263" t="s">
        <v>208</v>
      </c>
      <c r="AU137" s="263" t="s">
        <v>82</v>
      </c>
      <c r="AV137" s="13" t="s">
        <v>165</v>
      </c>
      <c r="AW137" s="13" t="s">
        <v>35</v>
      </c>
      <c r="AX137" s="13" t="s">
        <v>77</v>
      </c>
      <c r="AY137" s="263" t="s">
        <v>158</v>
      </c>
    </row>
    <row r="138" spans="2:65" s="1" customFormat="1" ht="38.25" customHeight="1">
      <c r="B138" s="45"/>
      <c r="C138" s="217" t="s">
        <v>212</v>
      </c>
      <c r="D138" s="217" t="s">
        <v>160</v>
      </c>
      <c r="E138" s="218" t="s">
        <v>213</v>
      </c>
      <c r="F138" s="219" t="s">
        <v>214</v>
      </c>
      <c r="G138" s="220" t="s">
        <v>196</v>
      </c>
      <c r="H138" s="221">
        <v>2.268</v>
      </c>
      <c r="I138" s="222"/>
      <c r="J138" s="223">
        <f>ROUND(I138*H138,2)</f>
        <v>0</v>
      </c>
      <c r="K138" s="219" t="s">
        <v>164</v>
      </c>
      <c r="L138" s="71"/>
      <c r="M138" s="224" t="s">
        <v>21</v>
      </c>
      <c r="N138" s="225" t="s">
        <v>43</v>
      </c>
      <c r="O138" s="46"/>
      <c r="P138" s="226">
        <f>O138*H138</f>
        <v>0</v>
      </c>
      <c r="Q138" s="226">
        <v>0</v>
      </c>
      <c r="R138" s="226">
        <f>Q138*H138</f>
        <v>0</v>
      </c>
      <c r="S138" s="226">
        <v>0</v>
      </c>
      <c r="T138" s="227">
        <f>S138*H138</f>
        <v>0</v>
      </c>
      <c r="AR138" s="23" t="s">
        <v>165</v>
      </c>
      <c r="AT138" s="23" t="s">
        <v>160</v>
      </c>
      <c r="AU138" s="23" t="s">
        <v>82</v>
      </c>
      <c r="AY138" s="23" t="s">
        <v>158</v>
      </c>
      <c r="BE138" s="228">
        <f>IF(N138="základní",J138,0)</f>
        <v>0</v>
      </c>
      <c r="BF138" s="228">
        <f>IF(N138="snížená",J138,0)</f>
        <v>0</v>
      </c>
      <c r="BG138" s="228">
        <f>IF(N138="zákl. přenesená",J138,0)</f>
        <v>0</v>
      </c>
      <c r="BH138" s="228">
        <f>IF(N138="sníž. přenesená",J138,0)</f>
        <v>0</v>
      </c>
      <c r="BI138" s="228">
        <f>IF(N138="nulová",J138,0)</f>
        <v>0</v>
      </c>
      <c r="BJ138" s="23" t="s">
        <v>77</v>
      </c>
      <c r="BK138" s="228">
        <f>ROUND(I138*H138,2)</f>
        <v>0</v>
      </c>
      <c r="BL138" s="23" t="s">
        <v>165</v>
      </c>
      <c r="BM138" s="23" t="s">
        <v>215</v>
      </c>
    </row>
    <row r="139" spans="2:47" s="1" customFormat="1" ht="13.5">
      <c r="B139" s="45"/>
      <c r="C139" s="73"/>
      <c r="D139" s="229" t="s">
        <v>167</v>
      </c>
      <c r="E139" s="73"/>
      <c r="F139" s="230" t="s">
        <v>207</v>
      </c>
      <c r="G139" s="73"/>
      <c r="H139" s="73"/>
      <c r="I139" s="188"/>
      <c r="J139" s="73"/>
      <c r="K139" s="73"/>
      <c r="L139" s="71"/>
      <c r="M139" s="231"/>
      <c r="N139" s="46"/>
      <c r="O139" s="46"/>
      <c r="P139" s="46"/>
      <c r="Q139" s="46"/>
      <c r="R139" s="46"/>
      <c r="S139" s="46"/>
      <c r="T139" s="94"/>
      <c r="AT139" s="23" t="s">
        <v>167</v>
      </c>
      <c r="AU139" s="23" t="s">
        <v>82</v>
      </c>
    </row>
    <row r="140" spans="2:51" s="12" customFormat="1" ht="13.5">
      <c r="B140" s="242"/>
      <c r="C140" s="243"/>
      <c r="D140" s="229" t="s">
        <v>208</v>
      </c>
      <c r="E140" s="243"/>
      <c r="F140" s="245" t="s">
        <v>216</v>
      </c>
      <c r="G140" s="243"/>
      <c r="H140" s="246">
        <v>2.268</v>
      </c>
      <c r="I140" s="247"/>
      <c r="J140" s="243"/>
      <c r="K140" s="243"/>
      <c r="L140" s="248"/>
      <c r="M140" s="249"/>
      <c r="N140" s="250"/>
      <c r="O140" s="250"/>
      <c r="P140" s="250"/>
      <c r="Q140" s="250"/>
      <c r="R140" s="250"/>
      <c r="S140" s="250"/>
      <c r="T140" s="251"/>
      <c r="AT140" s="252" t="s">
        <v>208</v>
      </c>
      <c r="AU140" s="252" t="s">
        <v>82</v>
      </c>
      <c r="AV140" s="12" t="s">
        <v>82</v>
      </c>
      <c r="AW140" s="12" t="s">
        <v>6</v>
      </c>
      <c r="AX140" s="12" t="s">
        <v>77</v>
      </c>
      <c r="AY140" s="252" t="s">
        <v>158</v>
      </c>
    </row>
    <row r="141" spans="2:65" s="1" customFormat="1" ht="16.5" customHeight="1">
      <c r="B141" s="45"/>
      <c r="C141" s="217" t="s">
        <v>217</v>
      </c>
      <c r="D141" s="217" t="s">
        <v>160</v>
      </c>
      <c r="E141" s="218" t="s">
        <v>218</v>
      </c>
      <c r="F141" s="219" t="s">
        <v>219</v>
      </c>
      <c r="G141" s="220" t="s">
        <v>163</v>
      </c>
      <c r="H141" s="221">
        <v>60</v>
      </c>
      <c r="I141" s="222"/>
      <c r="J141" s="223">
        <f>ROUND(I141*H141,2)</f>
        <v>0</v>
      </c>
      <c r="K141" s="219" t="s">
        <v>21</v>
      </c>
      <c r="L141" s="71"/>
      <c r="M141" s="224" t="s">
        <v>21</v>
      </c>
      <c r="N141" s="225" t="s">
        <v>43</v>
      </c>
      <c r="O141" s="46"/>
      <c r="P141" s="226">
        <f>O141*H141</f>
        <v>0</v>
      </c>
      <c r="Q141" s="226">
        <v>0</v>
      </c>
      <c r="R141" s="226">
        <f>Q141*H141</f>
        <v>0</v>
      </c>
      <c r="S141" s="226">
        <v>0</v>
      </c>
      <c r="T141" s="227">
        <f>S141*H141</f>
        <v>0</v>
      </c>
      <c r="AR141" s="23" t="s">
        <v>165</v>
      </c>
      <c r="AT141" s="23" t="s">
        <v>160</v>
      </c>
      <c r="AU141" s="23" t="s">
        <v>82</v>
      </c>
      <c r="AY141" s="23" t="s">
        <v>158</v>
      </c>
      <c r="BE141" s="228">
        <f>IF(N141="základní",J141,0)</f>
        <v>0</v>
      </c>
      <c r="BF141" s="228">
        <f>IF(N141="snížená",J141,0)</f>
        <v>0</v>
      </c>
      <c r="BG141" s="228">
        <f>IF(N141="zákl. přenesená",J141,0)</f>
        <v>0</v>
      </c>
      <c r="BH141" s="228">
        <f>IF(N141="sníž. přenesená",J141,0)</f>
        <v>0</v>
      </c>
      <c r="BI141" s="228">
        <f>IF(N141="nulová",J141,0)</f>
        <v>0</v>
      </c>
      <c r="BJ141" s="23" t="s">
        <v>77</v>
      </c>
      <c r="BK141" s="228">
        <f>ROUND(I141*H141,2)</f>
        <v>0</v>
      </c>
      <c r="BL141" s="23" t="s">
        <v>165</v>
      </c>
      <c r="BM141" s="23" t="s">
        <v>220</v>
      </c>
    </row>
    <row r="142" spans="2:65" s="1" customFormat="1" ht="25.5" customHeight="1">
      <c r="B142" s="45"/>
      <c r="C142" s="217" t="s">
        <v>221</v>
      </c>
      <c r="D142" s="217" t="s">
        <v>160</v>
      </c>
      <c r="E142" s="218" t="s">
        <v>222</v>
      </c>
      <c r="F142" s="219" t="s">
        <v>223</v>
      </c>
      <c r="G142" s="220" t="s">
        <v>196</v>
      </c>
      <c r="H142" s="221">
        <v>207.122</v>
      </c>
      <c r="I142" s="222"/>
      <c r="J142" s="223">
        <f>ROUND(I142*H142,2)</f>
        <v>0</v>
      </c>
      <c r="K142" s="219" t="s">
        <v>21</v>
      </c>
      <c r="L142" s="71"/>
      <c r="M142" s="224" t="s">
        <v>21</v>
      </c>
      <c r="N142" s="225" t="s">
        <v>43</v>
      </c>
      <c r="O142" s="46"/>
      <c r="P142" s="226">
        <f>O142*H142</f>
        <v>0</v>
      </c>
      <c r="Q142" s="226">
        <v>0</v>
      </c>
      <c r="R142" s="226">
        <f>Q142*H142</f>
        <v>0</v>
      </c>
      <c r="S142" s="226">
        <v>0</v>
      </c>
      <c r="T142" s="227">
        <f>S142*H142</f>
        <v>0</v>
      </c>
      <c r="AR142" s="23" t="s">
        <v>165</v>
      </c>
      <c r="AT142" s="23" t="s">
        <v>160</v>
      </c>
      <c r="AU142" s="23" t="s">
        <v>82</v>
      </c>
      <c r="AY142" s="23" t="s">
        <v>158</v>
      </c>
      <c r="BE142" s="228">
        <f>IF(N142="základní",J142,0)</f>
        <v>0</v>
      </c>
      <c r="BF142" s="228">
        <f>IF(N142="snížená",J142,0)</f>
        <v>0</v>
      </c>
      <c r="BG142" s="228">
        <f>IF(N142="zákl. přenesená",J142,0)</f>
        <v>0</v>
      </c>
      <c r="BH142" s="228">
        <f>IF(N142="sníž. přenesená",J142,0)</f>
        <v>0</v>
      </c>
      <c r="BI142" s="228">
        <f>IF(N142="nulová",J142,0)</f>
        <v>0</v>
      </c>
      <c r="BJ142" s="23" t="s">
        <v>77</v>
      </c>
      <c r="BK142" s="228">
        <f>ROUND(I142*H142,2)</f>
        <v>0</v>
      </c>
      <c r="BL142" s="23" t="s">
        <v>165</v>
      </c>
      <c r="BM142" s="23" t="s">
        <v>224</v>
      </c>
    </row>
    <row r="143" spans="2:51" s="12" customFormat="1" ht="13.5">
      <c r="B143" s="242"/>
      <c r="C143" s="243"/>
      <c r="D143" s="229" t="s">
        <v>208</v>
      </c>
      <c r="E143" s="244" t="s">
        <v>21</v>
      </c>
      <c r="F143" s="245" t="s">
        <v>225</v>
      </c>
      <c r="G143" s="243"/>
      <c r="H143" s="246">
        <v>207.122</v>
      </c>
      <c r="I143" s="247"/>
      <c r="J143" s="243"/>
      <c r="K143" s="243"/>
      <c r="L143" s="248"/>
      <c r="M143" s="249"/>
      <c r="N143" s="250"/>
      <c r="O143" s="250"/>
      <c r="P143" s="250"/>
      <c r="Q143" s="250"/>
      <c r="R143" s="250"/>
      <c r="S143" s="250"/>
      <c r="T143" s="251"/>
      <c r="AT143" s="252" t="s">
        <v>208</v>
      </c>
      <c r="AU143" s="252" t="s">
        <v>82</v>
      </c>
      <c r="AV143" s="12" t="s">
        <v>82</v>
      </c>
      <c r="AW143" s="12" t="s">
        <v>35</v>
      </c>
      <c r="AX143" s="12" t="s">
        <v>72</v>
      </c>
      <c r="AY143" s="252" t="s">
        <v>158</v>
      </c>
    </row>
    <row r="144" spans="2:51" s="13" customFormat="1" ht="13.5">
      <c r="B144" s="253"/>
      <c r="C144" s="254"/>
      <c r="D144" s="229" t="s">
        <v>208</v>
      </c>
      <c r="E144" s="255" t="s">
        <v>21</v>
      </c>
      <c r="F144" s="256" t="s">
        <v>211</v>
      </c>
      <c r="G144" s="254"/>
      <c r="H144" s="257">
        <v>207.122</v>
      </c>
      <c r="I144" s="258"/>
      <c r="J144" s="254"/>
      <c r="K144" s="254"/>
      <c r="L144" s="259"/>
      <c r="M144" s="260"/>
      <c r="N144" s="261"/>
      <c r="O144" s="261"/>
      <c r="P144" s="261"/>
      <c r="Q144" s="261"/>
      <c r="R144" s="261"/>
      <c r="S144" s="261"/>
      <c r="T144" s="262"/>
      <c r="AT144" s="263" t="s">
        <v>208</v>
      </c>
      <c r="AU144" s="263" t="s">
        <v>82</v>
      </c>
      <c r="AV144" s="13" t="s">
        <v>165</v>
      </c>
      <c r="AW144" s="13" t="s">
        <v>35</v>
      </c>
      <c r="AX144" s="13" t="s">
        <v>77</v>
      </c>
      <c r="AY144" s="263" t="s">
        <v>158</v>
      </c>
    </row>
    <row r="145" spans="2:65" s="1" customFormat="1" ht="38.25" customHeight="1">
      <c r="B145" s="45"/>
      <c r="C145" s="217" t="s">
        <v>226</v>
      </c>
      <c r="D145" s="217" t="s">
        <v>160</v>
      </c>
      <c r="E145" s="218" t="s">
        <v>227</v>
      </c>
      <c r="F145" s="219" t="s">
        <v>228</v>
      </c>
      <c r="G145" s="220" t="s">
        <v>196</v>
      </c>
      <c r="H145" s="221">
        <v>2.592</v>
      </c>
      <c r="I145" s="222"/>
      <c r="J145" s="223">
        <f>ROUND(I145*H145,2)</f>
        <v>0</v>
      </c>
      <c r="K145" s="219" t="s">
        <v>164</v>
      </c>
      <c r="L145" s="71"/>
      <c r="M145" s="224" t="s">
        <v>21</v>
      </c>
      <c r="N145" s="225" t="s">
        <v>43</v>
      </c>
      <c r="O145" s="46"/>
      <c r="P145" s="226">
        <f>O145*H145</f>
        <v>0</v>
      </c>
      <c r="Q145" s="226">
        <v>0</v>
      </c>
      <c r="R145" s="226">
        <f>Q145*H145</f>
        <v>0</v>
      </c>
      <c r="S145" s="226">
        <v>0</v>
      </c>
      <c r="T145" s="227">
        <f>S145*H145</f>
        <v>0</v>
      </c>
      <c r="AR145" s="23" t="s">
        <v>165</v>
      </c>
      <c r="AT145" s="23" t="s">
        <v>160</v>
      </c>
      <c r="AU145" s="23" t="s">
        <v>82</v>
      </c>
      <c r="AY145" s="23" t="s">
        <v>158</v>
      </c>
      <c r="BE145" s="228">
        <f>IF(N145="základní",J145,0)</f>
        <v>0</v>
      </c>
      <c r="BF145" s="228">
        <f>IF(N145="snížená",J145,0)</f>
        <v>0</v>
      </c>
      <c r="BG145" s="228">
        <f>IF(N145="zákl. přenesená",J145,0)</f>
        <v>0</v>
      </c>
      <c r="BH145" s="228">
        <f>IF(N145="sníž. přenesená",J145,0)</f>
        <v>0</v>
      </c>
      <c r="BI145" s="228">
        <f>IF(N145="nulová",J145,0)</f>
        <v>0</v>
      </c>
      <c r="BJ145" s="23" t="s">
        <v>77</v>
      </c>
      <c r="BK145" s="228">
        <f>ROUND(I145*H145,2)</f>
        <v>0</v>
      </c>
      <c r="BL145" s="23" t="s">
        <v>165</v>
      </c>
      <c r="BM145" s="23" t="s">
        <v>229</v>
      </c>
    </row>
    <row r="146" spans="2:47" s="1" customFormat="1" ht="13.5">
      <c r="B146" s="45"/>
      <c r="C146" s="73"/>
      <c r="D146" s="229" t="s">
        <v>167</v>
      </c>
      <c r="E146" s="73"/>
      <c r="F146" s="230" t="s">
        <v>230</v>
      </c>
      <c r="G146" s="73"/>
      <c r="H146" s="73"/>
      <c r="I146" s="188"/>
      <c r="J146" s="73"/>
      <c r="K146" s="73"/>
      <c r="L146" s="71"/>
      <c r="M146" s="231"/>
      <c r="N146" s="46"/>
      <c r="O146" s="46"/>
      <c r="P146" s="46"/>
      <c r="Q146" s="46"/>
      <c r="R146" s="46"/>
      <c r="S146" s="46"/>
      <c r="T146" s="94"/>
      <c r="AT146" s="23" t="s">
        <v>167</v>
      </c>
      <c r="AU146" s="23" t="s">
        <v>82</v>
      </c>
    </row>
    <row r="147" spans="2:51" s="12" customFormat="1" ht="13.5">
      <c r="B147" s="242"/>
      <c r="C147" s="243"/>
      <c r="D147" s="229" t="s">
        <v>208</v>
      </c>
      <c r="E147" s="244" t="s">
        <v>21</v>
      </c>
      <c r="F147" s="245" t="s">
        <v>231</v>
      </c>
      <c r="G147" s="243"/>
      <c r="H147" s="246">
        <v>2.592</v>
      </c>
      <c r="I147" s="247"/>
      <c r="J147" s="243"/>
      <c r="K147" s="243"/>
      <c r="L147" s="248"/>
      <c r="M147" s="249"/>
      <c r="N147" s="250"/>
      <c r="O147" s="250"/>
      <c r="P147" s="250"/>
      <c r="Q147" s="250"/>
      <c r="R147" s="250"/>
      <c r="S147" s="250"/>
      <c r="T147" s="251"/>
      <c r="AT147" s="252" t="s">
        <v>208</v>
      </c>
      <c r="AU147" s="252" t="s">
        <v>82</v>
      </c>
      <c r="AV147" s="12" t="s">
        <v>82</v>
      </c>
      <c r="AW147" s="12" t="s">
        <v>35</v>
      </c>
      <c r="AX147" s="12" t="s">
        <v>72</v>
      </c>
      <c r="AY147" s="252" t="s">
        <v>158</v>
      </c>
    </row>
    <row r="148" spans="2:51" s="13" customFormat="1" ht="13.5">
      <c r="B148" s="253"/>
      <c r="C148" s="254"/>
      <c r="D148" s="229" t="s">
        <v>208</v>
      </c>
      <c r="E148" s="255" t="s">
        <v>21</v>
      </c>
      <c r="F148" s="256" t="s">
        <v>211</v>
      </c>
      <c r="G148" s="254"/>
      <c r="H148" s="257">
        <v>2.592</v>
      </c>
      <c r="I148" s="258"/>
      <c r="J148" s="254"/>
      <c r="K148" s="254"/>
      <c r="L148" s="259"/>
      <c r="M148" s="260"/>
      <c r="N148" s="261"/>
      <c r="O148" s="261"/>
      <c r="P148" s="261"/>
      <c r="Q148" s="261"/>
      <c r="R148" s="261"/>
      <c r="S148" s="261"/>
      <c r="T148" s="262"/>
      <c r="AT148" s="263" t="s">
        <v>208</v>
      </c>
      <c r="AU148" s="263" t="s">
        <v>82</v>
      </c>
      <c r="AV148" s="13" t="s">
        <v>165</v>
      </c>
      <c r="AW148" s="13" t="s">
        <v>35</v>
      </c>
      <c r="AX148" s="13" t="s">
        <v>77</v>
      </c>
      <c r="AY148" s="263" t="s">
        <v>158</v>
      </c>
    </row>
    <row r="149" spans="2:65" s="1" customFormat="1" ht="51" customHeight="1">
      <c r="B149" s="45"/>
      <c r="C149" s="217" t="s">
        <v>10</v>
      </c>
      <c r="D149" s="217" t="s">
        <v>160</v>
      </c>
      <c r="E149" s="218" t="s">
        <v>232</v>
      </c>
      <c r="F149" s="219" t="s">
        <v>233</v>
      </c>
      <c r="G149" s="220" t="s">
        <v>196</v>
      </c>
      <c r="H149" s="221">
        <v>25.92</v>
      </c>
      <c r="I149" s="222"/>
      <c r="J149" s="223">
        <f>ROUND(I149*H149,2)</f>
        <v>0</v>
      </c>
      <c r="K149" s="219" t="s">
        <v>164</v>
      </c>
      <c r="L149" s="71"/>
      <c r="M149" s="224" t="s">
        <v>21</v>
      </c>
      <c r="N149" s="225" t="s">
        <v>43</v>
      </c>
      <c r="O149" s="46"/>
      <c r="P149" s="226">
        <f>O149*H149</f>
        <v>0</v>
      </c>
      <c r="Q149" s="226">
        <v>0</v>
      </c>
      <c r="R149" s="226">
        <f>Q149*H149</f>
        <v>0</v>
      </c>
      <c r="S149" s="226">
        <v>0</v>
      </c>
      <c r="T149" s="227">
        <f>S149*H149</f>
        <v>0</v>
      </c>
      <c r="AR149" s="23" t="s">
        <v>165</v>
      </c>
      <c r="AT149" s="23" t="s">
        <v>160</v>
      </c>
      <c r="AU149" s="23" t="s">
        <v>82</v>
      </c>
      <c r="AY149" s="23" t="s">
        <v>158</v>
      </c>
      <c r="BE149" s="228">
        <f>IF(N149="základní",J149,0)</f>
        <v>0</v>
      </c>
      <c r="BF149" s="228">
        <f>IF(N149="snížená",J149,0)</f>
        <v>0</v>
      </c>
      <c r="BG149" s="228">
        <f>IF(N149="zákl. přenesená",J149,0)</f>
        <v>0</v>
      </c>
      <c r="BH149" s="228">
        <f>IF(N149="sníž. přenesená",J149,0)</f>
        <v>0</v>
      </c>
      <c r="BI149" s="228">
        <f>IF(N149="nulová",J149,0)</f>
        <v>0</v>
      </c>
      <c r="BJ149" s="23" t="s">
        <v>77</v>
      </c>
      <c r="BK149" s="228">
        <f>ROUND(I149*H149,2)</f>
        <v>0</v>
      </c>
      <c r="BL149" s="23" t="s">
        <v>165</v>
      </c>
      <c r="BM149" s="23" t="s">
        <v>234</v>
      </c>
    </row>
    <row r="150" spans="2:47" s="1" customFormat="1" ht="13.5">
      <c r="B150" s="45"/>
      <c r="C150" s="73"/>
      <c r="D150" s="229" t="s">
        <v>167</v>
      </c>
      <c r="E150" s="73"/>
      <c r="F150" s="230" t="s">
        <v>230</v>
      </c>
      <c r="G150" s="73"/>
      <c r="H150" s="73"/>
      <c r="I150" s="188"/>
      <c r="J150" s="73"/>
      <c r="K150" s="73"/>
      <c r="L150" s="71"/>
      <c r="M150" s="231"/>
      <c r="N150" s="46"/>
      <c r="O150" s="46"/>
      <c r="P150" s="46"/>
      <c r="Q150" s="46"/>
      <c r="R150" s="46"/>
      <c r="S150" s="46"/>
      <c r="T150" s="94"/>
      <c r="AT150" s="23" t="s">
        <v>167</v>
      </c>
      <c r="AU150" s="23" t="s">
        <v>82</v>
      </c>
    </row>
    <row r="151" spans="2:51" s="12" customFormat="1" ht="13.5">
      <c r="B151" s="242"/>
      <c r="C151" s="243"/>
      <c r="D151" s="229" t="s">
        <v>208</v>
      </c>
      <c r="E151" s="243"/>
      <c r="F151" s="245" t="s">
        <v>235</v>
      </c>
      <c r="G151" s="243"/>
      <c r="H151" s="246">
        <v>25.92</v>
      </c>
      <c r="I151" s="247"/>
      <c r="J151" s="243"/>
      <c r="K151" s="243"/>
      <c r="L151" s="248"/>
      <c r="M151" s="249"/>
      <c r="N151" s="250"/>
      <c r="O151" s="250"/>
      <c r="P151" s="250"/>
      <c r="Q151" s="250"/>
      <c r="R151" s="250"/>
      <c r="S151" s="250"/>
      <c r="T151" s="251"/>
      <c r="AT151" s="252" t="s">
        <v>208</v>
      </c>
      <c r="AU151" s="252" t="s">
        <v>82</v>
      </c>
      <c r="AV151" s="12" t="s">
        <v>82</v>
      </c>
      <c r="AW151" s="12" t="s">
        <v>6</v>
      </c>
      <c r="AX151" s="12" t="s">
        <v>77</v>
      </c>
      <c r="AY151" s="252" t="s">
        <v>158</v>
      </c>
    </row>
    <row r="152" spans="2:65" s="1" customFormat="1" ht="16.5" customHeight="1">
      <c r="B152" s="45"/>
      <c r="C152" s="217" t="s">
        <v>236</v>
      </c>
      <c r="D152" s="217" t="s">
        <v>160</v>
      </c>
      <c r="E152" s="218" t="s">
        <v>237</v>
      </c>
      <c r="F152" s="219" t="s">
        <v>238</v>
      </c>
      <c r="G152" s="220" t="s">
        <v>196</v>
      </c>
      <c r="H152" s="221">
        <v>207.122</v>
      </c>
      <c r="I152" s="222"/>
      <c r="J152" s="223">
        <f>ROUND(I152*H152,2)</f>
        <v>0</v>
      </c>
      <c r="K152" s="219" t="s">
        <v>164</v>
      </c>
      <c r="L152" s="71"/>
      <c r="M152" s="224" t="s">
        <v>21</v>
      </c>
      <c r="N152" s="225" t="s">
        <v>43</v>
      </c>
      <c r="O152" s="46"/>
      <c r="P152" s="226">
        <f>O152*H152</f>
        <v>0</v>
      </c>
      <c r="Q152" s="226">
        <v>0</v>
      </c>
      <c r="R152" s="226">
        <f>Q152*H152</f>
        <v>0</v>
      </c>
      <c r="S152" s="226">
        <v>0</v>
      </c>
      <c r="T152" s="227">
        <f>S152*H152</f>
        <v>0</v>
      </c>
      <c r="AR152" s="23" t="s">
        <v>165</v>
      </c>
      <c r="AT152" s="23" t="s">
        <v>160</v>
      </c>
      <c r="AU152" s="23" t="s">
        <v>82</v>
      </c>
      <c r="AY152" s="23" t="s">
        <v>158</v>
      </c>
      <c r="BE152" s="228">
        <f>IF(N152="základní",J152,0)</f>
        <v>0</v>
      </c>
      <c r="BF152" s="228">
        <f>IF(N152="snížená",J152,0)</f>
        <v>0</v>
      </c>
      <c r="BG152" s="228">
        <f>IF(N152="zákl. přenesená",J152,0)</f>
        <v>0</v>
      </c>
      <c r="BH152" s="228">
        <f>IF(N152="sníž. přenesená",J152,0)</f>
        <v>0</v>
      </c>
      <c r="BI152" s="228">
        <f>IF(N152="nulová",J152,0)</f>
        <v>0</v>
      </c>
      <c r="BJ152" s="23" t="s">
        <v>77</v>
      </c>
      <c r="BK152" s="228">
        <f>ROUND(I152*H152,2)</f>
        <v>0</v>
      </c>
      <c r="BL152" s="23" t="s">
        <v>165</v>
      </c>
      <c r="BM152" s="23" t="s">
        <v>239</v>
      </c>
    </row>
    <row r="153" spans="2:47" s="1" customFormat="1" ht="13.5">
      <c r="B153" s="45"/>
      <c r="C153" s="73"/>
      <c r="D153" s="229" t="s">
        <v>167</v>
      </c>
      <c r="E153" s="73"/>
      <c r="F153" s="230" t="s">
        <v>240</v>
      </c>
      <c r="G153" s="73"/>
      <c r="H153" s="73"/>
      <c r="I153" s="188"/>
      <c r="J153" s="73"/>
      <c r="K153" s="73"/>
      <c r="L153" s="71"/>
      <c r="M153" s="231"/>
      <c r="N153" s="46"/>
      <c r="O153" s="46"/>
      <c r="P153" s="46"/>
      <c r="Q153" s="46"/>
      <c r="R153" s="46"/>
      <c r="S153" s="46"/>
      <c r="T153" s="94"/>
      <c r="AT153" s="23" t="s">
        <v>167</v>
      </c>
      <c r="AU153" s="23" t="s">
        <v>82</v>
      </c>
    </row>
    <row r="154" spans="2:65" s="1" customFormat="1" ht="16.5" customHeight="1">
      <c r="B154" s="45"/>
      <c r="C154" s="217" t="s">
        <v>241</v>
      </c>
      <c r="D154" s="217" t="s">
        <v>160</v>
      </c>
      <c r="E154" s="218" t="s">
        <v>242</v>
      </c>
      <c r="F154" s="219" t="s">
        <v>243</v>
      </c>
      <c r="G154" s="220" t="s">
        <v>196</v>
      </c>
      <c r="H154" s="221">
        <v>2.592</v>
      </c>
      <c r="I154" s="222"/>
      <c r="J154" s="223">
        <f>ROUND(I154*H154,2)</f>
        <v>0</v>
      </c>
      <c r="K154" s="219" t="s">
        <v>164</v>
      </c>
      <c r="L154" s="71"/>
      <c r="M154" s="224" t="s">
        <v>21</v>
      </c>
      <c r="N154" s="225" t="s">
        <v>43</v>
      </c>
      <c r="O154" s="46"/>
      <c r="P154" s="226">
        <f>O154*H154</f>
        <v>0</v>
      </c>
      <c r="Q154" s="226">
        <v>0</v>
      </c>
      <c r="R154" s="226">
        <f>Q154*H154</f>
        <v>0</v>
      </c>
      <c r="S154" s="226">
        <v>0</v>
      </c>
      <c r="T154" s="227">
        <f>S154*H154</f>
        <v>0</v>
      </c>
      <c r="AR154" s="23" t="s">
        <v>165</v>
      </c>
      <c r="AT154" s="23" t="s">
        <v>160</v>
      </c>
      <c r="AU154" s="23" t="s">
        <v>82</v>
      </c>
      <c r="AY154" s="23" t="s">
        <v>158</v>
      </c>
      <c r="BE154" s="228">
        <f>IF(N154="základní",J154,0)</f>
        <v>0</v>
      </c>
      <c r="BF154" s="228">
        <f>IF(N154="snížená",J154,0)</f>
        <v>0</v>
      </c>
      <c r="BG154" s="228">
        <f>IF(N154="zákl. přenesená",J154,0)</f>
        <v>0</v>
      </c>
      <c r="BH154" s="228">
        <f>IF(N154="sníž. přenesená",J154,0)</f>
        <v>0</v>
      </c>
      <c r="BI154" s="228">
        <f>IF(N154="nulová",J154,0)</f>
        <v>0</v>
      </c>
      <c r="BJ154" s="23" t="s">
        <v>77</v>
      </c>
      <c r="BK154" s="228">
        <f>ROUND(I154*H154,2)</f>
        <v>0</v>
      </c>
      <c r="BL154" s="23" t="s">
        <v>165</v>
      </c>
      <c r="BM154" s="23" t="s">
        <v>244</v>
      </c>
    </row>
    <row r="155" spans="2:47" s="1" customFormat="1" ht="13.5">
      <c r="B155" s="45"/>
      <c r="C155" s="73"/>
      <c r="D155" s="229" t="s">
        <v>167</v>
      </c>
      <c r="E155" s="73"/>
      <c r="F155" s="230" t="s">
        <v>240</v>
      </c>
      <c r="G155" s="73"/>
      <c r="H155" s="73"/>
      <c r="I155" s="188"/>
      <c r="J155" s="73"/>
      <c r="K155" s="73"/>
      <c r="L155" s="71"/>
      <c r="M155" s="231"/>
      <c r="N155" s="46"/>
      <c r="O155" s="46"/>
      <c r="P155" s="46"/>
      <c r="Q155" s="46"/>
      <c r="R155" s="46"/>
      <c r="S155" s="46"/>
      <c r="T155" s="94"/>
      <c r="AT155" s="23" t="s">
        <v>167</v>
      </c>
      <c r="AU155" s="23" t="s">
        <v>82</v>
      </c>
    </row>
    <row r="156" spans="2:65" s="1" customFormat="1" ht="16.5" customHeight="1">
      <c r="B156" s="45"/>
      <c r="C156" s="217" t="s">
        <v>245</v>
      </c>
      <c r="D156" s="217" t="s">
        <v>160</v>
      </c>
      <c r="E156" s="218" t="s">
        <v>246</v>
      </c>
      <c r="F156" s="219" t="s">
        <v>247</v>
      </c>
      <c r="G156" s="220" t="s">
        <v>248</v>
      </c>
      <c r="H156" s="221">
        <v>5.184</v>
      </c>
      <c r="I156" s="222"/>
      <c r="J156" s="223">
        <f>ROUND(I156*H156,2)</f>
        <v>0</v>
      </c>
      <c r="K156" s="219" t="s">
        <v>164</v>
      </c>
      <c r="L156" s="71"/>
      <c r="M156" s="224" t="s">
        <v>21</v>
      </c>
      <c r="N156" s="225" t="s">
        <v>43</v>
      </c>
      <c r="O156" s="46"/>
      <c r="P156" s="226">
        <f>O156*H156</f>
        <v>0</v>
      </c>
      <c r="Q156" s="226">
        <v>0</v>
      </c>
      <c r="R156" s="226">
        <f>Q156*H156</f>
        <v>0</v>
      </c>
      <c r="S156" s="226">
        <v>0</v>
      </c>
      <c r="T156" s="227">
        <f>S156*H156</f>
        <v>0</v>
      </c>
      <c r="AR156" s="23" t="s">
        <v>165</v>
      </c>
      <c r="AT156" s="23" t="s">
        <v>160</v>
      </c>
      <c r="AU156" s="23" t="s">
        <v>82</v>
      </c>
      <c r="AY156" s="23" t="s">
        <v>158</v>
      </c>
      <c r="BE156" s="228">
        <f>IF(N156="základní",J156,0)</f>
        <v>0</v>
      </c>
      <c r="BF156" s="228">
        <f>IF(N156="snížená",J156,0)</f>
        <v>0</v>
      </c>
      <c r="BG156" s="228">
        <f>IF(N156="zákl. přenesená",J156,0)</f>
        <v>0</v>
      </c>
      <c r="BH156" s="228">
        <f>IF(N156="sníž. přenesená",J156,0)</f>
        <v>0</v>
      </c>
      <c r="BI156" s="228">
        <f>IF(N156="nulová",J156,0)</f>
        <v>0</v>
      </c>
      <c r="BJ156" s="23" t="s">
        <v>77</v>
      </c>
      <c r="BK156" s="228">
        <f>ROUND(I156*H156,2)</f>
        <v>0</v>
      </c>
      <c r="BL156" s="23" t="s">
        <v>165</v>
      </c>
      <c r="BM156" s="23" t="s">
        <v>249</v>
      </c>
    </row>
    <row r="157" spans="2:47" s="1" customFormat="1" ht="13.5">
      <c r="B157" s="45"/>
      <c r="C157" s="73"/>
      <c r="D157" s="229" t="s">
        <v>167</v>
      </c>
      <c r="E157" s="73"/>
      <c r="F157" s="230" t="s">
        <v>240</v>
      </c>
      <c r="G157" s="73"/>
      <c r="H157" s="73"/>
      <c r="I157" s="188"/>
      <c r="J157" s="73"/>
      <c r="K157" s="73"/>
      <c r="L157" s="71"/>
      <c r="M157" s="231"/>
      <c r="N157" s="46"/>
      <c r="O157" s="46"/>
      <c r="P157" s="46"/>
      <c r="Q157" s="46"/>
      <c r="R157" s="46"/>
      <c r="S157" s="46"/>
      <c r="T157" s="94"/>
      <c r="AT157" s="23" t="s">
        <v>167</v>
      </c>
      <c r="AU157" s="23" t="s">
        <v>82</v>
      </c>
    </row>
    <row r="158" spans="2:51" s="12" customFormat="1" ht="13.5">
      <c r="B158" s="242"/>
      <c r="C158" s="243"/>
      <c r="D158" s="229" t="s">
        <v>208</v>
      </c>
      <c r="E158" s="243"/>
      <c r="F158" s="245" t="s">
        <v>250</v>
      </c>
      <c r="G158" s="243"/>
      <c r="H158" s="246">
        <v>5.184</v>
      </c>
      <c r="I158" s="247"/>
      <c r="J158" s="243"/>
      <c r="K158" s="243"/>
      <c r="L158" s="248"/>
      <c r="M158" s="249"/>
      <c r="N158" s="250"/>
      <c r="O158" s="250"/>
      <c r="P158" s="250"/>
      <c r="Q158" s="250"/>
      <c r="R158" s="250"/>
      <c r="S158" s="250"/>
      <c r="T158" s="251"/>
      <c r="AT158" s="252" t="s">
        <v>208</v>
      </c>
      <c r="AU158" s="252" t="s">
        <v>82</v>
      </c>
      <c r="AV158" s="12" t="s">
        <v>82</v>
      </c>
      <c r="AW158" s="12" t="s">
        <v>6</v>
      </c>
      <c r="AX158" s="12" t="s">
        <v>77</v>
      </c>
      <c r="AY158" s="252" t="s">
        <v>158</v>
      </c>
    </row>
    <row r="159" spans="2:65" s="1" customFormat="1" ht="16.5" customHeight="1">
      <c r="B159" s="45"/>
      <c r="C159" s="217" t="s">
        <v>251</v>
      </c>
      <c r="D159" s="217" t="s">
        <v>160</v>
      </c>
      <c r="E159" s="218" t="s">
        <v>252</v>
      </c>
      <c r="F159" s="219" t="s">
        <v>253</v>
      </c>
      <c r="G159" s="220" t="s">
        <v>196</v>
      </c>
      <c r="H159" s="221">
        <v>207.122</v>
      </c>
      <c r="I159" s="222"/>
      <c r="J159" s="223">
        <f>ROUND(I159*H159,2)</f>
        <v>0</v>
      </c>
      <c r="K159" s="219" t="s">
        <v>164</v>
      </c>
      <c r="L159" s="71"/>
      <c r="M159" s="224" t="s">
        <v>21</v>
      </c>
      <c r="N159" s="225" t="s">
        <v>43</v>
      </c>
      <c r="O159" s="46"/>
      <c r="P159" s="226">
        <f>O159*H159</f>
        <v>0</v>
      </c>
      <c r="Q159" s="226">
        <v>0</v>
      </c>
      <c r="R159" s="226">
        <f>Q159*H159</f>
        <v>0</v>
      </c>
      <c r="S159" s="226">
        <v>0</v>
      </c>
      <c r="T159" s="227">
        <f>S159*H159</f>
        <v>0</v>
      </c>
      <c r="AR159" s="23" t="s">
        <v>165</v>
      </c>
      <c r="AT159" s="23" t="s">
        <v>160</v>
      </c>
      <c r="AU159" s="23" t="s">
        <v>82</v>
      </c>
      <c r="AY159" s="23" t="s">
        <v>158</v>
      </c>
      <c r="BE159" s="228">
        <f>IF(N159="základní",J159,0)</f>
        <v>0</v>
      </c>
      <c r="BF159" s="228">
        <f>IF(N159="snížená",J159,0)</f>
        <v>0</v>
      </c>
      <c r="BG159" s="228">
        <f>IF(N159="zákl. přenesená",J159,0)</f>
        <v>0</v>
      </c>
      <c r="BH159" s="228">
        <f>IF(N159="sníž. přenesená",J159,0)</f>
        <v>0</v>
      </c>
      <c r="BI159" s="228">
        <f>IF(N159="nulová",J159,0)</f>
        <v>0</v>
      </c>
      <c r="BJ159" s="23" t="s">
        <v>77</v>
      </c>
      <c r="BK159" s="228">
        <f>ROUND(I159*H159,2)</f>
        <v>0</v>
      </c>
      <c r="BL159" s="23" t="s">
        <v>165</v>
      </c>
      <c r="BM159" s="23" t="s">
        <v>254</v>
      </c>
    </row>
    <row r="160" spans="2:47" s="1" customFormat="1" ht="13.5">
      <c r="B160" s="45"/>
      <c r="C160" s="73"/>
      <c r="D160" s="229" t="s">
        <v>167</v>
      </c>
      <c r="E160" s="73"/>
      <c r="F160" s="230" t="s">
        <v>255</v>
      </c>
      <c r="G160" s="73"/>
      <c r="H160" s="73"/>
      <c r="I160" s="188"/>
      <c r="J160" s="73"/>
      <c r="K160" s="73"/>
      <c r="L160" s="71"/>
      <c r="M160" s="231"/>
      <c r="N160" s="46"/>
      <c r="O160" s="46"/>
      <c r="P160" s="46"/>
      <c r="Q160" s="46"/>
      <c r="R160" s="46"/>
      <c r="S160" s="46"/>
      <c r="T160" s="94"/>
      <c r="AT160" s="23" t="s">
        <v>167</v>
      </c>
      <c r="AU160" s="23" t="s">
        <v>82</v>
      </c>
    </row>
    <row r="161" spans="2:51" s="12" customFormat="1" ht="13.5">
      <c r="B161" s="242"/>
      <c r="C161" s="243"/>
      <c r="D161" s="229" t="s">
        <v>208</v>
      </c>
      <c r="E161" s="244" t="s">
        <v>21</v>
      </c>
      <c r="F161" s="245" t="s">
        <v>225</v>
      </c>
      <c r="G161" s="243"/>
      <c r="H161" s="246">
        <v>207.122</v>
      </c>
      <c r="I161" s="247"/>
      <c r="J161" s="243"/>
      <c r="K161" s="243"/>
      <c r="L161" s="248"/>
      <c r="M161" s="249"/>
      <c r="N161" s="250"/>
      <c r="O161" s="250"/>
      <c r="P161" s="250"/>
      <c r="Q161" s="250"/>
      <c r="R161" s="250"/>
      <c r="S161" s="250"/>
      <c r="T161" s="251"/>
      <c r="AT161" s="252" t="s">
        <v>208</v>
      </c>
      <c r="AU161" s="252" t="s">
        <v>82</v>
      </c>
      <c r="AV161" s="12" t="s">
        <v>82</v>
      </c>
      <c r="AW161" s="12" t="s">
        <v>35</v>
      </c>
      <c r="AX161" s="12" t="s">
        <v>72</v>
      </c>
      <c r="AY161" s="252" t="s">
        <v>158</v>
      </c>
    </row>
    <row r="162" spans="2:51" s="13" customFormat="1" ht="13.5">
      <c r="B162" s="253"/>
      <c r="C162" s="254"/>
      <c r="D162" s="229" t="s">
        <v>208</v>
      </c>
      <c r="E162" s="255" t="s">
        <v>21</v>
      </c>
      <c r="F162" s="256" t="s">
        <v>211</v>
      </c>
      <c r="G162" s="254"/>
      <c r="H162" s="257">
        <v>207.122</v>
      </c>
      <c r="I162" s="258"/>
      <c r="J162" s="254"/>
      <c r="K162" s="254"/>
      <c r="L162" s="259"/>
      <c r="M162" s="260"/>
      <c r="N162" s="261"/>
      <c r="O162" s="261"/>
      <c r="P162" s="261"/>
      <c r="Q162" s="261"/>
      <c r="R162" s="261"/>
      <c r="S162" s="261"/>
      <c r="T162" s="262"/>
      <c r="AT162" s="263" t="s">
        <v>208</v>
      </c>
      <c r="AU162" s="263" t="s">
        <v>82</v>
      </c>
      <c r="AV162" s="13" t="s">
        <v>165</v>
      </c>
      <c r="AW162" s="13" t="s">
        <v>35</v>
      </c>
      <c r="AX162" s="13" t="s">
        <v>77</v>
      </c>
      <c r="AY162" s="263" t="s">
        <v>158</v>
      </c>
    </row>
    <row r="163" spans="2:65" s="1" customFormat="1" ht="25.5" customHeight="1">
      <c r="B163" s="45"/>
      <c r="C163" s="217" t="s">
        <v>256</v>
      </c>
      <c r="D163" s="217" t="s">
        <v>160</v>
      </c>
      <c r="E163" s="218" t="s">
        <v>257</v>
      </c>
      <c r="F163" s="219" t="s">
        <v>258</v>
      </c>
      <c r="G163" s="220" t="s">
        <v>163</v>
      </c>
      <c r="H163" s="221">
        <v>85</v>
      </c>
      <c r="I163" s="222"/>
      <c r="J163" s="223">
        <f>ROUND(I163*H163,2)</f>
        <v>0</v>
      </c>
      <c r="K163" s="219" t="s">
        <v>164</v>
      </c>
      <c r="L163" s="71"/>
      <c r="M163" s="224" t="s">
        <v>21</v>
      </c>
      <c r="N163" s="225" t="s">
        <v>43</v>
      </c>
      <c r="O163" s="46"/>
      <c r="P163" s="226">
        <f>O163*H163</f>
        <v>0</v>
      </c>
      <c r="Q163" s="226">
        <v>0</v>
      </c>
      <c r="R163" s="226">
        <f>Q163*H163</f>
        <v>0</v>
      </c>
      <c r="S163" s="226">
        <v>0</v>
      </c>
      <c r="T163" s="227">
        <f>S163*H163</f>
        <v>0</v>
      </c>
      <c r="AR163" s="23" t="s">
        <v>165</v>
      </c>
      <c r="AT163" s="23" t="s">
        <v>160</v>
      </c>
      <c r="AU163" s="23" t="s">
        <v>82</v>
      </c>
      <c r="AY163" s="23" t="s">
        <v>158</v>
      </c>
      <c r="BE163" s="228">
        <f>IF(N163="základní",J163,0)</f>
        <v>0</v>
      </c>
      <c r="BF163" s="228">
        <f>IF(N163="snížená",J163,0)</f>
        <v>0</v>
      </c>
      <c r="BG163" s="228">
        <f>IF(N163="zákl. přenesená",J163,0)</f>
        <v>0</v>
      </c>
      <c r="BH163" s="228">
        <f>IF(N163="sníž. přenesená",J163,0)</f>
        <v>0</v>
      </c>
      <c r="BI163" s="228">
        <f>IF(N163="nulová",J163,0)</f>
        <v>0</v>
      </c>
      <c r="BJ163" s="23" t="s">
        <v>77</v>
      </c>
      <c r="BK163" s="228">
        <f>ROUND(I163*H163,2)</f>
        <v>0</v>
      </c>
      <c r="BL163" s="23" t="s">
        <v>165</v>
      </c>
      <c r="BM163" s="23" t="s">
        <v>259</v>
      </c>
    </row>
    <row r="164" spans="2:47" s="1" customFormat="1" ht="13.5">
      <c r="B164" s="45"/>
      <c r="C164" s="73"/>
      <c r="D164" s="229" t="s">
        <v>167</v>
      </c>
      <c r="E164" s="73"/>
      <c r="F164" s="230" t="s">
        <v>260</v>
      </c>
      <c r="G164" s="73"/>
      <c r="H164" s="73"/>
      <c r="I164" s="188"/>
      <c r="J164" s="73"/>
      <c r="K164" s="73"/>
      <c r="L164" s="71"/>
      <c r="M164" s="231"/>
      <c r="N164" s="46"/>
      <c r="O164" s="46"/>
      <c r="P164" s="46"/>
      <c r="Q164" s="46"/>
      <c r="R164" s="46"/>
      <c r="S164" s="46"/>
      <c r="T164" s="94"/>
      <c r="AT164" s="23" t="s">
        <v>167</v>
      </c>
      <c r="AU164" s="23" t="s">
        <v>82</v>
      </c>
    </row>
    <row r="165" spans="2:65" s="1" customFormat="1" ht="16.5" customHeight="1">
      <c r="B165" s="45"/>
      <c r="C165" s="264" t="s">
        <v>9</v>
      </c>
      <c r="D165" s="264" t="s">
        <v>261</v>
      </c>
      <c r="E165" s="265" t="s">
        <v>262</v>
      </c>
      <c r="F165" s="266" t="s">
        <v>263</v>
      </c>
      <c r="G165" s="267" t="s">
        <v>264</v>
      </c>
      <c r="H165" s="268">
        <v>1.7</v>
      </c>
      <c r="I165" s="269"/>
      <c r="J165" s="270">
        <f>ROUND(I165*H165,2)</f>
        <v>0</v>
      </c>
      <c r="K165" s="266" t="s">
        <v>164</v>
      </c>
      <c r="L165" s="271"/>
      <c r="M165" s="272" t="s">
        <v>21</v>
      </c>
      <c r="N165" s="273" t="s">
        <v>43</v>
      </c>
      <c r="O165" s="46"/>
      <c r="P165" s="226">
        <f>O165*H165</f>
        <v>0</v>
      </c>
      <c r="Q165" s="226">
        <v>0.001</v>
      </c>
      <c r="R165" s="226">
        <f>Q165*H165</f>
        <v>0.0017</v>
      </c>
      <c r="S165" s="226">
        <v>0</v>
      </c>
      <c r="T165" s="227">
        <f>S165*H165</f>
        <v>0</v>
      </c>
      <c r="AR165" s="23" t="s">
        <v>193</v>
      </c>
      <c r="AT165" s="23" t="s">
        <v>261</v>
      </c>
      <c r="AU165" s="23" t="s">
        <v>82</v>
      </c>
      <c r="AY165" s="23" t="s">
        <v>158</v>
      </c>
      <c r="BE165" s="228">
        <f>IF(N165="základní",J165,0)</f>
        <v>0</v>
      </c>
      <c r="BF165" s="228">
        <f>IF(N165="snížená",J165,0)</f>
        <v>0</v>
      </c>
      <c r="BG165" s="228">
        <f>IF(N165="zákl. přenesená",J165,0)</f>
        <v>0</v>
      </c>
      <c r="BH165" s="228">
        <f>IF(N165="sníž. přenesená",J165,0)</f>
        <v>0</v>
      </c>
      <c r="BI165" s="228">
        <f>IF(N165="nulová",J165,0)</f>
        <v>0</v>
      </c>
      <c r="BJ165" s="23" t="s">
        <v>77</v>
      </c>
      <c r="BK165" s="228">
        <f>ROUND(I165*H165,2)</f>
        <v>0</v>
      </c>
      <c r="BL165" s="23" t="s">
        <v>165</v>
      </c>
      <c r="BM165" s="23" t="s">
        <v>265</v>
      </c>
    </row>
    <row r="166" spans="2:65" s="1" customFormat="1" ht="25.5" customHeight="1">
      <c r="B166" s="45"/>
      <c r="C166" s="217" t="s">
        <v>266</v>
      </c>
      <c r="D166" s="217" t="s">
        <v>160</v>
      </c>
      <c r="E166" s="218" t="s">
        <v>267</v>
      </c>
      <c r="F166" s="219" t="s">
        <v>268</v>
      </c>
      <c r="G166" s="220" t="s">
        <v>269</v>
      </c>
      <c r="H166" s="221">
        <v>320</v>
      </c>
      <c r="I166" s="222"/>
      <c r="J166" s="223">
        <f>ROUND(I166*H166,2)</f>
        <v>0</v>
      </c>
      <c r="K166" s="219" t="s">
        <v>164</v>
      </c>
      <c r="L166" s="71"/>
      <c r="M166" s="224" t="s">
        <v>21</v>
      </c>
      <c r="N166" s="225" t="s">
        <v>43</v>
      </c>
      <c r="O166" s="46"/>
      <c r="P166" s="226">
        <f>O166*H166</f>
        <v>0</v>
      </c>
      <c r="Q166" s="226">
        <v>0</v>
      </c>
      <c r="R166" s="226">
        <f>Q166*H166</f>
        <v>0</v>
      </c>
      <c r="S166" s="226">
        <v>0</v>
      </c>
      <c r="T166" s="227">
        <f>S166*H166</f>
        <v>0</v>
      </c>
      <c r="AR166" s="23" t="s">
        <v>165</v>
      </c>
      <c r="AT166" s="23" t="s">
        <v>160</v>
      </c>
      <c r="AU166" s="23" t="s">
        <v>82</v>
      </c>
      <c r="AY166" s="23" t="s">
        <v>158</v>
      </c>
      <c r="BE166" s="228">
        <f>IF(N166="základní",J166,0)</f>
        <v>0</v>
      </c>
      <c r="BF166" s="228">
        <f>IF(N166="snížená",J166,0)</f>
        <v>0</v>
      </c>
      <c r="BG166" s="228">
        <f>IF(N166="zákl. přenesená",J166,0)</f>
        <v>0</v>
      </c>
      <c r="BH166" s="228">
        <f>IF(N166="sníž. přenesená",J166,0)</f>
        <v>0</v>
      </c>
      <c r="BI166" s="228">
        <f>IF(N166="nulová",J166,0)</f>
        <v>0</v>
      </c>
      <c r="BJ166" s="23" t="s">
        <v>77</v>
      </c>
      <c r="BK166" s="228">
        <f>ROUND(I166*H166,2)</f>
        <v>0</v>
      </c>
      <c r="BL166" s="23" t="s">
        <v>165</v>
      </c>
      <c r="BM166" s="23" t="s">
        <v>270</v>
      </c>
    </row>
    <row r="167" spans="2:47" s="1" customFormat="1" ht="13.5">
      <c r="B167" s="45"/>
      <c r="C167" s="73"/>
      <c r="D167" s="229" t="s">
        <v>167</v>
      </c>
      <c r="E167" s="73"/>
      <c r="F167" s="230" t="s">
        <v>271</v>
      </c>
      <c r="G167" s="73"/>
      <c r="H167" s="73"/>
      <c r="I167" s="188"/>
      <c r="J167" s="73"/>
      <c r="K167" s="73"/>
      <c r="L167" s="71"/>
      <c r="M167" s="231"/>
      <c r="N167" s="46"/>
      <c r="O167" s="46"/>
      <c r="P167" s="46"/>
      <c r="Q167" s="46"/>
      <c r="R167" s="46"/>
      <c r="S167" s="46"/>
      <c r="T167" s="94"/>
      <c r="AT167" s="23" t="s">
        <v>167</v>
      </c>
      <c r="AU167" s="23" t="s">
        <v>82</v>
      </c>
    </row>
    <row r="168" spans="2:65" s="1" customFormat="1" ht="25.5" customHeight="1">
      <c r="B168" s="45"/>
      <c r="C168" s="217" t="s">
        <v>272</v>
      </c>
      <c r="D168" s="217" t="s">
        <v>160</v>
      </c>
      <c r="E168" s="218" t="s">
        <v>273</v>
      </c>
      <c r="F168" s="219" t="s">
        <v>274</v>
      </c>
      <c r="G168" s="220" t="s">
        <v>269</v>
      </c>
      <c r="H168" s="221">
        <v>1</v>
      </c>
      <c r="I168" s="222"/>
      <c r="J168" s="223">
        <f>ROUND(I168*H168,2)</f>
        <v>0</v>
      </c>
      <c r="K168" s="219" t="s">
        <v>164</v>
      </c>
      <c r="L168" s="71"/>
      <c r="M168" s="224" t="s">
        <v>21</v>
      </c>
      <c r="N168" s="225" t="s">
        <v>43</v>
      </c>
      <c r="O168" s="46"/>
      <c r="P168" s="226">
        <f>O168*H168</f>
        <v>0</v>
      </c>
      <c r="Q168" s="226">
        <v>0</v>
      </c>
      <c r="R168" s="226">
        <f>Q168*H168</f>
        <v>0</v>
      </c>
      <c r="S168" s="226">
        <v>0</v>
      </c>
      <c r="T168" s="227">
        <f>S168*H168</f>
        <v>0</v>
      </c>
      <c r="AR168" s="23" t="s">
        <v>165</v>
      </c>
      <c r="AT168" s="23" t="s">
        <v>160</v>
      </c>
      <c r="AU168" s="23" t="s">
        <v>82</v>
      </c>
      <c r="AY168" s="23" t="s">
        <v>158</v>
      </c>
      <c r="BE168" s="228">
        <f>IF(N168="základní",J168,0)</f>
        <v>0</v>
      </c>
      <c r="BF168" s="228">
        <f>IF(N168="snížená",J168,0)</f>
        <v>0</v>
      </c>
      <c r="BG168" s="228">
        <f>IF(N168="zákl. přenesená",J168,0)</f>
        <v>0</v>
      </c>
      <c r="BH168" s="228">
        <f>IF(N168="sníž. přenesená",J168,0)</f>
        <v>0</v>
      </c>
      <c r="BI168" s="228">
        <f>IF(N168="nulová",J168,0)</f>
        <v>0</v>
      </c>
      <c r="BJ168" s="23" t="s">
        <v>77</v>
      </c>
      <c r="BK168" s="228">
        <f>ROUND(I168*H168,2)</f>
        <v>0</v>
      </c>
      <c r="BL168" s="23" t="s">
        <v>165</v>
      </c>
      <c r="BM168" s="23" t="s">
        <v>275</v>
      </c>
    </row>
    <row r="169" spans="2:47" s="1" customFormat="1" ht="13.5">
      <c r="B169" s="45"/>
      <c r="C169" s="73"/>
      <c r="D169" s="229" t="s">
        <v>167</v>
      </c>
      <c r="E169" s="73"/>
      <c r="F169" s="230" t="s">
        <v>271</v>
      </c>
      <c r="G169" s="73"/>
      <c r="H169" s="73"/>
      <c r="I169" s="188"/>
      <c r="J169" s="73"/>
      <c r="K169" s="73"/>
      <c r="L169" s="71"/>
      <c r="M169" s="231"/>
      <c r="N169" s="46"/>
      <c r="O169" s="46"/>
      <c r="P169" s="46"/>
      <c r="Q169" s="46"/>
      <c r="R169" s="46"/>
      <c r="S169" s="46"/>
      <c r="T169" s="94"/>
      <c r="AT169" s="23" t="s">
        <v>167</v>
      </c>
      <c r="AU169" s="23" t="s">
        <v>82</v>
      </c>
    </row>
    <row r="170" spans="2:65" s="1" customFormat="1" ht="25.5" customHeight="1">
      <c r="B170" s="45"/>
      <c r="C170" s="264" t="s">
        <v>276</v>
      </c>
      <c r="D170" s="264" t="s">
        <v>261</v>
      </c>
      <c r="E170" s="265" t="s">
        <v>277</v>
      </c>
      <c r="F170" s="266" t="s">
        <v>278</v>
      </c>
      <c r="G170" s="267" t="s">
        <v>196</v>
      </c>
      <c r="H170" s="268">
        <v>16.564</v>
      </c>
      <c r="I170" s="269"/>
      <c r="J170" s="270">
        <f>ROUND(I170*H170,2)</f>
        <v>0</v>
      </c>
      <c r="K170" s="266" t="s">
        <v>21</v>
      </c>
      <c r="L170" s="271"/>
      <c r="M170" s="272" t="s">
        <v>21</v>
      </c>
      <c r="N170" s="273" t="s">
        <v>43</v>
      </c>
      <c r="O170" s="46"/>
      <c r="P170" s="226">
        <f>O170*H170</f>
        <v>0</v>
      </c>
      <c r="Q170" s="226">
        <v>0</v>
      </c>
      <c r="R170" s="226">
        <f>Q170*H170</f>
        <v>0</v>
      </c>
      <c r="S170" s="226">
        <v>0</v>
      </c>
      <c r="T170" s="227">
        <f>S170*H170</f>
        <v>0</v>
      </c>
      <c r="AR170" s="23" t="s">
        <v>193</v>
      </c>
      <c r="AT170" s="23" t="s">
        <v>261</v>
      </c>
      <c r="AU170" s="23" t="s">
        <v>82</v>
      </c>
      <c r="AY170" s="23" t="s">
        <v>158</v>
      </c>
      <c r="BE170" s="228">
        <f>IF(N170="základní",J170,0)</f>
        <v>0</v>
      </c>
      <c r="BF170" s="228">
        <f>IF(N170="snížená",J170,0)</f>
        <v>0</v>
      </c>
      <c r="BG170" s="228">
        <f>IF(N170="zákl. přenesená",J170,0)</f>
        <v>0</v>
      </c>
      <c r="BH170" s="228">
        <f>IF(N170="sníž. přenesená",J170,0)</f>
        <v>0</v>
      </c>
      <c r="BI170" s="228">
        <f>IF(N170="nulová",J170,0)</f>
        <v>0</v>
      </c>
      <c r="BJ170" s="23" t="s">
        <v>77</v>
      </c>
      <c r="BK170" s="228">
        <f>ROUND(I170*H170,2)</f>
        <v>0</v>
      </c>
      <c r="BL170" s="23" t="s">
        <v>165</v>
      </c>
      <c r="BM170" s="23" t="s">
        <v>279</v>
      </c>
    </row>
    <row r="171" spans="2:65" s="1" customFormat="1" ht="25.5" customHeight="1">
      <c r="B171" s="45"/>
      <c r="C171" s="217" t="s">
        <v>280</v>
      </c>
      <c r="D171" s="217" t="s">
        <v>160</v>
      </c>
      <c r="E171" s="218" t="s">
        <v>281</v>
      </c>
      <c r="F171" s="219" t="s">
        <v>282</v>
      </c>
      <c r="G171" s="220" t="s">
        <v>269</v>
      </c>
      <c r="H171" s="221">
        <v>1</v>
      </c>
      <c r="I171" s="222"/>
      <c r="J171" s="223">
        <f>ROUND(I171*H171,2)</f>
        <v>0</v>
      </c>
      <c r="K171" s="219" t="s">
        <v>164</v>
      </c>
      <c r="L171" s="71"/>
      <c r="M171" s="224" t="s">
        <v>21</v>
      </c>
      <c r="N171" s="225" t="s">
        <v>43</v>
      </c>
      <c r="O171" s="46"/>
      <c r="P171" s="226">
        <f>O171*H171</f>
        <v>0</v>
      </c>
      <c r="Q171" s="226">
        <v>0</v>
      </c>
      <c r="R171" s="226">
        <f>Q171*H171</f>
        <v>0</v>
      </c>
      <c r="S171" s="226">
        <v>0</v>
      </c>
      <c r="T171" s="227">
        <f>S171*H171</f>
        <v>0</v>
      </c>
      <c r="AR171" s="23" t="s">
        <v>165</v>
      </c>
      <c r="AT171" s="23" t="s">
        <v>160</v>
      </c>
      <c r="AU171" s="23" t="s">
        <v>82</v>
      </c>
      <c r="AY171" s="23" t="s">
        <v>158</v>
      </c>
      <c r="BE171" s="228">
        <f>IF(N171="základní",J171,0)</f>
        <v>0</v>
      </c>
      <c r="BF171" s="228">
        <f>IF(N171="snížená",J171,0)</f>
        <v>0</v>
      </c>
      <c r="BG171" s="228">
        <f>IF(N171="zákl. přenesená",J171,0)</f>
        <v>0</v>
      </c>
      <c r="BH171" s="228">
        <f>IF(N171="sníž. přenesená",J171,0)</f>
        <v>0</v>
      </c>
      <c r="BI171" s="228">
        <f>IF(N171="nulová",J171,0)</f>
        <v>0</v>
      </c>
      <c r="BJ171" s="23" t="s">
        <v>77</v>
      </c>
      <c r="BK171" s="228">
        <f>ROUND(I171*H171,2)</f>
        <v>0</v>
      </c>
      <c r="BL171" s="23" t="s">
        <v>165</v>
      </c>
      <c r="BM171" s="23" t="s">
        <v>283</v>
      </c>
    </row>
    <row r="172" spans="2:47" s="1" customFormat="1" ht="13.5">
      <c r="B172" s="45"/>
      <c r="C172" s="73"/>
      <c r="D172" s="229" t="s">
        <v>167</v>
      </c>
      <c r="E172" s="73"/>
      <c r="F172" s="230" t="s">
        <v>284</v>
      </c>
      <c r="G172" s="73"/>
      <c r="H172" s="73"/>
      <c r="I172" s="188"/>
      <c r="J172" s="73"/>
      <c r="K172" s="73"/>
      <c r="L172" s="71"/>
      <c r="M172" s="231"/>
      <c r="N172" s="46"/>
      <c r="O172" s="46"/>
      <c r="P172" s="46"/>
      <c r="Q172" s="46"/>
      <c r="R172" s="46"/>
      <c r="S172" s="46"/>
      <c r="T172" s="94"/>
      <c r="AT172" s="23" t="s">
        <v>167</v>
      </c>
      <c r="AU172" s="23" t="s">
        <v>82</v>
      </c>
    </row>
    <row r="173" spans="2:65" s="1" customFormat="1" ht="16.5" customHeight="1">
      <c r="B173" s="45"/>
      <c r="C173" s="264" t="s">
        <v>285</v>
      </c>
      <c r="D173" s="264" t="s">
        <v>261</v>
      </c>
      <c r="E173" s="265" t="s">
        <v>286</v>
      </c>
      <c r="F173" s="266" t="s">
        <v>287</v>
      </c>
      <c r="G173" s="267" t="s">
        <v>269</v>
      </c>
      <c r="H173" s="268">
        <v>1</v>
      </c>
      <c r="I173" s="269"/>
      <c r="J173" s="270">
        <f>ROUND(I173*H173,2)</f>
        <v>0</v>
      </c>
      <c r="K173" s="266" t="s">
        <v>21</v>
      </c>
      <c r="L173" s="271"/>
      <c r="M173" s="272" t="s">
        <v>21</v>
      </c>
      <c r="N173" s="273" t="s">
        <v>43</v>
      </c>
      <c r="O173" s="46"/>
      <c r="P173" s="226">
        <f>O173*H173</f>
        <v>0</v>
      </c>
      <c r="Q173" s="226">
        <v>0</v>
      </c>
      <c r="R173" s="226">
        <f>Q173*H173</f>
        <v>0</v>
      </c>
      <c r="S173" s="226">
        <v>0</v>
      </c>
      <c r="T173" s="227">
        <f>S173*H173</f>
        <v>0</v>
      </c>
      <c r="AR173" s="23" t="s">
        <v>193</v>
      </c>
      <c r="AT173" s="23" t="s">
        <v>261</v>
      </c>
      <c r="AU173" s="23" t="s">
        <v>82</v>
      </c>
      <c r="AY173" s="23" t="s">
        <v>158</v>
      </c>
      <c r="BE173" s="228">
        <f>IF(N173="základní",J173,0)</f>
        <v>0</v>
      </c>
      <c r="BF173" s="228">
        <f>IF(N173="snížená",J173,0)</f>
        <v>0</v>
      </c>
      <c r="BG173" s="228">
        <f>IF(N173="zákl. přenesená",J173,0)</f>
        <v>0</v>
      </c>
      <c r="BH173" s="228">
        <f>IF(N173="sníž. přenesená",J173,0)</f>
        <v>0</v>
      </c>
      <c r="BI173" s="228">
        <f>IF(N173="nulová",J173,0)</f>
        <v>0</v>
      </c>
      <c r="BJ173" s="23" t="s">
        <v>77</v>
      </c>
      <c r="BK173" s="228">
        <f>ROUND(I173*H173,2)</f>
        <v>0</v>
      </c>
      <c r="BL173" s="23" t="s">
        <v>165</v>
      </c>
      <c r="BM173" s="23" t="s">
        <v>288</v>
      </c>
    </row>
    <row r="174" spans="2:65" s="1" customFormat="1" ht="25.5" customHeight="1">
      <c r="B174" s="45"/>
      <c r="C174" s="217" t="s">
        <v>289</v>
      </c>
      <c r="D174" s="217" t="s">
        <v>160</v>
      </c>
      <c r="E174" s="218" t="s">
        <v>290</v>
      </c>
      <c r="F174" s="219" t="s">
        <v>291</v>
      </c>
      <c r="G174" s="220" t="s">
        <v>163</v>
      </c>
      <c r="H174" s="221">
        <v>80</v>
      </c>
      <c r="I174" s="222"/>
      <c r="J174" s="223">
        <f>ROUND(I174*H174,2)</f>
        <v>0</v>
      </c>
      <c r="K174" s="219" t="s">
        <v>21</v>
      </c>
      <c r="L174" s="71"/>
      <c r="M174" s="224" t="s">
        <v>21</v>
      </c>
      <c r="N174" s="225" t="s">
        <v>43</v>
      </c>
      <c r="O174" s="46"/>
      <c r="P174" s="226">
        <f>O174*H174</f>
        <v>0</v>
      </c>
      <c r="Q174" s="226">
        <v>0</v>
      </c>
      <c r="R174" s="226">
        <f>Q174*H174</f>
        <v>0</v>
      </c>
      <c r="S174" s="226">
        <v>0</v>
      </c>
      <c r="T174" s="227">
        <f>S174*H174</f>
        <v>0</v>
      </c>
      <c r="AR174" s="23" t="s">
        <v>165</v>
      </c>
      <c r="AT174" s="23" t="s">
        <v>160</v>
      </c>
      <c r="AU174" s="23" t="s">
        <v>82</v>
      </c>
      <c r="AY174" s="23" t="s">
        <v>158</v>
      </c>
      <c r="BE174" s="228">
        <f>IF(N174="základní",J174,0)</f>
        <v>0</v>
      </c>
      <c r="BF174" s="228">
        <f>IF(N174="snížená",J174,0)</f>
        <v>0</v>
      </c>
      <c r="BG174" s="228">
        <f>IF(N174="zákl. přenesená",J174,0)</f>
        <v>0</v>
      </c>
      <c r="BH174" s="228">
        <f>IF(N174="sníž. přenesená",J174,0)</f>
        <v>0</v>
      </c>
      <c r="BI174" s="228">
        <f>IF(N174="nulová",J174,0)</f>
        <v>0</v>
      </c>
      <c r="BJ174" s="23" t="s">
        <v>77</v>
      </c>
      <c r="BK174" s="228">
        <f>ROUND(I174*H174,2)</f>
        <v>0</v>
      </c>
      <c r="BL174" s="23" t="s">
        <v>165</v>
      </c>
      <c r="BM174" s="23" t="s">
        <v>292</v>
      </c>
    </row>
    <row r="175" spans="2:65" s="1" customFormat="1" ht="25.5" customHeight="1">
      <c r="B175" s="45"/>
      <c r="C175" s="264" t="s">
        <v>293</v>
      </c>
      <c r="D175" s="264" t="s">
        <v>261</v>
      </c>
      <c r="E175" s="265" t="s">
        <v>294</v>
      </c>
      <c r="F175" s="266" t="s">
        <v>295</v>
      </c>
      <c r="G175" s="267" t="s">
        <v>269</v>
      </c>
      <c r="H175" s="268">
        <v>160</v>
      </c>
      <c r="I175" s="269"/>
      <c r="J175" s="270">
        <f>ROUND(I175*H175,2)</f>
        <v>0</v>
      </c>
      <c r="K175" s="266" t="s">
        <v>21</v>
      </c>
      <c r="L175" s="271"/>
      <c r="M175" s="272" t="s">
        <v>21</v>
      </c>
      <c r="N175" s="273" t="s">
        <v>43</v>
      </c>
      <c r="O175" s="46"/>
      <c r="P175" s="226">
        <f>O175*H175</f>
        <v>0</v>
      </c>
      <c r="Q175" s="226">
        <v>0</v>
      </c>
      <c r="R175" s="226">
        <f>Q175*H175</f>
        <v>0</v>
      </c>
      <c r="S175" s="226">
        <v>0</v>
      </c>
      <c r="T175" s="227">
        <f>S175*H175</f>
        <v>0</v>
      </c>
      <c r="AR175" s="23" t="s">
        <v>193</v>
      </c>
      <c r="AT175" s="23" t="s">
        <v>261</v>
      </c>
      <c r="AU175" s="23" t="s">
        <v>82</v>
      </c>
      <c r="AY175" s="23" t="s">
        <v>158</v>
      </c>
      <c r="BE175" s="228">
        <f>IF(N175="základní",J175,0)</f>
        <v>0</v>
      </c>
      <c r="BF175" s="228">
        <f>IF(N175="snížená",J175,0)</f>
        <v>0</v>
      </c>
      <c r="BG175" s="228">
        <f>IF(N175="zákl. přenesená",J175,0)</f>
        <v>0</v>
      </c>
      <c r="BH175" s="228">
        <f>IF(N175="sníž. přenesená",J175,0)</f>
        <v>0</v>
      </c>
      <c r="BI175" s="228">
        <f>IF(N175="nulová",J175,0)</f>
        <v>0</v>
      </c>
      <c r="BJ175" s="23" t="s">
        <v>77</v>
      </c>
      <c r="BK175" s="228">
        <f>ROUND(I175*H175,2)</f>
        <v>0</v>
      </c>
      <c r="BL175" s="23" t="s">
        <v>165</v>
      </c>
      <c r="BM175" s="23" t="s">
        <v>296</v>
      </c>
    </row>
    <row r="176" spans="2:65" s="1" customFormat="1" ht="25.5" customHeight="1">
      <c r="B176" s="45"/>
      <c r="C176" s="264" t="s">
        <v>297</v>
      </c>
      <c r="D176" s="264" t="s">
        <v>261</v>
      </c>
      <c r="E176" s="265" t="s">
        <v>298</v>
      </c>
      <c r="F176" s="266" t="s">
        <v>299</v>
      </c>
      <c r="G176" s="267" t="s">
        <v>269</v>
      </c>
      <c r="H176" s="268">
        <v>160</v>
      </c>
      <c r="I176" s="269"/>
      <c r="J176" s="270">
        <f>ROUND(I176*H176,2)</f>
        <v>0</v>
      </c>
      <c r="K176" s="266" t="s">
        <v>21</v>
      </c>
      <c r="L176" s="271"/>
      <c r="M176" s="272" t="s">
        <v>21</v>
      </c>
      <c r="N176" s="273" t="s">
        <v>43</v>
      </c>
      <c r="O176" s="46"/>
      <c r="P176" s="226">
        <f>O176*H176</f>
        <v>0</v>
      </c>
      <c r="Q176" s="226">
        <v>0</v>
      </c>
      <c r="R176" s="226">
        <f>Q176*H176</f>
        <v>0</v>
      </c>
      <c r="S176" s="226">
        <v>0</v>
      </c>
      <c r="T176" s="227">
        <f>S176*H176</f>
        <v>0</v>
      </c>
      <c r="AR176" s="23" t="s">
        <v>193</v>
      </c>
      <c r="AT176" s="23" t="s">
        <v>261</v>
      </c>
      <c r="AU176" s="23" t="s">
        <v>82</v>
      </c>
      <c r="AY176" s="23" t="s">
        <v>158</v>
      </c>
      <c r="BE176" s="228">
        <f>IF(N176="základní",J176,0)</f>
        <v>0</v>
      </c>
      <c r="BF176" s="228">
        <f>IF(N176="snížená",J176,0)</f>
        <v>0</v>
      </c>
      <c r="BG176" s="228">
        <f>IF(N176="zákl. přenesená",J176,0)</f>
        <v>0</v>
      </c>
      <c r="BH176" s="228">
        <f>IF(N176="sníž. přenesená",J176,0)</f>
        <v>0</v>
      </c>
      <c r="BI176" s="228">
        <f>IF(N176="nulová",J176,0)</f>
        <v>0</v>
      </c>
      <c r="BJ176" s="23" t="s">
        <v>77</v>
      </c>
      <c r="BK176" s="228">
        <f>ROUND(I176*H176,2)</f>
        <v>0</v>
      </c>
      <c r="BL176" s="23" t="s">
        <v>165</v>
      </c>
      <c r="BM176" s="23" t="s">
        <v>300</v>
      </c>
    </row>
    <row r="177" spans="2:63" s="10" customFormat="1" ht="29.85" customHeight="1">
      <c r="B177" s="201"/>
      <c r="C177" s="202"/>
      <c r="D177" s="203" t="s">
        <v>71</v>
      </c>
      <c r="E177" s="215" t="s">
        <v>82</v>
      </c>
      <c r="F177" s="215" t="s">
        <v>301</v>
      </c>
      <c r="G177" s="202"/>
      <c r="H177" s="202"/>
      <c r="I177" s="205"/>
      <c r="J177" s="216">
        <f>BK177</f>
        <v>0</v>
      </c>
      <c r="K177" s="202"/>
      <c r="L177" s="207"/>
      <c r="M177" s="208"/>
      <c r="N177" s="209"/>
      <c r="O177" s="209"/>
      <c r="P177" s="210">
        <f>SUM(P178:P186)</f>
        <v>0</v>
      </c>
      <c r="Q177" s="209"/>
      <c r="R177" s="210">
        <f>SUM(R178:R186)</f>
        <v>5.86623168</v>
      </c>
      <c r="S177" s="209"/>
      <c r="T177" s="211">
        <f>SUM(T178:T186)</f>
        <v>0</v>
      </c>
      <c r="AR177" s="212" t="s">
        <v>77</v>
      </c>
      <c r="AT177" s="213" t="s">
        <v>71</v>
      </c>
      <c r="AU177" s="213" t="s">
        <v>77</v>
      </c>
      <c r="AY177" s="212" t="s">
        <v>158</v>
      </c>
      <c r="BK177" s="214">
        <f>SUM(BK178:BK186)</f>
        <v>0</v>
      </c>
    </row>
    <row r="178" spans="2:65" s="1" customFormat="1" ht="25.5" customHeight="1">
      <c r="B178" s="45"/>
      <c r="C178" s="217" t="s">
        <v>302</v>
      </c>
      <c r="D178" s="217" t="s">
        <v>160</v>
      </c>
      <c r="E178" s="218" t="s">
        <v>303</v>
      </c>
      <c r="F178" s="219" t="s">
        <v>304</v>
      </c>
      <c r="G178" s="220" t="s">
        <v>196</v>
      </c>
      <c r="H178" s="221">
        <v>2.592</v>
      </c>
      <c r="I178" s="222"/>
      <c r="J178" s="223">
        <f>ROUND(I178*H178,2)</f>
        <v>0</v>
      </c>
      <c r="K178" s="219" t="s">
        <v>164</v>
      </c>
      <c r="L178" s="71"/>
      <c r="M178" s="224" t="s">
        <v>21</v>
      </c>
      <c r="N178" s="225" t="s">
        <v>43</v>
      </c>
      <c r="O178" s="46"/>
      <c r="P178" s="226">
        <f>O178*H178</f>
        <v>0</v>
      </c>
      <c r="Q178" s="226">
        <v>2.25634</v>
      </c>
      <c r="R178" s="226">
        <f>Q178*H178</f>
        <v>5.84843328</v>
      </c>
      <c r="S178" s="226">
        <v>0</v>
      </c>
      <c r="T178" s="227">
        <f>S178*H178</f>
        <v>0</v>
      </c>
      <c r="AR178" s="23" t="s">
        <v>165</v>
      </c>
      <c r="AT178" s="23" t="s">
        <v>160</v>
      </c>
      <c r="AU178" s="23" t="s">
        <v>82</v>
      </c>
      <c r="AY178" s="23" t="s">
        <v>158</v>
      </c>
      <c r="BE178" s="228">
        <f>IF(N178="základní",J178,0)</f>
        <v>0</v>
      </c>
      <c r="BF178" s="228">
        <f>IF(N178="snížená",J178,0)</f>
        <v>0</v>
      </c>
      <c r="BG178" s="228">
        <f>IF(N178="zákl. přenesená",J178,0)</f>
        <v>0</v>
      </c>
      <c r="BH178" s="228">
        <f>IF(N178="sníž. přenesená",J178,0)</f>
        <v>0</v>
      </c>
      <c r="BI178" s="228">
        <f>IF(N178="nulová",J178,0)</f>
        <v>0</v>
      </c>
      <c r="BJ178" s="23" t="s">
        <v>77</v>
      </c>
      <c r="BK178" s="228">
        <f>ROUND(I178*H178,2)</f>
        <v>0</v>
      </c>
      <c r="BL178" s="23" t="s">
        <v>165</v>
      </c>
      <c r="BM178" s="23" t="s">
        <v>305</v>
      </c>
    </row>
    <row r="179" spans="2:47" s="1" customFormat="1" ht="13.5">
      <c r="B179" s="45"/>
      <c r="C179" s="73"/>
      <c r="D179" s="229" t="s">
        <v>167</v>
      </c>
      <c r="E179" s="73"/>
      <c r="F179" s="230" t="s">
        <v>306</v>
      </c>
      <c r="G179" s="73"/>
      <c r="H179" s="73"/>
      <c r="I179" s="188"/>
      <c r="J179" s="73"/>
      <c r="K179" s="73"/>
      <c r="L179" s="71"/>
      <c r="M179" s="231"/>
      <c r="N179" s="46"/>
      <c r="O179" s="46"/>
      <c r="P179" s="46"/>
      <c r="Q179" s="46"/>
      <c r="R179" s="46"/>
      <c r="S179" s="46"/>
      <c r="T179" s="94"/>
      <c r="AT179" s="23" t="s">
        <v>167</v>
      </c>
      <c r="AU179" s="23" t="s">
        <v>82</v>
      </c>
    </row>
    <row r="180" spans="2:51" s="11" customFormat="1" ht="13.5">
      <c r="B180" s="232"/>
      <c r="C180" s="233"/>
      <c r="D180" s="229" t="s">
        <v>208</v>
      </c>
      <c r="E180" s="234" t="s">
        <v>21</v>
      </c>
      <c r="F180" s="235" t="s">
        <v>209</v>
      </c>
      <c r="G180" s="233"/>
      <c r="H180" s="234" t="s">
        <v>21</v>
      </c>
      <c r="I180" s="236"/>
      <c r="J180" s="233"/>
      <c r="K180" s="233"/>
      <c r="L180" s="237"/>
      <c r="M180" s="238"/>
      <c r="N180" s="239"/>
      <c r="O180" s="239"/>
      <c r="P180" s="239"/>
      <c r="Q180" s="239"/>
      <c r="R180" s="239"/>
      <c r="S180" s="239"/>
      <c r="T180" s="240"/>
      <c r="AT180" s="241" t="s">
        <v>208</v>
      </c>
      <c r="AU180" s="241" t="s">
        <v>82</v>
      </c>
      <c r="AV180" s="11" t="s">
        <v>77</v>
      </c>
      <c r="AW180" s="11" t="s">
        <v>35</v>
      </c>
      <c r="AX180" s="11" t="s">
        <v>72</v>
      </c>
      <c r="AY180" s="241" t="s">
        <v>158</v>
      </c>
    </row>
    <row r="181" spans="2:51" s="12" customFormat="1" ht="13.5">
      <c r="B181" s="242"/>
      <c r="C181" s="243"/>
      <c r="D181" s="229" t="s">
        <v>208</v>
      </c>
      <c r="E181" s="244" t="s">
        <v>21</v>
      </c>
      <c r="F181" s="245" t="s">
        <v>231</v>
      </c>
      <c r="G181" s="243"/>
      <c r="H181" s="246">
        <v>2.592</v>
      </c>
      <c r="I181" s="247"/>
      <c r="J181" s="243"/>
      <c r="K181" s="243"/>
      <c r="L181" s="248"/>
      <c r="M181" s="249"/>
      <c r="N181" s="250"/>
      <c r="O181" s="250"/>
      <c r="P181" s="250"/>
      <c r="Q181" s="250"/>
      <c r="R181" s="250"/>
      <c r="S181" s="250"/>
      <c r="T181" s="251"/>
      <c r="AT181" s="252" t="s">
        <v>208</v>
      </c>
      <c r="AU181" s="252" t="s">
        <v>82</v>
      </c>
      <c r="AV181" s="12" t="s">
        <v>82</v>
      </c>
      <c r="AW181" s="12" t="s">
        <v>35</v>
      </c>
      <c r="AX181" s="12" t="s">
        <v>72</v>
      </c>
      <c r="AY181" s="252" t="s">
        <v>158</v>
      </c>
    </row>
    <row r="182" spans="2:51" s="13" customFormat="1" ht="13.5">
      <c r="B182" s="253"/>
      <c r="C182" s="254"/>
      <c r="D182" s="229" t="s">
        <v>208</v>
      </c>
      <c r="E182" s="255" t="s">
        <v>21</v>
      </c>
      <c r="F182" s="256" t="s">
        <v>211</v>
      </c>
      <c r="G182" s="254"/>
      <c r="H182" s="257">
        <v>2.592</v>
      </c>
      <c r="I182" s="258"/>
      <c r="J182" s="254"/>
      <c r="K182" s="254"/>
      <c r="L182" s="259"/>
      <c r="M182" s="260"/>
      <c r="N182" s="261"/>
      <c r="O182" s="261"/>
      <c r="P182" s="261"/>
      <c r="Q182" s="261"/>
      <c r="R182" s="261"/>
      <c r="S182" s="261"/>
      <c r="T182" s="262"/>
      <c r="AT182" s="263" t="s">
        <v>208</v>
      </c>
      <c r="AU182" s="263" t="s">
        <v>82</v>
      </c>
      <c r="AV182" s="13" t="s">
        <v>165</v>
      </c>
      <c r="AW182" s="13" t="s">
        <v>35</v>
      </c>
      <c r="AX182" s="13" t="s">
        <v>77</v>
      </c>
      <c r="AY182" s="263" t="s">
        <v>158</v>
      </c>
    </row>
    <row r="183" spans="2:65" s="1" customFormat="1" ht="38.25" customHeight="1">
      <c r="B183" s="45"/>
      <c r="C183" s="217" t="s">
        <v>307</v>
      </c>
      <c r="D183" s="217" t="s">
        <v>160</v>
      </c>
      <c r="E183" s="218" t="s">
        <v>308</v>
      </c>
      <c r="F183" s="219" t="s">
        <v>309</v>
      </c>
      <c r="G183" s="220" t="s">
        <v>163</v>
      </c>
      <c r="H183" s="221">
        <v>17.28</v>
      </c>
      <c r="I183" s="222"/>
      <c r="J183" s="223">
        <f>ROUND(I183*H183,2)</f>
        <v>0</v>
      </c>
      <c r="K183" s="219" t="s">
        <v>164</v>
      </c>
      <c r="L183" s="71"/>
      <c r="M183" s="224" t="s">
        <v>21</v>
      </c>
      <c r="N183" s="225" t="s">
        <v>43</v>
      </c>
      <c r="O183" s="46"/>
      <c r="P183" s="226">
        <f>O183*H183</f>
        <v>0</v>
      </c>
      <c r="Q183" s="226">
        <v>0.00103</v>
      </c>
      <c r="R183" s="226">
        <f>Q183*H183</f>
        <v>0.017798400000000002</v>
      </c>
      <c r="S183" s="226">
        <v>0</v>
      </c>
      <c r="T183" s="227">
        <f>S183*H183</f>
        <v>0</v>
      </c>
      <c r="AR183" s="23" t="s">
        <v>165</v>
      </c>
      <c r="AT183" s="23" t="s">
        <v>160</v>
      </c>
      <c r="AU183" s="23" t="s">
        <v>82</v>
      </c>
      <c r="AY183" s="23" t="s">
        <v>158</v>
      </c>
      <c r="BE183" s="228">
        <f>IF(N183="základní",J183,0)</f>
        <v>0</v>
      </c>
      <c r="BF183" s="228">
        <f>IF(N183="snížená",J183,0)</f>
        <v>0</v>
      </c>
      <c r="BG183" s="228">
        <f>IF(N183="zákl. přenesená",J183,0)</f>
        <v>0</v>
      </c>
      <c r="BH183" s="228">
        <f>IF(N183="sníž. přenesená",J183,0)</f>
        <v>0</v>
      </c>
      <c r="BI183" s="228">
        <f>IF(N183="nulová",J183,0)</f>
        <v>0</v>
      </c>
      <c r="BJ183" s="23" t="s">
        <v>77</v>
      </c>
      <c r="BK183" s="228">
        <f>ROUND(I183*H183,2)</f>
        <v>0</v>
      </c>
      <c r="BL183" s="23" t="s">
        <v>165</v>
      </c>
      <c r="BM183" s="23" t="s">
        <v>310</v>
      </c>
    </row>
    <row r="184" spans="2:51" s="12" customFormat="1" ht="13.5">
      <c r="B184" s="242"/>
      <c r="C184" s="243"/>
      <c r="D184" s="229" t="s">
        <v>208</v>
      </c>
      <c r="E184" s="244" t="s">
        <v>21</v>
      </c>
      <c r="F184" s="245" t="s">
        <v>311</v>
      </c>
      <c r="G184" s="243"/>
      <c r="H184" s="246">
        <v>17.28</v>
      </c>
      <c r="I184" s="247"/>
      <c r="J184" s="243"/>
      <c r="K184" s="243"/>
      <c r="L184" s="248"/>
      <c r="M184" s="249"/>
      <c r="N184" s="250"/>
      <c r="O184" s="250"/>
      <c r="P184" s="250"/>
      <c r="Q184" s="250"/>
      <c r="R184" s="250"/>
      <c r="S184" s="250"/>
      <c r="T184" s="251"/>
      <c r="AT184" s="252" t="s">
        <v>208</v>
      </c>
      <c r="AU184" s="252" t="s">
        <v>82</v>
      </c>
      <c r="AV184" s="12" t="s">
        <v>82</v>
      </c>
      <c r="AW184" s="12" t="s">
        <v>35</v>
      </c>
      <c r="AX184" s="12" t="s">
        <v>72</v>
      </c>
      <c r="AY184" s="252" t="s">
        <v>158</v>
      </c>
    </row>
    <row r="185" spans="2:51" s="13" customFormat="1" ht="13.5">
      <c r="B185" s="253"/>
      <c r="C185" s="254"/>
      <c r="D185" s="229" t="s">
        <v>208</v>
      </c>
      <c r="E185" s="255" t="s">
        <v>21</v>
      </c>
      <c r="F185" s="256" t="s">
        <v>211</v>
      </c>
      <c r="G185" s="254"/>
      <c r="H185" s="257">
        <v>17.28</v>
      </c>
      <c r="I185" s="258"/>
      <c r="J185" s="254"/>
      <c r="K185" s="254"/>
      <c r="L185" s="259"/>
      <c r="M185" s="260"/>
      <c r="N185" s="261"/>
      <c r="O185" s="261"/>
      <c r="P185" s="261"/>
      <c r="Q185" s="261"/>
      <c r="R185" s="261"/>
      <c r="S185" s="261"/>
      <c r="T185" s="262"/>
      <c r="AT185" s="263" t="s">
        <v>208</v>
      </c>
      <c r="AU185" s="263" t="s">
        <v>82</v>
      </c>
      <c r="AV185" s="13" t="s">
        <v>165</v>
      </c>
      <c r="AW185" s="13" t="s">
        <v>35</v>
      </c>
      <c r="AX185" s="13" t="s">
        <v>77</v>
      </c>
      <c r="AY185" s="263" t="s">
        <v>158</v>
      </c>
    </row>
    <row r="186" spans="2:65" s="1" customFormat="1" ht="38.25" customHeight="1">
      <c r="B186" s="45"/>
      <c r="C186" s="217" t="s">
        <v>312</v>
      </c>
      <c r="D186" s="217" t="s">
        <v>160</v>
      </c>
      <c r="E186" s="218" t="s">
        <v>313</v>
      </c>
      <c r="F186" s="219" t="s">
        <v>314</v>
      </c>
      <c r="G186" s="220" t="s">
        <v>163</v>
      </c>
      <c r="H186" s="221">
        <v>17.28</v>
      </c>
      <c r="I186" s="222"/>
      <c r="J186" s="223">
        <f>ROUND(I186*H186,2)</f>
        <v>0</v>
      </c>
      <c r="K186" s="219" t="s">
        <v>164</v>
      </c>
      <c r="L186" s="71"/>
      <c r="M186" s="224" t="s">
        <v>21</v>
      </c>
      <c r="N186" s="225" t="s">
        <v>43</v>
      </c>
      <c r="O186" s="46"/>
      <c r="P186" s="226">
        <f>O186*H186</f>
        <v>0</v>
      </c>
      <c r="Q186" s="226">
        <v>0</v>
      </c>
      <c r="R186" s="226">
        <f>Q186*H186</f>
        <v>0</v>
      </c>
      <c r="S186" s="226">
        <v>0</v>
      </c>
      <c r="T186" s="227">
        <f>S186*H186</f>
        <v>0</v>
      </c>
      <c r="AR186" s="23" t="s">
        <v>165</v>
      </c>
      <c r="AT186" s="23" t="s">
        <v>160</v>
      </c>
      <c r="AU186" s="23" t="s">
        <v>82</v>
      </c>
      <c r="AY186" s="23" t="s">
        <v>158</v>
      </c>
      <c r="BE186" s="228">
        <f>IF(N186="základní",J186,0)</f>
        <v>0</v>
      </c>
      <c r="BF186" s="228">
        <f>IF(N186="snížená",J186,0)</f>
        <v>0</v>
      </c>
      <c r="BG186" s="228">
        <f>IF(N186="zákl. přenesená",J186,0)</f>
        <v>0</v>
      </c>
      <c r="BH186" s="228">
        <f>IF(N186="sníž. přenesená",J186,0)</f>
        <v>0</v>
      </c>
      <c r="BI186" s="228">
        <f>IF(N186="nulová",J186,0)</f>
        <v>0</v>
      </c>
      <c r="BJ186" s="23" t="s">
        <v>77</v>
      </c>
      <c r="BK186" s="228">
        <f>ROUND(I186*H186,2)</f>
        <v>0</v>
      </c>
      <c r="BL186" s="23" t="s">
        <v>165</v>
      </c>
      <c r="BM186" s="23" t="s">
        <v>315</v>
      </c>
    </row>
    <row r="187" spans="2:63" s="10" customFormat="1" ht="29.85" customHeight="1">
      <c r="B187" s="201"/>
      <c r="C187" s="202"/>
      <c r="D187" s="203" t="s">
        <v>71</v>
      </c>
      <c r="E187" s="215" t="s">
        <v>172</v>
      </c>
      <c r="F187" s="215" t="s">
        <v>316</v>
      </c>
      <c r="G187" s="202"/>
      <c r="H187" s="202"/>
      <c r="I187" s="205"/>
      <c r="J187" s="216">
        <f>BK187</f>
        <v>0</v>
      </c>
      <c r="K187" s="202"/>
      <c r="L187" s="207"/>
      <c r="M187" s="208"/>
      <c r="N187" s="209"/>
      <c r="O187" s="209"/>
      <c r="P187" s="210">
        <f>SUM(P188:P194)</f>
        <v>0</v>
      </c>
      <c r="Q187" s="209"/>
      <c r="R187" s="210">
        <f>SUM(R188:R194)</f>
        <v>75.27593599999999</v>
      </c>
      <c r="S187" s="209"/>
      <c r="T187" s="211">
        <f>SUM(T188:T194)</f>
        <v>0</v>
      </c>
      <c r="AR187" s="212" t="s">
        <v>77</v>
      </c>
      <c r="AT187" s="213" t="s">
        <v>71</v>
      </c>
      <c r="AU187" s="213" t="s">
        <v>77</v>
      </c>
      <c r="AY187" s="212" t="s">
        <v>158</v>
      </c>
      <c r="BK187" s="214">
        <f>SUM(BK188:BK194)</f>
        <v>0</v>
      </c>
    </row>
    <row r="188" spans="2:65" s="1" customFormat="1" ht="25.5" customHeight="1">
      <c r="B188" s="45"/>
      <c r="C188" s="217" t="s">
        <v>317</v>
      </c>
      <c r="D188" s="217" t="s">
        <v>160</v>
      </c>
      <c r="E188" s="218" t="s">
        <v>318</v>
      </c>
      <c r="F188" s="219" t="s">
        <v>319</v>
      </c>
      <c r="G188" s="220" t="s">
        <v>196</v>
      </c>
      <c r="H188" s="221">
        <v>8.7</v>
      </c>
      <c r="I188" s="222"/>
      <c r="J188" s="223">
        <f>ROUND(I188*H188,2)</f>
        <v>0</v>
      </c>
      <c r="K188" s="219" t="s">
        <v>164</v>
      </c>
      <c r="L188" s="71"/>
      <c r="M188" s="224" t="s">
        <v>21</v>
      </c>
      <c r="N188" s="225" t="s">
        <v>43</v>
      </c>
      <c r="O188" s="46"/>
      <c r="P188" s="226">
        <f>O188*H188</f>
        <v>0</v>
      </c>
      <c r="Q188" s="226">
        <v>1.8775</v>
      </c>
      <c r="R188" s="226">
        <f>Q188*H188</f>
        <v>16.334249999999997</v>
      </c>
      <c r="S188" s="226">
        <v>0</v>
      </c>
      <c r="T188" s="227">
        <f>S188*H188</f>
        <v>0</v>
      </c>
      <c r="AR188" s="23" t="s">
        <v>165</v>
      </c>
      <c r="AT188" s="23" t="s">
        <v>160</v>
      </c>
      <c r="AU188" s="23" t="s">
        <v>82</v>
      </c>
      <c r="AY188" s="23" t="s">
        <v>158</v>
      </c>
      <c r="BE188" s="228">
        <f>IF(N188="základní",J188,0)</f>
        <v>0</v>
      </c>
      <c r="BF188" s="228">
        <f>IF(N188="snížená",J188,0)</f>
        <v>0</v>
      </c>
      <c r="BG188" s="228">
        <f>IF(N188="zákl. přenesená",J188,0)</f>
        <v>0</v>
      </c>
      <c r="BH188" s="228">
        <f>IF(N188="sníž. přenesená",J188,0)</f>
        <v>0</v>
      </c>
      <c r="BI188" s="228">
        <f>IF(N188="nulová",J188,0)</f>
        <v>0</v>
      </c>
      <c r="BJ188" s="23" t="s">
        <v>77</v>
      </c>
      <c r="BK188" s="228">
        <f>ROUND(I188*H188,2)</f>
        <v>0</v>
      </c>
      <c r="BL188" s="23" t="s">
        <v>165</v>
      </c>
      <c r="BM188" s="23" t="s">
        <v>320</v>
      </c>
    </row>
    <row r="189" spans="2:65" s="1" customFormat="1" ht="25.5" customHeight="1">
      <c r="B189" s="45"/>
      <c r="C189" s="217" t="s">
        <v>321</v>
      </c>
      <c r="D189" s="217" t="s">
        <v>160</v>
      </c>
      <c r="E189" s="218" t="s">
        <v>322</v>
      </c>
      <c r="F189" s="219" t="s">
        <v>323</v>
      </c>
      <c r="G189" s="220" t="s">
        <v>196</v>
      </c>
      <c r="H189" s="221">
        <v>24.2</v>
      </c>
      <c r="I189" s="222"/>
      <c r="J189" s="223">
        <f>ROUND(I189*H189,2)</f>
        <v>0</v>
      </c>
      <c r="K189" s="219" t="s">
        <v>164</v>
      </c>
      <c r="L189" s="71"/>
      <c r="M189" s="224" t="s">
        <v>21</v>
      </c>
      <c r="N189" s="225" t="s">
        <v>43</v>
      </c>
      <c r="O189" s="46"/>
      <c r="P189" s="226">
        <f>O189*H189</f>
        <v>0</v>
      </c>
      <c r="Q189" s="226">
        <v>1.07965</v>
      </c>
      <c r="R189" s="226">
        <f>Q189*H189</f>
        <v>26.12753</v>
      </c>
      <c r="S189" s="226">
        <v>0</v>
      </c>
      <c r="T189" s="227">
        <f>S189*H189</f>
        <v>0</v>
      </c>
      <c r="AR189" s="23" t="s">
        <v>165</v>
      </c>
      <c r="AT189" s="23" t="s">
        <v>160</v>
      </c>
      <c r="AU189" s="23" t="s">
        <v>82</v>
      </c>
      <c r="AY189" s="23" t="s">
        <v>158</v>
      </c>
      <c r="BE189" s="228">
        <f>IF(N189="základní",J189,0)</f>
        <v>0</v>
      </c>
      <c r="BF189" s="228">
        <f>IF(N189="snížená",J189,0)</f>
        <v>0</v>
      </c>
      <c r="BG189" s="228">
        <f>IF(N189="zákl. přenesená",J189,0)</f>
        <v>0</v>
      </c>
      <c r="BH189" s="228">
        <f>IF(N189="sníž. přenesená",J189,0)</f>
        <v>0</v>
      </c>
      <c r="BI189" s="228">
        <f>IF(N189="nulová",J189,0)</f>
        <v>0</v>
      </c>
      <c r="BJ189" s="23" t="s">
        <v>77</v>
      </c>
      <c r="BK189" s="228">
        <f>ROUND(I189*H189,2)</f>
        <v>0</v>
      </c>
      <c r="BL189" s="23" t="s">
        <v>165</v>
      </c>
      <c r="BM189" s="23" t="s">
        <v>324</v>
      </c>
    </row>
    <row r="190" spans="2:65" s="1" customFormat="1" ht="16.5" customHeight="1">
      <c r="B190" s="45"/>
      <c r="C190" s="217" t="s">
        <v>325</v>
      </c>
      <c r="D190" s="217" t="s">
        <v>160</v>
      </c>
      <c r="E190" s="218" t="s">
        <v>326</v>
      </c>
      <c r="F190" s="219" t="s">
        <v>327</v>
      </c>
      <c r="G190" s="220" t="s">
        <v>163</v>
      </c>
      <c r="H190" s="221">
        <v>810</v>
      </c>
      <c r="I190" s="222"/>
      <c r="J190" s="223">
        <f>ROUND(I190*H190,2)</f>
        <v>0</v>
      </c>
      <c r="K190" s="219" t="s">
        <v>164</v>
      </c>
      <c r="L190" s="71"/>
      <c r="M190" s="224" t="s">
        <v>21</v>
      </c>
      <c r="N190" s="225" t="s">
        <v>43</v>
      </c>
      <c r="O190" s="46"/>
      <c r="P190" s="226">
        <f>O190*H190</f>
        <v>0</v>
      </c>
      <c r="Q190" s="226">
        <v>0.02857</v>
      </c>
      <c r="R190" s="226">
        <f>Q190*H190</f>
        <v>23.1417</v>
      </c>
      <c r="S190" s="226">
        <v>0</v>
      </c>
      <c r="T190" s="227">
        <f>S190*H190</f>
        <v>0</v>
      </c>
      <c r="AR190" s="23" t="s">
        <v>165</v>
      </c>
      <c r="AT190" s="23" t="s">
        <v>160</v>
      </c>
      <c r="AU190" s="23" t="s">
        <v>82</v>
      </c>
      <c r="AY190" s="23" t="s">
        <v>158</v>
      </c>
      <c r="BE190" s="228">
        <f>IF(N190="základní",J190,0)</f>
        <v>0</v>
      </c>
      <c r="BF190" s="228">
        <f>IF(N190="snížená",J190,0)</f>
        <v>0</v>
      </c>
      <c r="BG190" s="228">
        <f>IF(N190="zákl. přenesená",J190,0)</f>
        <v>0</v>
      </c>
      <c r="BH190" s="228">
        <f>IF(N190="sníž. přenesená",J190,0)</f>
        <v>0</v>
      </c>
      <c r="BI190" s="228">
        <f>IF(N190="nulová",J190,0)</f>
        <v>0</v>
      </c>
      <c r="BJ190" s="23" t="s">
        <v>77</v>
      </c>
      <c r="BK190" s="228">
        <f>ROUND(I190*H190,2)</f>
        <v>0</v>
      </c>
      <c r="BL190" s="23" t="s">
        <v>165</v>
      </c>
      <c r="BM190" s="23" t="s">
        <v>328</v>
      </c>
    </row>
    <row r="191" spans="2:65" s="1" customFormat="1" ht="25.5" customHeight="1">
      <c r="B191" s="45"/>
      <c r="C191" s="217" t="s">
        <v>329</v>
      </c>
      <c r="D191" s="217" t="s">
        <v>160</v>
      </c>
      <c r="E191" s="218" t="s">
        <v>330</v>
      </c>
      <c r="F191" s="219" t="s">
        <v>331</v>
      </c>
      <c r="G191" s="220" t="s">
        <v>332</v>
      </c>
      <c r="H191" s="221">
        <v>30.8</v>
      </c>
      <c r="I191" s="222"/>
      <c r="J191" s="223">
        <f>ROUND(I191*H191,2)</f>
        <v>0</v>
      </c>
      <c r="K191" s="219" t="s">
        <v>164</v>
      </c>
      <c r="L191" s="71"/>
      <c r="M191" s="224" t="s">
        <v>21</v>
      </c>
      <c r="N191" s="225" t="s">
        <v>43</v>
      </c>
      <c r="O191" s="46"/>
      <c r="P191" s="226">
        <f>O191*H191</f>
        <v>0</v>
      </c>
      <c r="Q191" s="226">
        <v>0.29757</v>
      </c>
      <c r="R191" s="226">
        <f>Q191*H191</f>
        <v>9.165156</v>
      </c>
      <c r="S191" s="226">
        <v>0</v>
      </c>
      <c r="T191" s="227">
        <f>S191*H191</f>
        <v>0</v>
      </c>
      <c r="AR191" s="23" t="s">
        <v>165</v>
      </c>
      <c r="AT191" s="23" t="s">
        <v>160</v>
      </c>
      <c r="AU191" s="23" t="s">
        <v>82</v>
      </c>
      <c r="AY191" s="23" t="s">
        <v>158</v>
      </c>
      <c r="BE191" s="228">
        <f>IF(N191="základní",J191,0)</f>
        <v>0</v>
      </c>
      <c r="BF191" s="228">
        <f>IF(N191="snížená",J191,0)</f>
        <v>0</v>
      </c>
      <c r="BG191" s="228">
        <f>IF(N191="zákl. přenesená",J191,0)</f>
        <v>0</v>
      </c>
      <c r="BH191" s="228">
        <f>IF(N191="sníž. přenesená",J191,0)</f>
        <v>0</v>
      </c>
      <c r="BI191" s="228">
        <f>IF(N191="nulová",J191,0)</f>
        <v>0</v>
      </c>
      <c r="BJ191" s="23" t="s">
        <v>77</v>
      </c>
      <c r="BK191" s="228">
        <f>ROUND(I191*H191,2)</f>
        <v>0</v>
      </c>
      <c r="BL191" s="23" t="s">
        <v>165</v>
      </c>
      <c r="BM191" s="23" t="s">
        <v>333</v>
      </c>
    </row>
    <row r="192" spans="2:47" s="1" customFormat="1" ht="13.5">
      <c r="B192" s="45"/>
      <c r="C192" s="73"/>
      <c r="D192" s="229" t="s">
        <v>167</v>
      </c>
      <c r="E192" s="73"/>
      <c r="F192" s="230" t="s">
        <v>334</v>
      </c>
      <c r="G192" s="73"/>
      <c r="H192" s="73"/>
      <c r="I192" s="188"/>
      <c r="J192" s="73"/>
      <c r="K192" s="73"/>
      <c r="L192" s="71"/>
      <c r="M192" s="231"/>
      <c r="N192" s="46"/>
      <c r="O192" s="46"/>
      <c r="P192" s="46"/>
      <c r="Q192" s="46"/>
      <c r="R192" s="46"/>
      <c r="S192" s="46"/>
      <c r="T192" s="94"/>
      <c r="AT192" s="23" t="s">
        <v>167</v>
      </c>
      <c r="AU192" s="23" t="s">
        <v>82</v>
      </c>
    </row>
    <row r="193" spans="2:65" s="1" customFormat="1" ht="16.5" customHeight="1">
      <c r="B193" s="45"/>
      <c r="C193" s="264" t="s">
        <v>335</v>
      </c>
      <c r="D193" s="264" t="s">
        <v>261</v>
      </c>
      <c r="E193" s="265" t="s">
        <v>336</v>
      </c>
      <c r="F193" s="266" t="s">
        <v>337</v>
      </c>
      <c r="G193" s="267" t="s">
        <v>269</v>
      </c>
      <c r="H193" s="268">
        <v>197</v>
      </c>
      <c r="I193" s="269"/>
      <c r="J193" s="270">
        <f>ROUND(I193*H193,2)</f>
        <v>0</v>
      </c>
      <c r="K193" s="266" t="s">
        <v>21</v>
      </c>
      <c r="L193" s="271"/>
      <c r="M193" s="272" t="s">
        <v>21</v>
      </c>
      <c r="N193" s="273" t="s">
        <v>43</v>
      </c>
      <c r="O193" s="46"/>
      <c r="P193" s="226">
        <f>O193*H193</f>
        <v>0</v>
      </c>
      <c r="Q193" s="226">
        <v>0</v>
      </c>
      <c r="R193" s="226">
        <f>Q193*H193</f>
        <v>0</v>
      </c>
      <c r="S193" s="226">
        <v>0</v>
      </c>
      <c r="T193" s="227">
        <f>S193*H193</f>
        <v>0</v>
      </c>
      <c r="AR193" s="23" t="s">
        <v>193</v>
      </c>
      <c r="AT193" s="23" t="s">
        <v>261</v>
      </c>
      <c r="AU193" s="23" t="s">
        <v>82</v>
      </c>
      <c r="AY193" s="23" t="s">
        <v>158</v>
      </c>
      <c r="BE193" s="228">
        <f>IF(N193="základní",J193,0)</f>
        <v>0</v>
      </c>
      <c r="BF193" s="228">
        <f>IF(N193="snížená",J193,0)</f>
        <v>0</v>
      </c>
      <c r="BG193" s="228">
        <f>IF(N193="zákl. přenesená",J193,0)</f>
        <v>0</v>
      </c>
      <c r="BH193" s="228">
        <f>IF(N193="sníž. přenesená",J193,0)</f>
        <v>0</v>
      </c>
      <c r="BI193" s="228">
        <f>IF(N193="nulová",J193,0)</f>
        <v>0</v>
      </c>
      <c r="BJ193" s="23" t="s">
        <v>77</v>
      </c>
      <c r="BK193" s="228">
        <f>ROUND(I193*H193,2)</f>
        <v>0</v>
      </c>
      <c r="BL193" s="23" t="s">
        <v>165</v>
      </c>
      <c r="BM193" s="23" t="s">
        <v>338</v>
      </c>
    </row>
    <row r="194" spans="2:65" s="1" customFormat="1" ht="16.5" customHeight="1">
      <c r="B194" s="45"/>
      <c r="C194" s="217" t="s">
        <v>339</v>
      </c>
      <c r="D194" s="217" t="s">
        <v>160</v>
      </c>
      <c r="E194" s="218" t="s">
        <v>340</v>
      </c>
      <c r="F194" s="219" t="s">
        <v>341</v>
      </c>
      <c r="G194" s="220" t="s">
        <v>163</v>
      </c>
      <c r="H194" s="221">
        <v>2</v>
      </c>
      <c r="I194" s="222"/>
      <c r="J194" s="223">
        <f>ROUND(I194*H194,2)</f>
        <v>0</v>
      </c>
      <c r="K194" s="219" t="s">
        <v>164</v>
      </c>
      <c r="L194" s="71"/>
      <c r="M194" s="224" t="s">
        <v>21</v>
      </c>
      <c r="N194" s="225" t="s">
        <v>43</v>
      </c>
      <c r="O194" s="46"/>
      <c r="P194" s="226">
        <f>O194*H194</f>
        <v>0</v>
      </c>
      <c r="Q194" s="226">
        <v>0.25365</v>
      </c>
      <c r="R194" s="226">
        <f>Q194*H194</f>
        <v>0.5073</v>
      </c>
      <c r="S194" s="226">
        <v>0</v>
      </c>
      <c r="T194" s="227">
        <f>S194*H194</f>
        <v>0</v>
      </c>
      <c r="AR194" s="23" t="s">
        <v>165</v>
      </c>
      <c r="AT194" s="23" t="s">
        <v>160</v>
      </c>
      <c r="AU194" s="23" t="s">
        <v>82</v>
      </c>
      <c r="AY194" s="23" t="s">
        <v>158</v>
      </c>
      <c r="BE194" s="228">
        <f>IF(N194="základní",J194,0)</f>
        <v>0</v>
      </c>
      <c r="BF194" s="228">
        <f>IF(N194="snížená",J194,0)</f>
        <v>0</v>
      </c>
      <c r="BG194" s="228">
        <f>IF(N194="zákl. přenesená",J194,0)</f>
        <v>0</v>
      </c>
      <c r="BH194" s="228">
        <f>IF(N194="sníž. přenesená",J194,0)</f>
        <v>0</v>
      </c>
      <c r="BI194" s="228">
        <f>IF(N194="nulová",J194,0)</f>
        <v>0</v>
      </c>
      <c r="BJ194" s="23" t="s">
        <v>77</v>
      </c>
      <c r="BK194" s="228">
        <f>ROUND(I194*H194,2)</f>
        <v>0</v>
      </c>
      <c r="BL194" s="23" t="s">
        <v>165</v>
      </c>
      <c r="BM194" s="23" t="s">
        <v>342</v>
      </c>
    </row>
    <row r="195" spans="2:63" s="10" customFormat="1" ht="29.85" customHeight="1">
      <c r="B195" s="201"/>
      <c r="C195" s="202"/>
      <c r="D195" s="203" t="s">
        <v>71</v>
      </c>
      <c r="E195" s="215" t="s">
        <v>165</v>
      </c>
      <c r="F195" s="215" t="s">
        <v>343</v>
      </c>
      <c r="G195" s="202"/>
      <c r="H195" s="202"/>
      <c r="I195" s="205"/>
      <c r="J195" s="216">
        <f>BK195</f>
        <v>0</v>
      </c>
      <c r="K195" s="202"/>
      <c r="L195" s="207"/>
      <c r="M195" s="208"/>
      <c r="N195" s="209"/>
      <c r="O195" s="209"/>
      <c r="P195" s="210">
        <f>SUM(P196:P201)</f>
        <v>0</v>
      </c>
      <c r="Q195" s="209"/>
      <c r="R195" s="210">
        <f>SUM(R196:R201)</f>
        <v>14.609240139999999</v>
      </c>
      <c r="S195" s="209"/>
      <c r="T195" s="211">
        <f>SUM(T196:T201)</f>
        <v>0</v>
      </c>
      <c r="AR195" s="212" t="s">
        <v>77</v>
      </c>
      <c r="AT195" s="213" t="s">
        <v>71</v>
      </c>
      <c r="AU195" s="213" t="s">
        <v>77</v>
      </c>
      <c r="AY195" s="212" t="s">
        <v>158</v>
      </c>
      <c r="BK195" s="214">
        <f>SUM(BK196:BK201)</f>
        <v>0</v>
      </c>
    </row>
    <row r="196" spans="2:65" s="1" customFormat="1" ht="16.5" customHeight="1">
      <c r="B196" s="45"/>
      <c r="C196" s="217" t="s">
        <v>344</v>
      </c>
      <c r="D196" s="217" t="s">
        <v>160</v>
      </c>
      <c r="E196" s="218" t="s">
        <v>345</v>
      </c>
      <c r="F196" s="219" t="s">
        <v>346</v>
      </c>
      <c r="G196" s="220" t="s">
        <v>196</v>
      </c>
      <c r="H196" s="221">
        <v>3.4</v>
      </c>
      <c r="I196" s="222"/>
      <c r="J196" s="223">
        <f>ROUND(I196*H196,2)</f>
        <v>0</v>
      </c>
      <c r="K196" s="219" t="s">
        <v>164</v>
      </c>
      <c r="L196" s="71"/>
      <c r="M196" s="224" t="s">
        <v>21</v>
      </c>
      <c r="N196" s="225" t="s">
        <v>43</v>
      </c>
      <c r="O196" s="46"/>
      <c r="P196" s="226">
        <f>O196*H196</f>
        <v>0</v>
      </c>
      <c r="Q196" s="226">
        <v>2.45337</v>
      </c>
      <c r="R196" s="226">
        <f>Q196*H196</f>
        <v>8.341458</v>
      </c>
      <c r="S196" s="226">
        <v>0</v>
      </c>
      <c r="T196" s="227">
        <f>S196*H196</f>
        <v>0</v>
      </c>
      <c r="AR196" s="23" t="s">
        <v>165</v>
      </c>
      <c r="AT196" s="23" t="s">
        <v>160</v>
      </c>
      <c r="AU196" s="23" t="s">
        <v>82</v>
      </c>
      <c r="AY196" s="23" t="s">
        <v>158</v>
      </c>
      <c r="BE196" s="228">
        <f>IF(N196="základní",J196,0)</f>
        <v>0</v>
      </c>
      <c r="BF196" s="228">
        <f>IF(N196="snížená",J196,0)</f>
        <v>0</v>
      </c>
      <c r="BG196" s="228">
        <f>IF(N196="zákl. přenesená",J196,0)</f>
        <v>0</v>
      </c>
      <c r="BH196" s="228">
        <f>IF(N196="sníž. přenesená",J196,0)</f>
        <v>0</v>
      </c>
      <c r="BI196" s="228">
        <f>IF(N196="nulová",J196,0)</f>
        <v>0</v>
      </c>
      <c r="BJ196" s="23" t="s">
        <v>77</v>
      </c>
      <c r="BK196" s="228">
        <f>ROUND(I196*H196,2)</f>
        <v>0</v>
      </c>
      <c r="BL196" s="23" t="s">
        <v>165</v>
      </c>
      <c r="BM196" s="23" t="s">
        <v>347</v>
      </c>
    </row>
    <row r="197" spans="2:65" s="1" customFormat="1" ht="16.5" customHeight="1">
      <c r="B197" s="45"/>
      <c r="C197" s="217" t="s">
        <v>348</v>
      </c>
      <c r="D197" s="217" t="s">
        <v>160</v>
      </c>
      <c r="E197" s="218" t="s">
        <v>349</v>
      </c>
      <c r="F197" s="219" t="s">
        <v>350</v>
      </c>
      <c r="G197" s="220" t="s">
        <v>248</v>
      </c>
      <c r="H197" s="221">
        <v>0.019</v>
      </c>
      <c r="I197" s="222"/>
      <c r="J197" s="223">
        <f>ROUND(I197*H197,2)</f>
        <v>0</v>
      </c>
      <c r="K197" s="219" t="s">
        <v>164</v>
      </c>
      <c r="L197" s="71"/>
      <c r="M197" s="224" t="s">
        <v>21</v>
      </c>
      <c r="N197" s="225" t="s">
        <v>43</v>
      </c>
      <c r="O197" s="46"/>
      <c r="P197" s="226">
        <f>O197*H197</f>
        <v>0</v>
      </c>
      <c r="Q197" s="226">
        <v>1.05306</v>
      </c>
      <c r="R197" s="226">
        <f>Q197*H197</f>
        <v>0.02000814</v>
      </c>
      <c r="S197" s="226">
        <v>0</v>
      </c>
      <c r="T197" s="227">
        <f>S197*H197</f>
        <v>0</v>
      </c>
      <c r="AR197" s="23" t="s">
        <v>165</v>
      </c>
      <c r="AT197" s="23" t="s">
        <v>160</v>
      </c>
      <c r="AU197" s="23" t="s">
        <v>82</v>
      </c>
      <c r="AY197" s="23" t="s">
        <v>158</v>
      </c>
      <c r="BE197" s="228">
        <f>IF(N197="základní",J197,0)</f>
        <v>0</v>
      </c>
      <c r="BF197" s="228">
        <f>IF(N197="snížená",J197,0)</f>
        <v>0</v>
      </c>
      <c r="BG197" s="228">
        <f>IF(N197="zákl. přenesená",J197,0)</f>
        <v>0</v>
      </c>
      <c r="BH197" s="228">
        <f>IF(N197="sníž. přenesená",J197,0)</f>
        <v>0</v>
      </c>
      <c r="BI197" s="228">
        <f>IF(N197="nulová",J197,0)</f>
        <v>0</v>
      </c>
      <c r="BJ197" s="23" t="s">
        <v>77</v>
      </c>
      <c r="BK197" s="228">
        <f>ROUND(I197*H197,2)</f>
        <v>0</v>
      </c>
      <c r="BL197" s="23" t="s">
        <v>165</v>
      </c>
      <c r="BM197" s="23" t="s">
        <v>351</v>
      </c>
    </row>
    <row r="198" spans="2:65" s="1" customFormat="1" ht="25.5" customHeight="1">
      <c r="B198" s="45"/>
      <c r="C198" s="217" t="s">
        <v>352</v>
      </c>
      <c r="D198" s="217" t="s">
        <v>160</v>
      </c>
      <c r="E198" s="218" t="s">
        <v>353</v>
      </c>
      <c r="F198" s="219" t="s">
        <v>354</v>
      </c>
      <c r="G198" s="220" t="s">
        <v>163</v>
      </c>
      <c r="H198" s="221">
        <v>17.5</v>
      </c>
      <c r="I198" s="222"/>
      <c r="J198" s="223">
        <f>ROUND(I198*H198,2)</f>
        <v>0</v>
      </c>
      <c r="K198" s="219" t="s">
        <v>164</v>
      </c>
      <c r="L198" s="71"/>
      <c r="M198" s="224" t="s">
        <v>21</v>
      </c>
      <c r="N198" s="225" t="s">
        <v>43</v>
      </c>
      <c r="O198" s="46"/>
      <c r="P198" s="226">
        <f>O198*H198</f>
        <v>0</v>
      </c>
      <c r="Q198" s="226">
        <v>0.01282</v>
      </c>
      <c r="R198" s="226">
        <f>Q198*H198</f>
        <v>0.22435</v>
      </c>
      <c r="S198" s="226">
        <v>0</v>
      </c>
      <c r="T198" s="227">
        <f>S198*H198</f>
        <v>0</v>
      </c>
      <c r="AR198" s="23" t="s">
        <v>165</v>
      </c>
      <c r="AT198" s="23" t="s">
        <v>160</v>
      </c>
      <c r="AU198" s="23" t="s">
        <v>82</v>
      </c>
      <c r="AY198" s="23" t="s">
        <v>158</v>
      </c>
      <c r="BE198" s="228">
        <f>IF(N198="základní",J198,0)</f>
        <v>0</v>
      </c>
      <c r="BF198" s="228">
        <f>IF(N198="snížená",J198,0)</f>
        <v>0</v>
      </c>
      <c r="BG198" s="228">
        <f>IF(N198="zákl. přenesená",J198,0)</f>
        <v>0</v>
      </c>
      <c r="BH198" s="228">
        <f>IF(N198="sníž. přenesená",J198,0)</f>
        <v>0</v>
      </c>
      <c r="BI198" s="228">
        <f>IF(N198="nulová",J198,0)</f>
        <v>0</v>
      </c>
      <c r="BJ198" s="23" t="s">
        <v>77</v>
      </c>
      <c r="BK198" s="228">
        <f>ROUND(I198*H198,2)</f>
        <v>0</v>
      </c>
      <c r="BL198" s="23" t="s">
        <v>165</v>
      </c>
      <c r="BM198" s="23" t="s">
        <v>355</v>
      </c>
    </row>
    <row r="199" spans="2:65" s="1" customFormat="1" ht="16.5" customHeight="1">
      <c r="B199" s="45"/>
      <c r="C199" s="217" t="s">
        <v>356</v>
      </c>
      <c r="D199" s="217" t="s">
        <v>160</v>
      </c>
      <c r="E199" s="218" t="s">
        <v>357</v>
      </c>
      <c r="F199" s="219" t="s">
        <v>358</v>
      </c>
      <c r="G199" s="220" t="s">
        <v>163</v>
      </c>
      <c r="H199" s="221">
        <v>17.5</v>
      </c>
      <c r="I199" s="222"/>
      <c r="J199" s="223">
        <f>ROUND(I199*H199,2)</f>
        <v>0</v>
      </c>
      <c r="K199" s="219" t="s">
        <v>164</v>
      </c>
      <c r="L199" s="71"/>
      <c r="M199" s="224" t="s">
        <v>21</v>
      </c>
      <c r="N199" s="225" t="s">
        <v>43</v>
      </c>
      <c r="O199" s="46"/>
      <c r="P199" s="226">
        <f>O199*H199</f>
        <v>0</v>
      </c>
      <c r="Q199" s="226">
        <v>0</v>
      </c>
      <c r="R199" s="226">
        <f>Q199*H199</f>
        <v>0</v>
      </c>
      <c r="S199" s="226">
        <v>0</v>
      </c>
      <c r="T199" s="227">
        <f>S199*H199</f>
        <v>0</v>
      </c>
      <c r="AR199" s="23" t="s">
        <v>165</v>
      </c>
      <c r="AT199" s="23" t="s">
        <v>160</v>
      </c>
      <c r="AU199" s="23" t="s">
        <v>82</v>
      </c>
      <c r="AY199" s="23" t="s">
        <v>158</v>
      </c>
      <c r="BE199" s="228">
        <f>IF(N199="základní",J199,0)</f>
        <v>0</v>
      </c>
      <c r="BF199" s="228">
        <f>IF(N199="snížená",J199,0)</f>
        <v>0</v>
      </c>
      <c r="BG199" s="228">
        <f>IF(N199="zákl. přenesená",J199,0)</f>
        <v>0</v>
      </c>
      <c r="BH199" s="228">
        <f>IF(N199="sníž. přenesená",J199,0)</f>
        <v>0</v>
      </c>
      <c r="BI199" s="228">
        <f>IF(N199="nulová",J199,0)</f>
        <v>0</v>
      </c>
      <c r="BJ199" s="23" t="s">
        <v>77</v>
      </c>
      <c r="BK199" s="228">
        <f>ROUND(I199*H199,2)</f>
        <v>0</v>
      </c>
      <c r="BL199" s="23" t="s">
        <v>165</v>
      </c>
      <c r="BM199" s="23" t="s">
        <v>359</v>
      </c>
    </row>
    <row r="200" spans="2:65" s="1" customFormat="1" ht="25.5" customHeight="1">
      <c r="B200" s="45"/>
      <c r="C200" s="217" t="s">
        <v>360</v>
      </c>
      <c r="D200" s="217" t="s">
        <v>160</v>
      </c>
      <c r="E200" s="218" t="s">
        <v>361</v>
      </c>
      <c r="F200" s="219" t="s">
        <v>362</v>
      </c>
      <c r="G200" s="220" t="s">
        <v>163</v>
      </c>
      <c r="H200" s="221">
        <v>37.2</v>
      </c>
      <c r="I200" s="222"/>
      <c r="J200" s="223">
        <f>ROUND(I200*H200,2)</f>
        <v>0</v>
      </c>
      <c r="K200" s="219" t="s">
        <v>164</v>
      </c>
      <c r="L200" s="71"/>
      <c r="M200" s="224" t="s">
        <v>21</v>
      </c>
      <c r="N200" s="225" t="s">
        <v>43</v>
      </c>
      <c r="O200" s="46"/>
      <c r="P200" s="226">
        <f>O200*H200</f>
        <v>0</v>
      </c>
      <c r="Q200" s="226">
        <v>0.16192</v>
      </c>
      <c r="R200" s="226">
        <f>Q200*H200</f>
        <v>6.023424</v>
      </c>
      <c r="S200" s="226">
        <v>0</v>
      </c>
      <c r="T200" s="227">
        <f>S200*H200</f>
        <v>0</v>
      </c>
      <c r="AR200" s="23" t="s">
        <v>165</v>
      </c>
      <c r="AT200" s="23" t="s">
        <v>160</v>
      </c>
      <c r="AU200" s="23" t="s">
        <v>82</v>
      </c>
      <c r="AY200" s="23" t="s">
        <v>158</v>
      </c>
      <c r="BE200" s="228">
        <f>IF(N200="základní",J200,0)</f>
        <v>0</v>
      </c>
      <c r="BF200" s="228">
        <f>IF(N200="snížená",J200,0)</f>
        <v>0</v>
      </c>
      <c r="BG200" s="228">
        <f>IF(N200="zákl. přenesená",J200,0)</f>
        <v>0</v>
      </c>
      <c r="BH200" s="228">
        <f>IF(N200="sníž. přenesená",J200,0)</f>
        <v>0</v>
      </c>
      <c r="BI200" s="228">
        <f>IF(N200="nulová",J200,0)</f>
        <v>0</v>
      </c>
      <c r="BJ200" s="23" t="s">
        <v>77</v>
      </c>
      <c r="BK200" s="228">
        <f>ROUND(I200*H200,2)</f>
        <v>0</v>
      </c>
      <c r="BL200" s="23" t="s">
        <v>165</v>
      </c>
      <c r="BM200" s="23" t="s">
        <v>363</v>
      </c>
    </row>
    <row r="201" spans="2:47" s="1" customFormat="1" ht="13.5">
      <c r="B201" s="45"/>
      <c r="C201" s="73"/>
      <c r="D201" s="229" t="s">
        <v>167</v>
      </c>
      <c r="E201" s="73"/>
      <c r="F201" s="230" t="s">
        <v>364</v>
      </c>
      <c r="G201" s="73"/>
      <c r="H201" s="73"/>
      <c r="I201" s="188"/>
      <c r="J201" s="73"/>
      <c r="K201" s="73"/>
      <c r="L201" s="71"/>
      <c r="M201" s="231"/>
      <c r="N201" s="46"/>
      <c r="O201" s="46"/>
      <c r="P201" s="46"/>
      <c r="Q201" s="46"/>
      <c r="R201" s="46"/>
      <c r="S201" s="46"/>
      <c r="T201" s="94"/>
      <c r="AT201" s="23" t="s">
        <v>167</v>
      </c>
      <c r="AU201" s="23" t="s">
        <v>82</v>
      </c>
    </row>
    <row r="202" spans="2:63" s="10" customFormat="1" ht="29.85" customHeight="1">
      <c r="B202" s="201"/>
      <c r="C202" s="202"/>
      <c r="D202" s="203" t="s">
        <v>71</v>
      </c>
      <c r="E202" s="215" t="s">
        <v>180</v>
      </c>
      <c r="F202" s="215" t="s">
        <v>365</v>
      </c>
      <c r="G202" s="202"/>
      <c r="H202" s="202"/>
      <c r="I202" s="205"/>
      <c r="J202" s="216">
        <f>BK202</f>
        <v>0</v>
      </c>
      <c r="K202" s="202"/>
      <c r="L202" s="207"/>
      <c r="M202" s="208"/>
      <c r="N202" s="209"/>
      <c r="O202" s="209"/>
      <c r="P202" s="210">
        <f>SUM(P203:P205)</f>
        <v>0</v>
      </c>
      <c r="Q202" s="209"/>
      <c r="R202" s="210">
        <f>SUM(R203:R205)</f>
        <v>0</v>
      </c>
      <c r="S202" s="209"/>
      <c r="T202" s="211">
        <f>SUM(T203:T205)</f>
        <v>0</v>
      </c>
      <c r="AR202" s="212" t="s">
        <v>77</v>
      </c>
      <c r="AT202" s="213" t="s">
        <v>71</v>
      </c>
      <c r="AU202" s="213" t="s">
        <v>77</v>
      </c>
      <c r="AY202" s="212" t="s">
        <v>158</v>
      </c>
      <c r="BK202" s="214">
        <f>SUM(BK203:BK205)</f>
        <v>0</v>
      </c>
    </row>
    <row r="203" spans="2:65" s="1" customFormat="1" ht="16.5" customHeight="1">
      <c r="B203" s="45"/>
      <c r="C203" s="217" t="s">
        <v>366</v>
      </c>
      <c r="D203" s="217" t="s">
        <v>160</v>
      </c>
      <c r="E203" s="218" t="s">
        <v>367</v>
      </c>
      <c r="F203" s="219" t="s">
        <v>368</v>
      </c>
      <c r="G203" s="220" t="s">
        <v>163</v>
      </c>
      <c r="H203" s="221">
        <v>223.3</v>
      </c>
      <c r="I203" s="222"/>
      <c r="J203" s="223">
        <f>ROUND(I203*H203,2)</f>
        <v>0</v>
      </c>
      <c r="K203" s="219" t="s">
        <v>164</v>
      </c>
      <c r="L203" s="71"/>
      <c r="M203" s="224" t="s">
        <v>21</v>
      </c>
      <c r="N203" s="225" t="s">
        <v>43</v>
      </c>
      <c r="O203" s="46"/>
      <c r="P203" s="226">
        <f>O203*H203</f>
        <v>0</v>
      </c>
      <c r="Q203" s="226">
        <v>0</v>
      </c>
      <c r="R203" s="226">
        <f>Q203*H203</f>
        <v>0</v>
      </c>
      <c r="S203" s="226">
        <v>0</v>
      </c>
      <c r="T203" s="227">
        <f>S203*H203</f>
        <v>0</v>
      </c>
      <c r="AR203" s="23" t="s">
        <v>165</v>
      </c>
      <c r="AT203" s="23" t="s">
        <v>160</v>
      </c>
      <c r="AU203" s="23" t="s">
        <v>82</v>
      </c>
      <c r="AY203" s="23" t="s">
        <v>158</v>
      </c>
      <c r="BE203" s="228">
        <f>IF(N203="základní",J203,0)</f>
        <v>0</v>
      </c>
      <c r="BF203" s="228">
        <f>IF(N203="snížená",J203,0)</f>
        <v>0</v>
      </c>
      <c r="BG203" s="228">
        <f>IF(N203="zákl. přenesená",J203,0)</f>
        <v>0</v>
      </c>
      <c r="BH203" s="228">
        <f>IF(N203="sníž. přenesená",J203,0)</f>
        <v>0</v>
      </c>
      <c r="BI203" s="228">
        <f>IF(N203="nulová",J203,0)</f>
        <v>0</v>
      </c>
      <c r="BJ203" s="23" t="s">
        <v>77</v>
      </c>
      <c r="BK203" s="228">
        <f>ROUND(I203*H203,2)</f>
        <v>0</v>
      </c>
      <c r="BL203" s="23" t="s">
        <v>165</v>
      </c>
      <c r="BM203" s="23" t="s">
        <v>369</v>
      </c>
    </row>
    <row r="204" spans="2:47" s="1" customFormat="1" ht="13.5">
      <c r="B204" s="45"/>
      <c r="C204" s="73"/>
      <c r="D204" s="229" t="s">
        <v>167</v>
      </c>
      <c r="E204" s="73"/>
      <c r="F204" s="230" t="s">
        <v>370</v>
      </c>
      <c r="G204" s="73"/>
      <c r="H204" s="73"/>
      <c r="I204" s="188"/>
      <c r="J204" s="73"/>
      <c r="K204" s="73"/>
      <c r="L204" s="71"/>
      <c r="M204" s="231"/>
      <c r="N204" s="46"/>
      <c r="O204" s="46"/>
      <c r="P204" s="46"/>
      <c r="Q204" s="46"/>
      <c r="R204" s="46"/>
      <c r="S204" s="46"/>
      <c r="T204" s="94"/>
      <c r="AT204" s="23" t="s">
        <v>167</v>
      </c>
      <c r="AU204" s="23" t="s">
        <v>82</v>
      </c>
    </row>
    <row r="205" spans="2:65" s="1" customFormat="1" ht="25.5" customHeight="1">
      <c r="B205" s="45"/>
      <c r="C205" s="217" t="s">
        <v>371</v>
      </c>
      <c r="D205" s="217" t="s">
        <v>160</v>
      </c>
      <c r="E205" s="218" t="s">
        <v>372</v>
      </c>
      <c r="F205" s="219" t="s">
        <v>373</v>
      </c>
      <c r="G205" s="220" t="s">
        <v>163</v>
      </c>
      <c r="H205" s="221">
        <v>13.5</v>
      </c>
      <c r="I205" s="222"/>
      <c r="J205" s="223">
        <f>ROUND(I205*H205,2)</f>
        <v>0</v>
      </c>
      <c r="K205" s="219" t="s">
        <v>21</v>
      </c>
      <c r="L205" s="71"/>
      <c r="M205" s="224" t="s">
        <v>21</v>
      </c>
      <c r="N205" s="225" t="s">
        <v>43</v>
      </c>
      <c r="O205" s="46"/>
      <c r="P205" s="226">
        <f>O205*H205</f>
        <v>0</v>
      </c>
      <c r="Q205" s="226">
        <v>0</v>
      </c>
      <c r="R205" s="226">
        <f>Q205*H205</f>
        <v>0</v>
      </c>
      <c r="S205" s="226">
        <v>0</v>
      </c>
      <c r="T205" s="227">
        <f>S205*H205</f>
        <v>0</v>
      </c>
      <c r="AR205" s="23" t="s">
        <v>165</v>
      </c>
      <c r="AT205" s="23" t="s">
        <v>160</v>
      </c>
      <c r="AU205" s="23" t="s">
        <v>82</v>
      </c>
      <c r="AY205" s="23" t="s">
        <v>158</v>
      </c>
      <c r="BE205" s="228">
        <f>IF(N205="základní",J205,0)</f>
        <v>0</v>
      </c>
      <c r="BF205" s="228">
        <f>IF(N205="snížená",J205,0)</f>
        <v>0</v>
      </c>
      <c r="BG205" s="228">
        <f>IF(N205="zákl. přenesená",J205,0)</f>
        <v>0</v>
      </c>
      <c r="BH205" s="228">
        <f>IF(N205="sníž. přenesená",J205,0)</f>
        <v>0</v>
      </c>
      <c r="BI205" s="228">
        <f>IF(N205="nulová",J205,0)</f>
        <v>0</v>
      </c>
      <c r="BJ205" s="23" t="s">
        <v>77</v>
      </c>
      <c r="BK205" s="228">
        <f>ROUND(I205*H205,2)</f>
        <v>0</v>
      </c>
      <c r="BL205" s="23" t="s">
        <v>165</v>
      </c>
      <c r="BM205" s="23" t="s">
        <v>374</v>
      </c>
    </row>
    <row r="206" spans="2:63" s="10" customFormat="1" ht="29.85" customHeight="1">
      <c r="B206" s="201"/>
      <c r="C206" s="202"/>
      <c r="D206" s="203" t="s">
        <v>71</v>
      </c>
      <c r="E206" s="215" t="s">
        <v>184</v>
      </c>
      <c r="F206" s="215" t="s">
        <v>375</v>
      </c>
      <c r="G206" s="202"/>
      <c r="H206" s="202"/>
      <c r="I206" s="205"/>
      <c r="J206" s="216">
        <f>BK206</f>
        <v>0</v>
      </c>
      <c r="K206" s="202"/>
      <c r="L206" s="207"/>
      <c r="M206" s="208"/>
      <c r="N206" s="209"/>
      <c r="O206" s="209"/>
      <c r="P206" s="210">
        <f>SUM(P207:P294)</f>
        <v>0</v>
      </c>
      <c r="Q206" s="209"/>
      <c r="R206" s="210">
        <f>SUM(R207:R294)</f>
        <v>84.94566674000001</v>
      </c>
      <c r="S206" s="209"/>
      <c r="T206" s="211">
        <f>SUM(T207:T294)</f>
        <v>0</v>
      </c>
      <c r="AR206" s="212" t="s">
        <v>77</v>
      </c>
      <c r="AT206" s="213" t="s">
        <v>71</v>
      </c>
      <c r="AU206" s="213" t="s">
        <v>77</v>
      </c>
      <c r="AY206" s="212" t="s">
        <v>158</v>
      </c>
      <c r="BK206" s="214">
        <f>SUM(BK207:BK294)</f>
        <v>0</v>
      </c>
    </row>
    <row r="207" spans="2:65" s="1" customFormat="1" ht="38.25" customHeight="1">
      <c r="B207" s="45"/>
      <c r="C207" s="217" t="s">
        <v>376</v>
      </c>
      <c r="D207" s="217" t="s">
        <v>160</v>
      </c>
      <c r="E207" s="218" t="s">
        <v>377</v>
      </c>
      <c r="F207" s="219" t="s">
        <v>378</v>
      </c>
      <c r="G207" s="220" t="s">
        <v>163</v>
      </c>
      <c r="H207" s="221">
        <v>813.572</v>
      </c>
      <c r="I207" s="222"/>
      <c r="J207" s="223">
        <f>ROUND(I207*H207,2)</f>
        <v>0</v>
      </c>
      <c r="K207" s="219" t="s">
        <v>164</v>
      </c>
      <c r="L207" s="71"/>
      <c r="M207" s="224" t="s">
        <v>21</v>
      </c>
      <c r="N207" s="225" t="s">
        <v>43</v>
      </c>
      <c r="O207" s="46"/>
      <c r="P207" s="226">
        <f>O207*H207</f>
        <v>0</v>
      </c>
      <c r="Q207" s="226">
        <v>0.0057</v>
      </c>
      <c r="R207" s="226">
        <f>Q207*H207</f>
        <v>4.6373604</v>
      </c>
      <c r="S207" s="226">
        <v>0</v>
      </c>
      <c r="T207" s="227">
        <f>S207*H207</f>
        <v>0</v>
      </c>
      <c r="AR207" s="23" t="s">
        <v>165</v>
      </c>
      <c r="AT207" s="23" t="s">
        <v>160</v>
      </c>
      <c r="AU207" s="23" t="s">
        <v>82</v>
      </c>
      <c r="AY207" s="23" t="s">
        <v>158</v>
      </c>
      <c r="BE207" s="228">
        <f>IF(N207="základní",J207,0)</f>
        <v>0</v>
      </c>
      <c r="BF207" s="228">
        <f>IF(N207="snížená",J207,0)</f>
        <v>0</v>
      </c>
      <c r="BG207" s="228">
        <f>IF(N207="zákl. přenesená",J207,0)</f>
        <v>0</v>
      </c>
      <c r="BH207" s="228">
        <f>IF(N207="sníž. přenesená",J207,0)</f>
        <v>0</v>
      </c>
      <c r="BI207" s="228">
        <f>IF(N207="nulová",J207,0)</f>
        <v>0</v>
      </c>
      <c r="BJ207" s="23" t="s">
        <v>77</v>
      </c>
      <c r="BK207" s="228">
        <f>ROUND(I207*H207,2)</f>
        <v>0</v>
      </c>
      <c r="BL207" s="23" t="s">
        <v>165</v>
      </c>
      <c r="BM207" s="23" t="s">
        <v>379</v>
      </c>
    </row>
    <row r="208" spans="2:47" s="1" customFormat="1" ht="13.5">
      <c r="B208" s="45"/>
      <c r="C208" s="73"/>
      <c r="D208" s="229" t="s">
        <v>167</v>
      </c>
      <c r="E208" s="73"/>
      <c r="F208" s="230" t="s">
        <v>380</v>
      </c>
      <c r="G208" s="73"/>
      <c r="H208" s="73"/>
      <c r="I208" s="188"/>
      <c r="J208" s="73"/>
      <c r="K208" s="73"/>
      <c r="L208" s="71"/>
      <c r="M208" s="231"/>
      <c r="N208" s="46"/>
      <c r="O208" s="46"/>
      <c r="P208" s="46"/>
      <c r="Q208" s="46"/>
      <c r="R208" s="46"/>
      <c r="S208" s="46"/>
      <c r="T208" s="94"/>
      <c r="AT208" s="23" t="s">
        <v>167</v>
      </c>
      <c r="AU208" s="23" t="s">
        <v>82</v>
      </c>
    </row>
    <row r="209" spans="2:51" s="12" customFormat="1" ht="13.5">
      <c r="B209" s="242"/>
      <c r="C209" s="243"/>
      <c r="D209" s="229" t="s">
        <v>208</v>
      </c>
      <c r="E209" s="244" t="s">
        <v>21</v>
      </c>
      <c r="F209" s="245" t="s">
        <v>381</v>
      </c>
      <c r="G209" s="243"/>
      <c r="H209" s="246">
        <v>165</v>
      </c>
      <c r="I209" s="247"/>
      <c r="J209" s="243"/>
      <c r="K209" s="243"/>
      <c r="L209" s="248"/>
      <c r="M209" s="249"/>
      <c r="N209" s="250"/>
      <c r="O209" s="250"/>
      <c r="P209" s="250"/>
      <c r="Q209" s="250"/>
      <c r="R209" s="250"/>
      <c r="S209" s="250"/>
      <c r="T209" s="251"/>
      <c r="AT209" s="252" t="s">
        <v>208</v>
      </c>
      <c r="AU209" s="252" t="s">
        <v>82</v>
      </c>
      <c r="AV209" s="12" t="s">
        <v>82</v>
      </c>
      <c r="AW209" s="12" t="s">
        <v>35</v>
      </c>
      <c r="AX209" s="12" t="s">
        <v>72</v>
      </c>
      <c r="AY209" s="252" t="s">
        <v>158</v>
      </c>
    </row>
    <row r="210" spans="2:51" s="12" customFormat="1" ht="13.5">
      <c r="B210" s="242"/>
      <c r="C210" s="243"/>
      <c r="D210" s="229" t="s">
        <v>208</v>
      </c>
      <c r="E210" s="244" t="s">
        <v>21</v>
      </c>
      <c r="F210" s="245" t="s">
        <v>382</v>
      </c>
      <c r="G210" s="243"/>
      <c r="H210" s="246">
        <v>186.572</v>
      </c>
      <c r="I210" s="247"/>
      <c r="J210" s="243"/>
      <c r="K210" s="243"/>
      <c r="L210" s="248"/>
      <c r="M210" s="249"/>
      <c r="N210" s="250"/>
      <c r="O210" s="250"/>
      <c r="P210" s="250"/>
      <c r="Q210" s="250"/>
      <c r="R210" s="250"/>
      <c r="S210" s="250"/>
      <c r="T210" s="251"/>
      <c r="AT210" s="252" t="s">
        <v>208</v>
      </c>
      <c r="AU210" s="252" t="s">
        <v>82</v>
      </c>
      <c r="AV210" s="12" t="s">
        <v>82</v>
      </c>
      <c r="AW210" s="12" t="s">
        <v>35</v>
      </c>
      <c r="AX210" s="12" t="s">
        <v>72</v>
      </c>
      <c r="AY210" s="252" t="s">
        <v>158</v>
      </c>
    </row>
    <row r="211" spans="2:51" s="12" customFormat="1" ht="13.5">
      <c r="B211" s="242"/>
      <c r="C211" s="243"/>
      <c r="D211" s="229" t="s">
        <v>208</v>
      </c>
      <c r="E211" s="244" t="s">
        <v>21</v>
      </c>
      <c r="F211" s="245" t="s">
        <v>383</v>
      </c>
      <c r="G211" s="243"/>
      <c r="H211" s="246">
        <v>120</v>
      </c>
      <c r="I211" s="247"/>
      <c r="J211" s="243"/>
      <c r="K211" s="243"/>
      <c r="L211" s="248"/>
      <c r="M211" s="249"/>
      <c r="N211" s="250"/>
      <c r="O211" s="250"/>
      <c r="P211" s="250"/>
      <c r="Q211" s="250"/>
      <c r="R211" s="250"/>
      <c r="S211" s="250"/>
      <c r="T211" s="251"/>
      <c r="AT211" s="252" t="s">
        <v>208</v>
      </c>
      <c r="AU211" s="252" t="s">
        <v>82</v>
      </c>
      <c r="AV211" s="12" t="s">
        <v>82</v>
      </c>
      <c r="AW211" s="12" t="s">
        <v>35</v>
      </c>
      <c r="AX211" s="12" t="s">
        <v>72</v>
      </c>
      <c r="AY211" s="252" t="s">
        <v>158</v>
      </c>
    </row>
    <row r="212" spans="2:51" s="12" customFormat="1" ht="13.5">
      <c r="B212" s="242"/>
      <c r="C212" s="243"/>
      <c r="D212" s="229" t="s">
        <v>208</v>
      </c>
      <c r="E212" s="244" t="s">
        <v>21</v>
      </c>
      <c r="F212" s="245" t="s">
        <v>384</v>
      </c>
      <c r="G212" s="243"/>
      <c r="H212" s="246">
        <v>74</v>
      </c>
      <c r="I212" s="247"/>
      <c r="J212" s="243"/>
      <c r="K212" s="243"/>
      <c r="L212" s="248"/>
      <c r="M212" s="249"/>
      <c r="N212" s="250"/>
      <c r="O212" s="250"/>
      <c r="P212" s="250"/>
      <c r="Q212" s="250"/>
      <c r="R212" s="250"/>
      <c r="S212" s="250"/>
      <c r="T212" s="251"/>
      <c r="AT212" s="252" t="s">
        <v>208</v>
      </c>
      <c r="AU212" s="252" t="s">
        <v>82</v>
      </c>
      <c r="AV212" s="12" t="s">
        <v>82</v>
      </c>
      <c r="AW212" s="12" t="s">
        <v>35</v>
      </c>
      <c r="AX212" s="12" t="s">
        <v>72</v>
      </c>
      <c r="AY212" s="252" t="s">
        <v>158</v>
      </c>
    </row>
    <row r="213" spans="2:51" s="12" customFormat="1" ht="13.5">
      <c r="B213" s="242"/>
      <c r="C213" s="243"/>
      <c r="D213" s="229" t="s">
        <v>208</v>
      </c>
      <c r="E213" s="244" t="s">
        <v>21</v>
      </c>
      <c r="F213" s="245" t="s">
        <v>385</v>
      </c>
      <c r="G213" s="243"/>
      <c r="H213" s="246">
        <v>86</v>
      </c>
      <c r="I213" s="247"/>
      <c r="J213" s="243"/>
      <c r="K213" s="243"/>
      <c r="L213" s="248"/>
      <c r="M213" s="249"/>
      <c r="N213" s="250"/>
      <c r="O213" s="250"/>
      <c r="P213" s="250"/>
      <c r="Q213" s="250"/>
      <c r="R213" s="250"/>
      <c r="S213" s="250"/>
      <c r="T213" s="251"/>
      <c r="AT213" s="252" t="s">
        <v>208</v>
      </c>
      <c r="AU213" s="252" t="s">
        <v>82</v>
      </c>
      <c r="AV213" s="12" t="s">
        <v>82</v>
      </c>
      <c r="AW213" s="12" t="s">
        <v>35</v>
      </c>
      <c r="AX213" s="12" t="s">
        <v>72</v>
      </c>
      <c r="AY213" s="252" t="s">
        <v>158</v>
      </c>
    </row>
    <row r="214" spans="2:51" s="12" customFormat="1" ht="13.5">
      <c r="B214" s="242"/>
      <c r="C214" s="243"/>
      <c r="D214" s="229" t="s">
        <v>208</v>
      </c>
      <c r="E214" s="244" t="s">
        <v>21</v>
      </c>
      <c r="F214" s="245" t="s">
        <v>386</v>
      </c>
      <c r="G214" s="243"/>
      <c r="H214" s="246">
        <v>148</v>
      </c>
      <c r="I214" s="247"/>
      <c r="J214" s="243"/>
      <c r="K214" s="243"/>
      <c r="L214" s="248"/>
      <c r="M214" s="249"/>
      <c r="N214" s="250"/>
      <c r="O214" s="250"/>
      <c r="P214" s="250"/>
      <c r="Q214" s="250"/>
      <c r="R214" s="250"/>
      <c r="S214" s="250"/>
      <c r="T214" s="251"/>
      <c r="AT214" s="252" t="s">
        <v>208</v>
      </c>
      <c r="AU214" s="252" t="s">
        <v>82</v>
      </c>
      <c r="AV214" s="12" t="s">
        <v>82</v>
      </c>
      <c r="AW214" s="12" t="s">
        <v>35</v>
      </c>
      <c r="AX214" s="12" t="s">
        <v>72</v>
      </c>
      <c r="AY214" s="252" t="s">
        <v>158</v>
      </c>
    </row>
    <row r="215" spans="2:51" s="12" customFormat="1" ht="13.5">
      <c r="B215" s="242"/>
      <c r="C215" s="243"/>
      <c r="D215" s="229" t="s">
        <v>208</v>
      </c>
      <c r="E215" s="244" t="s">
        <v>21</v>
      </c>
      <c r="F215" s="245" t="s">
        <v>387</v>
      </c>
      <c r="G215" s="243"/>
      <c r="H215" s="246">
        <v>34</v>
      </c>
      <c r="I215" s="247"/>
      <c r="J215" s="243"/>
      <c r="K215" s="243"/>
      <c r="L215" s="248"/>
      <c r="M215" s="249"/>
      <c r="N215" s="250"/>
      <c r="O215" s="250"/>
      <c r="P215" s="250"/>
      <c r="Q215" s="250"/>
      <c r="R215" s="250"/>
      <c r="S215" s="250"/>
      <c r="T215" s="251"/>
      <c r="AT215" s="252" t="s">
        <v>208</v>
      </c>
      <c r="AU215" s="252" t="s">
        <v>82</v>
      </c>
      <c r="AV215" s="12" t="s">
        <v>82</v>
      </c>
      <c r="AW215" s="12" t="s">
        <v>35</v>
      </c>
      <c r="AX215" s="12" t="s">
        <v>72</v>
      </c>
      <c r="AY215" s="252" t="s">
        <v>158</v>
      </c>
    </row>
    <row r="216" spans="2:51" s="13" customFormat="1" ht="13.5">
      <c r="B216" s="253"/>
      <c r="C216" s="254"/>
      <c r="D216" s="229" t="s">
        <v>208</v>
      </c>
      <c r="E216" s="255" t="s">
        <v>21</v>
      </c>
      <c r="F216" s="256" t="s">
        <v>211</v>
      </c>
      <c r="G216" s="254"/>
      <c r="H216" s="257">
        <v>813.572</v>
      </c>
      <c r="I216" s="258"/>
      <c r="J216" s="254"/>
      <c r="K216" s="254"/>
      <c r="L216" s="259"/>
      <c r="M216" s="260"/>
      <c r="N216" s="261"/>
      <c r="O216" s="261"/>
      <c r="P216" s="261"/>
      <c r="Q216" s="261"/>
      <c r="R216" s="261"/>
      <c r="S216" s="261"/>
      <c r="T216" s="262"/>
      <c r="AT216" s="263" t="s">
        <v>208</v>
      </c>
      <c r="AU216" s="263" t="s">
        <v>82</v>
      </c>
      <c r="AV216" s="13" t="s">
        <v>165</v>
      </c>
      <c r="AW216" s="13" t="s">
        <v>35</v>
      </c>
      <c r="AX216" s="13" t="s">
        <v>77</v>
      </c>
      <c r="AY216" s="263" t="s">
        <v>158</v>
      </c>
    </row>
    <row r="217" spans="2:65" s="1" customFormat="1" ht="16.5" customHeight="1">
      <c r="B217" s="45"/>
      <c r="C217" s="217" t="s">
        <v>388</v>
      </c>
      <c r="D217" s="217" t="s">
        <v>160</v>
      </c>
      <c r="E217" s="218" t="s">
        <v>389</v>
      </c>
      <c r="F217" s="219" t="s">
        <v>390</v>
      </c>
      <c r="G217" s="220" t="s">
        <v>163</v>
      </c>
      <c r="H217" s="221">
        <v>134</v>
      </c>
      <c r="I217" s="222"/>
      <c r="J217" s="223">
        <f>ROUND(I217*H217,2)</f>
        <v>0</v>
      </c>
      <c r="K217" s="219" t="s">
        <v>164</v>
      </c>
      <c r="L217" s="71"/>
      <c r="M217" s="224" t="s">
        <v>21</v>
      </c>
      <c r="N217" s="225" t="s">
        <v>43</v>
      </c>
      <c r="O217" s="46"/>
      <c r="P217" s="226">
        <f>O217*H217</f>
        <v>0</v>
      </c>
      <c r="Q217" s="226">
        <v>0.01838</v>
      </c>
      <c r="R217" s="226">
        <f>Q217*H217</f>
        <v>2.46292</v>
      </c>
      <c r="S217" s="226">
        <v>0</v>
      </c>
      <c r="T217" s="227">
        <f>S217*H217</f>
        <v>0</v>
      </c>
      <c r="AR217" s="23" t="s">
        <v>165</v>
      </c>
      <c r="AT217" s="23" t="s">
        <v>160</v>
      </c>
      <c r="AU217" s="23" t="s">
        <v>82</v>
      </c>
      <c r="AY217" s="23" t="s">
        <v>158</v>
      </c>
      <c r="BE217" s="228">
        <f>IF(N217="základní",J217,0)</f>
        <v>0</v>
      </c>
      <c r="BF217" s="228">
        <f>IF(N217="snížená",J217,0)</f>
        <v>0</v>
      </c>
      <c r="BG217" s="228">
        <f>IF(N217="zákl. přenesená",J217,0)</f>
        <v>0</v>
      </c>
      <c r="BH217" s="228">
        <f>IF(N217="sníž. přenesená",J217,0)</f>
        <v>0</v>
      </c>
      <c r="BI217" s="228">
        <f>IF(N217="nulová",J217,0)</f>
        <v>0</v>
      </c>
      <c r="BJ217" s="23" t="s">
        <v>77</v>
      </c>
      <c r="BK217" s="228">
        <f>ROUND(I217*H217,2)</f>
        <v>0</v>
      </c>
      <c r="BL217" s="23" t="s">
        <v>165</v>
      </c>
      <c r="BM217" s="23" t="s">
        <v>391</v>
      </c>
    </row>
    <row r="218" spans="2:47" s="1" customFormat="1" ht="13.5">
      <c r="B218" s="45"/>
      <c r="C218" s="73"/>
      <c r="D218" s="229" t="s">
        <v>167</v>
      </c>
      <c r="E218" s="73"/>
      <c r="F218" s="230" t="s">
        <v>392</v>
      </c>
      <c r="G218" s="73"/>
      <c r="H218" s="73"/>
      <c r="I218" s="188"/>
      <c r="J218" s="73"/>
      <c r="K218" s="73"/>
      <c r="L218" s="71"/>
      <c r="M218" s="231"/>
      <c r="N218" s="46"/>
      <c r="O218" s="46"/>
      <c r="P218" s="46"/>
      <c r="Q218" s="46"/>
      <c r="R218" s="46"/>
      <c r="S218" s="46"/>
      <c r="T218" s="94"/>
      <c r="AT218" s="23" t="s">
        <v>167</v>
      </c>
      <c r="AU218" s="23" t="s">
        <v>82</v>
      </c>
    </row>
    <row r="219" spans="2:65" s="1" customFormat="1" ht="25.5" customHeight="1">
      <c r="B219" s="45"/>
      <c r="C219" s="217" t="s">
        <v>393</v>
      </c>
      <c r="D219" s="217" t="s">
        <v>160</v>
      </c>
      <c r="E219" s="218" t="s">
        <v>394</v>
      </c>
      <c r="F219" s="219" t="s">
        <v>395</v>
      </c>
      <c r="G219" s="220" t="s">
        <v>269</v>
      </c>
      <c r="H219" s="221">
        <v>62</v>
      </c>
      <c r="I219" s="222"/>
      <c r="J219" s="223">
        <f>ROUND(I219*H219,2)</f>
        <v>0</v>
      </c>
      <c r="K219" s="219" t="s">
        <v>164</v>
      </c>
      <c r="L219" s="71"/>
      <c r="M219" s="224" t="s">
        <v>21</v>
      </c>
      <c r="N219" s="225" t="s">
        <v>43</v>
      </c>
      <c r="O219" s="46"/>
      <c r="P219" s="226">
        <f>O219*H219</f>
        <v>0</v>
      </c>
      <c r="Q219" s="226">
        <v>0.00376</v>
      </c>
      <c r="R219" s="226">
        <f>Q219*H219</f>
        <v>0.23312</v>
      </c>
      <c r="S219" s="226">
        <v>0</v>
      </c>
      <c r="T219" s="227">
        <f>S219*H219</f>
        <v>0</v>
      </c>
      <c r="AR219" s="23" t="s">
        <v>165</v>
      </c>
      <c r="AT219" s="23" t="s">
        <v>160</v>
      </c>
      <c r="AU219" s="23" t="s">
        <v>82</v>
      </c>
      <c r="AY219" s="23" t="s">
        <v>158</v>
      </c>
      <c r="BE219" s="228">
        <f>IF(N219="základní",J219,0)</f>
        <v>0</v>
      </c>
      <c r="BF219" s="228">
        <f>IF(N219="snížená",J219,0)</f>
        <v>0</v>
      </c>
      <c r="BG219" s="228">
        <f>IF(N219="zákl. přenesená",J219,0)</f>
        <v>0</v>
      </c>
      <c r="BH219" s="228">
        <f>IF(N219="sníž. přenesená",J219,0)</f>
        <v>0</v>
      </c>
      <c r="BI219" s="228">
        <f>IF(N219="nulová",J219,0)</f>
        <v>0</v>
      </c>
      <c r="BJ219" s="23" t="s">
        <v>77</v>
      </c>
      <c r="BK219" s="228">
        <f>ROUND(I219*H219,2)</f>
        <v>0</v>
      </c>
      <c r="BL219" s="23" t="s">
        <v>165</v>
      </c>
      <c r="BM219" s="23" t="s">
        <v>396</v>
      </c>
    </row>
    <row r="220" spans="2:65" s="1" customFormat="1" ht="25.5" customHeight="1">
      <c r="B220" s="45"/>
      <c r="C220" s="217" t="s">
        <v>397</v>
      </c>
      <c r="D220" s="217" t="s">
        <v>160</v>
      </c>
      <c r="E220" s="218" t="s">
        <v>398</v>
      </c>
      <c r="F220" s="219" t="s">
        <v>399</v>
      </c>
      <c r="G220" s="220" t="s">
        <v>400</v>
      </c>
      <c r="H220" s="221">
        <v>1</v>
      </c>
      <c r="I220" s="222"/>
      <c r="J220" s="223">
        <f>ROUND(I220*H220,2)</f>
        <v>0</v>
      </c>
      <c r="K220" s="219" t="s">
        <v>21</v>
      </c>
      <c r="L220" s="71"/>
      <c r="M220" s="224" t="s">
        <v>21</v>
      </c>
      <c r="N220" s="225" t="s">
        <v>43</v>
      </c>
      <c r="O220" s="46"/>
      <c r="P220" s="226">
        <f>O220*H220</f>
        <v>0</v>
      </c>
      <c r="Q220" s="226">
        <v>0</v>
      </c>
      <c r="R220" s="226">
        <f>Q220*H220</f>
        <v>0</v>
      </c>
      <c r="S220" s="226">
        <v>0</v>
      </c>
      <c r="T220" s="227">
        <f>S220*H220</f>
        <v>0</v>
      </c>
      <c r="AR220" s="23" t="s">
        <v>165</v>
      </c>
      <c r="AT220" s="23" t="s">
        <v>160</v>
      </c>
      <c r="AU220" s="23" t="s">
        <v>82</v>
      </c>
      <c r="AY220" s="23" t="s">
        <v>158</v>
      </c>
      <c r="BE220" s="228">
        <f>IF(N220="základní",J220,0)</f>
        <v>0</v>
      </c>
      <c r="BF220" s="228">
        <f>IF(N220="snížená",J220,0)</f>
        <v>0</v>
      </c>
      <c r="BG220" s="228">
        <f>IF(N220="zákl. přenesená",J220,0)</f>
        <v>0</v>
      </c>
      <c r="BH220" s="228">
        <f>IF(N220="sníž. přenesená",J220,0)</f>
        <v>0</v>
      </c>
      <c r="BI220" s="228">
        <f>IF(N220="nulová",J220,0)</f>
        <v>0</v>
      </c>
      <c r="BJ220" s="23" t="s">
        <v>77</v>
      </c>
      <c r="BK220" s="228">
        <f>ROUND(I220*H220,2)</f>
        <v>0</v>
      </c>
      <c r="BL220" s="23" t="s">
        <v>165</v>
      </c>
      <c r="BM220" s="23" t="s">
        <v>401</v>
      </c>
    </row>
    <row r="221" spans="2:65" s="1" customFormat="1" ht="16.5" customHeight="1">
      <c r="B221" s="45"/>
      <c r="C221" s="217" t="s">
        <v>402</v>
      </c>
      <c r="D221" s="217" t="s">
        <v>160</v>
      </c>
      <c r="E221" s="218" t="s">
        <v>403</v>
      </c>
      <c r="F221" s="219" t="s">
        <v>404</v>
      </c>
      <c r="G221" s="220" t="s">
        <v>332</v>
      </c>
      <c r="H221" s="221">
        <v>2571.379</v>
      </c>
      <c r="I221" s="222"/>
      <c r="J221" s="223">
        <f>ROUND(I221*H221,2)</f>
        <v>0</v>
      </c>
      <c r="K221" s="219" t="s">
        <v>164</v>
      </c>
      <c r="L221" s="71"/>
      <c r="M221" s="224" t="s">
        <v>21</v>
      </c>
      <c r="N221" s="225" t="s">
        <v>43</v>
      </c>
      <c r="O221" s="46"/>
      <c r="P221" s="226">
        <f>O221*H221</f>
        <v>0</v>
      </c>
      <c r="Q221" s="226">
        <v>0.0015</v>
      </c>
      <c r="R221" s="226">
        <f>Q221*H221</f>
        <v>3.8570685</v>
      </c>
      <c r="S221" s="226">
        <v>0</v>
      </c>
      <c r="T221" s="227">
        <f>S221*H221</f>
        <v>0</v>
      </c>
      <c r="AR221" s="23" t="s">
        <v>165</v>
      </c>
      <c r="AT221" s="23" t="s">
        <v>160</v>
      </c>
      <c r="AU221" s="23" t="s">
        <v>82</v>
      </c>
      <c r="AY221" s="23" t="s">
        <v>158</v>
      </c>
      <c r="BE221" s="228">
        <f>IF(N221="základní",J221,0)</f>
        <v>0</v>
      </c>
      <c r="BF221" s="228">
        <f>IF(N221="snížená",J221,0)</f>
        <v>0</v>
      </c>
      <c r="BG221" s="228">
        <f>IF(N221="zákl. přenesená",J221,0)</f>
        <v>0</v>
      </c>
      <c r="BH221" s="228">
        <f>IF(N221="sníž. přenesená",J221,0)</f>
        <v>0</v>
      </c>
      <c r="BI221" s="228">
        <f>IF(N221="nulová",J221,0)</f>
        <v>0</v>
      </c>
      <c r="BJ221" s="23" t="s">
        <v>77</v>
      </c>
      <c r="BK221" s="228">
        <f>ROUND(I221*H221,2)</f>
        <v>0</v>
      </c>
      <c r="BL221" s="23" t="s">
        <v>165</v>
      </c>
      <c r="BM221" s="23" t="s">
        <v>405</v>
      </c>
    </row>
    <row r="222" spans="2:47" s="1" customFormat="1" ht="13.5">
      <c r="B222" s="45"/>
      <c r="C222" s="73"/>
      <c r="D222" s="229" t="s">
        <v>167</v>
      </c>
      <c r="E222" s="73"/>
      <c r="F222" s="230" t="s">
        <v>406</v>
      </c>
      <c r="G222" s="73"/>
      <c r="H222" s="73"/>
      <c r="I222" s="188"/>
      <c r="J222" s="73"/>
      <c r="K222" s="73"/>
      <c r="L222" s="71"/>
      <c r="M222" s="231"/>
      <c r="N222" s="46"/>
      <c r="O222" s="46"/>
      <c r="P222" s="46"/>
      <c r="Q222" s="46"/>
      <c r="R222" s="46"/>
      <c r="S222" s="46"/>
      <c r="T222" s="94"/>
      <c r="AT222" s="23" t="s">
        <v>167</v>
      </c>
      <c r="AU222" s="23" t="s">
        <v>82</v>
      </c>
    </row>
    <row r="223" spans="2:51" s="12" customFormat="1" ht="13.5">
      <c r="B223" s="242"/>
      <c r="C223" s="243"/>
      <c r="D223" s="229" t="s">
        <v>208</v>
      </c>
      <c r="E223" s="244" t="s">
        <v>21</v>
      </c>
      <c r="F223" s="245" t="s">
        <v>407</v>
      </c>
      <c r="G223" s="243"/>
      <c r="H223" s="246">
        <v>17.6</v>
      </c>
      <c r="I223" s="247"/>
      <c r="J223" s="243"/>
      <c r="K223" s="243"/>
      <c r="L223" s="248"/>
      <c r="M223" s="249"/>
      <c r="N223" s="250"/>
      <c r="O223" s="250"/>
      <c r="P223" s="250"/>
      <c r="Q223" s="250"/>
      <c r="R223" s="250"/>
      <c r="S223" s="250"/>
      <c r="T223" s="251"/>
      <c r="AT223" s="252" t="s">
        <v>208</v>
      </c>
      <c r="AU223" s="252" t="s">
        <v>82</v>
      </c>
      <c r="AV223" s="12" t="s">
        <v>82</v>
      </c>
      <c r="AW223" s="12" t="s">
        <v>35</v>
      </c>
      <c r="AX223" s="12" t="s">
        <v>72</v>
      </c>
      <c r="AY223" s="252" t="s">
        <v>158</v>
      </c>
    </row>
    <row r="224" spans="2:51" s="12" customFormat="1" ht="13.5">
      <c r="B224" s="242"/>
      <c r="C224" s="243"/>
      <c r="D224" s="229" t="s">
        <v>208</v>
      </c>
      <c r="E224" s="244" t="s">
        <v>21</v>
      </c>
      <c r="F224" s="245" t="s">
        <v>408</v>
      </c>
      <c r="G224" s="243"/>
      <c r="H224" s="246">
        <v>81.08</v>
      </c>
      <c r="I224" s="247"/>
      <c r="J224" s="243"/>
      <c r="K224" s="243"/>
      <c r="L224" s="248"/>
      <c r="M224" s="249"/>
      <c r="N224" s="250"/>
      <c r="O224" s="250"/>
      <c r="P224" s="250"/>
      <c r="Q224" s="250"/>
      <c r="R224" s="250"/>
      <c r="S224" s="250"/>
      <c r="T224" s="251"/>
      <c r="AT224" s="252" t="s">
        <v>208</v>
      </c>
      <c r="AU224" s="252" t="s">
        <v>82</v>
      </c>
      <c r="AV224" s="12" t="s">
        <v>82</v>
      </c>
      <c r="AW224" s="12" t="s">
        <v>35</v>
      </c>
      <c r="AX224" s="12" t="s">
        <v>72</v>
      </c>
      <c r="AY224" s="252" t="s">
        <v>158</v>
      </c>
    </row>
    <row r="225" spans="2:51" s="12" customFormat="1" ht="13.5">
      <c r="B225" s="242"/>
      <c r="C225" s="243"/>
      <c r="D225" s="229" t="s">
        <v>208</v>
      </c>
      <c r="E225" s="244" t="s">
        <v>21</v>
      </c>
      <c r="F225" s="245" t="s">
        <v>409</v>
      </c>
      <c r="G225" s="243"/>
      <c r="H225" s="246">
        <v>5.84</v>
      </c>
      <c r="I225" s="247"/>
      <c r="J225" s="243"/>
      <c r="K225" s="243"/>
      <c r="L225" s="248"/>
      <c r="M225" s="249"/>
      <c r="N225" s="250"/>
      <c r="O225" s="250"/>
      <c r="P225" s="250"/>
      <c r="Q225" s="250"/>
      <c r="R225" s="250"/>
      <c r="S225" s="250"/>
      <c r="T225" s="251"/>
      <c r="AT225" s="252" t="s">
        <v>208</v>
      </c>
      <c r="AU225" s="252" t="s">
        <v>82</v>
      </c>
      <c r="AV225" s="12" t="s">
        <v>82</v>
      </c>
      <c r="AW225" s="12" t="s">
        <v>35</v>
      </c>
      <c r="AX225" s="12" t="s">
        <v>72</v>
      </c>
      <c r="AY225" s="252" t="s">
        <v>158</v>
      </c>
    </row>
    <row r="226" spans="2:51" s="12" customFormat="1" ht="13.5">
      <c r="B226" s="242"/>
      <c r="C226" s="243"/>
      <c r="D226" s="229" t="s">
        <v>208</v>
      </c>
      <c r="E226" s="244" t="s">
        <v>21</v>
      </c>
      <c r="F226" s="245" t="s">
        <v>410</v>
      </c>
      <c r="G226" s="243"/>
      <c r="H226" s="246">
        <v>201.4</v>
      </c>
      <c r="I226" s="247"/>
      <c r="J226" s="243"/>
      <c r="K226" s="243"/>
      <c r="L226" s="248"/>
      <c r="M226" s="249"/>
      <c r="N226" s="250"/>
      <c r="O226" s="250"/>
      <c r="P226" s="250"/>
      <c r="Q226" s="250"/>
      <c r="R226" s="250"/>
      <c r="S226" s="250"/>
      <c r="T226" s="251"/>
      <c r="AT226" s="252" t="s">
        <v>208</v>
      </c>
      <c r="AU226" s="252" t="s">
        <v>82</v>
      </c>
      <c r="AV226" s="12" t="s">
        <v>82</v>
      </c>
      <c r="AW226" s="12" t="s">
        <v>35</v>
      </c>
      <c r="AX226" s="12" t="s">
        <v>72</v>
      </c>
      <c r="AY226" s="252" t="s">
        <v>158</v>
      </c>
    </row>
    <row r="227" spans="2:51" s="12" customFormat="1" ht="13.5">
      <c r="B227" s="242"/>
      <c r="C227" s="243"/>
      <c r="D227" s="229" t="s">
        <v>208</v>
      </c>
      <c r="E227" s="244" t="s">
        <v>21</v>
      </c>
      <c r="F227" s="245" t="s">
        <v>411</v>
      </c>
      <c r="G227" s="243"/>
      <c r="H227" s="246">
        <v>11.48</v>
      </c>
      <c r="I227" s="247"/>
      <c r="J227" s="243"/>
      <c r="K227" s="243"/>
      <c r="L227" s="248"/>
      <c r="M227" s="249"/>
      <c r="N227" s="250"/>
      <c r="O227" s="250"/>
      <c r="P227" s="250"/>
      <c r="Q227" s="250"/>
      <c r="R227" s="250"/>
      <c r="S227" s="250"/>
      <c r="T227" s="251"/>
      <c r="AT227" s="252" t="s">
        <v>208</v>
      </c>
      <c r="AU227" s="252" t="s">
        <v>82</v>
      </c>
      <c r="AV227" s="12" t="s">
        <v>82</v>
      </c>
      <c r="AW227" s="12" t="s">
        <v>35</v>
      </c>
      <c r="AX227" s="12" t="s">
        <v>72</v>
      </c>
      <c r="AY227" s="252" t="s">
        <v>158</v>
      </c>
    </row>
    <row r="228" spans="2:51" s="12" customFormat="1" ht="13.5">
      <c r="B228" s="242"/>
      <c r="C228" s="243"/>
      <c r="D228" s="229" t="s">
        <v>208</v>
      </c>
      <c r="E228" s="244" t="s">
        <v>21</v>
      </c>
      <c r="F228" s="245" t="s">
        <v>412</v>
      </c>
      <c r="G228" s="243"/>
      <c r="H228" s="246">
        <v>25.78</v>
      </c>
      <c r="I228" s="247"/>
      <c r="J228" s="243"/>
      <c r="K228" s="243"/>
      <c r="L228" s="248"/>
      <c r="M228" s="249"/>
      <c r="N228" s="250"/>
      <c r="O228" s="250"/>
      <c r="P228" s="250"/>
      <c r="Q228" s="250"/>
      <c r="R228" s="250"/>
      <c r="S228" s="250"/>
      <c r="T228" s="251"/>
      <c r="AT228" s="252" t="s">
        <v>208</v>
      </c>
      <c r="AU228" s="252" t="s">
        <v>82</v>
      </c>
      <c r="AV228" s="12" t="s">
        <v>82</v>
      </c>
      <c r="AW228" s="12" t="s">
        <v>35</v>
      </c>
      <c r="AX228" s="12" t="s">
        <v>72</v>
      </c>
      <c r="AY228" s="252" t="s">
        <v>158</v>
      </c>
    </row>
    <row r="229" spans="2:51" s="12" customFormat="1" ht="13.5">
      <c r="B229" s="242"/>
      <c r="C229" s="243"/>
      <c r="D229" s="229" t="s">
        <v>208</v>
      </c>
      <c r="E229" s="244" t="s">
        <v>21</v>
      </c>
      <c r="F229" s="245" t="s">
        <v>413</v>
      </c>
      <c r="G229" s="243"/>
      <c r="H229" s="246">
        <v>43.08</v>
      </c>
      <c r="I229" s="247"/>
      <c r="J229" s="243"/>
      <c r="K229" s="243"/>
      <c r="L229" s="248"/>
      <c r="M229" s="249"/>
      <c r="N229" s="250"/>
      <c r="O229" s="250"/>
      <c r="P229" s="250"/>
      <c r="Q229" s="250"/>
      <c r="R229" s="250"/>
      <c r="S229" s="250"/>
      <c r="T229" s="251"/>
      <c r="AT229" s="252" t="s">
        <v>208</v>
      </c>
      <c r="AU229" s="252" t="s">
        <v>82</v>
      </c>
      <c r="AV229" s="12" t="s">
        <v>82</v>
      </c>
      <c r="AW229" s="12" t="s">
        <v>35</v>
      </c>
      <c r="AX229" s="12" t="s">
        <v>72</v>
      </c>
      <c r="AY229" s="252" t="s">
        <v>158</v>
      </c>
    </row>
    <row r="230" spans="2:51" s="12" customFormat="1" ht="13.5">
      <c r="B230" s="242"/>
      <c r="C230" s="243"/>
      <c r="D230" s="229" t="s">
        <v>208</v>
      </c>
      <c r="E230" s="244" t="s">
        <v>21</v>
      </c>
      <c r="F230" s="245" t="s">
        <v>414</v>
      </c>
      <c r="G230" s="243"/>
      <c r="H230" s="246">
        <v>44.18</v>
      </c>
      <c r="I230" s="247"/>
      <c r="J230" s="243"/>
      <c r="K230" s="243"/>
      <c r="L230" s="248"/>
      <c r="M230" s="249"/>
      <c r="N230" s="250"/>
      <c r="O230" s="250"/>
      <c r="P230" s="250"/>
      <c r="Q230" s="250"/>
      <c r="R230" s="250"/>
      <c r="S230" s="250"/>
      <c r="T230" s="251"/>
      <c r="AT230" s="252" t="s">
        <v>208</v>
      </c>
      <c r="AU230" s="252" t="s">
        <v>82</v>
      </c>
      <c r="AV230" s="12" t="s">
        <v>82</v>
      </c>
      <c r="AW230" s="12" t="s">
        <v>35</v>
      </c>
      <c r="AX230" s="12" t="s">
        <v>72</v>
      </c>
      <c r="AY230" s="252" t="s">
        <v>158</v>
      </c>
    </row>
    <row r="231" spans="2:51" s="12" customFormat="1" ht="13.5">
      <c r="B231" s="242"/>
      <c r="C231" s="243"/>
      <c r="D231" s="229" t="s">
        <v>208</v>
      </c>
      <c r="E231" s="244" t="s">
        <v>21</v>
      </c>
      <c r="F231" s="245" t="s">
        <v>415</v>
      </c>
      <c r="G231" s="243"/>
      <c r="H231" s="246">
        <v>58.57</v>
      </c>
      <c r="I231" s="247"/>
      <c r="J231" s="243"/>
      <c r="K231" s="243"/>
      <c r="L231" s="248"/>
      <c r="M231" s="249"/>
      <c r="N231" s="250"/>
      <c r="O231" s="250"/>
      <c r="P231" s="250"/>
      <c r="Q231" s="250"/>
      <c r="R231" s="250"/>
      <c r="S231" s="250"/>
      <c r="T231" s="251"/>
      <c r="AT231" s="252" t="s">
        <v>208</v>
      </c>
      <c r="AU231" s="252" t="s">
        <v>82</v>
      </c>
      <c r="AV231" s="12" t="s">
        <v>82</v>
      </c>
      <c r="AW231" s="12" t="s">
        <v>35</v>
      </c>
      <c r="AX231" s="12" t="s">
        <v>72</v>
      </c>
      <c r="AY231" s="252" t="s">
        <v>158</v>
      </c>
    </row>
    <row r="232" spans="2:51" s="12" customFormat="1" ht="13.5">
      <c r="B232" s="242"/>
      <c r="C232" s="243"/>
      <c r="D232" s="229" t="s">
        <v>208</v>
      </c>
      <c r="E232" s="244" t="s">
        <v>21</v>
      </c>
      <c r="F232" s="245" t="s">
        <v>416</v>
      </c>
      <c r="G232" s="243"/>
      <c r="H232" s="246">
        <v>35.938</v>
      </c>
      <c r="I232" s="247"/>
      <c r="J232" s="243"/>
      <c r="K232" s="243"/>
      <c r="L232" s="248"/>
      <c r="M232" s="249"/>
      <c r="N232" s="250"/>
      <c r="O232" s="250"/>
      <c r="P232" s="250"/>
      <c r="Q232" s="250"/>
      <c r="R232" s="250"/>
      <c r="S232" s="250"/>
      <c r="T232" s="251"/>
      <c r="AT232" s="252" t="s">
        <v>208</v>
      </c>
      <c r="AU232" s="252" t="s">
        <v>82</v>
      </c>
      <c r="AV232" s="12" t="s">
        <v>82</v>
      </c>
      <c r="AW232" s="12" t="s">
        <v>35</v>
      </c>
      <c r="AX232" s="12" t="s">
        <v>72</v>
      </c>
      <c r="AY232" s="252" t="s">
        <v>158</v>
      </c>
    </row>
    <row r="233" spans="2:51" s="12" customFormat="1" ht="13.5">
      <c r="B233" s="242"/>
      <c r="C233" s="243"/>
      <c r="D233" s="229" t="s">
        <v>208</v>
      </c>
      <c r="E233" s="244" t="s">
        <v>21</v>
      </c>
      <c r="F233" s="245" t="s">
        <v>417</v>
      </c>
      <c r="G233" s="243"/>
      <c r="H233" s="246">
        <v>15.624</v>
      </c>
      <c r="I233" s="247"/>
      <c r="J233" s="243"/>
      <c r="K233" s="243"/>
      <c r="L233" s="248"/>
      <c r="M233" s="249"/>
      <c r="N233" s="250"/>
      <c r="O233" s="250"/>
      <c r="P233" s="250"/>
      <c r="Q233" s="250"/>
      <c r="R233" s="250"/>
      <c r="S233" s="250"/>
      <c r="T233" s="251"/>
      <c r="AT233" s="252" t="s">
        <v>208</v>
      </c>
      <c r="AU233" s="252" t="s">
        <v>82</v>
      </c>
      <c r="AV233" s="12" t="s">
        <v>82</v>
      </c>
      <c r="AW233" s="12" t="s">
        <v>35</v>
      </c>
      <c r="AX233" s="12" t="s">
        <v>72</v>
      </c>
      <c r="AY233" s="252" t="s">
        <v>158</v>
      </c>
    </row>
    <row r="234" spans="2:51" s="12" customFormat="1" ht="13.5">
      <c r="B234" s="242"/>
      <c r="C234" s="243"/>
      <c r="D234" s="229" t="s">
        <v>208</v>
      </c>
      <c r="E234" s="244" t="s">
        <v>21</v>
      </c>
      <c r="F234" s="245" t="s">
        <v>418</v>
      </c>
      <c r="G234" s="243"/>
      <c r="H234" s="246">
        <v>153.96</v>
      </c>
      <c r="I234" s="247"/>
      <c r="J234" s="243"/>
      <c r="K234" s="243"/>
      <c r="L234" s="248"/>
      <c r="M234" s="249"/>
      <c r="N234" s="250"/>
      <c r="O234" s="250"/>
      <c r="P234" s="250"/>
      <c r="Q234" s="250"/>
      <c r="R234" s="250"/>
      <c r="S234" s="250"/>
      <c r="T234" s="251"/>
      <c r="AT234" s="252" t="s">
        <v>208</v>
      </c>
      <c r="AU234" s="252" t="s">
        <v>82</v>
      </c>
      <c r="AV234" s="12" t="s">
        <v>82</v>
      </c>
      <c r="AW234" s="12" t="s">
        <v>35</v>
      </c>
      <c r="AX234" s="12" t="s">
        <v>72</v>
      </c>
      <c r="AY234" s="252" t="s">
        <v>158</v>
      </c>
    </row>
    <row r="235" spans="2:51" s="12" customFormat="1" ht="13.5">
      <c r="B235" s="242"/>
      <c r="C235" s="243"/>
      <c r="D235" s="229" t="s">
        <v>208</v>
      </c>
      <c r="E235" s="244" t="s">
        <v>21</v>
      </c>
      <c r="F235" s="245" t="s">
        <v>419</v>
      </c>
      <c r="G235" s="243"/>
      <c r="H235" s="246">
        <v>151.002</v>
      </c>
      <c r="I235" s="247"/>
      <c r="J235" s="243"/>
      <c r="K235" s="243"/>
      <c r="L235" s="248"/>
      <c r="M235" s="249"/>
      <c r="N235" s="250"/>
      <c r="O235" s="250"/>
      <c r="P235" s="250"/>
      <c r="Q235" s="250"/>
      <c r="R235" s="250"/>
      <c r="S235" s="250"/>
      <c r="T235" s="251"/>
      <c r="AT235" s="252" t="s">
        <v>208</v>
      </c>
      <c r="AU235" s="252" t="s">
        <v>82</v>
      </c>
      <c r="AV235" s="12" t="s">
        <v>82</v>
      </c>
      <c r="AW235" s="12" t="s">
        <v>35</v>
      </c>
      <c r="AX235" s="12" t="s">
        <v>72</v>
      </c>
      <c r="AY235" s="252" t="s">
        <v>158</v>
      </c>
    </row>
    <row r="236" spans="2:51" s="12" customFormat="1" ht="13.5">
      <c r="B236" s="242"/>
      <c r="C236" s="243"/>
      <c r="D236" s="229" t="s">
        <v>208</v>
      </c>
      <c r="E236" s="244" t="s">
        <v>21</v>
      </c>
      <c r="F236" s="245" t="s">
        <v>420</v>
      </c>
      <c r="G236" s="243"/>
      <c r="H236" s="246">
        <v>110.935</v>
      </c>
      <c r="I236" s="247"/>
      <c r="J236" s="243"/>
      <c r="K236" s="243"/>
      <c r="L236" s="248"/>
      <c r="M236" s="249"/>
      <c r="N236" s="250"/>
      <c r="O236" s="250"/>
      <c r="P236" s="250"/>
      <c r="Q236" s="250"/>
      <c r="R236" s="250"/>
      <c r="S236" s="250"/>
      <c r="T236" s="251"/>
      <c r="AT236" s="252" t="s">
        <v>208</v>
      </c>
      <c r="AU236" s="252" t="s">
        <v>82</v>
      </c>
      <c r="AV236" s="12" t="s">
        <v>82</v>
      </c>
      <c r="AW236" s="12" t="s">
        <v>35</v>
      </c>
      <c r="AX236" s="12" t="s">
        <v>72</v>
      </c>
      <c r="AY236" s="252" t="s">
        <v>158</v>
      </c>
    </row>
    <row r="237" spans="2:51" s="12" customFormat="1" ht="13.5">
      <c r="B237" s="242"/>
      <c r="C237" s="243"/>
      <c r="D237" s="229" t="s">
        <v>208</v>
      </c>
      <c r="E237" s="244" t="s">
        <v>21</v>
      </c>
      <c r="F237" s="245" t="s">
        <v>421</v>
      </c>
      <c r="G237" s="243"/>
      <c r="H237" s="246">
        <v>73.93</v>
      </c>
      <c r="I237" s="247"/>
      <c r="J237" s="243"/>
      <c r="K237" s="243"/>
      <c r="L237" s="248"/>
      <c r="M237" s="249"/>
      <c r="N237" s="250"/>
      <c r="O237" s="250"/>
      <c r="P237" s="250"/>
      <c r="Q237" s="250"/>
      <c r="R237" s="250"/>
      <c r="S237" s="250"/>
      <c r="T237" s="251"/>
      <c r="AT237" s="252" t="s">
        <v>208</v>
      </c>
      <c r="AU237" s="252" t="s">
        <v>82</v>
      </c>
      <c r="AV237" s="12" t="s">
        <v>82</v>
      </c>
      <c r="AW237" s="12" t="s">
        <v>35</v>
      </c>
      <c r="AX237" s="12" t="s">
        <v>72</v>
      </c>
      <c r="AY237" s="252" t="s">
        <v>158</v>
      </c>
    </row>
    <row r="238" spans="2:51" s="12" customFormat="1" ht="13.5">
      <c r="B238" s="242"/>
      <c r="C238" s="243"/>
      <c r="D238" s="229" t="s">
        <v>208</v>
      </c>
      <c r="E238" s="244" t="s">
        <v>21</v>
      </c>
      <c r="F238" s="245" t="s">
        <v>422</v>
      </c>
      <c r="G238" s="243"/>
      <c r="H238" s="246">
        <v>732.52</v>
      </c>
      <c r="I238" s="247"/>
      <c r="J238" s="243"/>
      <c r="K238" s="243"/>
      <c r="L238" s="248"/>
      <c r="M238" s="249"/>
      <c r="N238" s="250"/>
      <c r="O238" s="250"/>
      <c r="P238" s="250"/>
      <c r="Q238" s="250"/>
      <c r="R238" s="250"/>
      <c r="S238" s="250"/>
      <c r="T238" s="251"/>
      <c r="AT238" s="252" t="s">
        <v>208</v>
      </c>
      <c r="AU238" s="252" t="s">
        <v>82</v>
      </c>
      <c r="AV238" s="12" t="s">
        <v>82</v>
      </c>
      <c r="AW238" s="12" t="s">
        <v>35</v>
      </c>
      <c r="AX238" s="12" t="s">
        <v>72</v>
      </c>
      <c r="AY238" s="252" t="s">
        <v>158</v>
      </c>
    </row>
    <row r="239" spans="2:51" s="12" customFormat="1" ht="13.5">
      <c r="B239" s="242"/>
      <c r="C239" s="243"/>
      <c r="D239" s="229" t="s">
        <v>208</v>
      </c>
      <c r="E239" s="244" t="s">
        <v>21</v>
      </c>
      <c r="F239" s="245" t="s">
        <v>423</v>
      </c>
      <c r="G239" s="243"/>
      <c r="H239" s="246">
        <v>527.52</v>
      </c>
      <c r="I239" s="247"/>
      <c r="J239" s="243"/>
      <c r="K239" s="243"/>
      <c r="L239" s="248"/>
      <c r="M239" s="249"/>
      <c r="N239" s="250"/>
      <c r="O239" s="250"/>
      <c r="P239" s="250"/>
      <c r="Q239" s="250"/>
      <c r="R239" s="250"/>
      <c r="S239" s="250"/>
      <c r="T239" s="251"/>
      <c r="AT239" s="252" t="s">
        <v>208</v>
      </c>
      <c r="AU239" s="252" t="s">
        <v>82</v>
      </c>
      <c r="AV239" s="12" t="s">
        <v>82</v>
      </c>
      <c r="AW239" s="12" t="s">
        <v>35</v>
      </c>
      <c r="AX239" s="12" t="s">
        <v>72</v>
      </c>
      <c r="AY239" s="252" t="s">
        <v>158</v>
      </c>
    </row>
    <row r="240" spans="2:51" s="12" customFormat="1" ht="13.5">
      <c r="B240" s="242"/>
      <c r="C240" s="243"/>
      <c r="D240" s="229" t="s">
        <v>208</v>
      </c>
      <c r="E240" s="244" t="s">
        <v>21</v>
      </c>
      <c r="F240" s="245" t="s">
        <v>424</v>
      </c>
      <c r="G240" s="243"/>
      <c r="H240" s="246">
        <v>207.68</v>
      </c>
      <c r="I240" s="247"/>
      <c r="J240" s="243"/>
      <c r="K240" s="243"/>
      <c r="L240" s="248"/>
      <c r="M240" s="249"/>
      <c r="N240" s="250"/>
      <c r="O240" s="250"/>
      <c r="P240" s="250"/>
      <c r="Q240" s="250"/>
      <c r="R240" s="250"/>
      <c r="S240" s="250"/>
      <c r="T240" s="251"/>
      <c r="AT240" s="252" t="s">
        <v>208</v>
      </c>
      <c r="AU240" s="252" t="s">
        <v>82</v>
      </c>
      <c r="AV240" s="12" t="s">
        <v>82</v>
      </c>
      <c r="AW240" s="12" t="s">
        <v>35</v>
      </c>
      <c r="AX240" s="12" t="s">
        <v>72</v>
      </c>
      <c r="AY240" s="252" t="s">
        <v>158</v>
      </c>
    </row>
    <row r="241" spans="2:51" s="12" customFormat="1" ht="13.5">
      <c r="B241" s="242"/>
      <c r="C241" s="243"/>
      <c r="D241" s="229" t="s">
        <v>208</v>
      </c>
      <c r="E241" s="244" t="s">
        <v>21</v>
      </c>
      <c r="F241" s="245" t="s">
        <v>425</v>
      </c>
      <c r="G241" s="243"/>
      <c r="H241" s="246">
        <v>63.61</v>
      </c>
      <c r="I241" s="247"/>
      <c r="J241" s="243"/>
      <c r="K241" s="243"/>
      <c r="L241" s="248"/>
      <c r="M241" s="249"/>
      <c r="N241" s="250"/>
      <c r="O241" s="250"/>
      <c r="P241" s="250"/>
      <c r="Q241" s="250"/>
      <c r="R241" s="250"/>
      <c r="S241" s="250"/>
      <c r="T241" s="251"/>
      <c r="AT241" s="252" t="s">
        <v>208</v>
      </c>
      <c r="AU241" s="252" t="s">
        <v>82</v>
      </c>
      <c r="AV241" s="12" t="s">
        <v>82</v>
      </c>
      <c r="AW241" s="12" t="s">
        <v>35</v>
      </c>
      <c r="AX241" s="12" t="s">
        <v>72</v>
      </c>
      <c r="AY241" s="252" t="s">
        <v>158</v>
      </c>
    </row>
    <row r="242" spans="2:51" s="12" customFormat="1" ht="13.5">
      <c r="B242" s="242"/>
      <c r="C242" s="243"/>
      <c r="D242" s="229" t="s">
        <v>208</v>
      </c>
      <c r="E242" s="244" t="s">
        <v>21</v>
      </c>
      <c r="F242" s="245" t="s">
        <v>426</v>
      </c>
      <c r="G242" s="243"/>
      <c r="H242" s="246">
        <v>9.65</v>
      </c>
      <c r="I242" s="247"/>
      <c r="J242" s="243"/>
      <c r="K242" s="243"/>
      <c r="L242" s="248"/>
      <c r="M242" s="249"/>
      <c r="N242" s="250"/>
      <c r="O242" s="250"/>
      <c r="P242" s="250"/>
      <c r="Q242" s="250"/>
      <c r="R242" s="250"/>
      <c r="S242" s="250"/>
      <c r="T242" s="251"/>
      <c r="AT242" s="252" t="s">
        <v>208</v>
      </c>
      <c r="AU242" s="252" t="s">
        <v>82</v>
      </c>
      <c r="AV242" s="12" t="s">
        <v>82</v>
      </c>
      <c r="AW242" s="12" t="s">
        <v>35</v>
      </c>
      <c r="AX242" s="12" t="s">
        <v>72</v>
      </c>
      <c r="AY242" s="252" t="s">
        <v>158</v>
      </c>
    </row>
    <row r="243" spans="2:51" s="13" customFormat="1" ht="13.5">
      <c r="B243" s="253"/>
      <c r="C243" s="254"/>
      <c r="D243" s="229" t="s">
        <v>208</v>
      </c>
      <c r="E243" s="255" t="s">
        <v>21</v>
      </c>
      <c r="F243" s="256" t="s">
        <v>211</v>
      </c>
      <c r="G243" s="254"/>
      <c r="H243" s="257">
        <v>2571.379</v>
      </c>
      <c r="I243" s="258"/>
      <c r="J243" s="254"/>
      <c r="K243" s="254"/>
      <c r="L243" s="259"/>
      <c r="M243" s="260"/>
      <c r="N243" s="261"/>
      <c r="O243" s="261"/>
      <c r="P243" s="261"/>
      <c r="Q243" s="261"/>
      <c r="R243" s="261"/>
      <c r="S243" s="261"/>
      <c r="T243" s="262"/>
      <c r="AT243" s="263" t="s">
        <v>208</v>
      </c>
      <c r="AU243" s="263" t="s">
        <v>82</v>
      </c>
      <c r="AV243" s="13" t="s">
        <v>165</v>
      </c>
      <c r="AW243" s="13" t="s">
        <v>35</v>
      </c>
      <c r="AX243" s="13" t="s">
        <v>77</v>
      </c>
      <c r="AY243" s="263" t="s">
        <v>158</v>
      </c>
    </row>
    <row r="244" spans="2:65" s="1" customFormat="1" ht="25.5" customHeight="1">
      <c r="B244" s="45"/>
      <c r="C244" s="217" t="s">
        <v>427</v>
      </c>
      <c r="D244" s="217" t="s">
        <v>160</v>
      </c>
      <c r="E244" s="218" t="s">
        <v>428</v>
      </c>
      <c r="F244" s="219" t="s">
        <v>429</v>
      </c>
      <c r="G244" s="220" t="s">
        <v>332</v>
      </c>
      <c r="H244" s="221">
        <v>5142.758</v>
      </c>
      <c r="I244" s="222"/>
      <c r="J244" s="223">
        <f>ROUND(I244*H244,2)</f>
        <v>0</v>
      </c>
      <c r="K244" s="219" t="s">
        <v>164</v>
      </c>
      <c r="L244" s="71"/>
      <c r="M244" s="224" t="s">
        <v>21</v>
      </c>
      <c r="N244" s="225" t="s">
        <v>43</v>
      </c>
      <c r="O244" s="46"/>
      <c r="P244" s="226">
        <f>O244*H244</f>
        <v>0</v>
      </c>
      <c r="Q244" s="226">
        <v>0</v>
      </c>
      <c r="R244" s="226">
        <f>Q244*H244</f>
        <v>0</v>
      </c>
      <c r="S244" s="226">
        <v>0</v>
      </c>
      <c r="T244" s="227">
        <f>S244*H244</f>
        <v>0</v>
      </c>
      <c r="AR244" s="23" t="s">
        <v>236</v>
      </c>
      <c r="AT244" s="23" t="s">
        <v>160</v>
      </c>
      <c r="AU244" s="23" t="s">
        <v>82</v>
      </c>
      <c r="AY244" s="23" t="s">
        <v>158</v>
      </c>
      <c r="BE244" s="228">
        <f>IF(N244="základní",J244,0)</f>
        <v>0</v>
      </c>
      <c r="BF244" s="228">
        <f>IF(N244="snížená",J244,0)</f>
        <v>0</v>
      </c>
      <c r="BG244" s="228">
        <f>IF(N244="zákl. přenesená",J244,0)</f>
        <v>0</v>
      </c>
      <c r="BH244" s="228">
        <f>IF(N244="sníž. přenesená",J244,0)</f>
        <v>0</v>
      </c>
      <c r="BI244" s="228">
        <f>IF(N244="nulová",J244,0)</f>
        <v>0</v>
      </c>
      <c r="BJ244" s="23" t="s">
        <v>77</v>
      </c>
      <c r="BK244" s="228">
        <f>ROUND(I244*H244,2)</f>
        <v>0</v>
      </c>
      <c r="BL244" s="23" t="s">
        <v>236</v>
      </c>
      <c r="BM244" s="23" t="s">
        <v>430</v>
      </c>
    </row>
    <row r="245" spans="2:47" s="1" customFormat="1" ht="13.5">
      <c r="B245" s="45"/>
      <c r="C245" s="73"/>
      <c r="D245" s="229" t="s">
        <v>167</v>
      </c>
      <c r="E245" s="73"/>
      <c r="F245" s="230" t="s">
        <v>431</v>
      </c>
      <c r="G245" s="73"/>
      <c r="H245" s="73"/>
      <c r="I245" s="188"/>
      <c r="J245" s="73"/>
      <c r="K245" s="73"/>
      <c r="L245" s="71"/>
      <c r="M245" s="231"/>
      <c r="N245" s="46"/>
      <c r="O245" s="46"/>
      <c r="P245" s="46"/>
      <c r="Q245" s="46"/>
      <c r="R245" s="46"/>
      <c r="S245" s="46"/>
      <c r="T245" s="94"/>
      <c r="AT245" s="23" t="s">
        <v>167</v>
      </c>
      <c r="AU245" s="23" t="s">
        <v>82</v>
      </c>
    </row>
    <row r="246" spans="2:51" s="12" customFormat="1" ht="13.5">
      <c r="B246" s="242"/>
      <c r="C246" s="243"/>
      <c r="D246" s="229" t="s">
        <v>208</v>
      </c>
      <c r="E246" s="244" t="s">
        <v>21</v>
      </c>
      <c r="F246" s="245" t="s">
        <v>407</v>
      </c>
      <c r="G246" s="243"/>
      <c r="H246" s="246">
        <v>17.6</v>
      </c>
      <c r="I246" s="247"/>
      <c r="J246" s="243"/>
      <c r="K246" s="243"/>
      <c r="L246" s="248"/>
      <c r="M246" s="249"/>
      <c r="N246" s="250"/>
      <c r="O246" s="250"/>
      <c r="P246" s="250"/>
      <c r="Q246" s="250"/>
      <c r="R246" s="250"/>
      <c r="S246" s="250"/>
      <c r="T246" s="251"/>
      <c r="AT246" s="252" t="s">
        <v>208</v>
      </c>
      <c r="AU246" s="252" t="s">
        <v>82</v>
      </c>
      <c r="AV246" s="12" t="s">
        <v>82</v>
      </c>
      <c r="AW246" s="12" t="s">
        <v>35</v>
      </c>
      <c r="AX246" s="12" t="s">
        <v>72</v>
      </c>
      <c r="AY246" s="252" t="s">
        <v>158</v>
      </c>
    </row>
    <row r="247" spans="2:51" s="12" customFormat="1" ht="13.5">
      <c r="B247" s="242"/>
      <c r="C247" s="243"/>
      <c r="D247" s="229" t="s">
        <v>208</v>
      </c>
      <c r="E247" s="244" t="s">
        <v>21</v>
      </c>
      <c r="F247" s="245" t="s">
        <v>408</v>
      </c>
      <c r="G247" s="243"/>
      <c r="H247" s="246">
        <v>81.08</v>
      </c>
      <c r="I247" s="247"/>
      <c r="J247" s="243"/>
      <c r="K247" s="243"/>
      <c r="L247" s="248"/>
      <c r="M247" s="249"/>
      <c r="N247" s="250"/>
      <c r="O247" s="250"/>
      <c r="P247" s="250"/>
      <c r="Q247" s="250"/>
      <c r="R247" s="250"/>
      <c r="S247" s="250"/>
      <c r="T247" s="251"/>
      <c r="AT247" s="252" t="s">
        <v>208</v>
      </c>
      <c r="AU247" s="252" t="s">
        <v>82</v>
      </c>
      <c r="AV247" s="12" t="s">
        <v>82</v>
      </c>
      <c r="AW247" s="12" t="s">
        <v>35</v>
      </c>
      <c r="AX247" s="12" t="s">
        <v>72</v>
      </c>
      <c r="AY247" s="252" t="s">
        <v>158</v>
      </c>
    </row>
    <row r="248" spans="2:51" s="12" customFormat="1" ht="13.5">
      <c r="B248" s="242"/>
      <c r="C248" s="243"/>
      <c r="D248" s="229" t="s">
        <v>208</v>
      </c>
      <c r="E248" s="244" t="s">
        <v>21</v>
      </c>
      <c r="F248" s="245" t="s">
        <v>409</v>
      </c>
      <c r="G248" s="243"/>
      <c r="H248" s="246">
        <v>5.84</v>
      </c>
      <c r="I248" s="247"/>
      <c r="J248" s="243"/>
      <c r="K248" s="243"/>
      <c r="L248" s="248"/>
      <c r="M248" s="249"/>
      <c r="N248" s="250"/>
      <c r="O248" s="250"/>
      <c r="P248" s="250"/>
      <c r="Q248" s="250"/>
      <c r="R248" s="250"/>
      <c r="S248" s="250"/>
      <c r="T248" s="251"/>
      <c r="AT248" s="252" t="s">
        <v>208</v>
      </c>
      <c r="AU248" s="252" t="s">
        <v>82</v>
      </c>
      <c r="AV248" s="12" t="s">
        <v>82</v>
      </c>
      <c r="AW248" s="12" t="s">
        <v>35</v>
      </c>
      <c r="AX248" s="12" t="s">
        <v>72</v>
      </c>
      <c r="AY248" s="252" t="s">
        <v>158</v>
      </c>
    </row>
    <row r="249" spans="2:51" s="12" customFormat="1" ht="13.5">
      <c r="B249" s="242"/>
      <c r="C249" s="243"/>
      <c r="D249" s="229" t="s">
        <v>208</v>
      </c>
      <c r="E249" s="244" t="s">
        <v>21</v>
      </c>
      <c r="F249" s="245" t="s">
        <v>410</v>
      </c>
      <c r="G249" s="243"/>
      <c r="H249" s="246">
        <v>201.4</v>
      </c>
      <c r="I249" s="247"/>
      <c r="J249" s="243"/>
      <c r="K249" s="243"/>
      <c r="L249" s="248"/>
      <c r="M249" s="249"/>
      <c r="N249" s="250"/>
      <c r="O249" s="250"/>
      <c r="P249" s="250"/>
      <c r="Q249" s="250"/>
      <c r="R249" s="250"/>
      <c r="S249" s="250"/>
      <c r="T249" s="251"/>
      <c r="AT249" s="252" t="s">
        <v>208</v>
      </c>
      <c r="AU249" s="252" t="s">
        <v>82</v>
      </c>
      <c r="AV249" s="12" t="s">
        <v>82</v>
      </c>
      <c r="AW249" s="12" t="s">
        <v>35</v>
      </c>
      <c r="AX249" s="12" t="s">
        <v>72</v>
      </c>
      <c r="AY249" s="252" t="s">
        <v>158</v>
      </c>
    </row>
    <row r="250" spans="2:51" s="12" customFormat="1" ht="13.5">
      <c r="B250" s="242"/>
      <c r="C250" s="243"/>
      <c r="D250" s="229" t="s">
        <v>208</v>
      </c>
      <c r="E250" s="244" t="s">
        <v>21</v>
      </c>
      <c r="F250" s="245" t="s">
        <v>411</v>
      </c>
      <c r="G250" s="243"/>
      <c r="H250" s="246">
        <v>11.48</v>
      </c>
      <c r="I250" s="247"/>
      <c r="J250" s="243"/>
      <c r="K250" s="243"/>
      <c r="L250" s="248"/>
      <c r="M250" s="249"/>
      <c r="N250" s="250"/>
      <c r="O250" s="250"/>
      <c r="P250" s="250"/>
      <c r="Q250" s="250"/>
      <c r="R250" s="250"/>
      <c r="S250" s="250"/>
      <c r="T250" s="251"/>
      <c r="AT250" s="252" t="s">
        <v>208</v>
      </c>
      <c r="AU250" s="252" t="s">
        <v>82</v>
      </c>
      <c r="AV250" s="12" t="s">
        <v>82</v>
      </c>
      <c r="AW250" s="12" t="s">
        <v>35</v>
      </c>
      <c r="AX250" s="12" t="s">
        <v>72</v>
      </c>
      <c r="AY250" s="252" t="s">
        <v>158</v>
      </c>
    </row>
    <row r="251" spans="2:51" s="12" customFormat="1" ht="13.5">
      <c r="B251" s="242"/>
      <c r="C251" s="243"/>
      <c r="D251" s="229" t="s">
        <v>208</v>
      </c>
      <c r="E251" s="244" t="s">
        <v>21</v>
      </c>
      <c r="F251" s="245" t="s">
        <v>412</v>
      </c>
      <c r="G251" s="243"/>
      <c r="H251" s="246">
        <v>25.78</v>
      </c>
      <c r="I251" s="247"/>
      <c r="J251" s="243"/>
      <c r="K251" s="243"/>
      <c r="L251" s="248"/>
      <c r="M251" s="249"/>
      <c r="N251" s="250"/>
      <c r="O251" s="250"/>
      <c r="P251" s="250"/>
      <c r="Q251" s="250"/>
      <c r="R251" s="250"/>
      <c r="S251" s="250"/>
      <c r="T251" s="251"/>
      <c r="AT251" s="252" t="s">
        <v>208</v>
      </c>
      <c r="AU251" s="252" t="s">
        <v>82</v>
      </c>
      <c r="AV251" s="12" t="s">
        <v>82</v>
      </c>
      <c r="AW251" s="12" t="s">
        <v>35</v>
      </c>
      <c r="AX251" s="12" t="s">
        <v>72</v>
      </c>
      <c r="AY251" s="252" t="s">
        <v>158</v>
      </c>
    </row>
    <row r="252" spans="2:51" s="12" customFormat="1" ht="13.5">
      <c r="B252" s="242"/>
      <c r="C252" s="243"/>
      <c r="D252" s="229" t="s">
        <v>208</v>
      </c>
      <c r="E252" s="244" t="s">
        <v>21</v>
      </c>
      <c r="F252" s="245" t="s">
        <v>413</v>
      </c>
      <c r="G252" s="243"/>
      <c r="H252" s="246">
        <v>43.08</v>
      </c>
      <c r="I252" s="247"/>
      <c r="J252" s="243"/>
      <c r="K252" s="243"/>
      <c r="L252" s="248"/>
      <c r="M252" s="249"/>
      <c r="N252" s="250"/>
      <c r="O252" s="250"/>
      <c r="P252" s="250"/>
      <c r="Q252" s="250"/>
      <c r="R252" s="250"/>
      <c r="S252" s="250"/>
      <c r="T252" s="251"/>
      <c r="AT252" s="252" t="s">
        <v>208</v>
      </c>
      <c r="AU252" s="252" t="s">
        <v>82</v>
      </c>
      <c r="AV252" s="12" t="s">
        <v>82</v>
      </c>
      <c r="AW252" s="12" t="s">
        <v>35</v>
      </c>
      <c r="AX252" s="12" t="s">
        <v>72</v>
      </c>
      <c r="AY252" s="252" t="s">
        <v>158</v>
      </c>
    </row>
    <row r="253" spans="2:51" s="12" customFormat="1" ht="13.5">
      <c r="B253" s="242"/>
      <c r="C253" s="243"/>
      <c r="D253" s="229" t="s">
        <v>208</v>
      </c>
      <c r="E253" s="244" t="s">
        <v>21</v>
      </c>
      <c r="F253" s="245" t="s">
        <v>414</v>
      </c>
      <c r="G253" s="243"/>
      <c r="H253" s="246">
        <v>44.18</v>
      </c>
      <c r="I253" s="247"/>
      <c r="J253" s="243"/>
      <c r="K253" s="243"/>
      <c r="L253" s="248"/>
      <c r="M253" s="249"/>
      <c r="N253" s="250"/>
      <c r="O253" s="250"/>
      <c r="P253" s="250"/>
      <c r="Q253" s="250"/>
      <c r="R253" s="250"/>
      <c r="S253" s="250"/>
      <c r="T253" s="251"/>
      <c r="AT253" s="252" t="s">
        <v>208</v>
      </c>
      <c r="AU253" s="252" t="s">
        <v>82</v>
      </c>
      <c r="AV253" s="12" t="s">
        <v>82</v>
      </c>
      <c r="AW253" s="12" t="s">
        <v>35</v>
      </c>
      <c r="AX253" s="12" t="s">
        <v>72</v>
      </c>
      <c r="AY253" s="252" t="s">
        <v>158</v>
      </c>
    </row>
    <row r="254" spans="2:51" s="12" customFormat="1" ht="13.5">
      <c r="B254" s="242"/>
      <c r="C254" s="243"/>
      <c r="D254" s="229" t="s">
        <v>208</v>
      </c>
      <c r="E254" s="244" t="s">
        <v>21</v>
      </c>
      <c r="F254" s="245" t="s">
        <v>415</v>
      </c>
      <c r="G254" s="243"/>
      <c r="H254" s="246">
        <v>58.57</v>
      </c>
      <c r="I254" s="247"/>
      <c r="J254" s="243"/>
      <c r="K254" s="243"/>
      <c r="L254" s="248"/>
      <c r="M254" s="249"/>
      <c r="N254" s="250"/>
      <c r="O254" s="250"/>
      <c r="P254" s="250"/>
      <c r="Q254" s="250"/>
      <c r="R254" s="250"/>
      <c r="S254" s="250"/>
      <c r="T254" s="251"/>
      <c r="AT254" s="252" t="s">
        <v>208</v>
      </c>
      <c r="AU254" s="252" t="s">
        <v>82</v>
      </c>
      <c r="AV254" s="12" t="s">
        <v>82</v>
      </c>
      <c r="AW254" s="12" t="s">
        <v>35</v>
      </c>
      <c r="AX254" s="12" t="s">
        <v>72</v>
      </c>
      <c r="AY254" s="252" t="s">
        <v>158</v>
      </c>
    </row>
    <row r="255" spans="2:51" s="12" customFormat="1" ht="13.5">
      <c r="B255" s="242"/>
      <c r="C255" s="243"/>
      <c r="D255" s="229" t="s">
        <v>208</v>
      </c>
      <c r="E255" s="244" t="s">
        <v>21</v>
      </c>
      <c r="F255" s="245" t="s">
        <v>416</v>
      </c>
      <c r="G255" s="243"/>
      <c r="H255" s="246">
        <v>35.938</v>
      </c>
      <c r="I255" s="247"/>
      <c r="J255" s="243"/>
      <c r="K255" s="243"/>
      <c r="L255" s="248"/>
      <c r="M255" s="249"/>
      <c r="N255" s="250"/>
      <c r="O255" s="250"/>
      <c r="P255" s="250"/>
      <c r="Q255" s="250"/>
      <c r="R255" s="250"/>
      <c r="S255" s="250"/>
      <c r="T255" s="251"/>
      <c r="AT255" s="252" t="s">
        <v>208</v>
      </c>
      <c r="AU255" s="252" t="s">
        <v>82</v>
      </c>
      <c r="AV255" s="12" t="s">
        <v>82</v>
      </c>
      <c r="AW255" s="12" t="s">
        <v>35</v>
      </c>
      <c r="AX255" s="12" t="s">
        <v>72</v>
      </c>
      <c r="AY255" s="252" t="s">
        <v>158</v>
      </c>
    </row>
    <row r="256" spans="2:51" s="12" customFormat="1" ht="13.5">
      <c r="B256" s="242"/>
      <c r="C256" s="243"/>
      <c r="D256" s="229" t="s">
        <v>208</v>
      </c>
      <c r="E256" s="244" t="s">
        <v>21</v>
      </c>
      <c r="F256" s="245" t="s">
        <v>417</v>
      </c>
      <c r="G256" s="243"/>
      <c r="H256" s="246">
        <v>15.624</v>
      </c>
      <c r="I256" s="247"/>
      <c r="J256" s="243"/>
      <c r="K256" s="243"/>
      <c r="L256" s="248"/>
      <c r="M256" s="249"/>
      <c r="N256" s="250"/>
      <c r="O256" s="250"/>
      <c r="P256" s="250"/>
      <c r="Q256" s="250"/>
      <c r="R256" s="250"/>
      <c r="S256" s="250"/>
      <c r="T256" s="251"/>
      <c r="AT256" s="252" t="s">
        <v>208</v>
      </c>
      <c r="AU256" s="252" t="s">
        <v>82</v>
      </c>
      <c r="AV256" s="12" t="s">
        <v>82</v>
      </c>
      <c r="AW256" s="12" t="s">
        <v>35</v>
      </c>
      <c r="AX256" s="12" t="s">
        <v>72</v>
      </c>
      <c r="AY256" s="252" t="s">
        <v>158</v>
      </c>
    </row>
    <row r="257" spans="2:51" s="12" customFormat="1" ht="13.5">
      <c r="B257" s="242"/>
      <c r="C257" s="243"/>
      <c r="D257" s="229" t="s">
        <v>208</v>
      </c>
      <c r="E257" s="244" t="s">
        <v>21</v>
      </c>
      <c r="F257" s="245" t="s">
        <v>418</v>
      </c>
      <c r="G257" s="243"/>
      <c r="H257" s="246">
        <v>153.96</v>
      </c>
      <c r="I257" s="247"/>
      <c r="J257" s="243"/>
      <c r="K257" s="243"/>
      <c r="L257" s="248"/>
      <c r="M257" s="249"/>
      <c r="N257" s="250"/>
      <c r="O257" s="250"/>
      <c r="P257" s="250"/>
      <c r="Q257" s="250"/>
      <c r="R257" s="250"/>
      <c r="S257" s="250"/>
      <c r="T257" s="251"/>
      <c r="AT257" s="252" t="s">
        <v>208</v>
      </c>
      <c r="AU257" s="252" t="s">
        <v>82</v>
      </c>
      <c r="AV257" s="12" t="s">
        <v>82</v>
      </c>
      <c r="AW257" s="12" t="s">
        <v>35</v>
      </c>
      <c r="AX257" s="12" t="s">
        <v>72</v>
      </c>
      <c r="AY257" s="252" t="s">
        <v>158</v>
      </c>
    </row>
    <row r="258" spans="2:51" s="12" customFormat="1" ht="13.5">
      <c r="B258" s="242"/>
      <c r="C258" s="243"/>
      <c r="D258" s="229" t="s">
        <v>208</v>
      </c>
      <c r="E258" s="244" t="s">
        <v>21</v>
      </c>
      <c r="F258" s="245" t="s">
        <v>419</v>
      </c>
      <c r="G258" s="243"/>
      <c r="H258" s="246">
        <v>151.002</v>
      </c>
      <c r="I258" s="247"/>
      <c r="J258" s="243"/>
      <c r="K258" s="243"/>
      <c r="L258" s="248"/>
      <c r="M258" s="249"/>
      <c r="N258" s="250"/>
      <c r="O258" s="250"/>
      <c r="P258" s="250"/>
      <c r="Q258" s="250"/>
      <c r="R258" s="250"/>
      <c r="S258" s="250"/>
      <c r="T258" s="251"/>
      <c r="AT258" s="252" t="s">
        <v>208</v>
      </c>
      <c r="AU258" s="252" t="s">
        <v>82</v>
      </c>
      <c r="AV258" s="12" t="s">
        <v>82</v>
      </c>
      <c r="AW258" s="12" t="s">
        <v>35</v>
      </c>
      <c r="AX258" s="12" t="s">
        <v>72</v>
      </c>
      <c r="AY258" s="252" t="s">
        <v>158</v>
      </c>
    </row>
    <row r="259" spans="2:51" s="12" customFormat="1" ht="13.5">
      <c r="B259" s="242"/>
      <c r="C259" s="243"/>
      <c r="D259" s="229" t="s">
        <v>208</v>
      </c>
      <c r="E259" s="244" t="s">
        <v>21</v>
      </c>
      <c r="F259" s="245" t="s">
        <v>420</v>
      </c>
      <c r="G259" s="243"/>
      <c r="H259" s="246">
        <v>110.935</v>
      </c>
      <c r="I259" s="247"/>
      <c r="J259" s="243"/>
      <c r="K259" s="243"/>
      <c r="L259" s="248"/>
      <c r="M259" s="249"/>
      <c r="N259" s="250"/>
      <c r="O259" s="250"/>
      <c r="P259" s="250"/>
      <c r="Q259" s="250"/>
      <c r="R259" s="250"/>
      <c r="S259" s="250"/>
      <c r="T259" s="251"/>
      <c r="AT259" s="252" t="s">
        <v>208</v>
      </c>
      <c r="AU259" s="252" t="s">
        <v>82</v>
      </c>
      <c r="AV259" s="12" t="s">
        <v>82</v>
      </c>
      <c r="AW259" s="12" t="s">
        <v>35</v>
      </c>
      <c r="AX259" s="12" t="s">
        <v>72</v>
      </c>
      <c r="AY259" s="252" t="s">
        <v>158</v>
      </c>
    </row>
    <row r="260" spans="2:51" s="12" customFormat="1" ht="13.5">
      <c r="B260" s="242"/>
      <c r="C260" s="243"/>
      <c r="D260" s="229" t="s">
        <v>208</v>
      </c>
      <c r="E260" s="244" t="s">
        <v>21</v>
      </c>
      <c r="F260" s="245" t="s">
        <v>421</v>
      </c>
      <c r="G260" s="243"/>
      <c r="H260" s="246">
        <v>73.93</v>
      </c>
      <c r="I260" s="247"/>
      <c r="J260" s="243"/>
      <c r="K260" s="243"/>
      <c r="L260" s="248"/>
      <c r="M260" s="249"/>
      <c r="N260" s="250"/>
      <c r="O260" s="250"/>
      <c r="P260" s="250"/>
      <c r="Q260" s="250"/>
      <c r="R260" s="250"/>
      <c r="S260" s="250"/>
      <c r="T260" s="251"/>
      <c r="AT260" s="252" t="s">
        <v>208</v>
      </c>
      <c r="AU260" s="252" t="s">
        <v>82</v>
      </c>
      <c r="AV260" s="12" t="s">
        <v>82</v>
      </c>
      <c r="AW260" s="12" t="s">
        <v>35</v>
      </c>
      <c r="AX260" s="12" t="s">
        <v>72</v>
      </c>
      <c r="AY260" s="252" t="s">
        <v>158</v>
      </c>
    </row>
    <row r="261" spans="2:51" s="12" customFormat="1" ht="13.5">
      <c r="B261" s="242"/>
      <c r="C261" s="243"/>
      <c r="D261" s="229" t="s">
        <v>208</v>
      </c>
      <c r="E261" s="244" t="s">
        <v>21</v>
      </c>
      <c r="F261" s="245" t="s">
        <v>422</v>
      </c>
      <c r="G261" s="243"/>
      <c r="H261" s="246">
        <v>732.52</v>
      </c>
      <c r="I261" s="247"/>
      <c r="J261" s="243"/>
      <c r="K261" s="243"/>
      <c r="L261" s="248"/>
      <c r="M261" s="249"/>
      <c r="N261" s="250"/>
      <c r="O261" s="250"/>
      <c r="P261" s="250"/>
      <c r="Q261" s="250"/>
      <c r="R261" s="250"/>
      <c r="S261" s="250"/>
      <c r="T261" s="251"/>
      <c r="AT261" s="252" t="s">
        <v>208</v>
      </c>
      <c r="AU261" s="252" t="s">
        <v>82</v>
      </c>
      <c r="AV261" s="12" t="s">
        <v>82</v>
      </c>
      <c r="AW261" s="12" t="s">
        <v>35</v>
      </c>
      <c r="AX261" s="12" t="s">
        <v>72</v>
      </c>
      <c r="AY261" s="252" t="s">
        <v>158</v>
      </c>
    </row>
    <row r="262" spans="2:51" s="12" customFormat="1" ht="13.5">
      <c r="B262" s="242"/>
      <c r="C262" s="243"/>
      <c r="D262" s="229" t="s">
        <v>208</v>
      </c>
      <c r="E262" s="244" t="s">
        <v>21</v>
      </c>
      <c r="F262" s="245" t="s">
        <v>423</v>
      </c>
      <c r="G262" s="243"/>
      <c r="H262" s="246">
        <v>527.52</v>
      </c>
      <c r="I262" s="247"/>
      <c r="J262" s="243"/>
      <c r="K262" s="243"/>
      <c r="L262" s="248"/>
      <c r="M262" s="249"/>
      <c r="N262" s="250"/>
      <c r="O262" s="250"/>
      <c r="P262" s="250"/>
      <c r="Q262" s="250"/>
      <c r="R262" s="250"/>
      <c r="S262" s="250"/>
      <c r="T262" s="251"/>
      <c r="AT262" s="252" t="s">
        <v>208</v>
      </c>
      <c r="AU262" s="252" t="s">
        <v>82</v>
      </c>
      <c r="AV262" s="12" t="s">
        <v>82</v>
      </c>
      <c r="AW262" s="12" t="s">
        <v>35</v>
      </c>
      <c r="AX262" s="12" t="s">
        <v>72</v>
      </c>
      <c r="AY262" s="252" t="s">
        <v>158</v>
      </c>
    </row>
    <row r="263" spans="2:51" s="12" customFormat="1" ht="13.5">
      <c r="B263" s="242"/>
      <c r="C263" s="243"/>
      <c r="D263" s="229" t="s">
        <v>208</v>
      </c>
      <c r="E263" s="244" t="s">
        <v>21</v>
      </c>
      <c r="F263" s="245" t="s">
        <v>424</v>
      </c>
      <c r="G263" s="243"/>
      <c r="H263" s="246">
        <v>207.68</v>
      </c>
      <c r="I263" s="247"/>
      <c r="J263" s="243"/>
      <c r="K263" s="243"/>
      <c r="L263" s="248"/>
      <c r="M263" s="249"/>
      <c r="N263" s="250"/>
      <c r="O263" s="250"/>
      <c r="P263" s="250"/>
      <c r="Q263" s="250"/>
      <c r="R263" s="250"/>
      <c r="S263" s="250"/>
      <c r="T263" s="251"/>
      <c r="AT263" s="252" t="s">
        <v>208</v>
      </c>
      <c r="AU263" s="252" t="s">
        <v>82</v>
      </c>
      <c r="AV263" s="12" t="s">
        <v>82</v>
      </c>
      <c r="AW263" s="12" t="s">
        <v>35</v>
      </c>
      <c r="AX263" s="12" t="s">
        <v>72</v>
      </c>
      <c r="AY263" s="252" t="s">
        <v>158</v>
      </c>
    </row>
    <row r="264" spans="2:51" s="12" customFormat="1" ht="13.5">
      <c r="B264" s="242"/>
      <c r="C264" s="243"/>
      <c r="D264" s="229" t="s">
        <v>208</v>
      </c>
      <c r="E264" s="244" t="s">
        <v>21</v>
      </c>
      <c r="F264" s="245" t="s">
        <v>425</v>
      </c>
      <c r="G264" s="243"/>
      <c r="H264" s="246">
        <v>63.61</v>
      </c>
      <c r="I264" s="247"/>
      <c r="J264" s="243"/>
      <c r="K264" s="243"/>
      <c r="L264" s="248"/>
      <c r="M264" s="249"/>
      <c r="N264" s="250"/>
      <c r="O264" s="250"/>
      <c r="P264" s="250"/>
      <c r="Q264" s="250"/>
      <c r="R264" s="250"/>
      <c r="S264" s="250"/>
      <c r="T264" s="251"/>
      <c r="AT264" s="252" t="s">
        <v>208</v>
      </c>
      <c r="AU264" s="252" t="s">
        <v>82</v>
      </c>
      <c r="AV264" s="12" t="s">
        <v>82</v>
      </c>
      <c r="AW264" s="12" t="s">
        <v>35</v>
      </c>
      <c r="AX264" s="12" t="s">
        <v>72</v>
      </c>
      <c r="AY264" s="252" t="s">
        <v>158</v>
      </c>
    </row>
    <row r="265" spans="2:51" s="12" customFormat="1" ht="13.5">
      <c r="B265" s="242"/>
      <c r="C265" s="243"/>
      <c r="D265" s="229" t="s">
        <v>208</v>
      </c>
      <c r="E265" s="244" t="s">
        <v>21</v>
      </c>
      <c r="F265" s="245" t="s">
        <v>426</v>
      </c>
      <c r="G265" s="243"/>
      <c r="H265" s="246">
        <v>9.65</v>
      </c>
      <c r="I265" s="247"/>
      <c r="J265" s="243"/>
      <c r="K265" s="243"/>
      <c r="L265" s="248"/>
      <c r="M265" s="249"/>
      <c r="N265" s="250"/>
      <c r="O265" s="250"/>
      <c r="P265" s="250"/>
      <c r="Q265" s="250"/>
      <c r="R265" s="250"/>
      <c r="S265" s="250"/>
      <c r="T265" s="251"/>
      <c r="AT265" s="252" t="s">
        <v>208</v>
      </c>
      <c r="AU265" s="252" t="s">
        <v>82</v>
      </c>
      <c r="AV265" s="12" t="s">
        <v>82</v>
      </c>
      <c r="AW265" s="12" t="s">
        <v>35</v>
      </c>
      <c r="AX265" s="12" t="s">
        <v>72</v>
      </c>
      <c r="AY265" s="252" t="s">
        <v>158</v>
      </c>
    </row>
    <row r="266" spans="2:51" s="13" customFormat="1" ht="13.5">
      <c r="B266" s="253"/>
      <c r="C266" s="254"/>
      <c r="D266" s="229" t="s">
        <v>208</v>
      </c>
      <c r="E266" s="255" t="s">
        <v>21</v>
      </c>
      <c r="F266" s="256" t="s">
        <v>211</v>
      </c>
      <c r="G266" s="254"/>
      <c r="H266" s="257">
        <v>2571.379</v>
      </c>
      <c r="I266" s="258"/>
      <c r="J266" s="254"/>
      <c r="K266" s="254"/>
      <c r="L266" s="259"/>
      <c r="M266" s="260"/>
      <c r="N266" s="261"/>
      <c r="O266" s="261"/>
      <c r="P266" s="261"/>
      <c r="Q266" s="261"/>
      <c r="R266" s="261"/>
      <c r="S266" s="261"/>
      <c r="T266" s="262"/>
      <c r="AT266" s="263" t="s">
        <v>208</v>
      </c>
      <c r="AU266" s="263" t="s">
        <v>82</v>
      </c>
      <c r="AV266" s="13" t="s">
        <v>165</v>
      </c>
      <c r="AW266" s="13" t="s">
        <v>35</v>
      </c>
      <c r="AX266" s="13" t="s">
        <v>77</v>
      </c>
      <c r="AY266" s="263" t="s">
        <v>158</v>
      </c>
    </row>
    <row r="267" spans="2:51" s="12" customFormat="1" ht="13.5">
      <c r="B267" s="242"/>
      <c r="C267" s="243"/>
      <c r="D267" s="229" t="s">
        <v>208</v>
      </c>
      <c r="E267" s="243"/>
      <c r="F267" s="245" t="s">
        <v>432</v>
      </c>
      <c r="G267" s="243"/>
      <c r="H267" s="246">
        <v>5142.758</v>
      </c>
      <c r="I267" s="247"/>
      <c r="J267" s="243"/>
      <c r="K267" s="243"/>
      <c r="L267" s="248"/>
      <c r="M267" s="249"/>
      <c r="N267" s="250"/>
      <c r="O267" s="250"/>
      <c r="P267" s="250"/>
      <c r="Q267" s="250"/>
      <c r="R267" s="250"/>
      <c r="S267" s="250"/>
      <c r="T267" s="251"/>
      <c r="AT267" s="252" t="s">
        <v>208</v>
      </c>
      <c r="AU267" s="252" t="s">
        <v>82</v>
      </c>
      <c r="AV267" s="12" t="s">
        <v>82</v>
      </c>
      <c r="AW267" s="12" t="s">
        <v>6</v>
      </c>
      <c r="AX267" s="12" t="s">
        <v>77</v>
      </c>
      <c r="AY267" s="252" t="s">
        <v>158</v>
      </c>
    </row>
    <row r="268" spans="2:65" s="1" customFormat="1" ht="16.5" customHeight="1">
      <c r="B268" s="45"/>
      <c r="C268" s="264" t="s">
        <v>433</v>
      </c>
      <c r="D268" s="264" t="s">
        <v>261</v>
      </c>
      <c r="E268" s="265" t="s">
        <v>434</v>
      </c>
      <c r="F268" s="266" t="s">
        <v>435</v>
      </c>
      <c r="G268" s="267" t="s">
        <v>332</v>
      </c>
      <c r="H268" s="268">
        <v>5399.896</v>
      </c>
      <c r="I268" s="269"/>
      <c r="J268" s="270">
        <f>ROUND(I268*H268,2)</f>
        <v>0</v>
      </c>
      <c r="K268" s="266" t="s">
        <v>164</v>
      </c>
      <c r="L268" s="271"/>
      <c r="M268" s="272" t="s">
        <v>21</v>
      </c>
      <c r="N268" s="273" t="s">
        <v>43</v>
      </c>
      <c r="O268" s="46"/>
      <c r="P268" s="226">
        <f>O268*H268</f>
        <v>0</v>
      </c>
      <c r="Q268" s="226">
        <v>4E-05</v>
      </c>
      <c r="R268" s="226">
        <f>Q268*H268</f>
        <v>0.21599584</v>
      </c>
      <c r="S268" s="226">
        <v>0</v>
      </c>
      <c r="T268" s="227">
        <f>S268*H268</f>
        <v>0</v>
      </c>
      <c r="AR268" s="23" t="s">
        <v>312</v>
      </c>
      <c r="AT268" s="23" t="s">
        <v>261</v>
      </c>
      <c r="AU268" s="23" t="s">
        <v>82</v>
      </c>
      <c r="AY268" s="23" t="s">
        <v>158</v>
      </c>
      <c r="BE268" s="228">
        <f>IF(N268="základní",J268,0)</f>
        <v>0</v>
      </c>
      <c r="BF268" s="228">
        <f>IF(N268="snížená",J268,0)</f>
        <v>0</v>
      </c>
      <c r="BG268" s="228">
        <f>IF(N268="zákl. přenesená",J268,0)</f>
        <v>0</v>
      </c>
      <c r="BH268" s="228">
        <f>IF(N268="sníž. přenesená",J268,0)</f>
        <v>0</v>
      </c>
      <c r="BI268" s="228">
        <f>IF(N268="nulová",J268,0)</f>
        <v>0</v>
      </c>
      <c r="BJ268" s="23" t="s">
        <v>77</v>
      </c>
      <c r="BK268" s="228">
        <f>ROUND(I268*H268,2)</f>
        <v>0</v>
      </c>
      <c r="BL268" s="23" t="s">
        <v>236</v>
      </c>
      <c r="BM268" s="23" t="s">
        <v>436</v>
      </c>
    </row>
    <row r="269" spans="2:51" s="12" customFormat="1" ht="13.5">
      <c r="B269" s="242"/>
      <c r="C269" s="243"/>
      <c r="D269" s="229" t="s">
        <v>208</v>
      </c>
      <c r="E269" s="243"/>
      <c r="F269" s="245" t="s">
        <v>437</v>
      </c>
      <c r="G269" s="243"/>
      <c r="H269" s="246">
        <v>5399.896</v>
      </c>
      <c r="I269" s="247"/>
      <c r="J269" s="243"/>
      <c r="K269" s="243"/>
      <c r="L269" s="248"/>
      <c r="M269" s="249"/>
      <c r="N269" s="250"/>
      <c r="O269" s="250"/>
      <c r="P269" s="250"/>
      <c r="Q269" s="250"/>
      <c r="R269" s="250"/>
      <c r="S269" s="250"/>
      <c r="T269" s="251"/>
      <c r="AT269" s="252" t="s">
        <v>208</v>
      </c>
      <c r="AU269" s="252" t="s">
        <v>82</v>
      </c>
      <c r="AV269" s="12" t="s">
        <v>82</v>
      </c>
      <c r="AW269" s="12" t="s">
        <v>6</v>
      </c>
      <c r="AX269" s="12" t="s">
        <v>77</v>
      </c>
      <c r="AY269" s="252" t="s">
        <v>158</v>
      </c>
    </row>
    <row r="270" spans="2:65" s="1" customFormat="1" ht="16.5" customHeight="1">
      <c r="B270" s="45"/>
      <c r="C270" s="217" t="s">
        <v>438</v>
      </c>
      <c r="D270" s="217" t="s">
        <v>160</v>
      </c>
      <c r="E270" s="218" t="s">
        <v>439</v>
      </c>
      <c r="F270" s="219" t="s">
        <v>440</v>
      </c>
      <c r="G270" s="220" t="s">
        <v>163</v>
      </c>
      <c r="H270" s="221">
        <v>3472.5</v>
      </c>
      <c r="I270" s="222"/>
      <c r="J270" s="223">
        <f>ROUND(I270*H270,2)</f>
        <v>0</v>
      </c>
      <c r="K270" s="219" t="s">
        <v>164</v>
      </c>
      <c r="L270" s="71"/>
      <c r="M270" s="224" t="s">
        <v>21</v>
      </c>
      <c r="N270" s="225" t="s">
        <v>43</v>
      </c>
      <c r="O270" s="46"/>
      <c r="P270" s="226">
        <f>O270*H270</f>
        <v>0</v>
      </c>
      <c r="Q270" s="226">
        <v>0.0085</v>
      </c>
      <c r="R270" s="226">
        <f>Q270*H270</f>
        <v>29.516250000000003</v>
      </c>
      <c r="S270" s="226">
        <v>0</v>
      </c>
      <c r="T270" s="227">
        <f>S270*H270</f>
        <v>0</v>
      </c>
      <c r="AR270" s="23" t="s">
        <v>165</v>
      </c>
      <c r="AT270" s="23" t="s">
        <v>160</v>
      </c>
      <c r="AU270" s="23" t="s">
        <v>82</v>
      </c>
      <c r="AY270" s="23" t="s">
        <v>158</v>
      </c>
      <c r="BE270" s="228">
        <f>IF(N270="základní",J270,0)</f>
        <v>0</v>
      </c>
      <c r="BF270" s="228">
        <f>IF(N270="snížená",J270,0)</f>
        <v>0</v>
      </c>
      <c r="BG270" s="228">
        <f>IF(N270="zákl. přenesená",J270,0)</f>
        <v>0</v>
      </c>
      <c r="BH270" s="228">
        <f>IF(N270="sníž. přenesená",J270,0)</f>
        <v>0</v>
      </c>
      <c r="BI270" s="228">
        <f>IF(N270="nulová",J270,0)</f>
        <v>0</v>
      </c>
      <c r="BJ270" s="23" t="s">
        <v>77</v>
      </c>
      <c r="BK270" s="228">
        <f>ROUND(I270*H270,2)</f>
        <v>0</v>
      </c>
      <c r="BL270" s="23" t="s">
        <v>165</v>
      </c>
      <c r="BM270" s="23" t="s">
        <v>441</v>
      </c>
    </row>
    <row r="271" spans="2:47" s="1" customFormat="1" ht="13.5">
      <c r="B271" s="45"/>
      <c r="C271" s="73"/>
      <c r="D271" s="229" t="s">
        <v>167</v>
      </c>
      <c r="E271" s="73"/>
      <c r="F271" s="230" t="s">
        <v>442</v>
      </c>
      <c r="G271" s="73"/>
      <c r="H271" s="73"/>
      <c r="I271" s="188"/>
      <c r="J271" s="73"/>
      <c r="K271" s="73"/>
      <c r="L271" s="71"/>
      <c r="M271" s="231"/>
      <c r="N271" s="46"/>
      <c r="O271" s="46"/>
      <c r="P271" s="46"/>
      <c r="Q271" s="46"/>
      <c r="R271" s="46"/>
      <c r="S271" s="46"/>
      <c r="T271" s="94"/>
      <c r="AT271" s="23" t="s">
        <v>167</v>
      </c>
      <c r="AU271" s="23" t="s">
        <v>82</v>
      </c>
    </row>
    <row r="272" spans="2:65" s="1" customFormat="1" ht="16.5" customHeight="1">
      <c r="B272" s="45"/>
      <c r="C272" s="264" t="s">
        <v>443</v>
      </c>
      <c r="D272" s="264" t="s">
        <v>261</v>
      </c>
      <c r="E272" s="265" t="s">
        <v>444</v>
      </c>
      <c r="F272" s="266" t="s">
        <v>445</v>
      </c>
      <c r="G272" s="267" t="s">
        <v>163</v>
      </c>
      <c r="H272" s="268">
        <v>2886.45</v>
      </c>
      <c r="I272" s="269"/>
      <c r="J272" s="270">
        <f>ROUND(I272*H272,2)</f>
        <v>0</v>
      </c>
      <c r="K272" s="266" t="s">
        <v>21</v>
      </c>
      <c r="L272" s="271"/>
      <c r="M272" s="272" t="s">
        <v>21</v>
      </c>
      <c r="N272" s="273" t="s">
        <v>43</v>
      </c>
      <c r="O272" s="46"/>
      <c r="P272" s="226">
        <f>O272*H272</f>
        <v>0</v>
      </c>
      <c r="Q272" s="226">
        <v>0</v>
      </c>
      <c r="R272" s="226">
        <f>Q272*H272</f>
        <v>0</v>
      </c>
      <c r="S272" s="226">
        <v>0</v>
      </c>
      <c r="T272" s="227">
        <f>S272*H272</f>
        <v>0</v>
      </c>
      <c r="AR272" s="23" t="s">
        <v>193</v>
      </c>
      <c r="AT272" s="23" t="s">
        <v>261</v>
      </c>
      <c r="AU272" s="23" t="s">
        <v>82</v>
      </c>
      <c r="AY272" s="23" t="s">
        <v>158</v>
      </c>
      <c r="BE272" s="228">
        <f>IF(N272="základní",J272,0)</f>
        <v>0</v>
      </c>
      <c r="BF272" s="228">
        <f>IF(N272="snížená",J272,0)</f>
        <v>0</v>
      </c>
      <c r="BG272" s="228">
        <f>IF(N272="zákl. přenesená",J272,0)</f>
        <v>0</v>
      </c>
      <c r="BH272" s="228">
        <f>IF(N272="sníž. přenesená",J272,0)</f>
        <v>0</v>
      </c>
      <c r="BI272" s="228">
        <f>IF(N272="nulová",J272,0)</f>
        <v>0</v>
      </c>
      <c r="BJ272" s="23" t="s">
        <v>77</v>
      </c>
      <c r="BK272" s="228">
        <f>ROUND(I272*H272,2)</f>
        <v>0</v>
      </c>
      <c r="BL272" s="23" t="s">
        <v>165</v>
      </c>
      <c r="BM272" s="23" t="s">
        <v>446</v>
      </c>
    </row>
    <row r="273" spans="2:51" s="12" customFormat="1" ht="13.5">
      <c r="B273" s="242"/>
      <c r="C273" s="243"/>
      <c r="D273" s="229" t="s">
        <v>208</v>
      </c>
      <c r="E273" s="244" t="s">
        <v>21</v>
      </c>
      <c r="F273" s="245" t="s">
        <v>447</v>
      </c>
      <c r="G273" s="243"/>
      <c r="H273" s="246">
        <v>2886.45</v>
      </c>
      <c r="I273" s="247"/>
      <c r="J273" s="243"/>
      <c r="K273" s="243"/>
      <c r="L273" s="248"/>
      <c r="M273" s="249"/>
      <c r="N273" s="250"/>
      <c r="O273" s="250"/>
      <c r="P273" s="250"/>
      <c r="Q273" s="250"/>
      <c r="R273" s="250"/>
      <c r="S273" s="250"/>
      <c r="T273" s="251"/>
      <c r="AT273" s="252" t="s">
        <v>208</v>
      </c>
      <c r="AU273" s="252" t="s">
        <v>82</v>
      </c>
      <c r="AV273" s="12" t="s">
        <v>82</v>
      </c>
      <c r="AW273" s="12" t="s">
        <v>35</v>
      </c>
      <c r="AX273" s="12" t="s">
        <v>72</v>
      </c>
      <c r="AY273" s="252" t="s">
        <v>158</v>
      </c>
    </row>
    <row r="274" spans="2:51" s="13" customFormat="1" ht="13.5">
      <c r="B274" s="253"/>
      <c r="C274" s="254"/>
      <c r="D274" s="229" t="s">
        <v>208</v>
      </c>
      <c r="E274" s="255" t="s">
        <v>21</v>
      </c>
      <c r="F274" s="256" t="s">
        <v>211</v>
      </c>
      <c r="G274" s="254"/>
      <c r="H274" s="257">
        <v>2886.45</v>
      </c>
      <c r="I274" s="258"/>
      <c r="J274" s="254"/>
      <c r="K274" s="254"/>
      <c r="L274" s="259"/>
      <c r="M274" s="260"/>
      <c r="N274" s="261"/>
      <c r="O274" s="261"/>
      <c r="P274" s="261"/>
      <c r="Q274" s="261"/>
      <c r="R274" s="261"/>
      <c r="S274" s="261"/>
      <c r="T274" s="262"/>
      <c r="AT274" s="263" t="s">
        <v>208</v>
      </c>
      <c r="AU274" s="263" t="s">
        <v>82</v>
      </c>
      <c r="AV274" s="13" t="s">
        <v>165</v>
      </c>
      <c r="AW274" s="13" t="s">
        <v>35</v>
      </c>
      <c r="AX274" s="13" t="s">
        <v>77</v>
      </c>
      <c r="AY274" s="263" t="s">
        <v>158</v>
      </c>
    </row>
    <row r="275" spans="2:65" s="1" customFormat="1" ht="16.5" customHeight="1">
      <c r="B275" s="45"/>
      <c r="C275" s="264" t="s">
        <v>448</v>
      </c>
      <c r="D275" s="264" t="s">
        <v>261</v>
      </c>
      <c r="E275" s="265" t="s">
        <v>449</v>
      </c>
      <c r="F275" s="266" t="s">
        <v>450</v>
      </c>
      <c r="G275" s="267" t="s">
        <v>163</v>
      </c>
      <c r="H275" s="268">
        <v>63</v>
      </c>
      <c r="I275" s="269"/>
      <c r="J275" s="270">
        <f>ROUND(I275*H275,2)</f>
        <v>0</v>
      </c>
      <c r="K275" s="266" t="s">
        <v>164</v>
      </c>
      <c r="L275" s="271"/>
      <c r="M275" s="272" t="s">
        <v>21</v>
      </c>
      <c r="N275" s="273" t="s">
        <v>43</v>
      </c>
      <c r="O275" s="46"/>
      <c r="P275" s="226">
        <f>O275*H275</f>
        <v>0</v>
      </c>
      <c r="Q275" s="226">
        <v>0.00184</v>
      </c>
      <c r="R275" s="226">
        <f>Q275*H275</f>
        <v>0.11592000000000001</v>
      </c>
      <c r="S275" s="226">
        <v>0</v>
      </c>
      <c r="T275" s="227">
        <f>S275*H275</f>
        <v>0</v>
      </c>
      <c r="AR275" s="23" t="s">
        <v>193</v>
      </c>
      <c r="AT275" s="23" t="s">
        <v>261</v>
      </c>
      <c r="AU275" s="23" t="s">
        <v>82</v>
      </c>
      <c r="AY275" s="23" t="s">
        <v>158</v>
      </c>
      <c r="BE275" s="228">
        <f>IF(N275="základní",J275,0)</f>
        <v>0</v>
      </c>
      <c r="BF275" s="228">
        <f>IF(N275="snížená",J275,0)</f>
        <v>0</v>
      </c>
      <c r="BG275" s="228">
        <f>IF(N275="zákl. přenesená",J275,0)</f>
        <v>0</v>
      </c>
      <c r="BH275" s="228">
        <f>IF(N275="sníž. přenesená",J275,0)</f>
        <v>0</v>
      </c>
      <c r="BI275" s="228">
        <f>IF(N275="nulová",J275,0)</f>
        <v>0</v>
      </c>
      <c r="BJ275" s="23" t="s">
        <v>77</v>
      </c>
      <c r="BK275" s="228">
        <f>ROUND(I275*H275,2)</f>
        <v>0</v>
      </c>
      <c r="BL275" s="23" t="s">
        <v>165</v>
      </c>
      <c r="BM275" s="23" t="s">
        <v>451</v>
      </c>
    </row>
    <row r="276" spans="2:65" s="1" customFormat="1" ht="16.5" customHeight="1">
      <c r="B276" s="45"/>
      <c r="C276" s="264" t="s">
        <v>452</v>
      </c>
      <c r="D276" s="264" t="s">
        <v>261</v>
      </c>
      <c r="E276" s="265" t="s">
        <v>453</v>
      </c>
      <c r="F276" s="266" t="s">
        <v>454</v>
      </c>
      <c r="G276" s="267" t="s">
        <v>163</v>
      </c>
      <c r="H276" s="268">
        <v>693</v>
      </c>
      <c r="I276" s="269"/>
      <c r="J276" s="270">
        <f>ROUND(I276*H276,2)</f>
        <v>0</v>
      </c>
      <c r="K276" s="266" t="s">
        <v>21</v>
      </c>
      <c r="L276" s="271"/>
      <c r="M276" s="272" t="s">
        <v>21</v>
      </c>
      <c r="N276" s="273" t="s">
        <v>43</v>
      </c>
      <c r="O276" s="46"/>
      <c r="P276" s="226">
        <f>O276*H276</f>
        <v>0</v>
      </c>
      <c r="Q276" s="226">
        <v>0</v>
      </c>
      <c r="R276" s="226">
        <f>Q276*H276</f>
        <v>0</v>
      </c>
      <c r="S276" s="226">
        <v>0</v>
      </c>
      <c r="T276" s="227">
        <f>S276*H276</f>
        <v>0</v>
      </c>
      <c r="AR276" s="23" t="s">
        <v>193</v>
      </c>
      <c r="AT276" s="23" t="s">
        <v>261</v>
      </c>
      <c r="AU276" s="23" t="s">
        <v>82</v>
      </c>
      <c r="AY276" s="23" t="s">
        <v>158</v>
      </c>
      <c r="BE276" s="228">
        <f>IF(N276="základní",J276,0)</f>
        <v>0</v>
      </c>
      <c r="BF276" s="228">
        <f>IF(N276="snížená",J276,0)</f>
        <v>0</v>
      </c>
      <c r="BG276" s="228">
        <f>IF(N276="zákl. přenesená",J276,0)</f>
        <v>0</v>
      </c>
      <c r="BH276" s="228">
        <f>IF(N276="sníž. přenesená",J276,0)</f>
        <v>0</v>
      </c>
      <c r="BI276" s="228">
        <f>IF(N276="nulová",J276,0)</f>
        <v>0</v>
      </c>
      <c r="BJ276" s="23" t="s">
        <v>77</v>
      </c>
      <c r="BK276" s="228">
        <f>ROUND(I276*H276,2)</f>
        <v>0</v>
      </c>
      <c r="BL276" s="23" t="s">
        <v>165</v>
      </c>
      <c r="BM276" s="23" t="s">
        <v>455</v>
      </c>
    </row>
    <row r="277" spans="2:65" s="1" customFormat="1" ht="16.5" customHeight="1">
      <c r="B277" s="45"/>
      <c r="C277" s="264" t="s">
        <v>456</v>
      </c>
      <c r="D277" s="264" t="s">
        <v>261</v>
      </c>
      <c r="E277" s="265" t="s">
        <v>457</v>
      </c>
      <c r="F277" s="266" t="s">
        <v>458</v>
      </c>
      <c r="G277" s="267" t="s">
        <v>163</v>
      </c>
      <c r="H277" s="268">
        <v>3.675</v>
      </c>
      <c r="I277" s="269"/>
      <c r="J277" s="270">
        <f>ROUND(I277*H277,2)</f>
        <v>0</v>
      </c>
      <c r="K277" s="266" t="s">
        <v>164</v>
      </c>
      <c r="L277" s="271"/>
      <c r="M277" s="272" t="s">
        <v>21</v>
      </c>
      <c r="N277" s="273" t="s">
        <v>43</v>
      </c>
      <c r="O277" s="46"/>
      <c r="P277" s="226">
        <f>O277*H277</f>
        <v>0</v>
      </c>
      <c r="Q277" s="226">
        <v>0.0048</v>
      </c>
      <c r="R277" s="226">
        <f>Q277*H277</f>
        <v>0.017639999999999996</v>
      </c>
      <c r="S277" s="226">
        <v>0</v>
      </c>
      <c r="T277" s="227">
        <f>S277*H277</f>
        <v>0</v>
      </c>
      <c r="AR277" s="23" t="s">
        <v>193</v>
      </c>
      <c r="AT277" s="23" t="s">
        <v>261</v>
      </c>
      <c r="AU277" s="23" t="s">
        <v>82</v>
      </c>
      <c r="AY277" s="23" t="s">
        <v>158</v>
      </c>
      <c r="BE277" s="228">
        <f>IF(N277="základní",J277,0)</f>
        <v>0</v>
      </c>
      <c r="BF277" s="228">
        <f>IF(N277="snížená",J277,0)</f>
        <v>0</v>
      </c>
      <c r="BG277" s="228">
        <f>IF(N277="zákl. přenesená",J277,0)</f>
        <v>0</v>
      </c>
      <c r="BH277" s="228">
        <f>IF(N277="sníž. přenesená",J277,0)</f>
        <v>0</v>
      </c>
      <c r="BI277" s="228">
        <f>IF(N277="nulová",J277,0)</f>
        <v>0</v>
      </c>
      <c r="BJ277" s="23" t="s">
        <v>77</v>
      </c>
      <c r="BK277" s="228">
        <f>ROUND(I277*H277,2)</f>
        <v>0</v>
      </c>
      <c r="BL277" s="23" t="s">
        <v>165</v>
      </c>
      <c r="BM277" s="23" t="s">
        <v>459</v>
      </c>
    </row>
    <row r="278" spans="2:65" s="1" customFormat="1" ht="25.5" customHeight="1">
      <c r="B278" s="45"/>
      <c r="C278" s="217" t="s">
        <v>460</v>
      </c>
      <c r="D278" s="217" t="s">
        <v>160</v>
      </c>
      <c r="E278" s="218" t="s">
        <v>461</v>
      </c>
      <c r="F278" s="219" t="s">
        <v>462</v>
      </c>
      <c r="G278" s="220" t="s">
        <v>332</v>
      </c>
      <c r="H278" s="221">
        <v>1350</v>
      </c>
      <c r="I278" s="222"/>
      <c r="J278" s="223">
        <f>ROUND(I278*H278,2)</f>
        <v>0</v>
      </c>
      <c r="K278" s="219" t="s">
        <v>164</v>
      </c>
      <c r="L278" s="71"/>
      <c r="M278" s="224" t="s">
        <v>21</v>
      </c>
      <c r="N278" s="225" t="s">
        <v>43</v>
      </c>
      <c r="O278" s="46"/>
      <c r="P278" s="226">
        <f>O278*H278</f>
        <v>0</v>
      </c>
      <c r="Q278" s="226">
        <v>0.00331</v>
      </c>
      <c r="R278" s="226">
        <f>Q278*H278</f>
        <v>4.4685</v>
      </c>
      <c r="S278" s="226">
        <v>0</v>
      </c>
      <c r="T278" s="227">
        <f>S278*H278</f>
        <v>0</v>
      </c>
      <c r="AR278" s="23" t="s">
        <v>165</v>
      </c>
      <c r="AT278" s="23" t="s">
        <v>160</v>
      </c>
      <c r="AU278" s="23" t="s">
        <v>82</v>
      </c>
      <c r="AY278" s="23" t="s">
        <v>158</v>
      </c>
      <c r="BE278" s="228">
        <f>IF(N278="základní",J278,0)</f>
        <v>0</v>
      </c>
      <c r="BF278" s="228">
        <f>IF(N278="snížená",J278,0)</f>
        <v>0</v>
      </c>
      <c r="BG278" s="228">
        <f>IF(N278="zákl. přenesená",J278,0)</f>
        <v>0</v>
      </c>
      <c r="BH278" s="228">
        <f>IF(N278="sníž. přenesená",J278,0)</f>
        <v>0</v>
      </c>
      <c r="BI278" s="228">
        <f>IF(N278="nulová",J278,0)</f>
        <v>0</v>
      </c>
      <c r="BJ278" s="23" t="s">
        <v>77</v>
      </c>
      <c r="BK278" s="228">
        <f>ROUND(I278*H278,2)</f>
        <v>0</v>
      </c>
      <c r="BL278" s="23" t="s">
        <v>165</v>
      </c>
      <c r="BM278" s="23" t="s">
        <v>463</v>
      </c>
    </row>
    <row r="279" spans="2:47" s="1" customFormat="1" ht="13.5">
      <c r="B279" s="45"/>
      <c r="C279" s="73"/>
      <c r="D279" s="229" t="s">
        <v>167</v>
      </c>
      <c r="E279" s="73"/>
      <c r="F279" s="230" t="s">
        <v>464</v>
      </c>
      <c r="G279" s="73"/>
      <c r="H279" s="73"/>
      <c r="I279" s="188"/>
      <c r="J279" s="73"/>
      <c r="K279" s="73"/>
      <c r="L279" s="71"/>
      <c r="M279" s="231"/>
      <c r="N279" s="46"/>
      <c r="O279" s="46"/>
      <c r="P279" s="46"/>
      <c r="Q279" s="46"/>
      <c r="R279" s="46"/>
      <c r="S279" s="46"/>
      <c r="T279" s="94"/>
      <c r="AT279" s="23" t="s">
        <v>167</v>
      </c>
      <c r="AU279" s="23" t="s">
        <v>82</v>
      </c>
    </row>
    <row r="280" spans="2:65" s="1" customFormat="1" ht="16.5" customHeight="1">
      <c r="B280" s="45"/>
      <c r="C280" s="264" t="s">
        <v>465</v>
      </c>
      <c r="D280" s="264" t="s">
        <v>261</v>
      </c>
      <c r="E280" s="265" t="s">
        <v>466</v>
      </c>
      <c r="F280" s="266" t="s">
        <v>467</v>
      </c>
      <c r="G280" s="267" t="s">
        <v>163</v>
      </c>
      <c r="H280" s="268">
        <v>218.4</v>
      </c>
      <c r="I280" s="269"/>
      <c r="J280" s="270">
        <f>ROUND(I280*H280,2)</f>
        <v>0</v>
      </c>
      <c r="K280" s="266" t="s">
        <v>21</v>
      </c>
      <c r="L280" s="271"/>
      <c r="M280" s="272" t="s">
        <v>21</v>
      </c>
      <c r="N280" s="273" t="s">
        <v>43</v>
      </c>
      <c r="O280" s="46"/>
      <c r="P280" s="226">
        <f>O280*H280</f>
        <v>0</v>
      </c>
      <c r="Q280" s="226">
        <v>0</v>
      </c>
      <c r="R280" s="226">
        <f>Q280*H280</f>
        <v>0</v>
      </c>
      <c r="S280" s="226">
        <v>0</v>
      </c>
      <c r="T280" s="227">
        <f>S280*H280</f>
        <v>0</v>
      </c>
      <c r="AR280" s="23" t="s">
        <v>193</v>
      </c>
      <c r="AT280" s="23" t="s">
        <v>261</v>
      </c>
      <c r="AU280" s="23" t="s">
        <v>82</v>
      </c>
      <c r="AY280" s="23" t="s">
        <v>158</v>
      </c>
      <c r="BE280" s="228">
        <f>IF(N280="základní",J280,0)</f>
        <v>0</v>
      </c>
      <c r="BF280" s="228">
        <f>IF(N280="snížená",J280,0)</f>
        <v>0</v>
      </c>
      <c r="BG280" s="228">
        <f>IF(N280="zákl. přenesená",J280,0)</f>
        <v>0</v>
      </c>
      <c r="BH280" s="228">
        <f>IF(N280="sníž. přenesená",J280,0)</f>
        <v>0</v>
      </c>
      <c r="BI280" s="228">
        <f>IF(N280="nulová",J280,0)</f>
        <v>0</v>
      </c>
      <c r="BJ280" s="23" t="s">
        <v>77</v>
      </c>
      <c r="BK280" s="228">
        <f>ROUND(I280*H280,2)</f>
        <v>0</v>
      </c>
      <c r="BL280" s="23" t="s">
        <v>165</v>
      </c>
      <c r="BM280" s="23" t="s">
        <v>468</v>
      </c>
    </row>
    <row r="281" spans="2:65" s="1" customFormat="1" ht="16.5" customHeight="1">
      <c r="B281" s="45"/>
      <c r="C281" s="217" t="s">
        <v>469</v>
      </c>
      <c r="D281" s="217" t="s">
        <v>160</v>
      </c>
      <c r="E281" s="218" t="s">
        <v>470</v>
      </c>
      <c r="F281" s="219" t="s">
        <v>471</v>
      </c>
      <c r="G281" s="220" t="s">
        <v>332</v>
      </c>
      <c r="H281" s="221">
        <v>26.8</v>
      </c>
      <c r="I281" s="222"/>
      <c r="J281" s="223">
        <f>ROUND(I281*H281,2)</f>
        <v>0</v>
      </c>
      <c r="K281" s="219" t="s">
        <v>164</v>
      </c>
      <c r="L281" s="71"/>
      <c r="M281" s="224" t="s">
        <v>21</v>
      </c>
      <c r="N281" s="225" t="s">
        <v>43</v>
      </c>
      <c r="O281" s="46"/>
      <c r="P281" s="226">
        <f>O281*H281</f>
        <v>0</v>
      </c>
      <c r="Q281" s="226">
        <v>0.00025</v>
      </c>
      <c r="R281" s="226">
        <f>Q281*H281</f>
        <v>0.0067</v>
      </c>
      <c r="S281" s="226">
        <v>0</v>
      </c>
      <c r="T281" s="227">
        <f>S281*H281</f>
        <v>0</v>
      </c>
      <c r="AR281" s="23" t="s">
        <v>165</v>
      </c>
      <c r="AT281" s="23" t="s">
        <v>160</v>
      </c>
      <c r="AU281" s="23" t="s">
        <v>82</v>
      </c>
      <c r="AY281" s="23" t="s">
        <v>158</v>
      </c>
      <c r="BE281" s="228">
        <f>IF(N281="základní",J281,0)</f>
        <v>0</v>
      </c>
      <c r="BF281" s="228">
        <f>IF(N281="snížená",J281,0)</f>
        <v>0</v>
      </c>
      <c r="BG281" s="228">
        <f>IF(N281="zákl. přenesená",J281,0)</f>
        <v>0</v>
      </c>
      <c r="BH281" s="228">
        <f>IF(N281="sníž. přenesená",J281,0)</f>
        <v>0</v>
      </c>
      <c r="BI281" s="228">
        <f>IF(N281="nulová",J281,0)</f>
        <v>0</v>
      </c>
      <c r="BJ281" s="23" t="s">
        <v>77</v>
      </c>
      <c r="BK281" s="228">
        <f>ROUND(I281*H281,2)</f>
        <v>0</v>
      </c>
      <c r="BL281" s="23" t="s">
        <v>165</v>
      </c>
      <c r="BM281" s="23" t="s">
        <v>472</v>
      </c>
    </row>
    <row r="282" spans="2:47" s="1" customFormat="1" ht="13.5">
      <c r="B282" s="45"/>
      <c r="C282" s="73"/>
      <c r="D282" s="229" t="s">
        <v>167</v>
      </c>
      <c r="E282" s="73"/>
      <c r="F282" s="230" t="s">
        <v>473</v>
      </c>
      <c r="G282" s="73"/>
      <c r="H282" s="73"/>
      <c r="I282" s="188"/>
      <c r="J282" s="73"/>
      <c r="K282" s="73"/>
      <c r="L282" s="71"/>
      <c r="M282" s="231"/>
      <c r="N282" s="46"/>
      <c r="O282" s="46"/>
      <c r="P282" s="46"/>
      <c r="Q282" s="46"/>
      <c r="R282" s="46"/>
      <c r="S282" s="46"/>
      <c r="T282" s="94"/>
      <c r="AT282" s="23" t="s">
        <v>167</v>
      </c>
      <c r="AU282" s="23" t="s">
        <v>82</v>
      </c>
    </row>
    <row r="283" spans="2:65" s="1" customFormat="1" ht="16.5" customHeight="1">
      <c r="B283" s="45"/>
      <c r="C283" s="264" t="s">
        <v>474</v>
      </c>
      <c r="D283" s="264" t="s">
        <v>261</v>
      </c>
      <c r="E283" s="265" t="s">
        <v>475</v>
      </c>
      <c r="F283" s="266" t="s">
        <v>476</v>
      </c>
      <c r="G283" s="267" t="s">
        <v>332</v>
      </c>
      <c r="H283" s="268">
        <v>29.48</v>
      </c>
      <c r="I283" s="269"/>
      <c r="J283" s="270">
        <f>ROUND(I283*H283,2)</f>
        <v>0</v>
      </c>
      <c r="K283" s="266" t="s">
        <v>21</v>
      </c>
      <c r="L283" s="271"/>
      <c r="M283" s="272" t="s">
        <v>21</v>
      </c>
      <c r="N283" s="273" t="s">
        <v>43</v>
      </c>
      <c r="O283" s="46"/>
      <c r="P283" s="226">
        <f>O283*H283</f>
        <v>0</v>
      </c>
      <c r="Q283" s="226">
        <v>0</v>
      </c>
      <c r="R283" s="226">
        <f>Q283*H283</f>
        <v>0</v>
      </c>
      <c r="S283" s="226">
        <v>0</v>
      </c>
      <c r="T283" s="227">
        <f>S283*H283</f>
        <v>0</v>
      </c>
      <c r="AR283" s="23" t="s">
        <v>193</v>
      </c>
      <c r="AT283" s="23" t="s">
        <v>261</v>
      </c>
      <c r="AU283" s="23" t="s">
        <v>82</v>
      </c>
      <c r="AY283" s="23" t="s">
        <v>158</v>
      </c>
      <c r="BE283" s="228">
        <f>IF(N283="základní",J283,0)</f>
        <v>0</v>
      </c>
      <c r="BF283" s="228">
        <f>IF(N283="snížená",J283,0)</f>
        <v>0</v>
      </c>
      <c r="BG283" s="228">
        <f>IF(N283="zákl. přenesená",J283,0)</f>
        <v>0</v>
      </c>
      <c r="BH283" s="228">
        <f>IF(N283="sníž. přenesená",J283,0)</f>
        <v>0</v>
      </c>
      <c r="BI283" s="228">
        <f>IF(N283="nulová",J283,0)</f>
        <v>0</v>
      </c>
      <c r="BJ283" s="23" t="s">
        <v>77</v>
      </c>
      <c r="BK283" s="228">
        <f>ROUND(I283*H283,2)</f>
        <v>0</v>
      </c>
      <c r="BL283" s="23" t="s">
        <v>165</v>
      </c>
      <c r="BM283" s="23" t="s">
        <v>477</v>
      </c>
    </row>
    <row r="284" spans="2:65" s="1" customFormat="1" ht="16.5" customHeight="1">
      <c r="B284" s="45"/>
      <c r="C284" s="217" t="s">
        <v>478</v>
      </c>
      <c r="D284" s="217" t="s">
        <v>160</v>
      </c>
      <c r="E284" s="218" t="s">
        <v>479</v>
      </c>
      <c r="F284" s="219" t="s">
        <v>480</v>
      </c>
      <c r="G284" s="220" t="s">
        <v>163</v>
      </c>
      <c r="H284" s="221">
        <v>324</v>
      </c>
      <c r="I284" s="222"/>
      <c r="J284" s="223">
        <f>ROUND(I284*H284,2)</f>
        <v>0</v>
      </c>
      <c r="K284" s="219" t="s">
        <v>164</v>
      </c>
      <c r="L284" s="71"/>
      <c r="M284" s="224" t="s">
        <v>21</v>
      </c>
      <c r="N284" s="225" t="s">
        <v>43</v>
      </c>
      <c r="O284" s="46"/>
      <c r="P284" s="226">
        <f>O284*H284</f>
        <v>0</v>
      </c>
      <c r="Q284" s="226">
        <v>0.0231</v>
      </c>
      <c r="R284" s="226">
        <f>Q284*H284</f>
        <v>7.4844</v>
      </c>
      <c r="S284" s="226">
        <v>0</v>
      </c>
      <c r="T284" s="227">
        <f>S284*H284</f>
        <v>0</v>
      </c>
      <c r="AR284" s="23" t="s">
        <v>165</v>
      </c>
      <c r="AT284" s="23" t="s">
        <v>160</v>
      </c>
      <c r="AU284" s="23" t="s">
        <v>82</v>
      </c>
      <c r="AY284" s="23" t="s">
        <v>158</v>
      </c>
      <c r="BE284" s="228">
        <f>IF(N284="základní",J284,0)</f>
        <v>0</v>
      </c>
      <c r="BF284" s="228">
        <f>IF(N284="snížená",J284,0)</f>
        <v>0</v>
      </c>
      <c r="BG284" s="228">
        <f>IF(N284="zákl. přenesená",J284,0)</f>
        <v>0</v>
      </c>
      <c r="BH284" s="228">
        <f>IF(N284="sníž. přenesená",J284,0)</f>
        <v>0</v>
      </c>
      <c r="BI284" s="228">
        <f>IF(N284="nulová",J284,0)</f>
        <v>0</v>
      </c>
      <c r="BJ284" s="23" t="s">
        <v>77</v>
      </c>
      <c r="BK284" s="228">
        <f>ROUND(I284*H284,2)</f>
        <v>0</v>
      </c>
      <c r="BL284" s="23" t="s">
        <v>165</v>
      </c>
      <c r="BM284" s="23" t="s">
        <v>481</v>
      </c>
    </row>
    <row r="285" spans="2:47" s="1" customFormat="1" ht="13.5">
      <c r="B285" s="45"/>
      <c r="C285" s="73"/>
      <c r="D285" s="229" t="s">
        <v>167</v>
      </c>
      <c r="E285" s="73"/>
      <c r="F285" s="230" t="s">
        <v>482</v>
      </c>
      <c r="G285" s="73"/>
      <c r="H285" s="73"/>
      <c r="I285" s="188"/>
      <c r="J285" s="73"/>
      <c r="K285" s="73"/>
      <c r="L285" s="71"/>
      <c r="M285" s="231"/>
      <c r="N285" s="46"/>
      <c r="O285" s="46"/>
      <c r="P285" s="46"/>
      <c r="Q285" s="46"/>
      <c r="R285" s="46"/>
      <c r="S285" s="46"/>
      <c r="T285" s="94"/>
      <c r="AT285" s="23" t="s">
        <v>167</v>
      </c>
      <c r="AU285" s="23" t="s">
        <v>82</v>
      </c>
    </row>
    <row r="286" spans="2:65" s="1" customFormat="1" ht="25.5" customHeight="1">
      <c r="B286" s="45"/>
      <c r="C286" s="217" t="s">
        <v>483</v>
      </c>
      <c r="D286" s="217" t="s">
        <v>160</v>
      </c>
      <c r="E286" s="218" t="s">
        <v>484</v>
      </c>
      <c r="F286" s="219" t="s">
        <v>485</v>
      </c>
      <c r="G286" s="220" t="s">
        <v>163</v>
      </c>
      <c r="H286" s="221">
        <v>2770</v>
      </c>
      <c r="I286" s="222"/>
      <c r="J286" s="223">
        <f>ROUND(I286*H286,2)</f>
        <v>0</v>
      </c>
      <c r="K286" s="219" t="s">
        <v>164</v>
      </c>
      <c r="L286" s="71"/>
      <c r="M286" s="224" t="s">
        <v>21</v>
      </c>
      <c r="N286" s="225" t="s">
        <v>43</v>
      </c>
      <c r="O286" s="46"/>
      <c r="P286" s="226">
        <f>O286*H286</f>
        <v>0</v>
      </c>
      <c r="Q286" s="226">
        <v>0.01146</v>
      </c>
      <c r="R286" s="226">
        <f>Q286*H286</f>
        <v>31.7442</v>
      </c>
      <c r="S286" s="226">
        <v>0</v>
      </c>
      <c r="T286" s="227">
        <f>S286*H286</f>
        <v>0</v>
      </c>
      <c r="AR286" s="23" t="s">
        <v>165</v>
      </c>
      <c r="AT286" s="23" t="s">
        <v>160</v>
      </c>
      <c r="AU286" s="23" t="s">
        <v>82</v>
      </c>
      <c r="AY286" s="23" t="s">
        <v>158</v>
      </c>
      <c r="BE286" s="228">
        <f>IF(N286="základní",J286,0)</f>
        <v>0</v>
      </c>
      <c r="BF286" s="228">
        <f>IF(N286="snížená",J286,0)</f>
        <v>0</v>
      </c>
      <c r="BG286" s="228">
        <f>IF(N286="zákl. přenesená",J286,0)</f>
        <v>0</v>
      </c>
      <c r="BH286" s="228">
        <f>IF(N286="sníž. přenesená",J286,0)</f>
        <v>0</v>
      </c>
      <c r="BI286" s="228">
        <f>IF(N286="nulová",J286,0)</f>
        <v>0</v>
      </c>
      <c r="BJ286" s="23" t="s">
        <v>77</v>
      </c>
      <c r="BK286" s="228">
        <f>ROUND(I286*H286,2)</f>
        <v>0</v>
      </c>
      <c r="BL286" s="23" t="s">
        <v>165</v>
      </c>
      <c r="BM286" s="23" t="s">
        <v>486</v>
      </c>
    </row>
    <row r="287" spans="2:65" s="1" customFormat="1" ht="16.5" customHeight="1">
      <c r="B287" s="45"/>
      <c r="C287" s="217" t="s">
        <v>487</v>
      </c>
      <c r="D287" s="217" t="s">
        <v>160</v>
      </c>
      <c r="E287" s="218" t="s">
        <v>488</v>
      </c>
      <c r="F287" s="219" t="s">
        <v>489</v>
      </c>
      <c r="G287" s="220" t="s">
        <v>163</v>
      </c>
      <c r="H287" s="221">
        <v>2898</v>
      </c>
      <c r="I287" s="222"/>
      <c r="J287" s="223">
        <f>ROUND(I287*H287,2)</f>
        <v>0</v>
      </c>
      <c r="K287" s="219" t="s">
        <v>21</v>
      </c>
      <c r="L287" s="71"/>
      <c r="M287" s="224" t="s">
        <v>21</v>
      </c>
      <c r="N287" s="225" t="s">
        <v>43</v>
      </c>
      <c r="O287" s="46"/>
      <c r="P287" s="226">
        <f>O287*H287</f>
        <v>0</v>
      </c>
      <c r="Q287" s="226">
        <v>0</v>
      </c>
      <c r="R287" s="226">
        <f>Q287*H287</f>
        <v>0</v>
      </c>
      <c r="S287" s="226">
        <v>0</v>
      </c>
      <c r="T287" s="227">
        <f>S287*H287</f>
        <v>0</v>
      </c>
      <c r="AR287" s="23" t="s">
        <v>165</v>
      </c>
      <c r="AT287" s="23" t="s">
        <v>160</v>
      </c>
      <c r="AU287" s="23" t="s">
        <v>82</v>
      </c>
      <c r="AY287" s="23" t="s">
        <v>158</v>
      </c>
      <c r="BE287" s="228">
        <f>IF(N287="základní",J287,0)</f>
        <v>0</v>
      </c>
      <c r="BF287" s="228">
        <f>IF(N287="snížená",J287,0)</f>
        <v>0</v>
      </c>
      <c r="BG287" s="228">
        <f>IF(N287="zákl. přenesená",J287,0)</f>
        <v>0</v>
      </c>
      <c r="BH287" s="228">
        <f>IF(N287="sníž. přenesená",J287,0)</f>
        <v>0</v>
      </c>
      <c r="BI287" s="228">
        <f>IF(N287="nulová",J287,0)</f>
        <v>0</v>
      </c>
      <c r="BJ287" s="23" t="s">
        <v>77</v>
      </c>
      <c r="BK287" s="228">
        <f>ROUND(I287*H287,2)</f>
        <v>0</v>
      </c>
      <c r="BL287" s="23" t="s">
        <v>165</v>
      </c>
      <c r="BM287" s="23" t="s">
        <v>490</v>
      </c>
    </row>
    <row r="288" spans="2:65" s="1" customFormat="1" ht="16.5" customHeight="1">
      <c r="B288" s="45"/>
      <c r="C288" s="217" t="s">
        <v>491</v>
      </c>
      <c r="D288" s="217" t="s">
        <v>160</v>
      </c>
      <c r="E288" s="218" t="s">
        <v>492</v>
      </c>
      <c r="F288" s="219" t="s">
        <v>493</v>
      </c>
      <c r="G288" s="220" t="s">
        <v>163</v>
      </c>
      <c r="H288" s="221">
        <v>1546.6</v>
      </c>
      <c r="I288" s="222"/>
      <c r="J288" s="223">
        <f>ROUND(I288*H288,2)</f>
        <v>0</v>
      </c>
      <c r="K288" s="219" t="s">
        <v>164</v>
      </c>
      <c r="L288" s="71"/>
      <c r="M288" s="224" t="s">
        <v>21</v>
      </c>
      <c r="N288" s="225" t="s">
        <v>43</v>
      </c>
      <c r="O288" s="46"/>
      <c r="P288" s="226">
        <f>O288*H288</f>
        <v>0</v>
      </c>
      <c r="Q288" s="226">
        <v>0.00012</v>
      </c>
      <c r="R288" s="226">
        <f>Q288*H288</f>
        <v>0.185592</v>
      </c>
      <c r="S288" s="226">
        <v>0</v>
      </c>
      <c r="T288" s="227">
        <f>S288*H288</f>
        <v>0</v>
      </c>
      <c r="AR288" s="23" t="s">
        <v>165</v>
      </c>
      <c r="AT288" s="23" t="s">
        <v>160</v>
      </c>
      <c r="AU288" s="23" t="s">
        <v>82</v>
      </c>
      <c r="AY288" s="23" t="s">
        <v>158</v>
      </c>
      <c r="BE288" s="228">
        <f>IF(N288="základní",J288,0)</f>
        <v>0</v>
      </c>
      <c r="BF288" s="228">
        <f>IF(N288="snížená",J288,0)</f>
        <v>0</v>
      </c>
      <c r="BG288" s="228">
        <f>IF(N288="zákl. přenesená",J288,0)</f>
        <v>0</v>
      </c>
      <c r="BH288" s="228">
        <f>IF(N288="sníž. přenesená",J288,0)</f>
        <v>0</v>
      </c>
      <c r="BI288" s="228">
        <f>IF(N288="nulová",J288,0)</f>
        <v>0</v>
      </c>
      <c r="BJ288" s="23" t="s">
        <v>77</v>
      </c>
      <c r="BK288" s="228">
        <f>ROUND(I288*H288,2)</f>
        <v>0</v>
      </c>
      <c r="BL288" s="23" t="s">
        <v>165</v>
      </c>
      <c r="BM288" s="23" t="s">
        <v>494</v>
      </c>
    </row>
    <row r="289" spans="2:47" s="1" customFormat="1" ht="13.5">
      <c r="B289" s="45"/>
      <c r="C289" s="73"/>
      <c r="D289" s="229" t="s">
        <v>167</v>
      </c>
      <c r="E289" s="73"/>
      <c r="F289" s="230" t="s">
        <v>495</v>
      </c>
      <c r="G289" s="73"/>
      <c r="H289" s="73"/>
      <c r="I289" s="188"/>
      <c r="J289" s="73"/>
      <c r="K289" s="73"/>
      <c r="L289" s="71"/>
      <c r="M289" s="231"/>
      <c r="N289" s="46"/>
      <c r="O289" s="46"/>
      <c r="P289" s="46"/>
      <c r="Q289" s="46"/>
      <c r="R289" s="46"/>
      <c r="S289" s="46"/>
      <c r="T289" s="94"/>
      <c r="AT289" s="23" t="s">
        <v>167</v>
      </c>
      <c r="AU289" s="23" t="s">
        <v>82</v>
      </c>
    </row>
    <row r="290" spans="2:65" s="1" customFormat="1" ht="16.5" customHeight="1">
      <c r="B290" s="45"/>
      <c r="C290" s="217" t="s">
        <v>496</v>
      </c>
      <c r="D290" s="217" t="s">
        <v>160</v>
      </c>
      <c r="E290" s="218" t="s">
        <v>497</v>
      </c>
      <c r="F290" s="219" t="s">
        <v>498</v>
      </c>
      <c r="G290" s="220" t="s">
        <v>163</v>
      </c>
      <c r="H290" s="221">
        <v>3155</v>
      </c>
      <c r="I290" s="222"/>
      <c r="J290" s="223">
        <f>ROUND(I290*H290,2)</f>
        <v>0</v>
      </c>
      <c r="K290" s="219" t="s">
        <v>164</v>
      </c>
      <c r="L290" s="71"/>
      <c r="M290" s="224" t="s">
        <v>21</v>
      </c>
      <c r="N290" s="225" t="s">
        <v>43</v>
      </c>
      <c r="O290" s="46"/>
      <c r="P290" s="226">
        <f>O290*H290</f>
        <v>0</v>
      </c>
      <c r="Q290" s="226">
        <v>0</v>
      </c>
      <c r="R290" s="226">
        <f>Q290*H290</f>
        <v>0</v>
      </c>
      <c r="S290" s="226">
        <v>0</v>
      </c>
      <c r="T290" s="227">
        <f>S290*H290</f>
        <v>0</v>
      </c>
      <c r="AR290" s="23" t="s">
        <v>165</v>
      </c>
      <c r="AT290" s="23" t="s">
        <v>160</v>
      </c>
      <c r="AU290" s="23" t="s">
        <v>82</v>
      </c>
      <c r="AY290" s="23" t="s">
        <v>158</v>
      </c>
      <c r="BE290" s="228">
        <f>IF(N290="základní",J290,0)</f>
        <v>0</v>
      </c>
      <c r="BF290" s="228">
        <f>IF(N290="snížená",J290,0)</f>
        <v>0</v>
      </c>
      <c r="BG290" s="228">
        <f>IF(N290="zákl. přenesená",J290,0)</f>
        <v>0</v>
      </c>
      <c r="BH290" s="228">
        <f>IF(N290="sníž. přenesená",J290,0)</f>
        <v>0</v>
      </c>
      <c r="BI290" s="228">
        <f>IF(N290="nulová",J290,0)</f>
        <v>0</v>
      </c>
      <c r="BJ290" s="23" t="s">
        <v>77</v>
      </c>
      <c r="BK290" s="228">
        <f>ROUND(I290*H290,2)</f>
        <v>0</v>
      </c>
      <c r="BL290" s="23" t="s">
        <v>165</v>
      </c>
      <c r="BM290" s="23" t="s">
        <v>499</v>
      </c>
    </row>
    <row r="291" spans="2:65" s="1" customFormat="1" ht="25.5" customHeight="1">
      <c r="B291" s="45"/>
      <c r="C291" s="217" t="s">
        <v>500</v>
      </c>
      <c r="D291" s="217" t="s">
        <v>160</v>
      </c>
      <c r="E291" s="218" t="s">
        <v>501</v>
      </c>
      <c r="F291" s="219" t="s">
        <v>502</v>
      </c>
      <c r="G291" s="220" t="s">
        <v>163</v>
      </c>
      <c r="H291" s="221">
        <v>1.35</v>
      </c>
      <c r="I291" s="222"/>
      <c r="J291" s="223">
        <f>ROUND(I291*H291,2)</f>
        <v>0</v>
      </c>
      <c r="K291" s="219" t="s">
        <v>21</v>
      </c>
      <c r="L291" s="71"/>
      <c r="M291" s="224" t="s">
        <v>21</v>
      </c>
      <c r="N291" s="225" t="s">
        <v>43</v>
      </c>
      <c r="O291" s="46"/>
      <c r="P291" s="226">
        <f>O291*H291</f>
        <v>0</v>
      </c>
      <c r="Q291" s="226">
        <v>0</v>
      </c>
      <c r="R291" s="226">
        <f>Q291*H291</f>
        <v>0</v>
      </c>
      <c r="S291" s="226">
        <v>0</v>
      </c>
      <c r="T291" s="227">
        <f>S291*H291</f>
        <v>0</v>
      </c>
      <c r="AR291" s="23" t="s">
        <v>165</v>
      </c>
      <c r="AT291" s="23" t="s">
        <v>160</v>
      </c>
      <c r="AU291" s="23" t="s">
        <v>82</v>
      </c>
      <c r="AY291" s="23" t="s">
        <v>158</v>
      </c>
      <c r="BE291" s="228">
        <f>IF(N291="základní",J291,0)</f>
        <v>0</v>
      </c>
      <c r="BF291" s="228">
        <f>IF(N291="snížená",J291,0)</f>
        <v>0</v>
      </c>
      <c r="BG291" s="228">
        <f>IF(N291="zákl. přenesená",J291,0)</f>
        <v>0</v>
      </c>
      <c r="BH291" s="228">
        <f>IF(N291="sníž. přenesená",J291,0)</f>
        <v>0</v>
      </c>
      <c r="BI291" s="228">
        <f>IF(N291="nulová",J291,0)</f>
        <v>0</v>
      </c>
      <c r="BJ291" s="23" t="s">
        <v>77</v>
      </c>
      <c r="BK291" s="228">
        <f>ROUND(I291*H291,2)</f>
        <v>0</v>
      </c>
      <c r="BL291" s="23" t="s">
        <v>165</v>
      </c>
      <c r="BM291" s="23" t="s">
        <v>503</v>
      </c>
    </row>
    <row r="292" spans="2:65" s="1" customFormat="1" ht="16.5" customHeight="1">
      <c r="B292" s="45"/>
      <c r="C292" s="264" t="s">
        <v>504</v>
      </c>
      <c r="D292" s="264" t="s">
        <v>261</v>
      </c>
      <c r="E292" s="265" t="s">
        <v>505</v>
      </c>
      <c r="F292" s="266" t="s">
        <v>506</v>
      </c>
      <c r="G292" s="267" t="s">
        <v>163</v>
      </c>
      <c r="H292" s="268">
        <v>0.135</v>
      </c>
      <c r="I292" s="269"/>
      <c r="J292" s="270">
        <f>ROUND(I292*H292,2)</f>
        <v>0</v>
      </c>
      <c r="K292" s="266" t="s">
        <v>21</v>
      </c>
      <c r="L292" s="271"/>
      <c r="M292" s="272" t="s">
        <v>21</v>
      </c>
      <c r="N292" s="273" t="s">
        <v>43</v>
      </c>
      <c r="O292" s="46"/>
      <c r="P292" s="226">
        <f>O292*H292</f>
        <v>0</v>
      </c>
      <c r="Q292" s="226">
        <v>0</v>
      </c>
      <c r="R292" s="226">
        <f>Q292*H292</f>
        <v>0</v>
      </c>
      <c r="S292" s="226">
        <v>0</v>
      </c>
      <c r="T292" s="227">
        <f>S292*H292</f>
        <v>0</v>
      </c>
      <c r="AR292" s="23" t="s">
        <v>193</v>
      </c>
      <c r="AT292" s="23" t="s">
        <v>261</v>
      </c>
      <c r="AU292" s="23" t="s">
        <v>82</v>
      </c>
      <c r="AY292" s="23" t="s">
        <v>158</v>
      </c>
      <c r="BE292" s="228">
        <f>IF(N292="základní",J292,0)</f>
        <v>0</v>
      </c>
      <c r="BF292" s="228">
        <f>IF(N292="snížená",J292,0)</f>
        <v>0</v>
      </c>
      <c r="BG292" s="228">
        <f>IF(N292="zákl. přenesená",J292,0)</f>
        <v>0</v>
      </c>
      <c r="BH292" s="228">
        <f>IF(N292="sníž. přenesená",J292,0)</f>
        <v>0</v>
      </c>
      <c r="BI292" s="228">
        <f>IF(N292="nulová",J292,0)</f>
        <v>0</v>
      </c>
      <c r="BJ292" s="23" t="s">
        <v>77</v>
      </c>
      <c r="BK292" s="228">
        <f>ROUND(I292*H292,2)</f>
        <v>0</v>
      </c>
      <c r="BL292" s="23" t="s">
        <v>165</v>
      </c>
      <c r="BM292" s="23" t="s">
        <v>507</v>
      </c>
    </row>
    <row r="293" spans="2:65" s="1" customFormat="1" ht="25.5" customHeight="1">
      <c r="B293" s="45"/>
      <c r="C293" s="217" t="s">
        <v>508</v>
      </c>
      <c r="D293" s="217" t="s">
        <v>160</v>
      </c>
      <c r="E293" s="218" t="s">
        <v>509</v>
      </c>
      <c r="F293" s="219" t="s">
        <v>510</v>
      </c>
      <c r="G293" s="220" t="s">
        <v>163</v>
      </c>
      <c r="H293" s="221">
        <v>245</v>
      </c>
      <c r="I293" s="222"/>
      <c r="J293" s="223">
        <f>ROUND(I293*H293,2)</f>
        <v>0</v>
      </c>
      <c r="K293" s="219" t="s">
        <v>21</v>
      </c>
      <c r="L293" s="71"/>
      <c r="M293" s="224" t="s">
        <v>21</v>
      </c>
      <c r="N293" s="225" t="s">
        <v>43</v>
      </c>
      <c r="O293" s="46"/>
      <c r="P293" s="226">
        <f>O293*H293</f>
        <v>0</v>
      </c>
      <c r="Q293" s="226">
        <v>0</v>
      </c>
      <c r="R293" s="226">
        <f>Q293*H293</f>
        <v>0</v>
      </c>
      <c r="S293" s="226">
        <v>0</v>
      </c>
      <c r="T293" s="227">
        <f>S293*H293</f>
        <v>0</v>
      </c>
      <c r="AR293" s="23" t="s">
        <v>165</v>
      </c>
      <c r="AT293" s="23" t="s">
        <v>160</v>
      </c>
      <c r="AU293" s="23" t="s">
        <v>82</v>
      </c>
      <c r="AY293" s="23" t="s">
        <v>158</v>
      </c>
      <c r="BE293" s="228">
        <f>IF(N293="základní",J293,0)</f>
        <v>0</v>
      </c>
      <c r="BF293" s="228">
        <f>IF(N293="snížená",J293,0)</f>
        <v>0</v>
      </c>
      <c r="BG293" s="228">
        <f>IF(N293="zákl. přenesená",J293,0)</f>
        <v>0</v>
      </c>
      <c r="BH293" s="228">
        <f>IF(N293="sníž. přenesená",J293,0)</f>
        <v>0</v>
      </c>
      <c r="BI293" s="228">
        <f>IF(N293="nulová",J293,0)</f>
        <v>0</v>
      </c>
      <c r="BJ293" s="23" t="s">
        <v>77</v>
      </c>
      <c r="BK293" s="228">
        <f>ROUND(I293*H293,2)</f>
        <v>0</v>
      </c>
      <c r="BL293" s="23" t="s">
        <v>165</v>
      </c>
      <c r="BM293" s="23" t="s">
        <v>511</v>
      </c>
    </row>
    <row r="294" spans="2:65" s="1" customFormat="1" ht="16.5" customHeight="1">
      <c r="B294" s="45"/>
      <c r="C294" s="264" t="s">
        <v>512</v>
      </c>
      <c r="D294" s="264" t="s">
        <v>261</v>
      </c>
      <c r="E294" s="265" t="s">
        <v>513</v>
      </c>
      <c r="F294" s="266" t="s">
        <v>514</v>
      </c>
      <c r="G294" s="267" t="s">
        <v>163</v>
      </c>
      <c r="H294" s="268">
        <v>24.5</v>
      </c>
      <c r="I294" s="269"/>
      <c r="J294" s="270">
        <f>ROUND(I294*H294,2)</f>
        <v>0</v>
      </c>
      <c r="K294" s="266" t="s">
        <v>21</v>
      </c>
      <c r="L294" s="271"/>
      <c r="M294" s="272" t="s">
        <v>21</v>
      </c>
      <c r="N294" s="273" t="s">
        <v>43</v>
      </c>
      <c r="O294" s="46"/>
      <c r="P294" s="226">
        <f>O294*H294</f>
        <v>0</v>
      </c>
      <c r="Q294" s="226">
        <v>0</v>
      </c>
      <c r="R294" s="226">
        <f>Q294*H294</f>
        <v>0</v>
      </c>
      <c r="S294" s="226">
        <v>0</v>
      </c>
      <c r="T294" s="227">
        <f>S294*H294</f>
        <v>0</v>
      </c>
      <c r="AR294" s="23" t="s">
        <v>193</v>
      </c>
      <c r="AT294" s="23" t="s">
        <v>261</v>
      </c>
      <c r="AU294" s="23" t="s">
        <v>82</v>
      </c>
      <c r="AY294" s="23" t="s">
        <v>158</v>
      </c>
      <c r="BE294" s="228">
        <f>IF(N294="základní",J294,0)</f>
        <v>0</v>
      </c>
      <c r="BF294" s="228">
        <f>IF(N294="snížená",J294,0)</f>
        <v>0</v>
      </c>
      <c r="BG294" s="228">
        <f>IF(N294="zákl. přenesená",J294,0)</f>
        <v>0</v>
      </c>
      <c r="BH294" s="228">
        <f>IF(N294="sníž. přenesená",J294,0)</f>
        <v>0</v>
      </c>
      <c r="BI294" s="228">
        <f>IF(N294="nulová",J294,0)</f>
        <v>0</v>
      </c>
      <c r="BJ294" s="23" t="s">
        <v>77</v>
      </c>
      <c r="BK294" s="228">
        <f>ROUND(I294*H294,2)</f>
        <v>0</v>
      </c>
      <c r="BL294" s="23" t="s">
        <v>165</v>
      </c>
      <c r="BM294" s="23" t="s">
        <v>515</v>
      </c>
    </row>
    <row r="295" spans="2:63" s="10" customFormat="1" ht="29.85" customHeight="1">
      <c r="B295" s="201"/>
      <c r="C295" s="202"/>
      <c r="D295" s="203" t="s">
        <v>71</v>
      </c>
      <c r="E295" s="215" t="s">
        <v>199</v>
      </c>
      <c r="F295" s="215" t="s">
        <v>516</v>
      </c>
      <c r="G295" s="202"/>
      <c r="H295" s="202"/>
      <c r="I295" s="205"/>
      <c r="J295" s="216">
        <f>BK295</f>
        <v>0</v>
      </c>
      <c r="K295" s="202"/>
      <c r="L295" s="207"/>
      <c r="M295" s="208"/>
      <c r="N295" s="209"/>
      <c r="O295" s="209"/>
      <c r="P295" s="210">
        <f>SUM(P296:P452)</f>
        <v>0</v>
      </c>
      <c r="Q295" s="209"/>
      <c r="R295" s="210">
        <f>SUM(R296:R452)</f>
        <v>0</v>
      </c>
      <c r="S295" s="209"/>
      <c r="T295" s="211">
        <f>SUM(T296:T452)</f>
        <v>292.89733099999995</v>
      </c>
      <c r="AR295" s="212" t="s">
        <v>77</v>
      </c>
      <c r="AT295" s="213" t="s">
        <v>71</v>
      </c>
      <c r="AU295" s="213" t="s">
        <v>77</v>
      </c>
      <c r="AY295" s="212" t="s">
        <v>158</v>
      </c>
      <c r="BK295" s="214">
        <f>SUM(BK296:BK452)</f>
        <v>0</v>
      </c>
    </row>
    <row r="296" spans="2:65" s="1" customFormat="1" ht="16.5" customHeight="1">
      <c r="B296" s="45"/>
      <c r="C296" s="217" t="s">
        <v>517</v>
      </c>
      <c r="D296" s="217" t="s">
        <v>160</v>
      </c>
      <c r="E296" s="218" t="s">
        <v>518</v>
      </c>
      <c r="F296" s="219" t="s">
        <v>519</v>
      </c>
      <c r="G296" s="220" t="s">
        <v>332</v>
      </c>
      <c r="H296" s="221">
        <v>7</v>
      </c>
      <c r="I296" s="222"/>
      <c r="J296" s="223">
        <f>ROUND(I296*H296,2)</f>
        <v>0</v>
      </c>
      <c r="K296" s="219" t="s">
        <v>21</v>
      </c>
      <c r="L296" s="71"/>
      <c r="M296" s="224" t="s">
        <v>21</v>
      </c>
      <c r="N296" s="225" t="s">
        <v>43</v>
      </c>
      <c r="O296" s="46"/>
      <c r="P296" s="226">
        <f>O296*H296</f>
        <v>0</v>
      </c>
      <c r="Q296" s="226">
        <v>0</v>
      </c>
      <c r="R296" s="226">
        <f>Q296*H296</f>
        <v>0</v>
      </c>
      <c r="S296" s="226">
        <v>0</v>
      </c>
      <c r="T296" s="227">
        <f>S296*H296</f>
        <v>0</v>
      </c>
      <c r="AR296" s="23" t="s">
        <v>165</v>
      </c>
      <c r="AT296" s="23" t="s">
        <v>160</v>
      </c>
      <c r="AU296" s="23" t="s">
        <v>82</v>
      </c>
      <c r="AY296" s="23" t="s">
        <v>158</v>
      </c>
      <c r="BE296" s="228">
        <f>IF(N296="základní",J296,0)</f>
        <v>0</v>
      </c>
      <c r="BF296" s="228">
        <f>IF(N296="snížená",J296,0)</f>
        <v>0</v>
      </c>
      <c r="BG296" s="228">
        <f>IF(N296="zákl. přenesená",J296,0)</f>
        <v>0</v>
      </c>
      <c r="BH296" s="228">
        <f>IF(N296="sníž. přenesená",J296,0)</f>
        <v>0</v>
      </c>
      <c r="BI296" s="228">
        <f>IF(N296="nulová",J296,0)</f>
        <v>0</v>
      </c>
      <c r="BJ296" s="23" t="s">
        <v>77</v>
      </c>
      <c r="BK296" s="228">
        <f>ROUND(I296*H296,2)</f>
        <v>0</v>
      </c>
      <c r="BL296" s="23" t="s">
        <v>165</v>
      </c>
      <c r="BM296" s="23" t="s">
        <v>520</v>
      </c>
    </row>
    <row r="297" spans="2:65" s="1" customFormat="1" ht="16.5" customHeight="1">
      <c r="B297" s="45"/>
      <c r="C297" s="217" t="s">
        <v>521</v>
      </c>
      <c r="D297" s="217" t="s">
        <v>160</v>
      </c>
      <c r="E297" s="218" t="s">
        <v>522</v>
      </c>
      <c r="F297" s="219" t="s">
        <v>523</v>
      </c>
      <c r="G297" s="220" t="s">
        <v>269</v>
      </c>
      <c r="H297" s="221">
        <v>4</v>
      </c>
      <c r="I297" s="222"/>
      <c r="J297" s="223">
        <f>ROUND(I297*H297,2)</f>
        <v>0</v>
      </c>
      <c r="K297" s="219" t="s">
        <v>164</v>
      </c>
      <c r="L297" s="71"/>
      <c r="M297" s="224" t="s">
        <v>21</v>
      </c>
      <c r="N297" s="225" t="s">
        <v>43</v>
      </c>
      <c r="O297" s="46"/>
      <c r="P297" s="226">
        <f>O297*H297</f>
        <v>0</v>
      </c>
      <c r="Q297" s="226">
        <v>0</v>
      </c>
      <c r="R297" s="226">
        <f>Q297*H297</f>
        <v>0</v>
      </c>
      <c r="S297" s="226">
        <v>0.02011</v>
      </c>
      <c r="T297" s="227">
        <f>S297*H297</f>
        <v>0.08044</v>
      </c>
      <c r="AR297" s="23" t="s">
        <v>165</v>
      </c>
      <c r="AT297" s="23" t="s">
        <v>160</v>
      </c>
      <c r="AU297" s="23" t="s">
        <v>82</v>
      </c>
      <c r="AY297" s="23" t="s">
        <v>158</v>
      </c>
      <c r="BE297" s="228">
        <f>IF(N297="základní",J297,0)</f>
        <v>0</v>
      </c>
      <c r="BF297" s="228">
        <f>IF(N297="snížená",J297,0)</f>
        <v>0</v>
      </c>
      <c r="BG297" s="228">
        <f>IF(N297="zákl. přenesená",J297,0)</f>
        <v>0</v>
      </c>
      <c r="BH297" s="228">
        <f>IF(N297="sníž. přenesená",J297,0)</f>
        <v>0</v>
      </c>
      <c r="BI297" s="228">
        <f>IF(N297="nulová",J297,0)</f>
        <v>0</v>
      </c>
      <c r="BJ297" s="23" t="s">
        <v>77</v>
      </c>
      <c r="BK297" s="228">
        <f>ROUND(I297*H297,2)</f>
        <v>0</v>
      </c>
      <c r="BL297" s="23" t="s">
        <v>165</v>
      </c>
      <c r="BM297" s="23" t="s">
        <v>524</v>
      </c>
    </row>
    <row r="298" spans="2:65" s="1" customFormat="1" ht="16.5" customHeight="1">
      <c r="B298" s="45"/>
      <c r="C298" s="217" t="s">
        <v>525</v>
      </c>
      <c r="D298" s="217" t="s">
        <v>160</v>
      </c>
      <c r="E298" s="218" t="s">
        <v>526</v>
      </c>
      <c r="F298" s="219" t="s">
        <v>527</v>
      </c>
      <c r="G298" s="220" t="s">
        <v>269</v>
      </c>
      <c r="H298" s="221">
        <v>2</v>
      </c>
      <c r="I298" s="222"/>
      <c r="J298" s="223">
        <f>ROUND(I298*H298,2)</f>
        <v>0</v>
      </c>
      <c r="K298" s="219" t="s">
        <v>21</v>
      </c>
      <c r="L298" s="71"/>
      <c r="M298" s="224" t="s">
        <v>21</v>
      </c>
      <c r="N298" s="225" t="s">
        <v>43</v>
      </c>
      <c r="O298" s="46"/>
      <c r="P298" s="226">
        <f>O298*H298</f>
        <v>0</v>
      </c>
      <c r="Q298" s="226">
        <v>0</v>
      </c>
      <c r="R298" s="226">
        <f>Q298*H298</f>
        <v>0</v>
      </c>
      <c r="S298" s="226">
        <v>0</v>
      </c>
      <c r="T298" s="227">
        <f>S298*H298</f>
        <v>0</v>
      </c>
      <c r="AR298" s="23" t="s">
        <v>165</v>
      </c>
      <c r="AT298" s="23" t="s">
        <v>160</v>
      </c>
      <c r="AU298" s="23" t="s">
        <v>82</v>
      </c>
      <c r="AY298" s="23" t="s">
        <v>158</v>
      </c>
      <c r="BE298" s="228">
        <f>IF(N298="základní",J298,0)</f>
        <v>0</v>
      </c>
      <c r="BF298" s="228">
        <f>IF(N298="snížená",J298,0)</f>
        <v>0</v>
      </c>
      <c r="BG298" s="228">
        <f>IF(N298="zákl. přenesená",J298,0)</f>
        <v>0</v>
      </c>
      <c r="BH298" s="228">
        <f>IF(N298="sníž. přenesená",J298,0)</f>
        <v>0</v>
      </c>
      <c r="BI298" s="228">
        <f>IF(N298="nulová",J298,0)</f>
        <v>0</v>
      </c>
      <c r="BJ298" s="23" t="s">
        <v>77</v>
      </c>
      <c r="BK298" s="228">
        <f>ROUND(I298*H298,2)</f>
        <v>0</v>
      </c>
      <c r="BL298" s="23" t="s">
        <v>165</v>
      </c>
      <c r="BM298" s="23" t="s">
        <v>528</v>
      </c>
    </row>
    <row r="299" spans="2:65" s="1" customFormat="1" ht="16.5" customHeight="1">
      <c r="B299" s="45"/>
      <c r="C299" s="217" t="s">
        <v>529</v>
      </c>
      <c r="D299" s="217" t="s">
        <v>160</v>
      </c>
      <c r="E299" s="218" t="s">
        <v>530</v>
      </c>
      <c r="F299" s="219" t="s">
        <v>531</v>
      </c>
      <c r="G299" s="220" t="s">
        <v>332</v>
      </c>
      <c r="H299" s="221">
        <v>3.7</v>
      </c>
      <c r="I299" s="222"/>
      <c r="J299" s="223">
        <f>ROUND(I299*H299,2)</f>
        <v>0</v>
      </c>
      <c r="K299" s="219" t="s">
        <v>21</v>
      </c>
      <c r="L299" s="71"/>
      <c r="M299" s="224" t="s">
        <v>21</v>
      </c>
      <c r="N299" s="225" t="s">
        <v>43</v>
      </c>
      <c r="O299" s="46"/>
      <c r="P299" s="226">
        <f>O299*H299</f>
        <v>0</v>
      </c>
      <c r="Q299" s="226">
        <v>0</v>
      </c>
      <c r="R299" s="226">
        <f>Q299*H299</f>
        <v>0</v>
      </c>
      <c r="S299" s="226">
        <v>0</v>
      </c>
      <c r="T299" s="227">
        <f>S299*H299</f>
        <v>0</v>
      </c>
      <c r="AR299" s="23" t="s">
        <v>165</v>
      </c>
      <c r="AT299" s="23" t="s">
        <v>160</v>
      </c>
      <c r="AU299" s="23" t="s">
        <v>82</v>
      </c>
      <c r="AY299" s="23" t="s">
        <v>158</v>
      </c>
      <c r="BE299" s="228">
        <f>IF(N299="základní",J299,0)</f>
        <v>0</v>
      </c>
      <c r="BF299" s="228">
        <f>IF(N299="snížená",J299,0)</f>
        <v>0</v>
      </c>
      <c r="BG299" s="228">
        <f>IF(N299="zákl. přenesená",J299,0)</f>
        <v>0</v>
      </c>
      <c r="BH299" s="228">
        <f>IF(N299="sníž. přenesená",J299,0)</f>
        <v>0</v>
      </c>
      <c r="BI299" s="228">
        <f>IF(N299="nulová",J299,0)</f>
        <v>0</v>
      </c>
      <c r="BJ299" s="23" t="s">
        <v>77</v>
      </c>
      <c r="BK299" s="228">
        <f>ROUND(I299*H299,2)</f>
        <v>0</v>
      </c>
      <c r="BL299" s="23" t="s">
        <v>165</v>
      </c>
      <c r="BM299" s="23" t="s">
        <v>532</v>
      </c>
    </row>
    <row r="300" spans="2:65" s="1" customFormat="1" ht="38.25" customHeight="1">
      <c r="B300" s="45"/>
      <c r="C300" s="217" t="s">
        <v>533</v>
      </c>
      <c r="D300" s="217" t="s">
        <v>160</v>
      </c>
      <c r="E300" s="218" t="s">
        <v>534</v>
      </c>
      <c r="F300" s="219" t="s">
        <v>535</v>
      </c>
      <c r="G300" s="220" t="s">
        <v>163</v>
      </c>
      <c r="H300" s="221">
        <v>4660</v>
      </c>
      <c r="I300" s="222"/>
      <c r="J300" s="223">
        <f>ROUND(I300*H300,2)</f>
        <v>0</v>
      </c>
      <c r="K300" s="219" t="s">
        <v>164</v>
      </c>
      <c r="L300" s="71"/>
      <c r="M300" s="224" t="s">
        <v>21</v>
      </c>
      <c r="N300" s="225" t="s">
        <v>43</v>
      </c>
      <c r="O300" s="46"/>
      <c r="P300" s="226">
        <f>O300*H300</f>
        <v>0</v>
      </c>
      <c r="Q300" s="226">
        <v>0</v>
      </c>
      <c r="R300" s="226">
        <f>Q300*H300</f>
        <v>0</v>
      </c>
      <c r="S300" s="226">
        <v>0</v>
      </c>
      <c r="T300" s="227">
        <f>S300*H300</f>
        <v>0</v>
      </c>
      <c r="AR300" s="23" t="s">
        <v>165</v>
      </c>
      <c r="AT300" s="23" t="s">
        <v>160</v>
      </c>
      <c r="AU300" s="23" t="s">
        <v>82</v>
      </c>
      <c r="AY300" s="23" t="s">
        <v>158</v>
      </c>
      <c r="BE300" s="228">
        <f>IF(N300="základní",J300,0)</f>
        <v>0</v>
      </c>
      <c r="BF300" s="228">
        <f>IF(N300="snížená",J300,0)</f>
        <v>0</v>
      </c>
      <c r="BG300" s="228">
        <f>IF(N300="zákl. přenesená",J300,0)</f>
        <v>0</v>
      </c>
      <c r="BH300" s="228">
        <f>IF(N300="sníž. přenesená",J300,0)</f>
        <v>0</v>
      </c>
      <c r="BI300" s="228">
        <f>IF(N300="nulová",J300,0)</f>
        <v>0</v>
      </c>
      <c r="BJ300" s="23" t="s">
        <v>77</v>
      </c>
      <c r="BK300" s="228">
        <f>ROUND(I300*H300,2)</f>
        <v>0</v>
      </c>
      <c r="BL300" s="23" t="s">
        <v>165</v>
      </c>
      <c r="BM300" s="23" t="s">
        <v>536</v>
      </c>
    </row>
    <row r="301" spans="2:47" s="1" customFormat="1" ht="13.5">
      <c r="B301" s="45"/>
      <c r="C301" s="73"/>
      <c r="D301" s="229" t="s">
        <v>167</v>
      </c>
      <c r="E301" s="73"/>
      <c r="F301" s="230" t="s">
        <v>537</v>
      </c>
      <c r="G301" s="73"/>
      <c r="H301" s="73"/>
      <c r="I301" s="188"/>
      <c r="J301" s="73"/>
      <c r="K301" s="73"/>
      <c r="L301" s="71"/>
      <c r="M301" s="231"/>
      <c r="N301" s="46"/>
      <c r="O301" s="46"/>
      <c r="P301" s="46"/>
      <c r="Q301" s="46"/>
      <c r="R301" s="46"/>
      <c r="S301" s="46"/>
      <c r="T301" s="94"/>
      <c r="AT301" s="23" t="s">
        <v>167</v>
      </c>
      <c r="AU301" s="23" t="s">
        <v>82</v>
      </c>
    </row>
    <row r="302" spans="2:65" s="1" customFormat="1" ht="38.25" customHeight="1">
      <c r="B302" s="45"/>
      <c r="C302" s="217" t="s">
        <v>538</v>
      </c>
      <c r="D302" s="217" t="s">
        <v>160</v>
      </c>
      <c r="E302" s="218" t="s">
        <v>539</v>
      </c>
      <c r="F302" s="219" t="s">
        <v>540</v>
      </c>
      <c r="G302" s="220" t="s">
        <v>163</v>
      </c>
      <c r="H302" s="221">
        <v>419400</v>
      </c>
      <c r="I302" s="222"/>
      <c r="J302" s="223">
        <f>ROUND(I302*H302,2)</f>
        <v>0</v>
      </c>
      <c r="K302" s="219" t="s">
        <v>164</v>
      </c>
      <c r="L302" s="71"/>
      <c r="M302" s="224" t="s">
        <v>21</v>
      </c>
      <c r="N302" s="225" t="s">
        <v>43</v>
      </c>
      <c r="O302" s="46"/>
      <c r="P302" s="226">
        <f>O302*H302</f>
        <v>0</v>
      </c>
      <c r="Q302" s="226">
        <v>0</v>
      </c>
      <c r="R302" s="226">
        <f>Q302*H302</f>
        <v>0</v>
      </c>
      <c r="S302" s="226">
        <v>0</v>
      </c>
      <c r="T302" s="227">
        <f>S302*H302</f>
        <v>0</v>
      </c>
      <c r="AR302" s="23" t="s">
        <v>165</v>
      </c>
      <c r="AT302" s="23" t="s">
        <v>160</v>
      </c>
      <c r="AU302" s="23" t="s">
        <v>82</v>
      </c>
      <c r="AY302" s="23" t="s">
        <v>158</v>
      </c>
      <c r="BE302" s="228">
        <f>IF(N302="základní",J302,0)</f>
        <v>0</v>
      </c>
      <c r="BF302" s="228">
        <f>IF(N302="snížená",J302,0)</f>
        <v>0</v>
      </c>
      <c r="BG302" s="228">
        <f>IF(N302="zákl. přenesená",J302,0)</f>
        <v>0</v>
      </c>
      <c r="BH302" s="228">
        <f>IF(N302="sníž. přenesená",J302,0)</f>
        <v>0</v>
      </c>
      <c r="BI302" s="228">
        <f>IF(N302="nulová",J302,0)</f>
        <v>0</v>
      </c>
      <c r="BJ302" s="23" t="s">
        <v>77</v>
      </c>
      <c r="BK302" s="228">
        <f>ROUND(I302*H302,2)</f>
        <v>0</v>
      </c>
      <c r="BL302" s="23" t="s">
        <v>165</v>
      </c>
      <c r="BM302" s="23" t="s">
        <v>541</v>
      </c>
    </row>
    <row r="303" spans="2:47" s="1" customFormat="1" ht="13.5">
      <c r="B303" s="45"/>
      <c r="C303" s="73"/>
      <c r="D303" s="229" t="s">
        <v>167</v>
      </c>
      <c r="E303" s="73"/>
      <c r="F303" s="230" t="s">
        <v>537</v>
      </c>
      <c r="G303" s="73"/>
      <c r="H303" s="73"/>
      <c r="I303" s="188"/>
      <c r="J303" s="73"/>
      <c r="K303" s="73"/>
      <c r="L303" s="71"/>
      <c r="M303" s="231"/>
      <c r="N303" s="46"/>
      <c r="O303" s="46"/>
      <c r="P303" s="46"/>
      <c r="Q303" s="46"/>
      <c r="R303" s="46"/>
      <c r="S303" s="46"/>
      <c r="T303" s="94"/>
      <c r="AT303" s="23" t="s">
        <v>167</v>
      </c>
      <c r="AU303" s="23" t="s">
        <v>82</v>
      </c>
    </row>
    <row r="304" spans="2:51" s="12" customFormat="1" ht="13.5">
      <c r="B304" s="242"/>
      <c r="C304" s="243"/>
      <c r="D304" s="229" t="s">
        <v>208</v>
      </c>
      <c r="E304" s="243"/>
      <c r="F304" s="245" t="s">
        <v>542</v>
      </c>
      <c r="G304" s="243"/>
      <c r="H304" s="246">
        <v>419400</v>
      </c>
      <c r="I304" s="247"/>
      <c r="J304" s="243"/>
      <c r="K304" s="243"/>
      <c r="L304" s="248"/>
      <c r="M304" s="249"/>
      <c r="N304" s="250"/>
      <c r="O304" s="250"/>
      <c r="P304" s="250"/>
      <c r="Q304" s="250"/>
      <c r="R304" s="250"/>
      <c r="S304" s="250"/>
      <c r="T304" s="251"/>
      <c r="AT304" s="252" t="s">
        <v>208</v>
      </c>
      <c r="AU304" s="252" t="s">
        <v>82</v>
      </c>
      <c r="AV304" s="12" t="s">
        <v>82</v>
      </c>
      <c r="AW304" s="12" t="s">
        <v>6</v>
      </c>
      <c r="AX304" s="12" t="s">
        <v>77</v>
      </c>
      <c r="AY304" s="252" t="s">
        <v>158</v>
      </c>
    </row>
    <row r="305" spans="2:65" s="1" customFormat="1" ht="38.25" customHeight="1">
      <c r="B305" s="45"/>
      <c r="C305" s="217" t="s">
        <v>543</v>
      </c>
      <c r="D305" s="217" t="s">
        <v>160</v>
      </c>
      <c r="E305" s="218" t="s">
        <v>544</v>
      </c>
      <c r="F305" s="219" t="s">
        <v>545</v>
      </c>
      <c r="G305" s="220" t="s">
        <v>163</v>
      </c>
      <c r="H305" s="221">
        <v>4660</v>
      </c>
      <c r="I305" s="222"/>
      <c r="J305" s="223">
        <f>ROUND(I305*H305,2)</f>
        <v>0</v>
      </c>
      <c r="K305" s="219" t="s">
        <v>164</v>
      </c>
      <c r="L305" s="71"/>
      <c r="M305" s="224" t="s">
        <v>21</v>
      </c>
      <c r="N305" s="225" t="s">
        <v>43</v>
      </c>
      <c r="O305" s="46"/>
      <c r="P305" s="226">
        <f>O305*H305</f>
        <v>0</v>
      </c>
      <c r="Q305" s="226">
        <v>0</v>
      </c>
      <c r="R305" s="226">
        <f>Q305*H305</f>
        <v>0</v>
      </c>
      <c r="S305" s="226">
        <v>0</v>
      </c>
      <c r="T305" s="227">
        <f>S305*H305</f>
        <v>0</v>
      </c>
      <c r="AR305" s="23" t="s">
        <v>165</v>
      </c>
      <c r="AT305" s="23" t="s">
        <v>160</v>
      </c>
      <c r="AU305" s="23" t="s">
        <v>82</v>
      </c>
      <c r="AY305" s="23" t="s">
        <v>158</v>
      </c>
      <c r="BE305" s="228">
        <f>IF(N305="základní",J305,0)</f>
        <v>0</v>
      </c>
      <c r="BF305" s="228">
        <f>IF(N305="snížená",J305,0)</f>
        <v>0</v>
      </c>
      <c r="BG305" s="228">
        <f>IF(N305="zákl. přenesená",J305,0)</f>
        <v>0</v>
      </c>
      <c r="BH305" s="228">
        <f>IF(N305="sníž. přenesená",J305,0)</f>
        <v>0</v>
      </c>
      <c r="BI305" s="228">
        <f>IF(N305="nulová",J305,0)</f>
        <v>0</v>
      </c>
      <c r="BJ305" s="23" t="s">
        <v>77</v>
      </c>
      <c r="BK305" s="228">
        <f>ROUND(I305*H305,2)</f>
        <v>0</v>
      </c>
      <c r="BL305" s="23" t="s">
        <v>165</v>
      </c>
      <c r="BM305" s="23" t="s">
        <v>546</v>
      </c>
    </row>
    <row r="306" spans="2:47" s="1" customFormat="1" ht="13.5">
      <c r="B306" s="45"/>
      <c r="C306" s="73"/>
      <c r="D306" s="229" t="s">
        <v>167</v>
      </c>
      <c r="E306" s="73"/>
      <c r="F306" s="230" t="s">
        <v>547</v>
      </c>
      <c r="G306" s="73"/>
      <c r="H306" s="73"/>
      <c r="I306" s="188"/>
      <c r="J306" s="73"/>
      <c r="K306" s="73"/>
      <c r="L306" s="71"/>
      <c r="M306" s="231"/>
      <c r="N306" s="46"/>
      <c r="O306" s="46"/>
      <c r="P306" s="46"/>
      <c r="Q306" s="46"/>
      <c r="R306" s="46"/>
      <c r="S306" s="46"/>
      <c r="T306" s="94"/>
      <c r="AT306" s="23" t="s">
        <v>167</v>
      </c>
      <c r="AU306" s="23" t="s">
        <v>82</v>
      </c>
    </row>
    <row r="307" spans="2:65" s="1" customFormat="1" ht="25.5" customHeight="1">
      <c r="B307" s="45"/>
      <c r="C307" s="217" t="s">
        <v>548</v>
      </c>
      <c r="D307" s="217" t="s">
        <v>160</v>
      </c>
      <c r="E307" s="218" t="s">
        <v>549</v>
      </c>
      <c r="F307" s="219" t="s">
        <v>550</v>
      </c>
      <c r="G307" s="220" t="s">
        <v>163</v>
      </c>
      <c r="H307" s="221">
        <v>4660</v>
      </c>
      <c r="I307" s="222"/>
      <c r="J307" s="223">
        <f>ROUND(I307*H307,2)</f>
        <v>0</v>
      </c>
      <c r="K307" s="219" t="s">
        <v>164</v>
      </c>
      <c r="L307" s="71"/>
      <c r="M307" s="224" t="s">
        <v>21</v>
      </c>
      <c r="N307" s="225" t="s">
        <v>43</v>
      </c>
      <c r="O307" s="46"/>
      <c r="P307" s="226">
        <f>O307*H307</f>
        <v>0</v>
      </c>
      <c r="Q307" s="226">
        <v>0</v>
      </c>
      <c r="R307" s="226">
        <f>Q307*H307</f>
        <v>0</v>
      </c>
      <c r="S307" s="226">
        <v>0</v>
      </c>
      <c r="T307" s="227">
        <f>S307*H307</f>
        <v>0</v>
      </c>
      <c r="AR307" s="23" t="s">
        <v>165</v>
      </c>
      <c r="AT307" s="23" t="s">
        <v>160</v>
      </c>
      <c r="AU307" s="23" t="s">
        <v>82</v>
      </c>
      <c r="AY307" s="23" t="s">
        <v>158</v>
      </c>
      <c r="BE307" s="228">
        <f>IF(N307="základní",J307,0)</f>
        <v>0</v>
      </c>
      <c r="BF307" s="228">
        <f>IF(N307="snížená",J307,0)</f>
        <v>0</v>
      </c>
      <c r="BG307" s="228">
        <f>IF(N307="zákl. přenesená",J307,0)</f>
        <v>0</v>
      </c>
      <c r="BH307" s="228">
        <f>IF(N307="sníž. přenesená",J307,0)</f>
        <v>0</v>
      </c>
      <c r="BI307" s="228">
        <f>IF(N307="nulová",J307,0)</f>
        <v>0</v>
      </c>
      <c r="BJ307" s="23" t="s">
        <v>77</v>
      </c>
      <c r="BK307" s="228">
        <f>ROUND(I307*H307,2)</f>
        <v>0</v>
      </c>
      <c r="BL307" s="23" t="s">
        <v>165</v>
      </c>
      <c r="BM307" s="23" t="s">
        <v>551</v>
      </c>
    </row>
    <row r="308" spans="2:47" s="1" customFormat="1" ht="13.5">
      <c r="B308" s="45"/>
      <c r="C308" s="73"/>
      <c r="D308" s="229" t="s">
        <v>167</v>
      </c>
      <c r="E308" s="73"/>
      <c r="F308" s="230" t="s">
        <v>552</v>
      </c>
      <c r="G308" s="73"/>
      <c r="H308" s="73"/>
      <c r="I308" s="188"/>
      <c r="J308" s="73"/>
      <c r="K308" s="73"/>
      <c r="L308" s="71"/>
      <c r="M308" s="231"/>
      <c r="N308" s="46"/>
      <c r="O308" s="46"/>
      <c r="P308" s="46"/>
      <c r="Q308" s="46"/>
      <c r="R308" s="46"/>
      <c r="S308" s="46"/>
      <c r="T308" s="94"/>
      <c r="AT308" s="23" t="s">
        <v>167</v>
      </c>
      <c r="AU308" s="23" t="s">
        <v>82</v>
      </c>
    </row>
    <row r="309" spans="2:65" s="1" customFormat="1" ht="25.5" customHeight="1">
      <c r="B309" s="45"/>
      <c r="C309" s="217" t="s">
        <v>553</v>
      </c>
      <c r="D309" s="217" t="s">
        <v>160</v>
      </c>
      <c r="E309" s="218" t="s">
        <v>554</v>
      </c>
      <c r="F309" s="219" t="s">
        <v>555</v>
      </c>
      <c r="G309" s="220" t="s">
        <v>163</v>
      </c>
      <c r="H309" s="221">
        <v>419400</v>
      </c>
      <c r="I309" s="222"/>
      <c r="J309" s="223">
        <f>ROUND(I309*H309,2)</f>
        <v>0</v>
      </c>
      <c r="K309" s="219" t="s">
        <v>164</v>
      </c>
      <c r="L309" s="71"/>
      <c r="M309" s="224" t="s">
        <v>21</v>
      </c>
      <c r="N309" s="225" t="s">
        <v>43</v>
      </c>
      <c r="O309" s="46"/>
      <c r="P309" s="226">
        <f>O309*H309</f>
        <v>0</v>
      </c>
      <c r="Q309" s="226">
        <v>0</v>
      </c>
      <c r="R309" s="226">
        <f>Q309*H309</f>
        <v>0</v>
      </c>
      <c r="S309" s="226">
        <v>0</v>
      </c>
      <c r="T309" s="227">
        <f>S309*H309</f>
        <v>0</v>
      </c>
      <c r="AR309" s="23" t="s">
        <v>165</v>
      </c>
      <c r="AT309" s="23" t="s">
        <v>160</v>
      </c>
      <c r="AU309" s="23" t="s">
        <v>82</v>
      </c>
      <c r="AY309" s="23" t="s">
        <v>158</v>
      </c>
      <c r="BE309" s="228">
        <f>IF(N309="základní",J309,0)</f>
        <v>0</v>
      </c>
      <c r="BF309" s="228">
        <f>IF(N309="snížená",J309,0)</f>
        <v>0</v>
      </c>
      <c r="BG309" s="228">
        <f>IF(N309="zákl. přenesená",J309,0)</f>
        <v>0</v>
      </c>
      <c r="BH309" s="228">
        <f>IF(N309="sníž. přenesená",J309,0)</f>
        <v>0</v>
      </c>
      <c r="BI309" s="228">
        <f>IF(N309="nulová",J309,0)</f>
        <v>0</v>
      </c>
      <c r="BJ309" s="23" t="s">
        <v>77</v>
      </c>
      <c r="BK309" s="228">
        <f>ROUND(I309*H309,2)</f>
        <v>0</v>
      </c>
      <c r="BL309" s="23" t="s">
        <v>165</v>
      </c>
      <c r="BM309" s="23" t="s">
        <v>556</v>
      </c>
    </row>
    <row r="310" spans="2:47" s="1" customFormat="1" ht="13.5">
      <c r="B310" s="45"/>
      <c r="C310" s="73"/>
      <c r="D310" s="229" t="s">
        <v>167</v>
      </c>
      <c r="E310" s="73"/>
      <c r="F310" s="230" t="s">
        <v>552</v>
      </c>
      <c r="G310" s="73"/>
      <c r="H310" s="73"/>
      <c r="I310" s="188"/>
      <c r="J310" s="73"/>
      <c r="K310" s="73"/>
      <c r="L310" s="71"/>
      <c r="M310" s="231"/>
      <c r="N310" s="46"/>
      <c r="O310" s="46"/>
      <c r="P310" s="46"/>
      <c r="Q310" s="46"/>
      <c r="R310" s="46"/>
      <c r="S310" s="46"/>
      <c r="T310" s="94"/>
      <c r="AT310" s="23" t="s">
        <v>167</v>
      </c>
      <c r="AU310" s="23" t="s">
        <v>82</v>
      </c>
    </row>
    <row r="311" spans="2:65" s="1" customFormat="1" ht="25.5" customHeight="1">
      <c r="B311" s="45"/>
      <c r="C311" s="217" t="s">
        <v>557</v>
      </c>
      <c r="D311" s="217" t="s">
        <v>160</v>
      </c>
      <c r="E311" s="218" t="s">
        <v>558</v>
      </c>
      <c r="F311" s="219" t="s">
        <v>559</v>
      </c>
      <c r="G311" s="220" t="s">
        <v>163</v>
      </c>
      <c r="H311" s="221">
        <v>4660</v>
      </c>
      <c r="I311" s="222"/>
      <c r="J311" s="223">
        <f>ROUND(I311*H311,2)</f>
        <v>0</v>
      </c>
      <c r="K311" s="219" t="s">
        <v>164</v>
      </c>
      <c r="L311" s="71"/>
      <c r="M311" s="224" t="s">
        <v>21</v>
      </c>
      <c r="N311" s="225" t="s">
        <v>43</v>
      </c>
      <c r="O311" s="46"/>
      <c r="P311" s="226">
        <f>O311*H311</f>
        <v>0</v>
      </c>
      <c r="Q311" s="226">
        <v>0</v>
      </c>
      <c r="R311" s="226">
        <f>Q311*H311</f>
        <v>0</v>
      </c>
      <c r="S311" s="226">
        <v>0</v>
      </c>
      <c r="T311" s="227">
        <f>S311*H311</f>
        <v>0</v>
      </c>
      <c r="AR311" s="23" t="s">
        <v>165</v>
      </c>
      <c r="AT311" s="23" t="s">
        <v>160</v>
      </c>
      <c r="AU311" s="23" t="s">
        <v>82</v>
      </c>
      <c r="AY311" s="23" t="s">
        <v>158</v>
      </c>
      <c r="BE311" s="228">
        <f>IF(N311="základní",J311,0)</f>
        <v>0</v>
      </c>
      <c r="BF311" s="228">
        <f>IF(N311="snížená",J311,0)</f>
        <v>0</v>
      </c>
      <c r="BG311" s="228">
        <f>IF(N311="zákl. přenesená",J311,0)</f>
        <v>0</v>
      </c>
      <c r="BH311" s="228">
        <f>IF(N311="sníž. přenesená",J311,0)</f>
        <v>0</v>
      </c>
      <c r="BI311" s="228">
        <f>IF(N311="nulová",J311,0)</f>
        <v>0</v>
      </c>
      <c r="BJ311" s="23" t="s">
        <v>77</v>
      </c>
      <c r="BK311" s="228">
        <f>ROUND(I311*H311,2)</f>
        <v>0</v>
      </c>
      <c r="BL311" s="23" t="s">
        <v>165</v>
      </c>
      <c r="BM311" s="23" t="s">
        <v>560</v>
      </c>
    </row>
    <row r="312" spans="2:65" s="1" customFormat="1" ht="16.5" customHeight="1">
      <c r="B312" s="45"/>
      <c r="C312" s="217" t="s">
        <v>561</v>
      </c>
      <c r="D312" s="217" t="s">
        <v>160</v>
      </c>
      <c r="E312" s="218" t="s">
        <v>562</v>
      </c>
      <c r="F312" s="219" t="s">
        <v>563</v>
      </c>
      <c r="G312" s="220" t="s">
        <v>400</v>
      </c>
      <c r="H312" s="221">
        <v>1</v>
      </c>
      <c r="I312" s="222"/>
      <c r="J312" s="223">
        <f>ROUND(I312*H312,2)</f>
        <v>0</v>
      </c>
      <c r="K312" s="219" t="s">
        <v>21</v>
      </c>
      <c r="L312" s="71"/>
      <c r="M312" s="224" t="s">
        <v>21</v>
      </c>
      <c r="N312" s="225" t="s">
        <v>43</v>
      </c>
      <c r="O312" s="46"/>
      <c r="P312" s="226">
        <f>O312*H312</f>
        <v>0</v>
      </c>
      <c r="Q312" s="226">
        <v>0</v>
      </c>
      <c r="R312" s="226">
        <f>Q312*H312</f>
        <v>0</v>
      </c>
      <c r="S312" s="226">
        <v>0</v>
      </c>
      <c r="T312" s="227">
        <f>S312*H312</f>
        <v>0</v>
      </c>
      <c r="AR312" s="23" t="s">
        <v>165</v>
      </c>
      <c r="AT312" s="23" t="s">
        <v>160</v>
      </c>
      <c r="AU312" s="23" t="s">
        <v>82</v>
      </c>
      <c r="AY312" s="23" t="s">
        <v>158</v>
      </c>
      <c r="BE312" s="228">
        <f>IF(N312="základní",J312,0)</f>
        <v>0</v>
      </c>
      <c r="BF312" s="228">
        <f>IF(N312="snížená",J312,0)</f>
        <v>0</v>
      </c>
      <c r="BG312" s="228">
        <f>IF(N312="zákl. přenesená",J312,0)</f>
        <v>0</v>
      </c>
      <c r="BH312" s="228">
        <f>IF(N312="sníž. přenesená",J312,0)</f>
        <v>0</v>
      </c>
      <c r="BI312" s="228">
        <f>IF(N312="nulová",J312,0)</f>
        <v>0</v>
      </c>
      <c r="BJ312" s="23" t="s">
        <v>77</v>
      </c>
      <c r="BK312" s="228">
        <f>ROUND(I312*H312,2)</f>
        <v>0</v>
      </c>
      <c r="BL312" s="23" t="s">
        <v>165</v>
      </c>
      <c r="BM312" s="23" t="s">
        <v>564</v>
      </c>
    </row>
    <row r="313" spans="2:65" s="1" customFormat="1" ht="38.25" customHeight="1">
      <c r="B313" s="45"/>
      <c r="C313" s="217" t="s">
        <v>565</v>
      </c>
      <c r="D313" s="217" t="s">
        <v>160</v>
      </c>
      <c r="E313" s="218" t="s">
        <v>566</v>
      </c>
      <c r="F313" s="219" t="s">
        <v>567</v>
      </c>
      <c r="G313" s="220" t="s">
        <v>400</v>
      </c>
      <c r="H313" s="221">
        <v>1</v>
      </c>
      <c r="I313" s="222"/>
      <c r="J313" s="223">
        <f>ROUND(I313*H313,2)</f>
        <v>0</v>
      </c>
      <c r="K313" s="219" t="s">
        <v>21</v>
      </c>
      <c r="L313" s="71"/>
      <c r="M313" s="224" t="s">
        <v>21</v>
      </c>
      <c r="N313" s="225" t="s">
        <v>43</v>
      </c>
      <c r="O313" s="46"/>
      <c r="P313" s="226">
        <f>O313*H313</f>
        <v>0</v>
      </c>
      <c r="Q313" s="226">
        <v>0</v>
      </c>
      <c r="R313" s="226">
        <f>Q313*H313</f>
        <v>0</v>
      </c>
      <c r="S313" s="226">
        <v>0</v>
      </c>
      <c r="T313" s="227">
        <f>S313*H313</f>
        <v>0</v>
      </c>
      <c r="AR313" s="23" t="s">
        <v>165</v>
      </c>
      <c r="AT313" s="23" t="s">
        <v>160</v>
      </c>
      <c r="AU313" s="23" t="s">
        <v>82</v>
      </c>
      <c r="AY313" s="23" t="s">
        <v>158</v>
      </c>
      <c r="BE313" s="228">
        <f>IF(N313="základní",J313,0)</f>
        <v>0</v>
      </c>
      <c r="BF313" s="228">
        <f>IF(N313="snížená",J313,0)</f>
        <v>0</v>
      </c>
      <c r="BG313" s="228">
        <f>IF(N313="zákl. přenesená",J313,0)</f>
        <v>0</v>
      </c>
      <c r="BH313" s="228">
        <f>IF(N313="sníž. přenesená",J313,0)</f>
        <v>0</v>
      </c>
      <c r="BI313" s="228">
        <f>IF(N313="nulová",J313,0)</f>
        <v>0</v>
      </c>
      <c r="BJ313" s="23" t="s">
        <v>77</v>
      </c>
      <c r="BK313" s="228">
        <f>ROUND(I313*H313,2)</f>
        <v>0</v>
      </c>
      <c r="BL313" s="23" t="s">
        <v>165</v>
      </c>
      <c r="BM313" s="23" t="s">
        <v>568</v>
      </c>
    </row>
    <row r="314" spans="2:65" s="1" customFormat="1" ht="38.25" customHeight="1">
      <c r="B314" s="45"/>
      <c r="C314" s="217" t="s">
        <v>569</v>
      </c>
      <c r="D314" s="217" t="s">
        <v>160</v>
      </c>
      <c r="E314" s="218" t="s">
        <v>570</v>
      </c>
      <c r="F314" s="219" t="s">
        <v>571</v>
      </c>
      <c r="G314" s="220" t="s">
        <v>400</v>
      </c>
      <c r="H314" s="221">
        <v>7</v>
      </c>
      <c r="I314" s="222"/>
      <c r="J314" s="223">
        <f>ROUND(I314*H314,2)</f>
        <v>0</v>
      </c>
      <c r="K314" s="219" t="s">
        <v>21</v>
      </c>
      <c r="L314" s="71"/>
      <c r="M314" s="224" t="s">
        <v>21</v>
      </c>
      <c r="N314" s="225" t="s">
        <v>43</v>
      </c>
      <c r="O314" s="46"/>
      <c r="P314" s="226">
        <f>O314*H314</f>
        <v>0</v>
      </c>
      <c r="Q314" s="226">
        <v>0</v>
      </c>
      <c r="R314" s="226">
        <f>Q314*H314</f>
        <v>0</v>
      </c>
      <c r="S314" s="226">
        <v>0</v>
      </c>
      <c r="T314" s="227">
        <f>S314*H314</f>
        <v>0</v>
      </c>
      <c r="AR314" s="23" t="s">
        <v>165</v>
      </c>
      <c r="AT314" s="23" t="s">
        <v>160</v>
      </c>
      <c r="AU314" s="23" t="s">
        <v>82</v>
      </c>
      <c r="AY314" s="23" t="s">
        <v>158</v>
      </c>
      <c r="BE314" s="228">
        <f>IF(N314="základní",J314,0)</f>
        <v>0</v>
      </c>
      <c r="BF314" s="228">
        <f>IF(N314="snížená",J314,0)</f>
        <v>0</v>
      </c>
      <c r="BG314" s="228">
        <f>IF(N314="zákl. přenesená",J314,0)</f>
        <v>0</v>
      </c>
      <c r="BH314" s="228">
        <f>IF(N314="sníž. přenesená",J314,0)</f>
        <v>0</v>
      </c>
      <c r="BI314" s="228">
        <f>IF(N314="nulová",J314,0)</f>
        <v>0</v>
      </c>
      <c r="BJ314" s="23" t="s">
        <v>77</v>
      </c>
      <c r="BK314" s="228">
        <f>ROUND(I314*H314,2)</f>
        <v>0</v>
      </c>
      <c r="BL314" s="23" t="s">
        <v>165</v>
      </c>
      <c r="BM314" s="23" t="s">
        <v>572</v>
      </c>
    </row>
    <row r="315" spans="2:65" s="1" customFormat="1" ht="38.25" customHeight="1">
      <c r="B315" s="45"/>
      <c r="C315" s="217" t="s">
        <v>573</v>
      </c>
      <c r="D315" s="217" t="s">
        <v>160</v>
      </c>
      <c r="E315" s="218" t="s">
        <v>574</v>
      </c>
      <c r="F315" s="219" t="s">
        <v>575</v>
      </c>
      <c r="G315" s="220" t="s">
        <v>400</v>
      </c>
      <c r="H315" s="221">
        <v>1</v>
      </c>
      <c r="I315" s="222"/>
      <c r="J315" s="223">
        <f>ROUND(I315*H315,2)</f>
        <v>0</v>
      </c>
      <c r="K315" s="219" t="s">
        <v>21</v>
      </c>
      <c r="L315" s="71"/>
      <c r="M315" s="224" t="s">
        <v>21</v>
      </c>
      <c r="N315" s="225" t="s">
        <v>43</v>
      </c>
      <c r="O315" s="46"/>
      <c r="P315" s="226">
        <f>O315*H315</f>
        <v>0</v>
      </c>
      <c r="Q315" s="226">
        <v>0</v>
      </c>
      <c r="R315" s="226">
        <f>Q315*H315</f>
        <v>0</v>
      </c>
      <c r="S315" s="226">
        <v>0</v>
      </c>
      <c r="T315" s="227">
        <f>S315*H315</f>
        <v>0</v>
      </c>
      <c r="AR315" s="23" t="s">
        <v>165</v>
      </c>
      <c r="AT315" s="23" t="s">
        <v>160</v>
      </c>
      <c r="AU315" s="23" t="s">
        <v>82</v>
      </c>
      <c r="AY315" s="23" t="s">
        <v>158</v>
      </c>
      <c r="BE315" s="228">
        <f>IF(N315="základní",J315,0)</f>
        <v>0</v>
      </c>
      <c r="BF315" s="228">
        <f>IF(N315="snížená",J315,0)</f>
        <v>0</v>
      </c>
      <c r="BG315" s="228">
        <f>IF(N315="zákl. přenesená",J315,0)</f>
        <v>0</v>
      </c>
      <c r="BH315" s="228">
        <f>IF(N315="sníž. přenesená",J315,0)</f>
        <v>0</v>
      </c>
      <c r="BI315" s="228">
        <f>IF(N315="nulová",J315,0)</f>
        <v>0</v>
      </c>
      <c r="BJ315" s="23" t="s">
        <v>77</v>
      </c>
      <c r="BK315" s="228">
        <f>ROUND(I315*H315,2)</f>
        <v>0</v>
      </c>
      <c r="BL315" s="23" t="s">
        <v>165</v>
      </c>
      <c r="BM315" s="23" t="s">
        <v>576</v>
      </c>
    </row>
    <row r="316" spans="2:65" s="1" customFormat="1" ht="25.5" customHeight="1">
      <c r="B316" s="45"/>
      <c r="C316" s="217" t="s">
        <v>577</v>
      </c>
      <c r="D316" s="217" t="s">
        <v>160</v>
      </c>
      <c r="E316" s="218" t="s">
        <v>578</v>
      </c>
      <c r="F316" s="219" t="s">
        <v>579</v>
      </c>
      <c r="G316" s="220" t="s">
        <v>400</v>
      </c>
      <c r="H316" s="221">
        <v>7</v>
      </c>
      <c r="I316" s="222"/>
      <c r="J316" s="223">
        <f>ROUND(I316*H316,2)</f>
        <v>0</v>
      </c>
      <c r="K316" s="219" t="s">
        <v>21</v>
      </c>
      <c r="L316" s="71"/>
      <c r="M316" s="224" t="s">
        <v>21</v>
      </c>
      <c r="N316" s="225" t="s">
        <v>43</v>
      </c>
      <c r="O316" s="46"/>
      <c r="P316" s="226">
        <f>O316*H316</f>
        <v>0</v>
      </c>
      <c r="Q316" s="226">
        <v>0</v>
      </c>
      <c r="R316" s="226">
        <f>Q316*H316</f>
        <v>0</v>
      </c>
      <c r="S316" s="226">
        <v>0</v>
      </c>
      <c r="T316" s="227">
        <f>S316*H316</f>
        <v>0</v>
      </c>
      <c r="AR316" s="23" t="s">
        <v>165</v>
      </c>
      <c r="AT316" s="23" t="s">
        <v>160</v>
      </c>
      <c r="AU316" s="23" t="s">
        <v>82</v>
      </c>
      <c r="AY316" s="23" t="s">
        <v>158</v>
      </c>
      <c r="BE316" s="228">
        <f>IF(N316="základní",J316,0)</f>
        <v>0</v>
      </c>
      <c r="BF316" s="228">
        <f>IF(N316="snížená",J316,0)</f>
        <v>0</v>
      </c>
      <c r="BG316" s="228">
        <f>IF(N316="zákl. přenesená",J316,0)</f>
        <v>0</v>
      </c>
      <c r="BH316" s="228">
        <f>IF(N316="sníž. přenesená",J316,0)</f>
        <v>0</v>
      </c>
      <c r="BI316" s="228">
        <f>IF(N316="nulová",J316,0)</f>
        <v>0</v>
      </c>
      <c r="BJ316" s="23" t="s">
        <v>77</v>
      </c>
      <c r="BK316" s="228">
        <f>ROUND(I316*H316,2)</f>
        <v>0</v>
      </c>
      <c r="BL316" s="23" t="s">
        <v>165</v>
      </c>
      <c r="BM316" s="23" t="s">
        <v>580</v>
      </c>
    </row>
    <row r="317" spans="2:65" s="1" customFormat="1" ht="25.5" customHeight="1">
      <c r="B317" s="45"/>
      <c r="C317" s="217" t="s">
        <v>581</v>
      </c>
      <c r="D317" s="217" t="s">
        <v>160</v>
      </c>
      <c r="E317" s="218" t="s">
        <v>582</v>
      </c>
      <c r="F317" s="219" t="s">
        <v>583</v>
      </c>
      <c r="G317" s="220" t="s">
        <v>584</v>
      </c>
      <c r="H317" s="221">
        <v>6</v>
      </c>
      <c r="I317" s="222"/>
      <c r="J317" s="223">
        <f>ROUND(I317*H317,2)</f>
        <v>0</v>
      </c>
      <c r="K317" s="219" t="s">
        <v>21</v>
      </c>
      <c r="L317" s="71"/>
      <c r="M317" s="224" t="s">
        <v>21</v>
      </c>
      <c r="N317" s="225" t="s">
        <v>43</v>
      </c>
      <c r="O317" s="46"/>
      <c r="P317" s="226">
        <f>O317*H317</f>
        <v>0</v>
      </c>
      <c r="Q317" s="226">
        <v>0</v>
      </c>
      <c r="R317" s="226">
        <f>Q317*H317</f>
        <v>0</v>
      </c>
      <c r="S317" s="226">
        <v>0</v>
      </c>
      <c r="T317" s="227">
        <f>S317*H317</f>
        <v>0</v>
      </c>
      <c r="AR317" s="23" t="s">
        <v>165</v>
      </c>
      <c r="AT317" s="23" t="s">
        <v>160</v>
      </c>
      <c r="AU317" s="23" t="s">
        <v>82</v>
      </c>
      <c r="AY317" s="23" t="s">
        <v>158</v>
      </c>
      <c r="BE317" s="228">
        <f>IF(N317="základní",J317,0)</f>
        <v>0</v>
      </c>
      <c r="BF317" s="228">
        <f>IF(N317="snížená",J317,0)</f>
        <v>0</v>
      </c>
      <c r="BG317" s="228">
        <f>IF(N317="zákl. přenesená",J317,0)</f>
        <v>0</v>
      </c>
      <c r="BH317" s="228">
        <f>IF(N317="sníž. přenesená",J317,0)</f>
        <v>0</v>
      </c>
      <c r="BI317" s="228">
        <f>IF(N317="nulová",J317,0)</f>
        <v>0</v>
      </c>
      <c r="BJ317" s="23" t="s">
        <v>77</v>
      </c>
      <c r="BK317" s="228">
        <f>ROUND(I317*H317,2)</f>
        <v>0</v>
      </c>
      <c r="BL317" s="23" t="s">
        <v>165</v>
      </c>
      <c r="BM317" s="23" t="s">
        <v>585</v>
      </c>
    </row>
    <row r="318" spans="2:65" s="1" customFormat="1" ht="25.5" customHeight="1">
      <c r="B318" s="45"/>
      <c r="C318" s="217" t="s">
        <v>586</v>
      </c>
      <c r="D318" s="217" t="s">
        <v>160</v>
      </c>
      <c r="E318" s="218" t="s">
        <v>587</v>
      </c>
      <c r="F318" s="219" t="s">
        <v>588</v>
      </c>
      <c r="G318" s="220" t="s">
        <v>584</v>
      </c>
      <c r="H318" s="221">
        <v>7</v>
      </c>
      <c r="I318" s="222"/>
      <c r="J318" s="223">
        <f>ROUND(I318*H318,2)</f>
        <v>0</v>
      </c>
      <c r="K318" s="219" t="s">
        <v>21</v>
      </c>
      <c r="L318" s="71"/>
      <c r="M318" s="224" t="s">
        <v>21</v>
      </c>
      <c r="N318" s="225" t="s">
        <v>43</v>
      </c>
      <c r="O318" s="46"/>
      <c r="P318" s="226">
        <f>O318*H318</f>
        <v>0</v>
      </c>
      <c r="Q318" s="226">
        <v>0</v>
      </c>
      <c r="R318" s="226">
        <f>Q318*H318</f>
        <v>0</v>
      </c>
      <c r="S318" s="226">
        <v>0</v>
      </c>
      <c r="T318" s="227">
        <f>S318*H318</f>
        <v>0</v>
      </c>
      <c r="AR318" s="23" t="s">
        <v>165</v>
      </c>
      <c r="AT318" s="23" t="s">
        <v>160</v>
      </c>
      <c r="AU318" s="23" t="s">
        <v>82</v>
      </c>
      <c r="AY318" s="23" t="s">
        <v>158</v>
      </c>
      <c r="BE318" s="228">
        <f>IF(N318="základní",J318,0)</f>
        <v>0</v>
      </c>
      <c r="BF318" s="228">
        <f>IF(N318="snížená",J318,0)</f>
        <v>0</v>
      </c>
      <c r="BG318" s="228">
        <f>IF(N318="zákl. přenesená",J318,0)</f>
        <v>0</v>
      </c>
      <c r="BH318" s="228">
        <f>IF(N318="sníž. přenesená",J318,0)</f>
        <v>0</v>
      </c>
      <c r="BI318" s="228">
        <f>IF(N318="nulová",J318,0)</f>
        <v>0</v>
      </c>
      <c r="BJ318" s="23" t="s">
        <v>77</v>
      </c>
      <c r="BK318" s="228">
        <f>ROUND(I318*H318,2)</f>
        <v>0</v>
      </c>
      <c r="BL318" s="23" t="s">
        <v>165</v>
      </c>
      <c r="BM318" s="23" t="s">
        <v>589</v>
      </c>
    </row>
    <row r="319" spans="2:65" s="1" customFormat="1" ht="38.25" customHeight="1">
      <c r="B319" s="45"/>
      <c r="C319" s="217" t="s">
        <v>590</v>
      </c>
      <c r="D319" s="217" t="s">
        <v>160</v>
      </c>
      <c r="E319" s="218" t="s">
        <v>591</v>
      </c>
      <c r="F319" s="219" t="s">
        <v>592</v>
      </c>
      <c r="G319" s="220" t="s">
        <v>584</v>
      </c>
      <c r="H319" s="221">
        <v>8</v>
      </c>
      <c r="I319" s="222"/>
      <c r="J319" s="223">
        <f>ROUND(I319*H319,2)</f>
        <v>0</v>
      </c>
      <c r="K319" s="219" t="s">
        <v>21</v>
      </c>
      <c r="L319" s="71"/>
      <c r="M319" s="224" t="s">
        <v>21</v>
      </c>
      <c r="N319" s="225" t="s">
        <v>43</v>
      </c>
      <c r="O319" s="46"/>
      <c r="P319" s="226">
        <f>O319*H319</f>
        <v>0</v>
      </c>
      <c r="Q319" s="226">
        <v>0</v>
      </c>
      <c r="R319" s="226">
        <f>Q319*H319</f>
        <v>0</v>
      </c>
      <c r="S319" s="226">
        <v>0</v>
      </c>
      <c r="T319" s="227">
        <f>S319*H319</f>
        <v>0</v>
      </c>
      <c r="AR319" s="23" t="s">
        <v>165</v>
      </c>
      <c r="AT319" s="23" t="s">
        <v>160</v>
      </c>
      <c r="AU319" s="23" t="s">
        <v>82</v>
      </c>
      <c r="AY319" s="23" t="s">
        <v>158</v>
      </c>
      <c r="BE319" s="228">
        <f>IF(N319="základní",J319,0)</f>
        <v>0</v>
      </c>
      <c r="BF319" s="228">
        <f>IF(N319="snížená",J319,0)</f>
        <v>0</v>
      </c>
      <c r="BG319" s="228">
        <f>IF(N319="zákl. přenesená",J319,0)</f>
        <v>0</v>
      </c>
      <c r="BH319" s="228">
        <f>IF(N319="sníž. přenesená",J319,0)</f>
        <v>0</v>
      </c>
      <c r="BI319" s="228">
        <f>IF(N319="nulová",J319,0)</f>
        <v>0</v>
      </c>
      <c r="BJ319" s="23" t="s">
        <v>77</v>
      </c>
      <c r="BK319" s="228">
        <f>ROUND(I319*H319,2)</f>
        <v>0</v>
      </c>
      <c r="BL319" s="23" t="s">
        <v>165</v>
      </c>
      <c r="BM319" s="23" t="s">
        <v>593</v>
      </c>
    </row>
    <row r="320" spans="2:65" s="1" customFormat="1" ht="25.5" customHeight="1">
      <c r="B320" s="45"/>
      <c r="C320" s="217" t="s">
        <v>594</v>
      </c>
      <c r="D320" s="217" t="s">
        <v>160</v>
      </c>
      <c r="E320" s="218" t="s">
        <v>595</v>
      </c>
      <c r="F320" s="219" t="s">
        <v>596</v>
      </c>
      <c r="G320" s="220" t="s">
        <v>584</v>
      </c>
      <c r="H320" s="221">
        <v>8</v>
      </c>
      <c r="I320" s="222"/>
      <c r="J320" s="223">
        <f>ROUND(I320*H320,2)</f>
        <v>0</v>
      </c>
      <c r="K320" s="219" t="s">
        <v>21</v>
      </c>
      <c r="L320" s="71"/>
      <c r="M320" s="224" t="s">
        <v>21</v>
      </c>
      <c r="N320" s="225" t="s">
        <v>43</v>
      </c>
      <c r="O320" s="46"/>
      <c r="P320" s="226">
        <f>O320*H320</f>
        <v>0</v>
      </c>
      <c r="Q320" s="226">
        <v>0</v>
      </c>
      <c r="R320" s="226">
        <f>Q320*H320</f>
        <v>0</v>
      </c>
      <c r="S320" s="226">
        <v>0</v>
      </c>
      <c r="T320" s="227">
        <f>S320*H320</f>
        <v>0</v>
      </c>
      <c r="AR320" s="23" t="s">
        <v>165</v>
      </c>
      <c r="AT320" s="23" t="s">
        <v>160</v>
      </c>
      <c r="AU320" s="23" t="s">
        <v>82</v>
      </c>
      <c r="AY320" s="23" t="s">
        <v>158</v>
      </c>
      <c r="BE320" s="228">
        <f>IF(N320="základní",J320,0)</f>
        <v>0</v>
      </c>
      <c r="BF320" s="228">
        <f>IF(N320="snížená",J320,0)</f>
        <v>0</v>
      </c>
      <c r="BG320" s="228">
        <f>IF(N320="zákl. přenesená",J320,0)</f>
        <v>0</v>
      </c>
      <c r="BH320" s="228">
        <f>IF(N320="sníž. přenesená",J320,0)</f>
        <v>0</v>
      </c>
      <c r="BI320" s="228">
        <f>IF(N320="nulová",J320,0)</f>
        <v>0</v>
      </c>
      <c r="BJ320" s="23" t="s">
        <v>77</v>
      </c>
      <c r="BK320" s="228">
        <f>ROUND(I320*H320,2)</f>
        <v>0</v>
      </c>
      <c r="BL320" s="23" t="s">
        <v>165</v>
      </c>
      <c r="BM320" s="23" t="s">
        <v>597</v>
      </c>
    </row>
    <row r="321" spans="2:65" s="1" customFormat="1" ht="25.5" customHeight="1">
      <c r="B321" s="45"/>
      <c r="C321" s="217" t="s">
        <v>598</v>
      </c>
      <c r="D321" s="217" t="s">
        <v>160</v>
      </c>
      <c r="E321" s="218" t="s">
        <v>599</v>
      </c>
      <c r="F321" s="219" t="s">
        <v>600</v>
      </c>
      <c r="G321" s="220" t="s">
        <v>400</v>
      </c>
      <c r="H321" s="221">
        <v>3</v>
      </c>
      <c r="I321" s="222"/>
      <c r="J321" s="223">
        <f>ROUND(I321*H321,2)</f>
        <v>0</v>
      </c>
      <c r="K321" s="219" t="s">
        <v>21</v>
      </c>
      <c r="L321" s="71"/>
      <c r="M321" s="224" t="s">
        <v>21</v>
      </c>
      <c r="N321" s="225" t="s">
        <v>43</v>
      </c>
      <c r="O321" s="46"/>
      <c r="P321" s="226">
        <f>O321*H321</f>
        <v>0</v>
      </c>
      <c r="Q321" s="226">
        <v>0</v>
      </c>
      <c r="R321" s="226">
        <f>Q321*H321</f>
        <v>0</v>
      </c>
      <c r="S321" s="226">
        <v>0</v>
      </c>
      <c r="T321" s="227">
        <f>S321*H321</f>
        <v>0</v>
      </c>
      <c r="AR321" s="23" t="s">
        <v>165</v>
      </c>
      <c r="AT321" s="23" t="s">
        <v>160</v>
      </c>
      <c r="AU321" s="23" t="s">
        <v>82</v>
      </c>
      <c r="AY321" s="23" t="s">
        <v>158</v>
      </c>
      <c r="BE321" s="228">
        <f>IF(N321="základní",J321,0)</f>
        <v>0</v>
      </c>
      <c r="BF321" s="228">
        <f>IF(N321="snížená",J321,0)</f>
        <v>0</v>
      </c>
      <c r="BG321" s="228">
        <f>IF(N321="zákl. přenesená",J321,0)</f>
        <v>0</v>
      </c>
      <c r="BH321" s="228">
        <f>IF(N321="sníž. přenesená",J321,0)</f>
        <v>0</v>
      </c>
      <c r="BI321" s="228">
        <f>IF(N321="nulová",J321,0)</f>
        <v>0</v>
      </c>
      <c r="BJ321" s="23" t="s">
        <v>77</v>
      </c>
      <c r="BK321" s="228">
        <f>ROUND(I321*H321,2)</f>
        <v>0</v>
      </c>
      <c r="BL321" s="23" t="s">
        <v>165</v>
      </c>
      <c r="BM321" s="23" t="s">
        <v>601</v>
      </c>
    </row>
    <row r="322" spans="2:65" s="1" customFormat="1" ht="16.5" customHeight="1">
      <c r="B322" s="45"/>
      <c r="C322" s="217" t="s">
        <v>602</v>
      </c>
      <c r="D322" s="217" t="s">
        <v>160</v>
      </c>
      <c r="E322" s="218" t="s">
        <v>603</v>
      </c>
      <c r="F322" s="219" t="s">
        <v>604</v>
      </c>
      <c r="G322" s="220" t="s">
        <v>584</v>
      </c>
      <c r="H322" s="221">
        <v>3</v>
      </c>
      <c r="I322" s="222"/>
      <c r="J322" s="223">
        <f>ROUND(I322*H322,2)</f>
        <v>0</v>
      </c>
      <c r="K322" s="219" t="s">
        <v>21</v>
      </c>
      <c r="L322" s="71"/>
      <c r="M322" s="224" t="s">
        <v>21</v>
      </c>
      <c r="N322" s="225" t="s">
        <v>43</v>
      </c>
      <c r="O322" s="46"/>
      <c r="P322" s="226">
        <f>O322*H322</f>
        <v>0</v>
      </c>
      <c r="Q322" s="226">
        <v>0</v>
      </c>
      <c r="R322" s="226">
        <f>Q322*H322</f>
        <v>0</v>
      </c>
      <c r="S322" s="226">
        <v>0</v>
      </c>
      <c r="T322" s="227">
        <f>S322*H322</f>
        <v>0</v>
      </c>
      <c r="AR322" s="23" t="s">
        <v>165</v>
      </c>
      <c r="AT322" s="23" t="s">
        <v>160</v>
      </c>
      <c r="AU322" s="23" t="s">
        <v>82</v>
      </c>
      <c r="AY322" s="23" t="s">
        <v>158</v>
      </c>
      <c r="BE322" s="228">
        <f>IF(N322="základní",J322,0)</f>
        <v>0</v>
      </c>
      <c r="BF322" s="228">
        <f>IF(N322="snížená",J322,0)</f>
        <v>0</v>
      </c>
      <c r="BG322" s="228">
        <f>IF(N322="zákl. přenesená",J322,0)</f>
        <v>0</v>
      </c>
      <c r="BH322" s="228">
        <f>IF(N322="sníž. přenesená",J322,0)</f>
        <v>0</v>
      </c>
      <c r="BI322" s="228">
        <f>IF(N322="nulová",J322,0)</f>
        <v>0</v>
      </c>
      <c r="BJ322" s="23" t="s">
        <v>77</v>
      </c>
      <c r="BK322" s="228">
        <f>ROUND(I322*H322,2)</f>
        <v>0</v>
      </c>
      <c r="BL322" s="23" t="s">
        <v>165</v>
      </c>
      <c r="BM322" s="23" t="s">
        <v>605</v>
      </c>
    </row>
    <row r="323" spans="2:65" s="1" customFormat="1" ht="25.5" customHeight="1">
      <c r="B323" s="45"/>
      <c r="C323" s="217" t="s">
        <v>606</v>
      </c>
      <c r="D323" s="217" t="s">
        <v>160</v>
      </c>
      <c r="E323" s="218" t="s">
        <v>607</v>
      </c>
      <c r="F323" s="219" t="s">
        <v>608</v>
      </c>
      <c r="G323" s="220" t="s">
        <v>584</v>
      </c>
      <c r="H323" s="221">
        <v>5</v>
      </c>
      <c r="I323" s="222"/>
      <c r="J323" s="223">
        <f>ROUND(I323*H323,2)</f>
        <v>0</v>
      </c>
      <c r="K323" s="219" t="s">
        <v>21</v>
      </c>
      <c r="L323" s="71"/>
      <c r="M323" s="224" t="s">
        <v>21</v>
      </c>
      <c r="N323" s="225" t="s">
        <v>43</v>
      </c>
      <c r="O323" s="46"/>
      <c r="P323" s="226">
        <f>O323*H323</f>
        <v>0</v>
      </c>
      <c r="Q323" s="226">
        <v>0</v>
      </c>
      <c r="R323" s="226">
        <f>Q323*H323</f>
        <v>0</v>
      </c>
      <c r="S323" s="226">
        <v>0</v>
      </c>
      <c r="T323" s="227">
        <f>S323*H323</f>
        <v>0</v>
      </c>
      <c r="AR323" s="23" t="s">
        <v>165</v>
      </c>
      <c r="AT323" s="23" t="s">
        <v>160</v>
      </c>
      <c r="AU323" s="23" t="s">
        <v>82</v>
      </c>
      <c r="AY323" s="23" t="s">
        <v>158</v>
      </c>
      <c r="BE323" s="228">
        <f>IF(N323="základní",J323,0)</f>
        <v>0</v>
      </c>
      <c r="BF323" s="228">
        <f>IF(N323="snížená",J323,0)</f>
        <v>0</v>
      </c>
      <c r="BG323" s="228">
        <f>IF(N323="zákl. přenesená",J323,0)</f>
        <v>0</v>
      </c>
      <c r="BH323" s="228">
        <f>IF(N323="sníž. přenesená",J323,0)</f>
        <v>0</v>
      </c>
      <c r="BI323" s="228">
        <f>IF(N323="nulová",J323,0)</f>
        <v>0</v>
      </c>
      <c r="BJ323" s="23" t="s">
        <v>77</v>
      </c>
      <c r="BK323" s="228">
        <f>ROUND(I323*H323,2)</f>
        <v>0</v>
      </c>
      <c r="BL323" s="23" t="s">
        <v>165</v>
      </c>
      <c r="BM323" s="23" t="s">
        <v>609</v>
      </c>
    </row>
    <row r="324" spans="2:65" s="1" customFormat="1" ht="25.5" customHeight="1">
      <c r="B324" s="45"/>
      <c r="C324" s="217" t="s">
        <v>610</v>
      </c>
      <c r="D324" s="217" t="s">
        <v>160</v>
      </c>
      <c r="E324" s="218" t="s">
        <v>611</v>
      </c>
      <c r="F324" s="219" t="s">
        <v>612</v>
      </c>
      <c r="G324" s="220" t="s">
        <v>400</v>
      </c>
      <c r="H324" s="221">
        <v>1</v>
      </c>
      <c r="I324" s="222"/>
      <c r="J324" s="223">
        <f>ROUND(I324*H324,2)</f>
        <v>0</v>
      </c>
      <c r="K324" s="219" t="s">
        <v>21</v>
      </c>
      <c r="L324" s="71"/>
      <c r="M324" s="224" t="s">
        <v>21</v>
      </c>
      <c r="N324" s="225" t="s">
        <v>43</v>
      </c>
      <c r="O324" s="46"/>
      <c r="P324" s="226">
        <f>O324*H324</f>
        <v>0</v>
      </c>
      <c r="Q324" s="226">
        <v>0</v>
      </c>
      <c r="R324" s="226">
        <f>Q324*H324</f>
        <v>0</v>
      </c>
      <c r="S324" s="226">
        <v>0</v>
      </c>
      <c r="T324" s="227">
        <f>S324*H324</f>
        <v>0</v>
      </c>
      <c r="AR324" s="23" t="s">
        <v>165</v>
      </c>
      <c r="AT324" s="23" t="s">
        <v>160</v>
      </c>
      <c r="AU324" s="23" t="s">
        <v>82</v>
      </c>
      <c r="AY324" s="23" t="s">
        <v>158</v>
      </c>
      <c r="BE324" s="228">
        <f>IF(N324="základní",J324,0)</f>
        <v>0</v>
      </c>
      <c r="BF324" s="228">
        <f>IF(N324="snížená",J324,0)</f>
        <v>0</v>
      </c>
      <c r="BG324" s="228">
        <f>IF(N324="zákl. přenesená",J324,0)</f>
        <v>0</v>
      </c>
      <c r="BH324" s="228">
        <f>IF(N324="sníž. přenesená",J324,0)</f>
        <v>0</v>
      </c>
      <c r="BI324" s="228">
        <f>IF(N324="nulová",J324,0)</f>
        <v>0</v>
      </c>
      <c r="BJ324" s="23" t="s">
        <v>77</v>
      </c>
      <c r="BK324" s="228">
        <f>ROUND(I324*H324,2)</f>
        <v>0</v>
      </c>
      <c r="BL324" s="23" t="s">
        <v>165</v>
      </c>
      <c r="BM324" s="23" t="s">
        <v>613</v>
      </c>
    </row>
    <row r="325" spans="2:65" s="1" customFormat="1" ht="38.25" customHeight="1">
      <c r="B325" s="45"/>
      <c r="C325" s="217" t="s">
        <v>614</v>
      </c>
      <c r="D325" s="217" t="s">
        <v>160</v>
      </c>
      <c r="E325" s="218" t="s">
        <v>615</v>
      </c>
      <c r="F325" s="219" t="s">
        <v>616</v>
      </c>
      <c r="G325" s="220" t="s">
        <v>584</v>
      </c>
      <c r="H325" s="221">
        <v>3</v>
      </c>
      <c r="I325" s="222"/>
      <c r="J325" s="223">
        <f>ROUND(I325*H325,2)</f>
        <v>0</v>
      </c>
      <c r="K325" s="219" t="s">
        <v>21</v>
      </c>
      <c r="L325" s="71"/>
      <c r="M325" s="224" t="s">
        <v>21</v>
      </c>
      <c r="N325" s="225" t="s">
        <v>43</v>
      </c>
      <c r="O325" s="46"/>
      <c r="P325" s="226">
        <f>O325*H325</f>
        <v>0</v>
      </c>
      <c r="Q325" s="226">
        <v>0</v>
      </c>
      <c r="R325" s="226">
        <f>Q325*H325</f>
        <v>0</v>
      </c>
      <c r="S325" s="226">
        <v>0</v>
      </c>
      <c r="T325" s="227">
        <f>S325*H325</f>
        <v>0</v>
      </c>
      <c r="AR325" s="23" t="s">
        <v>165</v>
      </c>
      <c r="AT325" s="23" t="s">
        <v>160</v>
      </c>
      <c r="AU325" s="23" t="s">
        <v>82</v>
      </c>
      <c r="AY325" s="23" t="s">
        <v>158</v>
      </c>
      <c r="BE325" s="228">
        <f>IF(N325="základní",J325,0)</f>
        <v>0</v>
      </c>
      <c r="BF325" s="228">
        <f>IF(N325="snížená",J325,0)</f>
        <v>0</v>
      </c>
      <c r="BG325" s="228">
        <f>IF(N325="zákl. přenesená",J325,0)</f>
        <v>0</v>
      </c>
      <c r="BH325" s="228">
        <f>IF(N325="sníž. přenesená",J325,0)</f>
        <v>0</v>
      </c>
      <c r="BI325" s="228">
        <f>IF(N325="nulová",J325,0)</f>
        <v>0</v>
      </c>
      <c r="BJ325" s="23" t="s">
        <v>77</v>
      </c>
      <c r="BK325" s="228">
        <f>ROUND(I325*H325,2)</f>
        <v>0</v>
      </c>
      <c r="BL325" s="23" t="s">
        <v>165</v>
      </c>
      <c r="BM325" s="23" t="s">
        <v>617</v>
      </c>
    </row>
    <row r="326" spans="2:65" s="1" customFormat="1" ht="25.5" customHeight="1">
      <c r="B326" s="45"/>
      <c r="C326" s="217" t="s">
        <v>618</v>
      </c>
      <c r="D326" s="217" t="s">
        <v>160</v>
      </c>
      <c r="E326" s="218" t="s">
        <v>619</v>
      </c>
      <c r="F326" s="219" t="s">
        <v>620</v>
      </c>
      <c r="G326" s="220" t="s">
        <v>584</v>
      </c>
      <c r="H326" s="221">
        <v>1</v>
      </c>
      <c r="I326" s="222"/>
      <c r="J326" s="223">
        <f>ROUND(I326*H326,2)</f>
        <v>0</v>
      </c>
      <c r="K326" s="219" t="s">
        <v>21</v>
      </c>
      <c r="L326" s="71"/>
      <c r="M326" s="224" t="s">
        <v>21</v>
      </c>
      <c r="N326" s="225" t="s">
        <v>43</v>
      </c>
      <c r="O326" s="46"/>
      <c r="P326" s="226">
        <f>O326*H326</f>
        <v>0</v>
      </c>
      <c r="Q326" s="226">
        <v>0</v>
      </c>
      <c r="R326" s="226">
        <f>Q326*H326</f>
        <v>0</v>
      </c>
      <c r="S326" s="226">
        <v>0</v>
      </c>
      <c r="T326" s="227">
        <f>S326*H326</f>
        <v>0</v>
      </c>
      <c r="AR326" s="23" t="s">
        <v>165</v>
      </c>
      <c r="AT326" s="23" t="s">
        <v>160</v>
      </c>
      <c r="AU326" s="23" t="s">
        <v>82</v>
      </c>
      <c r="AY326" s="23" t="s">
        <v>158</v>
      </c>
      <c r="BE326" s="228">
        <f>IF(N326="základní",J326,0)</f>
        <v>0</v>
      </c>
      <c r="BF326" s="228">
        <f>IF(N326="snížená",J326,0)</f>
        <v>0</v>
      </c>
      <c r="BG326" s="228">
        <f>IF(N326="zákl. přenesená",J326,0)</f>
        <v>0</v>
      </c>
      <c r="BH326" s="228">
        <f>IF(N326="sníž. přenesená",J326,0)</f>
        <v>0</v>
      </c>
      <c r="BI326" s="228">
        <f>IF(N326="nulová",J326,0)</f>
        <v>0</v>
      </c>
      <c r="BJ326" s="23" t="s">
        <v>77</v>
      </c>
      <c r="BK326" s="228">
        <f>ROUND(I326*H326,2)</f>
        <v>0</v>
      </c>
      <c r="BL326" s="23" t="s">
        <v>165</v>
      </c>
      <c r="BM326" s="23" t="s">
        <v>621</v>
      </c>
    </row>
    <row r="327" spans="2:65" s="1" customFormat="1" ht="25.5" customHeight="1">
      <c r="B327" s="45"/>
      <c r="C327" s="217" t="s">
        <v>622</v>
      </c>
      <c r="D327" s="217" t="s">
        <v>160</v>
      </c>
      <c r="E327" s="218" t="s">
        <v>623</v>
      </c>
      <c r="F327" s="219" t="s">
        <v>624</v>
      </c>
      <c r="G327" s="220" t="s">
        <v>584</v>
      </c>
      <c r="H327" s="221">
        <v>1</v>
      </c>
      <c r="I327" s="222"/>
      <c r="J327" s="223">
        <f>ROUND(I327*H327,2)</f>
        <v>0</v>
      </c>
      <c r="K327" s="219" t="s">
        <v>21</v>
      </c>
      <c r="L327" s="71"/>
      <c r="M327" s="224" t="s">
        <v>21</v>
      </c>
      <c r="N327" s="225" t="s">
        <v>43</v>
      </c>
      <c r="O327" s="46"/>
      <c r="P327" s="226">
        <f>O327*H327</f>
        <v>0</v>
      </c>
      <c r="Q327" s="226">
        <v>0</v>
      </c>
      <c r="R327" s="226">
        <f>Q327*H327</f>
        <v>0</v>
      </c>
      <c r="S327" s="226">
        <v>0</v>
      </c>
      <c r="T327" s="227">
        <f>S327*H327</f>
        <v>0</v>
      </c>
      <c r="AR327" s="23" t="s">
        <v>165</v>
      </c>
      <c r="AT327" s="23" t="s">
        <v>160</v>
      </c>
      <c r="AU327" s="23" t="s">
        <v>82</v>
      </c>
      <c r="AY327" s="23" t="s">
        <v>158</v>
      </c>
      <c r="BE327" s="228">
        <f>IF(N327="základní",J327,0)</f>
        <v>0</v>
      </c>
      <c r="BF327" s="228">
        <f>IF(N327="snížená",J327,0)</f>
        <v>0</v>
      </c>
      <c r="BG327" s="228">
        <f>IF(N327="zákl. přenesená",J327,0)</f>
        <v>0</v>
      </c>
      <c r="BH327" s="228">
        <f>IF(N327="sníž. přenesená",J327,0)</f>
        <v>0</v>
      </c>
      <c r="BI327" s="228">
        <f>IF(N327="nulová",J327,0)</f>
        <v>0</v>
      </c>
      <c r="BJ327" s="23" t="s">
        <v>77</v>
      </c>
      <c r="BK327" s="228">
        <f>ROUND(I327*H327,2)</f>
        <v>0</v>
      </c>
      <c r="BL327" s="23" t="s">
        <v>165</v>
      </c>
      <c r="BM327" s="23" t="s">
        <v>625</v>
      </c>
    </row>
    <row r="328" spans="2:65" s="1" customFormat="1" ht="25.5" customHeight="1">
      <c r="B328" s="45"/>
      <c r="C328" s="217" t="s">
        <v>626</v>
      </c>
      <c r="D328" s="217" t="s">
        <v>160</v>
      </c>
      <c r="E328" s="218" t="s">
        <v>627</v>
      </c>
      <c r="F328" s="219" t="s">
        <v>628</v>
      </c>
      <c r="G328" s="220" t="s">
        <v>584</v>
      </c>
      <c r="H328" s="221">
        <v>2</v>
      </c>
      <c r="I328" s="222"/>
      <c r="J328" s="223">
        <f>ROUND(I328*H328,2)</f>
        <v>0</v>
      </c>
      <c r="K328" s="219" t="s">
        <v>21</v>
      </c>
      <c r="L328" s="71"/>
      <c r="M328" s="224" t="s">
        <v>21</v>
      </c>
      <c r="N328" s="225" t="s">
        <v>43</v>
      </c>
      <c r="O328" s="46"/>
      <c r="P328" s="226">
        <f>O328*H328</f>
        <v>0</v>
      </c>
      <c r="Q328" s="226">
        <v>0</v>
      </c>
      <c r="R328" s="226">
        <f>Q328*H328</f>
        <v>0</v>
      </c>
      <c r="S328" s="226">
        <v>0</v>
      </c>
      <c r="T328" s="227">
        <f>S328*H328</f>
        <v>0</v>
      </c>
      <c r="AR328" s="23" t="s">
        <v>165</v>
      </c>
      <c r="AT328" s="23" t="s">
        <v>160</v>
      </c>
      <c r="AU328" s="23" t="s">
        <v>82</v>
      </c>
      <c r="AY328" s="23" t="s">
        <v>158</v>
      </c>
      <c r="BE328" s="228">
        <f>IF(N328="základní",J328,0)</f>
        <v>0</v>
      </c>
      <c r="BF328" s="228">
        <f>IF(N328="snížená",J328,0)</f>
        <v>0</v>
      </c>
      <c r="BG328" s="228">
        <f>IF(N328="zákl. přenesená",J328,0)</f>
        <v>0</v>
      </c>
      <c r="BH328" s="228">
        <f>IF(N328="sníž. přenesená",J328,0)</f>
        <v>0</v>
      </c>
      <c r="BI328" s="228">
        <f>IF(N328="nulová",J328,0)</f>
        <v>0</v>
      </c>
      <c r="BJ328" s="23" t="s">
        <v>77</v>
      </c>
      <c r="BK328" s="228">
        <f>ROUND(I328*H328,2)</f>
        <v>0</v>
      </c>
      <c r="BL328" s="23" t="s">
        <v>165</v>
      </c>
      <c r="BM328" s="23" t="s">
        <v>629</v>
      </c>
    </row>
    <row r="329" spans="2:65" s="1" customFormat="1" ht="25.5" customHeight="1">
      <c r="B329" s="45"/>
      <c r="C329" s="217" t="s">
        <v>630</v>
      </c>
      <c r="D329" s="217" t="s">
        <v>160</v>
      </c>
      <c r="E329" s="218" t="s">
        <v>631</v>
      </c>
      <c r="F329" s="219" t="s">
        <v>632</v>
      </c>
      <c r="G329" s="220" t="s">
        <v>584</v>
      </c>
      <c r="H329" s="221">
        <v>2</v>
      </c>
      <c r="I329" s="222"/>
      <c r="J329" s="223">
        <f>ROUND(I329*H329,2)</f>
        <v>0</v>
      </c>
      <c r="K329" s="219" t="s">
        <v>21</v>
      </c>
      <c r="L329" s="71"/>
      <c r="M329" s="224" t="s">
        <v>21</v>
      </c>
      <c r="N329" s="225" t="s">
        <v>43</v>
      </c>
      <c r="O329" s="46"/>
      <c r="P329" s="226">
        <f>O329*H329</f>
        <v>0</v>
      </c>
      <c r="Q329" s="226">
        <v>0</v>
      </c>
      <c r="R329" s="226">
        <f>Q329*H329</f>
        <v>0</v>
      </c>
      <c r="S329" s="226">
        <v>0</v>
      </c>
      <c r="T329" s="227">
        <f>S329*H329</f>
        <v>0</v>
      </c>
      <c r="AR329" s="23" t="s">
        <v>165</v>
      </c>
      <c r="AT329" s="23" t="s">
        <v>160</v>
      </c>
      <c r="AU329" s="23" t="s">
        <v>82</v>
      </c>
      <c r="AY329" s="23" t="s">
        <v>158</v>
      </c>
      <c r="BE329" s="228">
        <f>IF(N329="základní",J329,0)</f>
        <v>0</v>
      </c>
      <c r="BF329" s="228">
        <f>IF(N329="snížená",J329,0)</f>
        <v>0</v>
      </c>
      <c r="BG329" s="228">
        <f>IF(N329="zákl. přenesená",J329,0)</f>
        <v>0</v>
      </c>
      <c r="BH329" s="228">
        <f>IF(N329="sníž. přenesená",J329,0)</f>
        <v>0</v>
      </c>
      <c r="BI329" s="228">
        <f>IF(N329="nulová",J329,0)</f>
        <v>0</v>
      </c>
      <c r="BJ329" s="23" t="s">
        <v>77</v>
      </c>
      <c r="BK329" s="228">
        <f>ROUND(I329*H329,2)</f>
        <v>0</v>
      </c>
      <c r="BL329" s="23" t="s">
        <v>165</v>
      </c>
      <c r="BM329" s="23" t="s">
        <v>633</v>
      </c>
    </row>
    <row r="330" spans="2:65" s="1" customFormat="1" ht="25.5" customHeight="1">
      <c r="B330" s="45"/>
      <c r="C330" s="217" t="s">
        <v>634</v>
      </c>
      <c r="D330" s="217" t="s">
        <v>160</v>
      </c>
      <c r="E330" s="218" t="s">
        <v>635</v>
      </c>
      <c r="F330" s="219" t="s">
        <v>636</v>
      </c>
      <c r="G330" s="220" t="s">
        <v>584</v>
      </c>
      <c r="H330" s="221">
        <v>2</v>
      </c>
      <c r="I330" s="222"/>
      <c r="J330" s="223">
        <f>ROUND(I330*H330,2)</f>
        <v>0</v>
      </c>
      <c r="K330" s="219" t="s">
        <v>21</v>
      </c>
      <c r="L330" s="71"/>
      <c r="M330" s="224" t="s">
        <v>21</v>
      </c>
      <c r="N330" s="225" t="s">
        <v>43</v>
      </c>
      <c r="O330" s="46"/>
      <c r="P330" s="226">
        <f>O330*H330</f>
        <v>0</v>
      </c>
      <c r="Q330" s="226">
        <v>0</v>
      </c>
      <c r="R330" s="226">
        <f>Q330*H330</f>
        <v>0</v>
      </c>
      <c r="S330" s="226">
        <v>0</v>
      </c>
      <c r="T330" s="227">
        <f>S330*H330</f>
        <v>0</v>
      </c>
      <c r="AR330" s="23" t="s">
        <v>165</v>
      </c>
      <c r="AT330" s="23" t="s">
        <v>160</v>
      </c>
      <c r="AU330" s="23" t="s">
        <v>82</v>
      </c>
      <c r="AY330" s="23" t="s">
        <v>158</v>
      </c>
      <c r="BE330" s="228">
        <f>IF(N330="základní",J330,0)</f>
        <v>0</v>
      </c>
      <c r="BF330" s="228">
        <f>IF(N330="snížená",J330,0)</f>
        <v>0</v>
      </c>
      <c r="BG330" s="228">
        <f>IF(N330="zákl. přenesená",J330,0)</f>
        <v>0</v>
      </c>
      <c r="BH330" s="228">
        <f>IF(N330="sníž. přenesená",J330,0)</f>
        <v>0</v>
      </c>
      <c r="BI330" s="228">
        <f>IF(N330="nulová",J330,0)</f>
        <v>0</v>
      </c>
      <c r="BJ330" s="23" t="s">
        <v>77</v>
      </c>
      <c r="BK330" s="228">
        <f>ROUND(I330*H330,2)</f>
        <v>0</v>
      </c>
      <c r="BL330" s="23" t="s">
        <v>165</v>
      </c>
      <c r="BM330" s="23" t="s">
        <v>637</v>
      </c>
    </row>
    <row r="331" spans="2:65" s="1" customFormat="1" ht="25.5" customHeight="1">
      <c r="B331" s="45"/>
      <c r="C331" s="217" t="s">
        <v>638</v>
      </c>
      <c r="D331" s="217" t="s">
        <v>160</v>
      </c>
      <c r="E331" s="218" t="s">
        <v>639</v>
      </c>
      <c r="F331" s="219" t="s">
        <v>640</v>
      </c>
      <c r="G331" s="220" t="s">
        <v>584</v>
      </c>
      <c r="H331" s="221">
        <v>1</v>
      </c>
      <c r="I331" s="222"/>
      <c r="J331" s="223">
        <f>ROUND(I331*H331,2)</f>
        <v>0</v>
      </c>
      <c r="K331" s="219" t="s">
        <v>21</v>
      </c>
      <c r="L331" s="71"/>
      <c r="M331" s="224" t="s">
        <v>21</v>
      </c>
      <c r="N331" s="225" t="s">
        <v>43</v>
      </c>
      <c r="O331" s="46"/>
      <c r="P331" s="226">
        <f>O331*H331</f>
        <v>0</v>
      </c>
      <c r="Q331" s="226">
        <v>0</v>
      </c>
      <c r="R331" s="226">
        <f>Q331*H331</f>
        <v>0</v>
      </c>
      <c r="S331" s="226">
        <v>0</v>
      </c>
      <c r="T331" s="227">
        <f>S331*H331</f>
        <v>0</v>
      </c>
      <c r="AR331" s="23" t="s">
        <v>165</v>
      </c>
      <c r="AT331" s="23" t="s">
        <v>160</v>
      </c>
      <c r="AU331" s="23" t="s">
        <v>82</v>
      </c>
      <c r="AY331" s="23" t="s">
        <v>158</v>
      </c>
      <c r="BE331" s="228">
        <f>IF(N331="základní",J331,0)</f>
        <v>0</v>
      </c>
      <c r="BF331" s="228">
        <f>IF(N331="snížená",J331,0)</f>
        <v>0</v>
      </c>
      <c r="BG331" s="228">
        <f>IF(N331="zákl. přenesená",J331,0)</f>
        <v>0</v>
      </c>
      <c r="BH331" s="228">
        <f>IF(N331="sníž. přenesená",J331,0)</f>
        <v>0</v>
      </c>
      <c r="BI331" s="228">
        <f>IF(N331="nulová",J331,0)</f>
        <v>0</v>
      </c>
      <c r="BJ331" s="23" t="s">
        <v>77</v>
      </c>
      <c r="BK331" s="228">
        <f>ROUND(I331*H331,2)</f>
        <v>0</v>
      </c>
      <c r="BL331" s="23" t="s">
        <v>165</v>
      </c>
      <c r="BM331" s="23" t="s">
        <v>641</v>
      </c>
    </row>
    <row r="332" spans="2:65" s="1" customFormat="1" ht="25.5" customHeight="1">
      <c r="B332" s="45"/>
      <c r="C332" s="217" t="s">
        <v>642</v>
      </c>
      <c r="D332" s="217" t="s">
        <v>160</v>
      </c>
      <c r="E332" s="218" t="s">
        <v>643</v>
      </c>
      <c r="F332" s="219" t="s">
        <v>644</v>
      </c>
      <c r="G332" s="220" t="s">
        <v>584</v>
      </c>
      <c r="H332" s="221">
        <v>235</v>
      </c>
      <c r="I332" s="222"/>
      <c r="J332" s="223">
        <f>ROUND(I332*H332,2)</f>
        <v>0</v>
      </c>
      <c r="K332" s="219" t="s">
        <v>21</v>
      </c>
      <c r="L332" s="71"/>
      <c r="M332" s="224" t="s">
        <v>21</v>
      </c>
      <c r="N332" s="225" t="s">
        <v>43</v>
      </c>
      <c r="O332" s="46"/>
      <c r="P332" s="226">
        <f>O332*H332</f>
        <v>0</v>
      </c>
      <c r="Q332" s="226">
        <v>0</v>
      </c>
      <c r="R332" s="226">
        <f>Q332*H332</f>
        <v>0</v>
      </c>
      <c r="S332" s="226">
        <v>0</v>
      </c>
      <c r="T332" s="227">
        <f>S332*H332</f>
        <v>0</v>
      </c>
      <c r="AR332" s="23" t="s">
        <v>165</v>
      </c>
      <c r="AT332" s="23" t="s">
        <v>160</v>
      </c>
      <c r="AU332" s="23" t="s">
        <v>82</v>
      </c>
      <c r="AY332" s="23" t="s">
        <v>158</v>
      </c>
      <c r="BE332" s="228">
        <f>IF(N332="základní",J332,0)</f>
        <v>0</v>
      </c>
      <c r="BF332" s="228">
        <f>IF(N332="snížená",J332,0)</f>
        <v>0</v>
      </c>
      <c r="BG332" s="228">
        <f>IF(N332="zákl. přenesená",J332,0)</f>
        <v>0</v>
      </c>
      <c r="BH332" s="228">
        <f>IF(N332="sníž. přenesená",J332,0)</f>
        <v>0</v>
      </c>
      <c r="BI332" s="228">
        <f>IF(N332="nulová",J332,0)</f>
        <v>0</v>
      </c>
      <c r="BJ332" s="23" t="s">
        <v>77</v>
      </c>
      <c r="BK332" s="228">
        <f>ROUND(I332*H332,2)</f>
        <v>0</v>
      </c>
      <c r="BL332" s="23" t="s">
        <v>165</v>
      </c>
      <c r="BM332" s="23" t="s">
        <v>645</v>
      </c>
    </row>
    <row r="333" spans="2:65" s="1" customFormat="1" ht="16.5" customHeight="1">
      <c r="B333" s="45"/>
      <c r="C333" s="217" t="s">
        <v>646</v>
      </c>
      <c r="D333" s="217" t="s">
        <v>160</v>
      </c>
      <c r="E333" s="218" t="s">
        <v>647</v>
      </c>
      <c r="F333" s="219" t="s">
        <v>648</v>
      </c>
      <c r="G333" s="220" t="s">
        <v>400</v>
      </c>
      <c r="H333" s="221">
        <v>1</v>
      </c>
      <c r="I333" s="222"/>
      <c r="J333" s="223">
        <f>ROUND(I333*H333,2)</f>
        <v>0</v>
      </c>
      <c r="K333" s="219" t="s">
        <v>21</v>
      </c>
      <c r="L333" s="71"/>
      <c r="M333" s="224" t="s">
        <v>21</v>
      </c>
      <c r="N333" s="225" t="s">
        <v>43</v>
      </c>
      <c r="O333" s="46"/>
      <c r="P333" s="226">
        <f>O333*H333</f>
        <v>0</v>
      </c>
      <c r="Q333" s="226">
        <v>0</v>
      </c>
      <c r="R333" s="226">
        <f>Q333*H333</f>
        <v>0</v>
      </c>
      <c r="S333" s="226">
        <v>0</v>
      </c>
      <c r="T333" s="227">
        <f>S333*H333</f>
        <v>0</v>
      </c>
      <c r="AR333" s="23" t="s">
        <v>165</v>
      </c>
      <c r="AT333" s="23" t="s">
        <v>160</v>
      </c>
      <c r="AU333" s="23" t="s">
        <v>82</v>
      </c>
      <c r="AY333" s="23" t="s">
        <v>158</v>
      </c>
      <c r="BE333" s="228">
        <f>IF(N333="základní",J333,0)</f>
        <v>0</v>
      </c>
      <c r="BF333" s="228">
        <f>IF(N333="snížená",J333,0)</f>
        <v>0</v>
      </c>
      <c r="BG333" s="228">
        <f>IF(N333="zákl. přenesená",J333,0)</f>
        <v>0</v>
      </c>
      <c r="BH333" s="228">
        <f>IF(N333="sníž. přenesená",J333,0)</f>
        <v>0</v>
      </c>
      <c r="BI333" s="228">
        <f>IF(N333="nulová",J333,0)</f>
        <v>0</v>
      </c>
      <c r="BJ333" s="23" t="s">
        <v>77</v>
      </c>
      <c r="BK333" s="228">
        <f>ROUND(I333*H333,2)</f>
        <v>0</v>
      </c>
      <c r="BL333" s="23" t="s">
        <v>165</v>
      </c>
      <c r="BM333" s="23" t="s">
        <v>649</v>
      </c>
    </row>
    <row r="334" spans="2:65" s="1" customFormat="1" ht="16.5" customHeight="1">
      <c r="B334" s="45"/>
      <c r="C334" s="217" t="s">
        <v>650</v>
      </c>
      <c r="D334" s="217" t="s">
        <v>160</v>
      </c>
      <c r="E334" s="218" t="s">
        <v>651</v>
      </c>
      <c r="F334" s="219" t="s">
        <v>652</v>
      </c>
      <c r="G334" s="220" t="s">
        <v>400</v>
      </c>
      <c r="H334" s="221">
        <v>1</v>
      </c>
      <c r="I334" s="222"/>
      <c r="J334" s="223">
        <f>ROUND(I334*H334,2)</f>
        <v>0</v>
      </c>
      <c r="K334" s="219" t="s">
        <v>21</v>
      </c>
      <c r="L334" s="71"/>
      <c r="M334" s="224" t="s">
        <v>21</v>
      </c>
      <c r="N334" s="225" t="s">
        <v>43</v>
      </c>
      <c r="O334" s="46"/>
      <c r="P334" s="226">
        <f>O334*H334</f>
        <v>0</v>
      </c>
      <c r="Q334" s="226">
        <v>0</v>
      </c>
      <c r="R334" s="226">
        <f>Q334*H334</f>
        <v>0</v>
      </c>
      <c r="S334" s="226">
        <v>0</v>
      </c>
      <c r="T334" s="227">
        <f>S334*H334</f>
        <v>0</v>
      </c>
      <c r="AR334" s="23" t="s">
        <v>165</v>
      </c>
      <c r="AT334" s="23" t="s">
        <v>160</v>
      </c>
      <c r="AU334" s="23" t="s">
        <v>82</v>
      </c>
      <c r="AY334" s="23" t="s">
        <v>158</v>
      </c>
      <c r="BE334" s="228">
        <f>IF(N334="základní",J334,0)</f>
        <v>0</v>
      </c>
      <c r="BF334" s="228">
        <f>IF(N334="snížená",J334,0)</f>
        <v>0</v>
      </c>
      <c r="BG334" s="228">
        <f>IF(N334="zákl. přenesená",J334,0)</f>
        <v>0</v>
      </c>
      <c r="BH334" s="228">
        <f>IF(N334="sníž. přenesená",J334,0)</f>
        <v>0</v>
      </c>
      <c r="BI334" s="228">
        <f>IF(N334="nulová",J334,0)</f>
        <v>0</v>
      </c>
      <c r="BJ334" s="23" t="s">
        <v>77</v>
      </c>
      <c r="BK334" s="228">
        <f>ROUND(I334*H334,2)</f>
        <v>0</v>
      </c>
      <c r="BL334" s="23" t="s">
        <v>165</v>
      </c>
      <c r="BM334" s="23" t="s">
        <v>653</v>
      </c>
    </row>
    <row r="335" spans="2:65" s="1" customFormat="1" ht="25.5" customHeight="1">
      <c r="B335" s="45"/>
      <c r="C335" s="217" t="s">
        <v>654</v>
      </c>
      <c r="D335" s="217" t="s">
        <v>160</v>
      </c>
      <c r="E335" s="218" t="s">
        <v>655</v>
      </c>
      <c r="F335" s="219" t="s">
        <v>656</v>
      </c>
      <c r="G335" s="220" t="s">
        <v>196</v>
      </c>
      <c r="H335" s="221">
        <v>12.35</v>
      </c>
      <c r="I335" s="222"/>
      <c r="J335" s="223">
        <f>ROUND(I335*H335,2)</f>
        <v>0</v>
      </c>
      <c r="K335" s="219" t="s">
        <v>164</v>
      </c>
      <c r="L335" s="71"/>
      <c r="M335" s="224" t="s">
        <v>21</v>
      </c>
      <c r="N335" s="225" t="s">
        <v>43</v>
      </c>
      <c r="O335" s="46"/>
      <c r="P335" s="226">
        <f>O335*H335</f>
        <v>0</v>
      </c>
      <c r="Q335" s="226">
        <v>0</v>
      </c>
      <c r="R335" s="226">
        <f>Q335*H335</f>
        <v>0</v>
      </c>
      <c r="S335" s="226">
        <v>2.2</v>
      </c>
      <c r="T335" s="227">
        <f>S335*H335</f>
        <v>27.17</v>
      </c>
      <c r="AR335" s="23" t="s">
        <v>165</v>
      </c>
      <c r="AT335" s="23" t="s">
        <v>160</v>
      </c>
      <c r="AU335" s="23" t="s">
        <v>82</v>
      </c>
      <c r="AY335" s="23" t="s">
        <v>158</v>
      </c>
      <c r="BE335" s="228">
        <f>IF(N335="základní",J335,0)</f>
        <v>0</v>
      </c>
      <c r="BF335" s="228">
        <f>IF(N335="snížená",J335,0)</f>
        <v>0</v>
      </c>
      <c r="BG335" s="228">
        <f>IF(N335="zákl. přenesená",J335,0)</f>
        <v>0</v>
      </c>
      <c r="BH335" s="228">
        <f>IF(N335="sníž. přenesená",J335,0)</f>
        <v>0</v>
      </c>
      <c r="BI335" s="228">
        <f>IF(N335="nulová",J335,0)</f>
        <v>0</v>
      </c>
      <c r="BJ335" s="23" t="s">
        <v>77</v>
      </c>
      <c r="BK335" s="228">
        <f>ROUND(I335*H335,2)</f>
        <v>0</v>
      </c>
      <c r="BL335" s="23" t="s">
        <v>165</v>
      </c>
      <c r="BM335" s="23" t="s">
        <v>657</v>
      </c>
    </row>
    <row r="336" spans="2:51" s="12" customFormat="1" ht="13.5">
      <c r="B336" s="242"/>
      <c r="C336" s="243"/>
      <c r="D336" s="229" t="s">
        <v>208</v>
      </c>
      <c r="E336" s="244" t="s">
        <v>21</v>
      </c>
      <c r="F336" s="245" t="s">
        <v>658</v>
      </c>
      <c r="G336" s="243"/>
      <c r="H336" s="246">
        <v>4.465</v>
      </c>
      <c r="I336" s="247"/>
      <c r="J336" s="243"/>
      <c r="K336" s="243"/>
      <c r="L336" s="248"/>
      <c r="M336" s="249"/>
      <c r="N336" s="250"/>
      <c r="O336" s="250"/>
      <c r="P336" s="250"/>
      <c r="Q336" s="250"/>
      <c r="R336" s="250"/>
      <c r="S336" s="250"/>
      <c r="T336" s="251"/>
      <c r="AT336" s="252" t="s">
        <v>208</v>
      </c>
      <c r="AU336" s="252" t="s">
        <v>82</v>
      </c>
      <c r="AV336" s="12" t="s">
        <v>82</v>
      </c>
      <c r="AW336" s="12" t="s">
        <v>35</v>
      </c>
      <c r="AX336" s="12" t="s">
        <v>72</v>
      </c>
      <c r="AY336" s="252" t="s">
        <v>158</v>
      </c>
    </row>
    <row r="337" spans="2:51" s="12" customFormat="1" ht="13.5">
      <c r="B337" s="242"/>
      <c r="C337" s="243"/>
      <c r="D337" s="229" t="s">
        <v>208</v>
      </c>
      <c r="E337" s="244" t="s">
        <v>21</v>
      </c>
      <c r="F337" s="245" t="s">
        <v>659</v>
      </c>
      <c r="G337" s="243"/>
      <c r="H337" s="246">
        <v>7.885</v>
      </c>
      <c r="I337" s="247"/>
      <c r="J337" s="243"/>
      <c r="K337" s="243"/>
      <c r="L337" s="248"/>
      <c r="M337" s="249"/>
      <c r="N337" s="250"/>
      <c r="O337" s="250"/>
      <c r="P337" s="250"/>
      <c r="Q337" s="250"/>
      <c r="R337" s="250"/>
      <c r="S337" s="250"/>
      <c r="T337" s="251"/>
      <c r="AT337" s="252" t="s">
        <v>208</v>
      </c>
      <c r="AU337" s="252" t="s">
        <v>82</v>
      </c>
      <c r="AV337" s="12" t="s">
        <v>82</v>
      </c>
      <c r="AW337" s="12" t="s">
        <v>35</v>
      </c>
      <c r="AX337" s="12" t="s">
        <v>72</v>
      </c>
      <c r="AY337" s="252" t="s">
        <v>158</v>
      </c>
    </row>
    <row r="338" spans="2:51" s="13" customFormat="1" ht="13.5">
      <c r="B338" s="253"/>
      <c r="C338" s="254"/>
      <c r="D338" s="229" t="s">
        <v>208</v>
      </c>
      <c r="E338" s="255" t="s">
        <v>21</v>
      </c>
      <c r="F338" s="256" t="s">
        <v>211</v>
      </c>
      <c r="G338" s="254"/>
      <c r="H338" s="257">
        <v>12.35</v>
      </c>
      <c r="I338" s="258"/>
      <c r="J338" s="254"/>
      <c r="K338" s="254"/>
      <c r="L338" s="259"/>
      <c r="M338" s="260"/>
      <c r="N338" s="261"/>
      <c r="O338" s="261"/>
      <c r="P338" s="261"/>
      <c r="Q338" s="261"/>
      <c r="R338" s="261"/>
      <c r="S338" s="261"/>
      <c r="T338" s="262"/>
      <c r="AT338" s="263" t="s">
        <v>208</v>
      </c>
      <c r="AU338" s="263" t="s">
        <v>82</v>
      </c>
      <c r="AV338" s="13" t="s">
        <v>165</v>
      </c>
      <c r="AW338" s="13" t="s">
        <v>35</v>
      </c>
      <c r="AX338" s="13" t="s">
        <v>77</v>
      </c>
      <c r="AY338" s="263" t="s">
        <v>158</v>
      </c>
    </row>
    <row r="339" spans="2:65" s="1" customFormat="1" ht="25.5" customHeight="1">
      <c r="B339" s="45"/>
      <c r="C339" s="217" t="s">
        <v>660</v>
      </c>
      <c r="D339" s="217" t="s">
        <v>160</v>
      </c>
      <c r="E339" s="218" t="s">
        <v>661</v>
      </c>
      <c r="F339" s="219" t="s">
        <v>662</v>
      </c>
      <c r="G339" s="220" t="s">
        <v>196</v>
      </c>
      <c r="H339" s="221">
        <v>3.4</v>
      </c>
      <c r="I339" s="222"/>
      <c r="J339" s="223">
        <f>ROUND(I339*H339,2)</f>
        <v>0</v>
      </c>
      <c r="K339" s="219" t="s">
        <v>21</v>
      </c>
      <c r="L339" s="71"/>
      <c r="M339" s="224" t="s">
        <v>21</v>
      </c>
      <c r="N339" s="225" t="s">
        <v>43</v>
      </c>
      <c r="O339" s="46"/>
      <c r="P339" s="226">
        <f>O339*H339</f>
        <v>0</v>
      </c>
      <c r="Q339" s="226">
        <v>0</v>
      </c>
      <c r="R339" s="226">
        <f>Q339*H339</f>
        <v>0</v>
      </c>
      <c r="S339" s="226">
        <v>0</v>
      </c>
      <c r="T339" s="227">
        <f>S339*H339</f>
        <v>0</v>
      </c>
      <c r="AR339" s="23" t="s">
        <v>165</v>
      </c>
      <c r="AT339" s="23" t="s">
        <v>160</v>
      </c>
      <c r="AU339" s="23" t="s">
        <v>82</v>
      </c>
      <c r="AY339" s="23" t="s">
        <v>158</v>
      </c>
      <c r="BE339" s="228">
        <f>IF(N339="základní",J339,0)</f>
        <v>0</v>
      </c>
      <c r="BF339" s="228">
        <f>IF(N339="snížená",J339,0)</f>
        <v>0</v>
      </c>
      <c r="BG339" s="228">
        <f>IF(N339="zákl. přenesená",J339,0)</f>
        <v>0</v>
      </c>
      <c r="BH339" s="228">
        <f>IF(N339="sníž. přenesená",J339,0)</f>
        <v>0</v>
      </c>
      <c r="BI339" s="228">
        <f>IF(N339="nulová",J339,0)</f>
        <v>0</v>
      </c>
      <c r="BJ339" s="23" t="s">
        <v>77</v>
      </c>
      <c r="BK339" s="228">
        <f>ROUND(I339*H339,2)</f>
        <v>0</v>
      </c>
      <c r="BL339" s="23" t="s">
        <v>165</v>
      </c>
      <c r="BM339" s="23" t="s">
        <v>663</v>
      </c>
    </row>
    <row r="340" spans="2:65" s="1" customFormat="1" ht="25.5" customHeight="1">
      <c r="B340" s="45"/>
      <c r="C340" s="217" t="s">
        <v>664</v>
      </c>
      <c r="D340" s="217" t="s">
        <v>160</v>
      </c>
      <c r="E340" s="218" t="s">
        <v>665</v>
      </c>
      <c r="F340" s="219" t="s">
        <v>666</v>
      </c>
      <c r="G340" s="220" t="s">
        <v>196</v>
      </c>
      <c r="H340" s="221">
        <v>19.5</v>
      </c>
      <c r="I340" s="222"/>
      <c r="J340" s="223">
        <f>ROUND(I340*H340,2)</f>
        <v>0</v>
      </c>
      <c r="K340" s="219" t="s">
        <v>164</v>
      </c>
      <c r="L340" s="71"/>
      <c r="M340" s="224" t="s">
        <v>21</v>
      </c>
      <c r="N340" s="225" t="s">
        <v>43</v>
      </c>
      <c r="O340" s="46"/>
      <c r="P340" s="226">
        <f>O340*H340</f>
        <v>0</v>
      </c>
      <c r="Q340" s="226">
        <v>0</v>
      </c>
      <c r="R340" s="226">
        <f>Q340*H340</f>
        <v>0</v>
      </c>
      <c r="S340" s="226">
        <v>2.2</v>
      </c>
      <c r="T340" s="227">
        <f>S340*H340</f>
        <v>42.900000000000006</v>
      </c>
      <c r="AR340" s="23" t="s">
        <v>165</v>
      </c>
      <c r="AT340" s="23" t="s">
        <v>160</v>
      </c>
      <c r="AU340" s="23" t="s">
        <v>82</v>
      </c>
      <c r="AY340" s="23" t="s">
        <v>158</v>
      </c>
      <c r="BE340" s="228">
        <f>IF(N340="základní",J340,0)</f>
        <v>0</v>
      </c>
      <c r="BF340" s="228">
        <f>IF(N340="snížená",J340,0)</f>
        <v>0</v>
      </c>
      <c r="BG340" s="228">
        <f>IF(N340="zákl. přenesená",J340,0)</f>
        <v>0</v>
      </c>
      <c r="BH340" s="228">
        <f>IF(N340="sníž. přenesená",J340,0)</f>
        <v>0</v>
      </c>
      <c r="BI340" s="228">
        <f>IF(N340="nulová",J340,0)</f>
        <v>0</v>
      </c>
      <c r="BJ340" s="23" t="s">
        <v>77</v>
      </c>
      <c r="BK340" s="228">
        <f>ROUND(I340*H340,2)</f>
        <v>0</v>
      </c>
      <c r="BL340" s="23" t="s">
        <v>165</v>
      </c>
      <c r="BM340" s="23" t="s">
        <v>667</v>
      </c>
    </row>
    <row r="341" spans="2:51" s="12" customFormat="1" ht="13.5">
      <c r="B341" s="242"/>
      <c r="C341" s="243"/>
      <c r="D341" s="229" t="s">
        <v>208</v>
      </c>
      <c r="E341" s="244" t="s">
        <v>21</v>
      </c>
      <c r="F341" s="245" t="s">
        <v>668</v>
      </c>
      <c r="G341" s="243"/>
      <c r="H341" s="246">
        <v>7.05</v>
      </c>
      <c r="I341" s="247"/>
      <c r="J341" s="243"/>
      <c r="K341" s="243"/>
      <c r="L341" s="248"/>
      <c r="M341" s="249"/>
      <c r="N341" s="250"/>
      <c r="O341" s="250"/>
      <c r="P341" s="250"/>
      <c r="Q341" s="250"/>
      <c r="R341" s="250"/>
      <c r="S341" s="250"/>
      <c r="T341" s="251"/>
      <c r="AT341" s="252" t="s">
        <v>208</v>
      </c>
      <c r="AU341" s="252" t="s">
        <v>82</v>
      </c>
      <c r="AV341" s="12" t="s">
        <v>82</v>
      </c>
      <c r="AW341" s="12" t="s">
        <v>35</v>
      </c>
      <c r="AX341" s="12" t="s">
        <v>72</v>
      </c>
      <c r="AY341" s="252" t="s">
        <v>158</v>
      </c>
    </row>
    <row r="342" spans="2:51" s="12" customFormat="1" ht="13.5">
      <c r="B342" s="242"/>
      <c r="C342" s="243"/>
      <c r="D342" s="229" t="s">
        <v>208</v>
      </c>
      <c r="E342" s="244" t="s">
        <v>21</v>
      </c>
      <c r="F342" s="245" t="s">
        <v>669</v>
      </c>
      <c r="G342" s="243"/>
      <c r="H342" s="246">
        <v>12.45</v>
      </c>
      <c r="I342" s="247"/>
      <c r="J342" s="243"/>
      <c r="K342" s="243"/>
      <c r="L342" s="248"/>
      <c r="M342" s="249"/>
      <c r="N342" s="250"/>
      <c r="O342" s="250"/>
      <c r="P342" s="250"/>
      <c r="Q342" s="250"/>
      <c r="R342" s="250"/>
      <c r="S342" s="250"/>
      <c r="T342" s="251"/>
      <c r="AT342" s="252" t="s">
        <v>208</v>
      </c>
      <c r="AU342" s="252" t="s">
        <v>82</v>
      </c>
      <c r="AV342" s="12" t="s">
        <v>82</v>
      </c>
      <c r="AW342" s="12" t="s">
        <v>35</v>
      </c>
      <c r="AX342" s="12" t="s">
        <v>72</v>
      </c>
      <c r="AY342" s="252" t="s">
        <v>158</v>
      </c>
    </row>
    <row r="343" spans="2:51" s="13" customFormat="1" ht="13.5">
      <c r="B343" s="253"/>
      <c r="C343" s="254"/>
      <c r="D343" s="229" t="s">
        <v>208</v>
      </c>
      <c r="E343" s="255" t="s">
        <v>21</v>
      </c>
      <c r="F343" s="256" t="s">
        <v>211</v>
      </c>
      <c r="G343" s="254"/>
      <c r="H343" s="257">
        <v>19.5</v>
      </c>
      <c r="I343" s="258"/>
      <c r="J343" s="254"/>
      <c r="K343" s="254"/>
      <c r="L343" s="259"/>
      <c r="M343" s="260"/>
      <c r="N343" s="261"/>
      <c r="O343" s="261"/>
      <c r="P343" s="261"/>
      <c r="Q343" s="261"/>
      <c r="R343" s="261"/>
      <c r="S343" s="261"/>
      <c r="T343" s="262"/>
      <c r="AT343" s="263" t="s">
        <v>208</v>
      </c>
      <c r="AU343" s="263" t="s">
        <v>82</v>
      </c>
      <c r="AV343" s="13" t="s">
        <v>165</v>
      </c>
      <c r="AW343" s="13" t="s">
        <v>35</v>
      </c>
      <c r="AX343" s="13" t="s">
        <v>77</v>
      </c>
      <c r="AY343" s="263" t="s">
        <v>158</v>
      </c>
    </row>
    <row r="344" spans="2:65" s="1" customFormat="1" ht="25.5" customHeight="1">
      <c r="B344" s="45"/>
      <c r="C344" s="217" t="s">
        <v>670</v>
      </c>
      <c r="D344" s="217" t="s">
        <v>160</v>
      </c>
      <c r="E344" s="218" t="s">
        <v>671</v>
      </c>
      <c r="F344" s="219" t="s">
        <v>672</v>
      </c>
      <c r="G344" s="220" t="s">
        <v>196</v>
      </c>
      <c r="H344" s="221">
        <v>12.35</v>
      </c>
      <c r="I344" s="222"/>
      <c r="J344" s="223">
        <f>ROUND(I344*H344,2)</f>
        <v>0</v>
      </c>
      <c r="K344" s="219" t="s">
        <v>164</v>
      </c>
      <c r="L344" s="71"/>
      <c r="M344" s="224" t="s">
        <v>21</v>
      </c>
      <c r="N344" s="225" t="s">
        <v>43</v>
      </c>
      <c r="O344" s="46"/>
      <c r="P344" s="226">
        <f>O344*H344</f>
        <v>0</v>
      </c>
      <c r="Q344" s="226">
        <v>0</v>
      </c>
      <c r="R344" s="226">
        <f>Q344*H344</f>
        <v>0</v>
      </c>
      <c r="S344" s="226">
        <v>0.0047</v>
      </c>
      <c r="T344" s="227">
        <f>S344*H344</f>
        <v>0.058045</v>
      </c>
      <c r="AR344" s="23" t="s">
        <v>165</v>
      </c>
      <c r="AT344" s="23" t="s">
        <v>160</v>
      </c>
      <c r="AU344" s="23" t="s">
        <v>82</v>
      </c>
      <c r="AY344" s="23" t="s">
        <v>158</v>
      </c>
      <c r="BE344" s="228">
        <f>IF(N344="základní",J344,0)</f>
        <v>0</v>
      </c>
      <c r="BF344" s="228">
        <f>IF(N344="snížená",J344,0)</f>
        <v>0</v>
      </c>
      <c r="BG344" s="228">
        <f>IF(N344="zákl. přenesená",J344,0)</f>
        <v>0</v>
      </c>
      <c r="BH344" s="228">
        <f>IF(N344="sníž. přenesená",J344,0)</f>
        <v>0</v>
      </c>
      <c r="BI344" s="228">
        <f>IF(N344="nulová",J344,0)</f>
        <v>0</v>
      </c>
      <c r="BJ344" s="23" t="s">
        <v>77</v>
      </c>
      <c r="BK344" s="228">
        <f>ROUND(I344*H344,2)</f>
        <v>0</v>
      </c>
      <c r="BL344" s="23" t="s">
        <v>165</v>
      </c>
      <c r="BM344" s="23" t="s">
        <v>673</v>
      </c>
    </row>
    <row r="345" spans="2:65" s="1" customFormat="1" ht="25.5" customHeight="1">
      <c r="B345" s="45"/>
      <c r="C345" s="217" t="s">
        <v>674</v>
      </c>
      <c r="D345" s="217" t="s">
        <v>160</v>
      </c>
      <c r="E345" s="218" t="s">
        <v>675</v>
      </c>
      <c r="F345" s="219" t="s">
        <v>676</v>
      </c>
      <c r="G345" s="220" t="s">
        <v>196</v>
      </c>
      <c r="H345" s="221">
        <v>19.5</v>
      </c>
      <c r="I345" s="222"/>
      <c r="J345" s="223">
        <f>ROUND(I345*H345,2)</f>
        <v>0</v>
      </c>
      <c r="K345" s="219" t="s">
        <v>164</v>
      </c>
      <c r="L345" s="71"/>
      <c r="M345" s="224" t="s">
        <v>21</v>
      </c>
      <c r="N345" s="225" t="s">
        <v>43</v>
      </c>
      <c r="O345" s="46"/>
      <c r="P345" s="226">
        <f>O345*H345</f>
        <v>0</v>
      </c>
      <c r="Q345" s="226">
        <v>0</v>
      </c>
      <c r="R345" s="226">
        <f>Q345*H345</f>
        <v>0</v>
      </c>
      <c r="S345" s="226">
        <v>0.0031</v>
      </c>
      <c r="T345" s="227">
        <f>S345*H345</f>
        <v>0.06045</v>
      </c>
      <c r="AR345" s="23" t="s">
        <v>165</v>
      </c>
      <c r="AT345" s="23" t="s">
        <v>160</v>
      </c>
      <c r="AU345" s="23" t="s">
        <v>82</v>
      </c>
      <c r="AY345" s="23" t="s">
        <v>158</v>
      </c>
      <c r="BE345" s="228">
        <f>IF(N345="základní",J345,0)</f>
        <v>0</v>
      </c>
      <c r="BF345" s="228">
        <f>IF(N345="snížená",J345,0)</f>
        <v>0</v>
      </c>
      <c r="BG345" s="228">
        <f>IF(N345="zákl. přenesená",J345,0)</f>
        <v>0</v>
      </c>
      <c r="BH345" s="228">
        <f>IF(N345="sníž. přenesená",J345,0)</f>
        <v>0</v>
      </c>
      <c r="BI345" s="228">
        <f>IF(N345="nulová",J345,0)</f>
        <v>0</v>
      </c>
      <c r="BJ345" s="23" t="s">
        <v>77</v>
      </c>
      <c r="BK345" s="228">
        <f>ROUND(I345*H345,2)</f>
        <v>0</v>
      </c>
      <c r="BL345" s="23" t="s">
        <v>165</v>
      </c>
      <c r="BM345" s="23" t="s">
        <v>677</v>
      </c>
    </row>
    <row r="346" spans="2:65" s="1" customFormat="1" ht="16.5" customHeight="1">
      <c r="B346" s="45"/>
      <c r="C346" s="217" t="s">
        <v>678</v>
      </c>
      <c r="D346" s="217" t="s">
        <v>160</v>
      </c>
      <c r="E346" s="218" t="s">
        <v>679</v>
      </c>
      <c r="F346" s="219" t="s">
        <v>680</v>
      </c>
      <c r="G346" s="220" t="s">
        <v>163</v>
      </c>
      <c r="H346" s="221">
        <v>53.64</v>
      </c>
      <c r="I346" s="222"/>
      <c r="J346" s="223">
        <f>ROUND(I346*H346,2)</f>
        <v>0</v>
      </c>
      <c r="K346" s="219" t="s">
        <v>164</v>
      </c>
      <c r="L346" s="71"/>
      <c r="M346" s="224" t="s">
        <v>21</v>
      </c>
      <c r="N346" s="225" t="s">
        <v>43</v>
      </c>
      <c r="O346" s="46"/>
      <c r="P346" s="226">
        <f>O346*H346</f>
        <v>0</v>
      </c>
      <c r="Q346" s="226">
        <v>0</v>
      </c>
      <c r="R346" s="226">
        <f>Q346*H346</f>
        <v>0</v>
      </c>
      <c r="S346" s="226">
        <v>0.035</v>
      </c>
      <c r="T346" s="227">
        <f>S346*H346</f>
        <v>1.8774000000000002</v>
      </c>
      <c r="AR346" s="23" t="s">
        <v>165</v>
      </c>
      <c r="AT346" s="23" t="s">
        <v>160</v>
      </c>
      <c r="AU346" s="23" t="s">
        <v>82</v>
      </c>
      <c r="AY346" s="23" t="s">
        <v>158</v>
      </c>
      <c r="BE346" s="228">
        <f>IF(N346="základní",J346,0)</f>
        <v>0</v>
      </c>
      <c r="BF346" s="228">
        <f>IF(N346="snížená",J346,0)</f>
        <v>0</v>
      </c>
      <c r="BG346" s="228">
        <f>IF(N346="zákl. přenesená",J346,0)</f>
        <v>0</v>
      </c>
      <c r="BH346" s="228">
        <f>IF(N346="sníž. přenesená",J346,0)</f>
        <v>0</v>
      </c>
      <c r="BI346" s="228">
        <f>IF(N346="nulová",J346,0)</f>
        <v>0</v>
      </c>
      <c r="BJ346" s="23" t="s">
        <v>77</v>
      </c>
      <c r="BK346" s="228">
        <f>ROUND(I346*H346,2)</f>
        <v>0</v>
      </c>
      <c r="BL346" s="23" t="s">
        <v>165</v>
      </c>
      <c r="BM346" s="23" t="s">
        <v>681</v>
      </c>
    </row>
    <row r="347" spans="2:47" s="1" customFormat="1" ht="13.5">
      <c r="B347" s="45"/>
      <c r="C347" s="73"/>
      <c r="D347" s="229" t="s">
        <v>167</v>
      </c>
      <c r="E347" s="73"/>
      <c r="F347" s="230" t="s">
        <v>682</v>
      </c>
      <c r="G347" s="73"/>
      <c r="H347" s="73"/>
      <c r="I347" s="188"/>
      <c r="J347" s="73"/>
      <c r="K347" s="73"/>
      <c r="L347" s="71"/>
      <c r="M347" s="231"/>
      <c r="N347" s="46"/>
      <c r="O347" s="46"/>
      <c r="P347" s="46"/>
      <c r="Q347" s="46"/>
      <c r="R347" s="46"/>
      <c r="S347" s="46"/>
      <c r="T347" s="94"/>
      <c r="AT347" s="23" t="s">
        <v>167</v>
      </c>
      <c r="AU347" s="23" t="s">
        <v>82</v>
      </c>
    </row>
    <row r="348" spans="2:65" s="1" customFormat="1" ht="16.5" customHeight="1">
      <c r="B348" s="45"/>
      <c r="C348" s="217" t="s">
        <v>683</v>
      </c>
      <c r="D348" s="217" t="s">
        <v>160</v>
      </c>
      <c r="E348" s="218" t="s">
        <v>684</v>
      </c>
      <c r="F348" s="219" t="s">
        <v>685</v>
      </c>
      <c r="G348" s="220" t="s">
        <v>163</v>
      </c>
      <c r="H348" s="221">
        <v>94</v>
      </c>
      <c r="I348" s="222"/>
      <c r="J348" s="223">
        <f>ROUND(I348*H348,2)</f>
        <v>0</v>
      </c>
      <c r="K348" s="219" t="s">
        <v>21</v>
      </c>
      <c r="L348" s="71"/>
      <c r="M348" s="224" t="s">
        <v>21</v>
      </c>
      <c r="N348" s="225" t="s">
        <v>43</v>
      </c>
      <c r="O348" s="46"/>
      <c r="P348" s="226">
        <f>O348*H348</f>
        <v>0</v>
      </c>
      <c r="Q348" s="226">
        <v>0</v>
      </c>
      <c r="R348" s="226">
        <f>Q348*H348</f>
        <v>0</v>
      </c>
      <c r="S348" s="226">
        <v>0</v>
      </c>
      <c r="T348" s="227">
        <f>S348*H348</f>
        <v>0</v>
      </c>
      <c r="AR348" s="23" t="s">
        <v>165</v>
      </c>
      <c r="AT348" s="23" t="s">
        <v>160</v>
      </c>
      <c r="AU348" s="23" t="s">
        <v>82</v>
      </c>
      <c r="AY348" s="23" t="s">
        <v>158</v>
      </c>
      <c r="BE348" s="228">
        <f>IF(N348="základní",J348,0)</f>
        <v>0</v>
      </c>
      <c r="BF348" s="228">
        <f>IF(N348="snížená",J348,0)</f>
        <v>0</v>
      </c>
      <c r="BG348" s="228">
        <f>IF(N348="zákl. přenesená",J348,0)</f>
        <v>0</v>
      </c>
      <c r="BH348" s="228">
        <f>IF(N348="sníž. přenesená",J348,0)</f>
        <v>0</v>
      </c>
      <c r="BI348" s="228">
        <f>IF(N348="nulová",J348,0)</f>
        <v>0</v>
      </c>
      <c r="BJ348" s="23" t="s">
        <v>77</v>
      </c>
      <c r="BK348" s="228">
        <f>ROUND(I348*H348,2)</f>
        <v>0</v>
      </c>
      <c r="BL348" s="23" t="s">
        <v>165</v>
      </c>
      <c r="BM348" s="23" t="s">
        <v>686</v>
      </c>
    </row>
    <row r="349" spans="2:65" s="1" customFormat="1" ht="25.5" customHeight="1">
      <c r="B349" s="45"/>
      <c r="C349" s="217" t="s">
        <v>687</v>
      </c>
      <c r="D349" s="217" t="s">
        <v>160</v>
      </c>
      <c r="E349" s="218" t="s">
        <v>688</v>
      </c>
      <c r="F349" s="219" t="s">
        <v>689</v>
      </c>
      <c r="G349" s="220" t="s">
        <v>163</v>
      </c>
      <c r="H349" s="221">
        <v>94</v>
      </c>
      <c r="I349" s="222"/>
      <c r="J349" s="223">
        <f>ROUND(I349*H349,2)</f>
        <v>0</v>
      </c>
      <c r="K349" s="219" t="s">
        <v>164</v>
      </c>
      <c r="L349" s="71"/>
      <c r="M349" s="224" t="s">
        <v>21</v>
      </c>
      <c r="N349" s="225" t="s">
        <v>43</v>
      </c>
      <c r="O349" s="46"/>
      <c r="P349" s="226">
        <f>O349*H349</f>
        <v>0</v>
      </c>
      <c r="Q349" s="226">
        <v>0</v>
      </c>
      <c r="R349" s="226">
        <f>Q349*H349</f>
        <v>0</v>
      </c>
      <c r="S349" s="226">
        <v>0.057</v>
      </c>
      <c r="T349" s="227">
        <f>S349*H349</f>
        <v>5.3580000000000005</v>
      </c>
      <c r="AR349" s="23" t="s">
        <v>165</v>
      </c>
      <c r="AT349" s="23" t="s">
        <v>160</v>
      </c>
      <c r="AU349" s="23" t="s">
        <v>82</v>
      </c>
      <c r="AY349" s="23" t="s">
        <v>158</v>
      </c>
      <c r="BE349" s="228">
        <f>IF(N349="základní",J349,0)</f>
        <v>0</v>
      </c>
      <c r="BF349" s="228">
        <f>IF(N349="snížená",J349,0)</f>
        <v>0</v>
      </c>
      <c r="BG349" s="228">
        <f>IF(N349="zákl. přenesená",J349,0)</f>
        <v>0</v>
      </c>
      <c r="BH349" s="228">
        <f>IF(N349="sníž. přenesená",J349,0)</f>
        <v>0</v>
      </c>
      <c r="BI349" s="228">
        <f>IF(N349="nulová",J349,0)</f>
        <v>0</v>
      </c>
      <c r="BJ349" s="23" t="s">
        <v>77</v>
      </c>
      <c r="BK349" s="228">
        <f>ROUND(I349*H349,2)</f>
        <v>0</v>
      </c>
      <c r="BL349" s="23" t="s">
        <v>165</v>
      </c>
      <c r="BM349" s="23" t="s">
        <v>690</v>
      </c>
    </row>
    <row r="350" spans="2:47" s="1" customFormat="1" ht="13.5">
      <c r="B350" s="45"/>
      <c r="C350" s="73"/>
      <c r="D350" s="229" t="s">
        <v>167</v>
      </c>
      <c r="E350" s="73"/>
      <c r="F350" s="230" t="s">
        <v>682</v>
      </c>
      <c r="G350" s="73"/>
      <c r="H350" s="73"/>
      <c r="I350" s="188"/>
      <c r="J350" s="73"/>
      <c r="K350" s="73"/>
      <c r="L350" s="71"/>
      <c r="M350" s="231"/>
      <c r="N350" s="46"/>
      <c r="O350" s="46"/>
      <c r="P350" s="46"/>
      <c r="Q350" s="46"/>
      <c r="R350" s="46"/>
      <c r="S350" s="46"/>
      <c r="T350" s="94"/>
      <c r="AT350" s="23" t="s">
        <v>167</v>
      </c>
      <c r="AU350" s="23" t="s">
        <v>82</v>
      </c>
    </row>
    <row r="351" spans="2:51" s="12" customFormat="1" ht="13.5">
      <c r="B351" s="242"/>
      <c r="C351" s="243"/>
      <c r="D351" s="229" t="s">
        <v>208</v>
      </c>
      <c r="E351" s="244" t="s">
        <v>21</v>
      </c>
      <c r="F351" s="245" t="s">
        <v>691</v>
      </c>
      <c r="G351" s="243"/>
      <c r="H351" s="246">
        <v>94</v>
      </c>
      <c r="I351" s="247"/>
      <c r="J351" s="243"/>
      <c r="K351" s="243"/>
      <c r="L351" s="248"/>
      <c r="M351" s="249"/>
      <c r="N351" s="250"/>
      <c r="O351" s="250"/>
      <c r="P351" s="250"/>
      <c r="Q351" s="250"/>
      <c r="R351" s="250"/>
      <c r="S351" s="250"/>
      <c r="T351" s="251"/>
      <c r="AT351" s="252" t="s">
        <v>208</v>
      </c>
      <c r="AU351" s="252" t="s">
        <v>82</v>
      </c>
      <c r="AV351" s="12" t="s">
        <v>82</v>
      </c>
      <c r="AW351" s="12" t="s">
        <v>35</v>
      </c>
      <c r="AX351" s="12" t="s">
        <v>72</v>
      </c>
      <c r="AY351" s="252" t="s">
        <v>158</v>
      </c>
    </row>
    <row r="352" spans="2:51" s="13" customFormat="1" ht="13.5">
      <c r="B352" s="253"/>
      <c r="C352" s="254"/>
      <c r="D352" s="229" t="s">
        <v>208</v>
      </c>
      <c r="E352" s="255" t="s">
        <v>21</v>
      </c>
      <c r="F352" s="256" t="s">
        <v>211</v>
      </c>
      <c r="G352" s="254"/>
      <c r="H352" s="257">
        <v>94</v>
      </c>
      <c r="I352" s="258"/>
      <c r="J352" s="254"/>
      <c r="K352" s="254"/>
      <c r="L352" s="259"/>
      <c r="M352" s="260"/>
      <c r="N352" s="261"/>
      <c r="O352" s="261"/>
      <c r="P352" s="261"/>
      <c r="Q352" s="261"/>
      <c r="R352" s="261"/>
      <c r="S352" s="261"/>
      <c r="T352" s="262"/>
      <c r="AT352" s="263" t="s">
        <v>208</v>
      </c>
      <c r="AU352" s="263" t="s">
        <v>82</v>
      </c>
      <c r="AV352" s="13" t="s">
        <v>165</v>
      </c>
      <c r="AW352" s="13" t="s">
        <v>35</v>
      </c>
      <c r="AX352" s="13" t="s">
        <v>77</v>
      </c>
      <c r="AY352" s="263" t="s">
        <v>158</v>
      </c>
    </row>
    <row r="353" spans="2:65" s="1" customFormat="1" ht="16.5" customHeight="1">
      <c r="B353" s="45"/>
      <c r="C353" s="217" t="s">
        <v>692</v>
      </c>
      <c r="D353" s="217" t="s">
        <v>160</v>
      </c>
      <c r="E353" s="218" t="s">
        <v>693</v>
      </c>
      <c r="F353" s="219" t="s">
        <v>694</v>
      </c>
      <c r="G353" s="220" t="s">
        <v>163</v>
      </c>
      <c r="H353" s="221">
        <v>1.35</v>
      </c>
      <c r="I353" s="222"/>
      <c r="J353" s="223">
        <f>ROUND(I353*H353,2)</f>
        <v>0</v>
      </c>
      <c r="K353" s="219" t="s">
        <v>164</v>
      </c>
      <c r="L353" s="71"/>
      <c r="M353" s="224" t="s">
        <v>21</v>
      </c>
      <c r="N353" s="225" t="s">
        <v>43</v>
      </c>
      <c r="O353" s="46"/>
      <c r="P353" s="226">
        <f>O353*H353</f>
        <v>0</v>
      </c>
      <c r="Q353" s="226">
        <v>0</v>
      </c>
      <c r="R353" s="226">
        <f>Q353*H353</f>
        <v>0</v>
      </c>
      <c r="S353" s="226">
        <v>0.12</v>
      </c>
      <c r="T353" s="227">
        <f>S353*H353</f>
        <v>0.162</v>
      </c>
      <c r="AR353" s="23" t="s">
        <v>165</v>
      </c>
      <c r="AT353" s="23" t="s">
        <v>160</v>
      </c>
      <c r="AU353" s="23" t="s">
        <v>82</v>
      </c>
      <c r="AY353" s="23" t="s">
        <v>158</v>
      </c>
      <c r="BE353" s="228">
        <f>IF(N353="základní",J353,0)</f>
        <v>0</v>
      </c>
      <c r="BF353" s="228">
        <f>IF(N353="snížená",J353,0)</f>
        <v>0</v>
      </c>
      <c r="BG353" s="228">
        <f>IF(N353="zákl. přenesená",J353,0)</f>
        <v>0</v>
      </c>
      <c r="BH353" s="228">
        <f>IF(N353="sníž. přenesená",J353,0)</f>
        <v>0</v>
      </c>
      <c r="BI353" s="228">
        <f>IF(N353="nulová",J353,0)</f>
        <v>0</v>
      </c>
      <c r="BJ353" s="23" t="s">
        <v>77</v>
      </c>
      <c r="BK353" s="228">
        <f>ROUND(I353*H353,2)</f>
        <v>0</v>
      </c>
      <c r="BL353" s="23" t="s">
        <v>165</v>
      </c>
      <c r="BM353" s="23" t="s">
        <v>695</v>
      </c>
    </row>
    <row r="354" spans="2:47" s="1" customFormat="1" ht="13.5">
      <c r="B354" s="45"/>
      <c r="C354" s="73"/>
      <c r="D354" s="229" t="s">
        <v>167</v>
      </c>
      <c r="E354" s="73"/>
      <c r="F354" s="230" t="s">
        <v>682</v>
      </c>
      <c r="G354" s="73"/>
      <c r="H354" s="73"/>
      <c r="I354" s="188"/>
      <c r="J354" s="73"/>
      <c r="K354" s="73"/>
      <c r="L354" s="71"/>
      <c r="M354" s="231"/>
      <c r="N354" s="46"/>
      <c r="O354" s="46"/>
      <c r="P354" s="46"/>
      <c r="Q354" s="46"/>
      <c r="R354" s="46"/>
      <c r="S354" s="46"/>
      <c r="T354" s="94"/>
      <c r="AT354" s="23" t="s">
        <v>167</v>
      </c>
      <c r="AU354" s="23" t="s">
        <v>82</v>
      </c>
    </row>
    <row r="355" spans="2:65" s="1" customFormat="1" ht="16.5" customHeight="1">
      <c r="B355" s="45"/>
      <c r="C355" s="217" t="s">
        <v>696</v>
      </c>
      <c r="D355" s="217" t="s">
        <v>160</v>
      </c>
      <c r="E355" s="218" t="s">
        <v>697</v>
      </c>
      <c r="F355" s="219" t="s">
        <v>698</v>
      </c>
      <c r="G355" s="220" t="s">
        <v>269</v>
      </c>
      <c r="H355" s="221">
        <v>24</v>
      </c>
      <c r="I355" s="222"/>
      <c r="J355" s="223">
        <f>ROUND(I355*H355,2)</f>
        <v>0</v>
      </c>
      <c r="K355" s="219" t="s">
        <v>164</v>
      </c>
      <c r="L355" s="71"/>
      <c r="M355" s="224" t="s">
        <v>21</v>
      </c>
      <c r="N355" s="225" t="s">
        <v>43</v>
      </c>
      <c r="O355" s="46"/>
      <c r="P355" s="226">
        <f>O355*H355</f>
        <v>0</v>
      </c>
      <c r="Q355" s="226">
        <v>0</v>
      </c>
      <c r="R355" s="226">
        <f>Q355*H355</f>
        <v>0</v>
      </c>
      <c r="S355" s="226">
        <v>0.025</v>
      </c>
      <c r="T355" s="227">
        <f>S355*H355</f>
        <v>0.6000000000000001</v>
      </c>
      <c r="AR355" s="23" t="s">
        <v>165</v>
      </c>
      <c r="AT355" s="23" t="s">
        <v>160</v>
      </c>
      <c r="AU355" s="23" t="s">
        <v>82</v>
      </c>
      <c r="AY355" s="23" t="s">
        <v>158</v>
      </c>
      <c r="BE355" s="228">
        <f>IF(N355="základní",J355,0)</f>
        <v>0</v>
      </c>
      <c r="BF355" s="228">
        <f>IF(N355="snížená",J355,0)</f>
        <v>0</v>
      </c>
      <c r="BG355" s="228">
        <f>IF(N355="zákl. přenesená",J355,0)</f>
        <v>0</v>
      </c>
      <c r="BH355" s="228">
        <f>IF(N355="sníž. přenesená",J355,0)</f>
        <v>0</v>
      </c>
      <c r="BI355" s="228">
        <f>IF(N355="nulová",J355,0)</f>
        <v>0</v>
      </c>
      <c r="BJ355" s="23" t="s">
        <v>77</v>
      </c>
      <c r="BK355" s="228">
        <f>ROUND(I355*H355,2)</f>
        <v>0</v>
      </c>
      <c r="BL355" s="23" t="s">
        <v>165</v>
      </c>
      <c r="BM355" s="23" t="s">
        <v>699</v>
      </c>
    </row>
    <row r="356" spans="2:47" s="1" customFormat="1" ht="13.5">
      <c r="B356" s="45"/>
      <c r="C356" s="73"/>
      <c r="D356" s="229" t="s">
        <v>167</v>
      </c>
      <c r="E356" s="73"/>
      <c r="F356" s="230" t="s">
        <v>700</v>
      </c>
      <c r="G356" s="73"/>
      <c r="H356" s="73"/>
      <c r="I356" s="188"/>
      <c r="J356" s="73"/>
      <c r="K356" s="73"/>
      <c r="L356" s="71"/>
      <c r="M356" s="231"/>
      <c r="N356" s="46"/>
      <c r="O356" s="46"/>
      <c r="P356" s="46"/>
      <c r="Q356" s="46"/>
      <c r="R356" s="46"/>
      <c r="S356" s="46"/>
      <c r="T356" s="94"/>
      <c r="AT356" s="23" t="s">
        <v>167</v>
      </c>
      <c r="AU356" s="23" t="s">
        <v>82</v>
      </c>
    </row>
    <row r="357" spans="2:65" s="1" customFormat="1" ht="16.5" customHeight="1">
      <c r="B357" s="45"/>
      <c r="C357" s="217" t="s">
        <v>701</v>
      </c>
      <c r="D357" s="217" t="s">
        <v>160</v>
      </c>
      <c r="E357" s="218" t="s">
        <v>702</v>
      </c>
      <c r="F357" s="219" t="s">
        <v>703</v>
      </c>
      <c r="G357" s="220" t="s">
        <v>163</v>
      </c>
      <c r="H357" s="221">
        <v>38</v>
      </c>
      <c r="I357" s="222"/>
      <c r="J357" s="223">
        <f>ROUND(I357*H357,2)</f>
        <v>0</v>
      </c>
      <c r="K357" s="219" t="s">
        <v>164</v>
      </c>
      <c r="L357" s="71"/>
      <c r="M357" s="224" t="s">
        <v>21</v>
      </c>
      <c r="N357" s="225" t="s">
        <v>43</v>
      </c>
      <c r="O357" s="46"/>
      <c r="P357" s="226">
        <f>O357*H357</f>
        <v>0</v>
      </c>
      <c r="Q357" s="226">
        <v>0</v>
      </c>
      <c r="R357" s="226">
        <f>Q357*H357</f>
        <v>0</v>
      </c>
      <c r="S357" s="226">
        <v>0.013</v>
      </c>
      <c r="T357" s="227">
        <f>S357*H357</f>
        <v>0.494</v>
      </c>
      <c r="AR357" s="23" t="s">
        <v>165</v>
      </c>
      <c r="AT357" s="23" t="s">
        <v>160</v>
      </c>
      <c r="AU357" s="23" t="s">
        <v>82</v>
      </c>
      <c r="AY357" s="23" t="s">
        <v>158</v>
      </c>
      <c r="BE357" s="228">
        <f>IF(N357="základní",J357,0)</f>
        <v>0</v>
      </c>
      <c r="BF357" s="228">
        <f>IF(N357="snížená",J357,0)</f>
        <v>0</v>
      </c>
      <c r="BG357" s="228">
        <f>IF(N357="zákl. přenesená",J357,0)</f>
        <v>0</v>
      </c>
      <c r="BH357" s="228">
        <f>IF(N357="sníž. přenesená",J357,0)</f>
        <v>0</v>
      </c>
      <c r="BI357" s="228">
        <f>IF(N357="nulová",J357,0)</f>
        <v>0</v>
      </c>
      <c r="BJ357" s="23" t="s">
        <v>77</v>
      </c>
      <c r="BK357" s="228">
        <f>ROUND(I357*H357,2)</f>
        <v>0</v>
      </c>
      <c r="BL357" s="23" t="s">
        <v>165</v>
      </c>
      <c r="BM357" s="23" t="s">
        <v>704</v>
      </c>
    </row>
    <row r="358" spans="2:65" s="1" customFormat="1" ht="38.25" customHeight="1">
      <c r="B358" s="45"/>
      <c r="C358" s="217" t="s">
        <v>705</v>
      </c>
      <c r="D358" s="217" t="s">
        <v>160</v>
      </c>
      <c r="E358" s="218" t="s">
        <v>706</v>
      </c>
      <c r="F358" s="219" t="s">
        <v>707</v>
      </c>
      <c r="G358" s="220" t="s">
        <v>163</v>
      </c>
      <c r="H358" s="221">
        <v>514.276</v>
      </c>
      <c r="I358" s="222"/>
      <c r="J358" s="223">
        <f>ROUND(I358*H358,2)</f>
        <v>0</v>
      </c>
      <c r="K358" s="219" t="s">
        <v>164</v>
      </c>
      <c r="L358" s="71"/>
      <c r="M358" s="224" t="s">
        <v>21</v>
      </c>
      <c r="N358" s="225" t="s">
        <v>43</v>
      </c>
      <c r="O358" s="46"/>
      <c r="P358" s="226">
        <f>O358*H358</f>
        <v>0</v>
      </c>
      <c r="Q358" s="226">
        <v>0</v>
      </c>
      <c r="R358" s="226">
        <f>Q358*H358</f>
        <v>0</v>
      </c>
      <c r="S358" s="226">
        <v>0.055</v>
      </c>
      <c r="T358" s="227">
        <f>S358*H358</f>
        <v>28.285179999999997</v>
      </c>
      <c r="AR358" s="23" t="s">
        <v>165</v>
      </c>
      <c r="AT358" s="23" t="s">
        <v>160</v>
      </c>
      <c r="AU358" s="23" t="s">
        <v>82</v>
      </c>
      <c r="AY358" s="23" t="s">
        <v>158</v>
      </c>
      <c r="BE358" s="228">
        <f>IF(N358="základní",J358,0)</f>
        <v>0</v>
      </c>
      <c r="BF358" s="228">
        <f>IF(N358="snížená",J358,0)</f>
        <v>0</v>
      </c>
      <c r="BG358" s="228">
        <f>IF(N358="zákl. přenesená",J358,0)</f>
        <v>0</v>
      </c>
      <c r="BH358" s="228">
        <f>IF(N358="sníž. přenesená",J358,0)</f>
        <v>0</v>
      </c>
      <c r="BI358" s="228">
        <f>IF(N358="nulová",J358,0)</f>
        <v>0</v>
      </c>
      <c r="BJ358" s="23" t="s">
        <v>77</v>
      </c>
      <c r="BK358" s="228">
        <f>ROUND(I358*H358,2)</f>
        <v>0</v>
      </c>
      <c r="BL358" s="23" t="s">
        <v>165</v>
      </c>
      <c r="BM358" s="23" t="s">
        <v>708</v>
      </c>
    </row>
    <row r="359" spans="2:51" s="12" customFormat="1" ht="13.5">
      <c r="B359" s="242"/>
      <c r="C359" s="243"/>
      <c r="D359" s="229" t="s">
        <v>208</v>
      </c>
      <c r="E359" s="244" t="s">
        <v>21</v>
      </c>
      <c r="F359" s="245" t="s">
        <v>709</v>
      </c>
      <c r="G359" s="243"/>
      <c r="H359" s="246">
        <v>514.276</v>
      </c>
      <c r="I359" s="247"/>
      <c r="J359" s="243"/>
      <c r="K359" s="243"/>
      <c r="L359" s="248"/>
      <c r="M359" s="249"/>
      <c r="N359" s="250"/>
      <c r="O359" s="250"/>
      <c r="P359" s="250"/>
      <c r="Q359" s="250"/>
      <c r="R359" s="250"/>
      <c r="S359" s="250"/>
      <c r="T359" s="251"/>
      <c r="AT359" s="252" t="s">
        <v>208</v>
      </c>
      <c r="AU359" s="252" t="s">
        <v>82</v>
      </c>
      <c r="AV359" s="12" t="s">
        <v>82</v>
      </c>
      <c r="AW359" s="12" t="s">
        <v>35</v>
      </c>
      <c r="AX359" s="12" t="s">
        <v>72</v>
      </c>
      <c r="AY359" s="252" t="s">
        <v>158</v>
      </c>
    </row>
    <row r="360" spans="2:51" s="13" customFormat="1" ht="13.5">
      <c r="B360" s="253"/>
      <c r="C360" s="254"/>
      <c r="D360" s="229" t="s">
        <v>208</v>
      </c>
      <c r="E360" s="255" t="s">
        <v>21</v>
      </c>
      <c r="F360" s="256" t="s">
        <v>211</v>
      </c>
      <c r="G360" s="254"/>
      <c r="H360" s="257">
        <v>514.276</v>
      </c>
      <c r="I360" s="258"/>
      <c r="J360" s="254"/>
      <c r="K360" s="254"/>
      <c r="L360" s="259"/>
      <c r="M360" s="260"/>
      <c r="N360" s="261"/>
      <c r="O360" s="261"/>
      <c r="P360" s="261"/>
      <c r="Q360" s="261"/>
      <c r="R360" s="261"/>
      <c r="S360" s="261"/>
      <c r="T360" s="262"/>
      <c r="AT360" s="263" t="s">
        <v>208</v>
      </c>
      <c r="AU360" s="263" t="s">
        <v>82</v>
      </c>
      <c r="AV360" s="13" t="s">
        <v>165</v>
      </c>
      <c r="AW360" s="13" t="s">
        <v>35</v>
      </c>
      <c r="AX360" s="13" t="s">
        <v>77</v>
      </c>
      <c r="AY360" s="263" t="s">
        <v>158</v>
      </c>
    </row>
    <row r="361" spans="2:65" s="1" customFormat="1" ht="25.5" customHeight="1">
      <c r="B361" s="45"/>
      <c r="C361" s="217" t="s">
        <v>710</v>
      </c>
      <c r="D361" s="217" t="s">
        <v>160</v>
      </c>
      <c r="E361" s="218" t="s">
        <v>711</v>
      </c>
      <c r="F361" s="219" t="s">
        <v>712</v>
      </c>
      <c r="G361" s="220" t="s">
        <v>163</v>
      </c>
      <c r="H361" s="221">
        <v>9.6</v>
      </c>
      <c r="I361" s="222"/>
      <c r="J361" s="223">
        <f>ROUND(I361*H361,2)</f>
        <v>0</v>
      </c>
      <c r="K361" s="219" t="s">
        <v>164</v>
      </c>
      <c r="L361" s="71"/>
      <c r="M361" s="224" t="s">
        <v>21</v>
      </c>
      <c r="N361" s="225" t="s">
        <v>43</v>
      </c>
      <c r="O361" s="46"/>
      <c r="P361" s="226">
        <f>O361*H361</f>
        <v>0</v>
      </c>
      <c r="Q361" s="226">
        <v>0</v>
      </c>
      <c r="R361" s="226">
        <f>Q361*H361</f>
        <v>0</v>
      </c>
      <c r="S361" s="226">
        <v>0.032</v>
      </c>
      <c r="T361" s="227">
        <f>S361*H361</f>
        <v>0.3072</v>
      </c>
      <c r="AR361" s="23" t="s">
        <v>165</v>
      </c>
      <c r="AT361" s="23" t="s">
        <v>160</v>
      </c>
      <c r="AU361" s="23" t="s">
        <v>82</v>
      </c>
      <c r="AY361" s="23" t="s">
        <v>158</v>
      </c>
      <c r="BE361" s="228">
        <f>IF(N361="základní",J361,0)</f>
        <v>0</v>
      </c>
      <c r="BF361" s="228">
        <f>IF(N361="snížená",J361,0)</f>
        <v>0</v>
      </c>
      <c r="BG361" s="228">
        <f>IF(N361="zákl. přenesená",J361,0)</f>
        <v>0</v>
      </c>
      <c r="BH361" s="228">
        <f>IF(N361="sníž. přenesená",J361,0)</f>
        <v>0</v>
      </c>
      <c r="BI361" s="228">
        <f>IF(N361="nulová",J361,0)</f>
        <v>0</v>
      </c>
      <c r="BJ361" s="23" t="s">
        <v>77</v>
      </c>
      <c r="BK361" s="228">
        <f>ROUND(I361*H361,2)</f>
        <v>0</v>
      </c>
      <c r="BL361" s="23" t="s">
        <v>165</v>
      </c>
      <c r="BM361" s="23" t="s">
        <v>713</v>
      </c>
    </row>
    <row r="362" spans="2:47" s="1" customFormat="1" ht="13.5">
      <c r="B362" s="45"/>
      <c r="C362" s="73"/>
      <c r="D362" s="229" t="s">
        <v>167</v>
      </c>
      <c r="E362" s="73"/>
      <c r="F362" s="230" t="s">
        <v>714</v>
      </c>
      <c r="G362" s="73"/>
      <c r="H362" s="73"/>
      <c r="I362" s="188"/>
      <c r="J362" s="73"/>
      <c r="K362" s="73"/>
      <c r="L362" s="71"/>
      <c r="M362" s="231"/>
      <c r="N362" s="46"/>
      <c r="O362" s="46"/>
      <c r="P362" s="46"/>
      <c r="Q362" s="46"/>
      <c r="R362" s="46"/>
      <c r="S362" s="46"/>
      <c r="T362" s="94"/>
      <c r="AT362" s="23" t="s">
        <v>167</v>
      </c>
      <c r="AU362" s="23" t="s">
        <v>82</v>
      </c>
    </row>
    <row r="363" spans="2:51" s="12" customFormat="1" ht="13.5">
      <c r="B363" s="242"/>
      <c r="C363" s="243"/>
      <c r="D363" s="229" t="s">
        <v>208</v>
      </c>
      <c r="E363" s="244" t="s">
        <v>21</v>
      </c>
      <c r="F363" s="245" t="s">
        <v>715</v>
      </c>
      <c r="G363" s="243"/>
      <c r="H363" s="246">
        <v>9.6</v>
      </c>
      <c r="I363" s="247"/>
      <c r="J363" s="243"/>
      <c r="K363" s="243"/>
      <c r="L363" s="248"/>
      <c r="M363" s="249"/>
      <c r="N363" s="250"/>
      <c r="O363" s="250"/>
      <c r="P363" s="250"/>
      <c r="Q363" s="250"/>
      <c r="R363" s="250"/>
      <c r="S363" s="250"/>
      <c r="T363" s="251"/>
      <c r="AT363" s="252" t="s">
        <v>208</v>
      </c>
      <c r="AU363" s="252" t="s">
        <v>82</v>
      </c>
      <c r="AV363" s="12" t="s">
        <v>82</v>
      </c>
      <c r="AW363" s="12" t="s">
        <v>35</v>
      </c>
      <c r="AX363" s="12" t="s">
        <v>72</v>
      </c>
      <c r="AY363" s="252" t="s">
        <v>158</v>
      </c>
    </row>
    <row r="364" spans="2:51" s="13" customFormat="1" ht="13.5">
      <c r="B364" s="253"/>
      <c r="C364" s="254"/>
      <c r="D364" s="229" t="s">
        <v>208</v>
      </c>
      <c r="E364" s="255" t="s">
        <v>21</v>
      </c>
      <c r="F364" s="256" t="s">
        <v>211</v>
      </c>
      <c r="G364" s="254"/>
      <c r="H364" s="257">
        <v>9.6</v>
      </c>
      <c r="I364" s="258"/>
      <c r="J364" s="254"/>
      <c r="K364" s="254"/>
      <c r="L364" s="259"/>
      <c r="M364" s="260"/>
      <c r="N364" s="261"/>
      <c r="O364" s="261"/>
      <c r="P364" s="261"/>
      <c r="Q364" s="261"/>
      <c r="R364" s="261"/>
      <c r="S364" s="261"/>
      <c r="T364" s="262"/>
      <c r="AT364" s="263" t="s">
        <v>208</v>
      </c>
      <c r="AU364" s="263" t="s">
        <v>82</v>
      </c>
      <c r="AV364" s="13" t="s">
        <v>165</v>
      </c>
      <c r="AW364" s="13" t="s">
        <v>35</v>
      </c>
      <c r="AX364" s="13" t="s">
        <v>77</v>
      </c>
      <c r="AY364" s="263" t="s">
        <v>158</v>
      </c>
    </row>
    <row r="365" spans="2:65" s="1" customFormat="1" ht="38.25" customHeight="1">
      <c r="B365" s="45"/>
      <c r="C365" s="217" t="s">
        <v>716</v>
      </c>
      <c r="D365" s="217" t="s">
        <v>160</v>
      </c>
      <c r="E365" s="218" t="s">
        <v>717</v>
      </c>
      <c r="F365" s="219" t="s">
        <v>718</v>
      </c>
      <c r="G365" s="220" t="s">
        <v>163</v>
      </c>
      <c r="H365" s="221">
        <v>51.194</v>
      </c>
      <c r="I365" s="222"/>
      <c r="J365" s="223">
        <f>ROUND(I365*H365,2)</f>
        <v>0</v>
      </c>
      <c r="K365" s="219" t="s">
        <v>164</v>
      </c>
      <c r="L365" s="71"/>
      <c r="M365" s="224" t="s">
        <v>21</v>
      </c>
      <c r="N365" s="225" t="s">
        <v>43</v>
      </c>
      <c r="O365" s="46"/>
      <c r="P365" s="226">
        <f>O365*H365</f>
        <v>0</v>
      </c>
      <c r="Q365" s="226">
        <v>0</v>
      </c>
      <c r="R365" s="226">
        <f>Q365*H365</f>
        <v>0</v>
      </c>
      <c r="S365" s="226">
        <v>0.015</v>
      </c>
      <c r="T365" s="227">
        <f>S365*H365</f>
        <v>0.76791</v>
      </c>
      <c r="AR365" s="23" t="s">
        <v>165</v>
      </c>
      <c r="AT365" s="23" t="s">
        <v>160</v>
      </c>
      <c r="AU365" s="23" t="s">
        <v>82</v>
      </c>
      <c r="AY365" s="23" t="s">
        <v>158</v>
      </c>
      <c r="BE365" s="228">
        <f>IF(N365="základní",J365,0)</f>
        <v>0</v>
      </c>
      <c r="BF365" s="228">
        <f>IF(N365="snížená",J365,0)</f>
        <v>0</v>
      </c>
      <c r="BG365" s="228">
        <f>IF(N365="zákl. přenesená",J365,0)</f>
        <v>0</v>
      </c>
      <c r="BH365" s="228">
        <f>IF(N365="sníž. přenesená",J365,0)</f>
        <v>0</v>
      </c>
      <c r="BI365" s="228">
        <f>IF(N365="nulová",J365,0)</f>
        <v>0</v>
      </c>
      <c r="BJ365" s="23" t="s">
        <v>77</v>
      </c>
      <c r="BK365" s="228">
        <f>ROUND(I365*H365,2)</f>
        <v>0</v>
      </c>
      <c r="BL365" s="23" t="s">
        <v>165</v>
      </c>
      <c r="BM365" s="23" t="s">
        <v>719</v>
      </c>
    </row>
    <row r="366" spans="2:47" s="1" customFormat="1" ht="13.5">
      <c r="B366" s="45"/>
      <c r="C366" s="73"/>
      <c r="D366" s="229" t="s">
        <v>167</v>
      </c>
      <c r="E366" s="73"/>
      <c r="F366" s="230" t="s">
        <v>714</v>
      </c>
      <c r="G366" s="73"/>
      <c r="H366" s="73"/>
      <c r="I366" s="188"/>
      <c r="J366" s="73"/>
      <c r="K366" s="73"/>
      <c r="L366" s="71"/>
      <c r="M366" s="231"/>
      <c r="N366" s="46"/>
      <c r="O366" s="46"/>
      <c r="P366" s="46"/>
      <c r="Q366" s="46"/>
      <c r="R366" s="46"/>
      <c r="S366" s="46"/>
      <c r="T366" s="94"/>
      <c r="AT366" s="23" t="s">
        <v>167</v>
      </c>
      <c r="AU366" s="23" t="s">
        <v>82</v>
      </c>
    </row>
    <row r="367" spans="2:51" s="12" customFormat="1" ht="13.5">
      <c r="B367" s="242"/>
      <c r="C367" s="243"/>
      <c r="D367" s="229" t="s">
        <v>208</v>
      </c>
      <c r="E367" s="244" t="s">
        <v>21</v>
      </c>
      <c r="F367" s="245" t="s">
        <v>720</v>
      </c>
      <c r="G367" s="243"/>
      <c r="H367" s="246">
        <v>51.194</v>
      </c>
      <c r="I367" s="247"/>
      <c r="J367" s="243"/>
      <c r="K367" s="243"/>
      <c r="L367" s="248"/>
      <c r="M367" s="249"/>
      <c r="N367" s="250"/>
      <c r="O367" s="250"/>
      <c r="P367" s="250"/>
      <c r="Q367" s="250"/>
      <c r="R367" s="250"/>
      <c r="S367" s="250"/>
      <c r="T367" s="251"/>
      <c r="AT367" s="252" t="s">
        <v>208</v>
      </c>
      <c r="AU367" s="252" t="s">
        <v>82</v>
      </c>
      <c r="AV367" s="12" t="s">
        <v>82</v>
      </c>
      <c r="AW367" s="12" t="s">
        <v>35</v>
      </c>
      <c r="AX367" s="12" t="s">
        <v>72</v>
      </c>
      <c r="AY367" s="252" t="s">
        <v>158</v>
      </c>
    </row>
    <row r="368" spans="2:51" s="13" customFormat="1" ht="13.5">
      <c r="B368" s="253"/>
      <c r="C368" s="254"/>
      <c r="D368" s="229" t="s">
        <v>208</v>
      </c>
      <c r="E368" s="255" t="s">
        <v>21</v>
      </c>
      <c r="F368" s="256" t="s">
        <v>211</v>
      </c>
      <c r="G368" s="254"/>
      <c r="H368" s="257">
        <v>51.194</v>
      </c>
      <c r="I368" s="258"/>
      <c r="J368" s="254"/>
      <c r="K368" s="254"/>
      <c r="L368" s="259"/>
      <c r="M368" s="260"/>
      <c r="N368" s="261"/>
      <c r="O368" s="261"/>
      <c r="P368" s="261"/>
      <c r="Q368" s="261"/>
      <c r="R368" s="261"/>
      <c r="S368" s="261"/>
      <c r="T368" s="262"/>
      <c r="AT368" s="263" t="s">
        <v>208</v>
      </c>
      <c r="AU368" s="263" t="s">
        <v>82</v>
      </c>
      <c r="AV368" s="13" t="s">
        <v>165</v>
      </c>
      <c r="AW368" s="13" t="s">
        <v>35</v>
      </c>
      <c r="AX368" s="13" t="s">
        <v>77</v>
      </c>
      <c r="AY368" s="263" t="s">
        <v>158</v>
      </c>
    </row>
    <row r="369" spans="2:65" s="1" customFormat="1" ht="16.5" customHeight="1">
      <c r="B369" s="45"/>
      <c r="C369" s="217" t="s">
        <v>721</v>
      </c>
      <c r="D369" s="217" t="s">
        <v>160</v>
      </c>
      <c r="E369" s="218" t="s">
        <v>722</v>
      </c>
      <c r="F369" s="219" t="s">
        <v>723</v>
      </c>
      <c r="G369" s="220" t="s">
        <v>163</v>
      </c>
      <c r="H369" s="221">
        <v>10.474</v>
      </c>
      <c r="I369" s="222"/>
      <c r="J369" s="223">
        <f>ROUND(I369*H369,2)</f>
        <v>0</v>
      </c>
      <c r="K369" s="219" t="s">
        <v>21</v>
      </c>
      <c r="L369" s="71"/>
      <c r="M369" s="224" t="s">
        <v>21</v>
      </c>
      <c r="N369" s="225" t="s">
        <v>43</v>
      </c>
      <c r="O369" s="46"/>
      <c r="P369" s="226">
        <f>O369*H369</f>
        <v>0</v>
      </c>
      <c r="Q369" s="226">
        <v>0</v>
      </c>
      <c r="R369" s="226">
        <f>Q369*H369</f>
        <v>0</v>
      </c>
      <c r="S369" s="226">
        <v>0</v>
      </c>
      <c r="T369" s="227">
        <f>S369*H369</f>
        <v>0</v>
      </c>
      <c r="AR369" s="23" t="s">
        <v>165</v>
      </c>
      <c r="AT369" s="23" t="s">
        <v>160</v>
      </c>
      <c r="AU369" s="23" t="s">
        <v>82</v>
      </c>
      <c r="AY369" s="23" t="s">
        <v>158</v>
      </c>
      <c r="BE369" s="228">
        <f>IF(N369="základní",J369,0)</f>
        <v>0</v>
      </c>
      <c r="BF369" s="228">
        <f>IF(N369="snížená",J369,0)</f>
        <v>0</v>
      </c>
      <c r="BG369" s="228">
        <f>IF(N369="zákl. přenesená",J369,0)</f>
        <v>0</v>
      </c>
      <c r="BH369" s="228">
        <f>IF(N369="sníž. přenesená",J369,0)</f>
        <v>0</v>
      </c>
      <c r="BI369" s="228">
        <f>IF(N369="nulová",J369,0)</f>
        <v>0</v>
      </c>
      <c r="BJ369" s="23" t="s">
        <v>77</v>
      </c>
      <c r="BK369" s="228">
        <f>ROUND(I369*H369,2)</f>
        <v>0</v>
      </c>
      <c r="BL369" s="23" t="s">
        <v>165</v>
      </c>
      <c r="BM369" s="23" t="s">
        <v>724</v>
      </c>
    </row>
    <row r="370" spans="2:51" s="12" customFormat="1" ht="13.5">
      <c r="B370" s="242"/>
      <c r="C370" s="243"/>
      <c r="D370" s="229" t="s">
        <v>208</v>
      </c>
      <c r="E370" s="244" t="s">
        <v>21</v>
      </c>
      <c r="F370" s="245" t="s">
        <v>725</v>
      </c>
      <c r="G370" s="243"/>
      <c r="H370" s="246">
        <v>10.474</v>
      </c>
      <c r="I370" s="247"/>
      <c r="J370" s="243"/>
      <c r="K370" s="243"/>
      <c r="L370" s="248"/>
      <c r="M370" s="249"/>
      <c r="N370" s="250"/>
      <c r="O370" s="250"/>
      <c r="P370" s="250"/>
      <c r="Q370" s="250"/>
      <c r="R370" s="250"/>
      <c r="S370" s="250"/>
      <c r="T370" s="251"/>
      <c r="AT370" s="252" t="s">
        <v>208</v>
      </c>
      <c r="AU370" s="252" t="s">
        <v>82</v>
      </c>
      <c r="AV370" s="12" t="s">
        <v>82</v>
      </c>
      <c r="AW370" s="12" t="s">
        <v>35</v>
      </c>
      <c r="AX370" s="12" t="s">
        <v>72</v>
      </c>
      <c r="AY370" s="252" t="s">
        <v>158</v>
      </c>
    </row>
    <row r="371" spans="2:51" s="13" customFormat="1" ht="13.5">
      <c r="B371" s="253"/>
      <c r="C371" s="254"/>
      <c r="D371" s="229" t="s">
        <v>208</v>
      </c>
      <c r="E371" s="255" t="s">
        <v>21</v>
      </c>
      <c r="F371" s="256" t="s">
        <v>211</v>
      </c>
      <c r="G371" s="254"/>
      <c r="H371" s="257">
        <v>10.474</v>
      </c>
      <c r="I371" s="258"/>
      <c r="J371" s="254"/>
      <c r="K371" s="254"/>
      <c r="L371" s="259"/>
      <c r="M371" s="260"/>
      <c r="N371" s="261"/>
      <c r="O371" s="261"/>
      <c r="P371" s="261"/>
      <c r="Q371" s="261"/>
      <c r="R371" s="261"/>
      <c r="S371" s="261"/>
      <c r="T371" s="262"/>
      <c r="AT371" s="263" t="s">
        <v>208</v>
      </c>
      <c r="AU371" s="263" t="s">
        <v>82</v>
      </c>
      <c r="AV371" s="13" t="s">
        <v>165</v>
      </c>
      <c r="AW371" s="13" t="s">
        <v>35</v>
      </c>
      <c r="AX371" s="13" t="s">
        <v>77</v>
      </c>
      <c r="AY371" s="263" t="s">
        <v>158</v>
      </c>
    </row>
    <row r="372" spans="2:65" s="1" customFormat="1" ht="25.5" customHeight="1">
      <c r="B372" s="45"/>
      <c r="C372" s="217" t="s">
        <v>726</v>
      </c>
      <c r="D372" s="217" t="s">
        <v>160</v>
      </c>
      <c r="E372" s="218" t="s">
        <v>727</v>
      </c>
      <c r="F372" s="219" t="s">
        <v>728</v>
      </c>
      <c r="G372" s="220" t="s">
        <v>163</v>
      </c>
      <c r="H372" s="221">
        <v>1.046</v>
      </c>
      <c r="I372" s="222"/>
      <c r="J372" s="223">
        <f>ROUND(I372*H372,2)</f>
        <v>0</v>
      </c>
      <c r="K372" s="219" t="s">
        <v>164</v>
      </c>
      <c r="L372" s="71"/>
      <c r="M372" s="224" t="s">
        <v>21</v>
      </c>
      <c r="N372" s="225" t="s">
        <v>43</v>
      </c>
      <c r="O372" s="46"/>
      <c r="P372" s="226">
        <f>O372*H372</f>
        <v>0</v>
      </c>
      <c r="Q372" s="226">
        <v>0</v>
      </c>
      <c r="R372" s="226">
        <f>Q372*H372</f>
        <v>0</v>
      </c>
      <c r="S372" s="226">
        <v>0.089</v>
      </c>
      <c r="T372" s="227">
        <f>S372*H372</f>
        <v>0.093094</v>
      </c>
      <c r="AR372" s="23" t="s">
        <v>165</v>
      </c>
      <c r="AT372" s="23" t="s">
        <v>160</v>
      </c>
      <c r="AU372" s="23" t="s">
        <v>82</v>
      </c>
      <c r="AY372" s="23" t="s">
        <v>158</v>
      </c>
      <c r="BE372" s="228">
        <f>IF(N372="základní",J372,0)</f>
        <v>0</v>
      </c>
      <c r="BF372" s="228">
        <f>IF(N372="snížená",J372,0)</f>
        <v>0</v>
      </c>
      <c r="BG372" s="228">
        <f>IF(N372="zákl. přenesená",J372,0)</f>
        <v>0</v>
      </c>
      <c r="BH372" s="228">
        <f>IF(N372="sníž. přenesená",J372,0)</f>
        <v>0</v>
      </c>
      <c r="BI372" s="228">
        <f>IF(N372="nulová",J372,0)</f>
        <v>0</v>
      </c>
      <c r="BJ372" s="23" t="s">
        <v>77</v>
      </c>
      <c r="BK372" s="228">
        <f>ROUND(I372*H372,2)</f>
        <v>0</v>
      </c>
      <c r="BL372" s="23" t="s">
        <v>165</v>
      </c>
      <c r="BM372" s="23" t="s">
        <v>729</v>
      </c>
    </row>
    <row r="373" spans="2:47" s="1" customFormat="1" ht="13.5">
      <c r="B373" s="45"/>
      <c r="C373" s="73"/>
      <c r="D373" s="229" t="s">
        <v>167</v>
      </c>
      <c r="E373" s="73"/>
      <c r="F373" s="230" t="s">
        <v>730</v>
      </c>
      <c r="G373" s="73"/>
      <c r="H373" s="73"/>
      <c r="I373" s="188"/>
      <c r="J373" s="73"/>
      <c r="K373" s="73"/>
      <c r="L373" s="71"/>
      <c r="M373" s="231"/>
      <c r="N373" s="46"/>
      <c r="O373" s="46"/>
      <c r="P373" s="46"/>
      <c r="Q373" s="46"/>
      <c r="R373" s="46"/>
      <c r="S373" s="46"/>
      <c r="T373" s="94"/>
      <c r="AT373" s="23" t="s">
        <v>167</v>
      </c>
      <c r="AU373" s="23" t="s">
        <v>82</v>
      </c>
    </row>
    <row r="374" spans="2:51" s="12" customFormat="1" ht="13.5">
      <c r="B374" s="242"/>
      <c r="C374" s="243"/>
      <c r="D374" s="229" t="s">
        <v>208</v>
      </c>
      <c r="E374" s="244" t="s">
        <v>21</v>
      </c>
      <c r="F374" s="245" t="s">
        <v>731</v>
      </c>
      <c r="G374" s="243"/>
      <c r="H374" s="246">
        <v>1.046</v>
      </c>
      <c r="I374" s="247"/>
      <c r="J374" s="243"/>
      <c r="K374" s="243"/>
      <c r="L374" s="248"/>
      <c r="M374" s="249"/>
      <c r="N374" s="250"/>
      <c r="O374" s="250"/>
      <c r="P374" s="250"/>
      <c r="Q374" s="250"/>
      <c r="R374" s="250"/>
      <c r="S374" s="250"/>
      <c r="T374" s="251"/>
      <c r="AT374" s="252" t="s">
        <v>208</v>
      </c>
      <c r="AU374" s="252" t="s">
        <v>82</v>
      </c>
      <c r="AV374" s="12" t="s">
        <v>82</v>
      </c>
      <c r="AW374" s="12" t="s">
        <v>35</v>
      </c>
      <c r="AX374" s="12" t="s">
        <v>72</v>
      </c>
      <c r="AY374" s="252" t="s">
        <v>158</v>
      </c>
    </row>
    <row r="375" spans="2:51" s="13" customFormat="1" ht="13.5">
      <c r="B375" s="253"/>
      <c r="C375" s="254"/>
      <c r="D375" s="229" t="s">
        <v>208</v>
      </c>
      <c r="E375" s="255" t="s">
        <v>21</v>
      </c>
      <c r="F375" s="256" t="s">
        <v>211</v>
      </c>
      <c r="G375" s="254"/>
      <c r="H375" s="257">
        <v>1.046</v>
      </c>
      <c r="I375" s="258"/>
      <c r="J375" s="254"/>
      <c r="K375" s="254"/>
      <c r="L375" s="259"/>
      <c r="M375" s="260"/>
      <c r="N375" s="261"/>
      <c r="O375" s="261"/>
      <c r="P375" s="261"/>
      <c r="Q375" s="261"/>
      <c r="R375" s="261"/>
      <c r="S375" s="261"/>
      <c r="T375" s="262"/>
      <c r="AT375" s="263" t="s">
        <v>208</v>
      </c>
      <c r="AU375" s="263" t="s">
        <v>82</v>
      </c>
      <c r="AV375" s="13" t="s">
        <v>165</v>
      </c>
      <c r="AW375" s="13" t="s">
        <v>35</v>
      </c>
      <c r="AX375" s="13" t="s">
        <v>77</v>
      </c>
      <c r="AY375" s="263" t="s">
        <v>158</v>
      </c>
    </row>
    <row r="376" spans="2:65" s="1" customFormat="1" ht="25.5" customHeight="1">
      <c r="B376" s="45"/>
      <c r="C376" s="217" t="s">
        <v>732</v>
      </c>
      <c r="D376" s="217" t="s">
        <v>160</v>
      </c>
      <c r="E376" s="218" t="s">
        <v>733</v>
      </c>
      <c r="F376" s="219" t="s">
        <v>734</v>
      </c>
      <c r="G376" s="220" t="s">
        <v>163</v>
      </c>
      <c r="H376" s="221">
        <v>83.588</v>
      </c>
      <c r="I376" s="222"/>
      <c r="J376" s="223">
        <f>ROUND(I376*H376,2)</f>
        <v>0</v>
      </c>
      <c r="K376" s="219" t="s">
        <v>164</v>
      </c>
      <c r="L376" s="71"/>
      <c r="M376" s="224" t="s">
        <v>21</v>
      </c>
      <c r="N376" s="225" t="s">
        <v>43</v>
      </c>
      <c r="O376" s="46"/>
      <c r="P376" s="226">
        <f>O376*H376</f>
        <v>0</v>
      </c>
      <c r="Q376" s="226">
        <v>0</v>
      </c>
      <c r="R376" s="226">
        <f>Q376*H376</f>
        <v>0</v>
      </c>
      <c r="S376" s="226">
        <v>0.053</v>
      </c>
      <c r="T376" s="227">
        <f>S376*H376</f>
        <v>4.4301639999999995</v>
      </c>
      <c r="AR376" s="23" t="s">
        <v>165</v>
      </c>
      <c r="AT376" s="23" t="s">
        <v>160</v>
      </c>
      <c r="AU376" s="23" t="s">
        <v>82</v>
      </c>
      <c r="AY376" s="23" t="s">
        <v>158</v>
      </c>
      <c r="BE376" s="228">
        <f>IF(N376="základní",J376,0)</f>
        <v>0</v>
      </c>
      <c r="BF376" s="228">
        <f>IF(N376="snížená",J376,0)</f>
        <v>0</v>
      </c>
      <c r="BG376" s="228">
        <f>IF(N376="zákl. přenesená",J376,0)</f>
        <v>0</v>
      </c>
      <c r="BH376" s="228">
        <f>IF(N376="sníž. přenesená",J376,0)</f>
        <v>0</v>
      </c>
      <c r="BI376" s="228">
        <f>IF(N376="nulová",J376,0)</f>
        <v>0</v>
      </c>
      <c r="BJ376" s="23" t="s">
        <v>77</v>
      </c>
      <c r="BK376" s="228">
        <f>ROUND(I376*H376,2)</f>
        <v>0</v>
      </c>
      <c r="BL376" s="23" t="s">
        <v>165</v>
      </c>
      <c r="BM376" s="23" t="s">
        <v>735</v>
      </c>
    </row>
    <row r="377" spans="2:47" s="1" customFormat="1" ht="13.5">
      <c r="B377" s="45"/>
      <c r="C377" s="73"/>
      <c r="D377" s="229" t="s">
        <v>167</v>
      </c>
      <c r="E377" s="73"/>
      <c r="F377" s="230" t="s">
        <v>730</v>
      </c>
      <c r="G377" s="73"/>
      <c r="H377" s="73"/>
      <c r="I377" s="188"/>
      <c r="J377" s="73"/>
      <c r="K377" s="73"/>
      <c r="L377" s="71"/>
      <c r="M377" s="231"/>
      <c r="N377" s="46"/>
      <c r="O377" s="46"/>
      <c r="P377" s="46"/>
      <c r="Q377" s="46"/>
      <c r="R377" s="46"/>
      <c r="S377" s="46"/>
      <c r="T377" s="94"/>
      <c r="AT377" s="23" t="s">
        <v>167</v>
      </c>
      <c r="AU377" s="23" t="s">
        <v>82</v>
      </c>
    </row>
    <row r="378" spans="2:51" s="12" customFormat="1" ht="13.5">
      <c r="B378" s="242"/>
      <c r="C378" s="243"/>
      <c r="D378" s="229" t="s">
        <v>208</v>
      </c>
      <c r="E378" s="244" t="s">
        <v>21</v>
      </c>
      <c r="F378" s="245" t="s">
        <v>736</v>
      </c>
      <c r="G378" s="243"/>
      <c r="H378" s="246">
        <v>83.588</v>
      </c>
      <c r="I378" s="247"/>
      <c r="J378" s="243"/>
      <c r="K378" s="243"/>
      <c r="L378" s="248"/>
      <c r="M378" s="249"/>
      <c r="N378" s="250"/>
      <c r="O378" s="250"/>
      <c r="P378" s="250"/>
      <c r="Q378" s="250"/>
      <c r="R378" s="250"/>
      <c r="S378" s="250"/>
      <c r="T378" s="251"/>
      <c r="AT378" s="252" t="s">
        <v>208</v>
      </c>
      <c r="AU378" s="252" t="s">
        <v>82</v>
      </c>
      <c r="AV378" s="12" t="s">
        <v>82</v>
      </c>
      <c r="AW378" s="12" t="s">
        <v>35</v>
      </c>
      <c r="AX378" s="12" t="s">
        <v>72</v>
      </c>
      <c r="AY378" s="252" t="s">
        <v>158</v>
      </c>
    </row>
    <row r="379" spans="2:51" s="13" customFormat="1" ht="13.5">
      <c r="B379" s="253"/>
      <c r="C379" s="254"/>
      <c r="D379" s="229" t="s">
        <v>208</v>
      </c>
      <c r="E379" s="255" t="s">
        <v>21</v>
      </c>
      <c r="F379" s="256" t="s">
        <v>211</v>
      </c>
      <c r="G379" s="254"/>
      <c r="H379" s="257">
        <v>83.588</v>
      </c>
      <c r="I379" s="258"/>
      <c r="J379" s="254"/>
      <c r="K379" s="254"/>
      <c r="L379" s="259"/>
      <c r="M379" s="260"/>
      <c r="N379" s="261"/>
      <c r="O379" s="261"/>
      <c r="P379" s="261"/>
      <c r="Q379" s="261"/>
      <c r="R379" s="261"/>
      <c r="S379" s="261"/>
      <c r="T379" s="262"/>
      <c r="AT379" s="263" t="s">
        <v>208</v>
      </c>
      <c r="AU379" s="263" t="s">
        <v>82</v>
      </c>
      <c r="AV379" s="13" t="s">
        <v>165</v>
      </c>
      <c r="AW379" s="13" t="s">
        <v>35</v>
      </c>
      <c r="AX379" s="13" t="s">
        <v>77</v>
      </c>
      <c r="AY379" s="263" t="s">
        <v>158</v>
      </c>
    </row>
    <row r="380" spans="2:65" s="1" customFormat="1" ht="25.5" customHeight="1">
      <c r="B380" s="45"/>
      <c r="C380" s="217" t="s">
        <v>737</v>
      </c>
      <c r="D380" s="217" t="s">
        <v>160</v>
      </c>
      <c r="E380" s="218" t="s">
        <v>738</v>
      </c>
      <c r="F380" s="219" t="s">
        <v>739</v>
      </c>
      <c r="G380" s="220" t="s">
        <v>163</v>
      </c>
      <c r="H380" s="221">
        <v>3.546</v>
      </c>
      <c r="I380" s="222"/>
      <c r="J380" s="223">
        <f>ROUND(I380*H380,2)</f>
        <v>0</v>
      </c>
      <c r="K380" s="219" t="s">
        <v>164</v>
      </c>
      <c r="L380" s="71"/>
      <c r="M380" s="224" t="s">
        <v>21</v>
      </c>
      <c r="N380" s="225" t="s">
        <v>43</v>
      </c>
      <c r="O380" s="46"/>
      <c r="P380" s="226">
        <f>O380*H380</f>
        <v>0</v>
      </c>
      <c r="Q380" s="226">
        <v>0</v>
      </c>
      <c r="R380" s="226">
        <f>Q380*H380</f>
        <v>0</v>
      </c>
      <c r="S380" s="226">
        <v>0.076</v>
      </c>
      <c r="T380" s="227">
        <f>S380*H380</f>
        <v>0.26949599999999996</v>
      </c>
      <c r="AR380" s="23" t="s">
        <v>165</v>
      </c>
      <c r="AT380" s="23" t="s">
        <v>160</v>
      </c>
      <c r="AU380" s="23" t="s">
        <v>82</v>
      </c>
      <c r="AY380" s="23" t="s">
        <v>158</v>
      </c>
      <c r="BE380" s="228">
        <f>IF(N380="základní",J380,0)</f>
        <v>0</v>
      </c>
      <c r="BF380" s="228">
        <f>IF(N380="snížená",J380,0)</f>
        <v>0</v>
      </c>
      <c r="BG380" s="228">
        <f>IF(N380="zákl. přenesená",J380,0)</f>
        <v>0</v>
      </c>
      <c r="BH380" s="228">
        <f>IF(N380="sníž. přenesená",J380,0)</f>
        <v>0</v>
      </c>
      <c r="BI380" s="228">
        <f>IF(N380="nulová",J380,0)</f>
        <v>0</v>
      </c>
      <c r="BJ380" s="23" t="s">
        <v>77</v>
      </c>
      <c r="BK380" s="228">
        <f>ROUND(I380*H380,2)</f>
        <v>0</v>
      </c>
      <c r="BL380" s="23" t="s">
        <v>165</v>
      </c>
      <c r="BM380" s="23" t="s">
        <v>740</v>
      </c>
    </row>
    <row r="381" spans="2:47" s="1" customFormat="1" ht="13.5">
      <c r="B381" s="45"/>
      <c r="C381" s="73"/>
      <c r="D381" s="229" t="s">
        <v>167</v>
      </c>
      <c r="E381" s="73"/>
      <c r="F381" s="230" t="s">
        <v>730</v>
      </c>
      <c r="G381" s="73"/>
      <c r="H381" s="73"/>
      <c r="I381" s="188"/>
      <c r="J381" s="73"/>
      <c r="K381" s="73"/>
      <c r="L381" s="71"/>
      <c r="M381" s="231"/>
      <c r="N381" s="46"/>
      <c r="O381" s="46"/>
      <c r="P381" s="46"/>
      <c r="Q381" s="46"/>
      <c r="R381" s="46"/>
      <c r="S381" s="46"/>
      <c r="T381" s="94"/>
      <c r="AT381" s="23" t="s">
        <v>167</v>
      </c>
      <c r="AU381" s="23" t="s">
        <v>82</v>
      </c>
    </row>
    <row r="382" spans="2:51" s="12" customFormat="1" ht="13.5">
      <c r="B382" s="242"/>
      <c r="C382" s="243"/>
      <c r="D382" s="229" t="s">
        <v>208</v>
      </c>
      <c r="E382" s="244" t="s">
        <v>21</v>
      </c>
      <c r="F382" s="245" t="s">
        <v>741</v>
      </c>
      <c r="G382" s="243"/>
      <c r="H382" s="246">
        <v>3.546</v>
      </c>
      <c r="I382" s="247"/>
      <c r="J382" s="243"/>
      <c r="K382" s="243"/>
      <c r="L382" s="248"/>
      <c r="M382" s="249"/>
      <c r="N382" s="250"/>
      <c r="O382" s="250"/>
      <c r="P382" s="250"/>
      <c r="Q382" s="250"/>
      <c r="R382" s="250"/>
      <c r="S382" s="250"/>
      <c r="T382" s="251"/>
      <c r="AT382" s="252" t="s">
        <v>208</v>
      </c>
      <c r="AU382" s="252" t="s">
        <v>82</v>
      </c>
      <c r="AV382" s="12" t="s">
        <v>82</v>
      </c>
      <c r="AW382" s="12" t="s">
        <v>35</v>
      </c>
      <c r="AX382" s="12" t="s">
        <v>72</v>
      </c>
      <c r="AY382" s="252" t="s">
        <v>158</v>
      </c>
    </row>
    <row r="383" spans="2:51" s="13" customFormat="1" ht="13.5">
      <c r="B383" s="253"/>
      <c r="C383" s="254"/>
      <c r="D383" s="229" t="s">
        <v>208</v>
      </c>
      <c r="E383" s="255" t="s">
        <v>21</v>
      </c>
      <c r="F383" s="256" t="s">
        <v>211</v>
      </c>
      <c r="G383" s="254"/>
      <c r="H383" s="257">
        <v>3.546</v>
      </c>
      <c r="I383" s="258"/>
      <c r="J383" s="254"/>
      <c r="K383" s="254"/>
      <c r="L383" s="259"/>
      <c r="M383" s="260"/>
      <c r="N383" s="261"/>
      <c r="O383" s="261"/>
      <c r="P383" s="261"/>
      <c r="Q383" s="261"/>
      <c r="R383" s="261"/>
      <c r="S383" s="261"/>
      <c r="T383" s="262"/>
      <c r="AT383" s="263" t="s">
        <v>208</v>
      </c>
      <c r="AU383" s="263" t="s">
        <v>82</v>
      </c>
      <c r="AV383" s="13" t="s">
        <v>165</v>
      </c>
      <c r="AW383" s="13" t="s">
        <v>35</v>
      </c>
      <c r="AX383" s="13" t="s">
        <v>77</v>
      </c>
      <c r="AY383" s="263" t="s">
        <v>158</v>
      </c>
    </row>
    <row r="384" spans="2:65" s="1" customFormat="1" ht="25.5" customHeight="1">
      <c r="B384" s="45"/>
      <c r="C384" s="217" t="s">
        <v>742</v>
      </c>
      <c r="D384" s="217" t="s">
        <v>160</v>
      </c>
      <c r="E384" s="218" t="s">
        <v>743</v>
      </c>
      <c r="F384" s="219" t="s">
        <v>744</v>
      </c>
      <c r="G384" s="220" t="s">
        <v>163</v>
      </c>
      <c r="H384" s="221">
        <v>13.681</v>
      </c>
      <c r="I384" s="222"/>
      <c r="J384" s="223">
        <f>ROUND(I384*H384,2)</f>
        <v>0</v>
      </c>
      <c r="K384" s="219" t="s">
        <v>164</v>
      </c>
      <c r="L384" s="71"/>
      <c r="M384" s="224" t="s">
        <v>21</v>
      </c>
      <c r="N384" s="225" t="s">
        <v>43</v>
      </c>
      <c r="O384" s="46"/>
      <c r="P384" s="226">
        <f>O384*H384</f>
        <v>0</v>
      </c>
      <c r="Q384" s="226">
        <v>0</v>
      </c>
      <c r="R384" s="226">
        <f>Q384*H384</f>
        <v>0</v>
      </c>
      <c r="S384" s="226">
        <v>0.063</v>
      </c>
      <c r="T384" s="227">
        <f>S384*H384</f>
        <v>0.861903</v>
      </c>
      <c r="AR384" s="23" t="s">
        <v>165</v>
      </c>
      <c r="AT384" s="23" t="s">
        <v>160</v>
      </c>
      <c r="AU384" s="23" t="s">
        <v>82</v>
      </c>
      <c r="AY384" s="23" t="s">
        <v>158</v>
      </c>
      <c r="BE384" s="228">
        <f>IF(N384="základní",J384,0)</f>
        <v>0</v>
      </c>
      <c r="BF384" s="228">
        <f>IF(N384="snížená",J384,0)</f>
        <v>0</v>
      </c>
      <c r="BG384" s="228">
        <f>IF(N384="zákl. přenesená",J384,0)</f>
        <v>0</v>
      </c>
      <c r="BH384" s="228">
        <f>IF(N384="sníž. přenesená",J384,0)</f>
        <v>0</v>
      </c>
      <c r="BI384" s="228">
        <f>IF(N384="nulová",J384,0)</f>
        <v>0</v>
      </c>
      <c r="BJ384" s="23" t="s">
        <v>77</v>
      </c>
      <c r="BK384" s="228">
        <f>ROUND(I384*H384,2)</f>
        <v>0</v>
      </c>
      <c r="BL384" s="23" t="s">
        <v>165</v>
      </c>
      <c r="BM384" s="23" t="s">
        <v>745</v>
      </c>
    </row>
    <row r="385" spans="2:47" s="1" customFormat="1" ht="13.5">
      <c r="B385" s="45"/>
      <c r="C385" s="73"/>
      <c r="D385" s="229" t="s">
        <v>167</v>
      </c>
      <c r="E385" s="73"/>
      <c r="F385" s="230" t="s">
        <v>730</v>
      </c>
      <c r="G385" s="73"/>
      <c r="H385" s="73"/>
      <c r="I385" s="188"/>
      <c r="J385" s="73"/>
      <c r="K385" s="73"/>
      <c r="L385" s="71"/>
      <c r="M385" s="231"/>
      <c r="N385" s="46"/>
      <c r="O385" s="46"/>
      <c r="P385" s="46"/>
      <c r="Q385" s="46"/>
      <c r="R385" s="46"/>
      <c r="S385" s="46"/>
      <c r="T385" s="94"/>
      <c r="AT385" s="23" t="s">
        <v>167</v>
      </c>
      <c r="AU385" s="23" t="s">
        <v>82</v>
      </c>
    </row>
    <row r="386" spans="2:51" s="12" customFormat="1" ht="13.5">
      <c r="B386" s="242"/>
      <c r="C386" s="243"/>
      <c r="D386" s="229" t="s">
        <v>208</v>
      </c>
      <c r="E386" s="244" t="s">
        <v>21</v>
      </c>
      <c r="F386" s="245" t="s">
        <v>746</v>
      </c>
      <c r="G386" s="243"/>
      <c r="H386" s="246">
        <v>13.681</v>
      </c>
      <c r="I386" s="247"/>
      <c r="J386" s="243"/>
      <c r="K386" s="243"/>
      <c r="L386" s="248"/>
      <c r="M386" s="249"/>
      <c r="N386" s="250"/>
      <c r="O386" s="250"/>
      <c r="P386" s="250"/>
      <c r="Q386" s="250"/>
      <c r="R386" s="250"/>
      <c r="S386" s="250"/>
      <c r="T386" s="251"/>
      <c r="AT386" s="252" t="s">
        <v>208</v>
      </c>
      <c r="AU386" s="252" t="s">
        <v>82</v>
      </c>
      <c r="AV386" s="12" t="s">
        <v>82</v>
      </c>
      <c r="AW386" s="12" t="s">
        <v>35</v>
      </c>
      <c r="AX386" s="12" t="s">
        <v>72</v>
      </c>
      <c r="AY386" s="252" t="s">
        <v>158</v>
      </c>
    </row>
    <row r="387" spans="2:51" s="13" customFormat="1" ht="13.5">
      <c r="B387" s="253"/>
      <c r="C387" s="254"/>
      <c r="D387" s="229" t="s">
        <v>208</v>
      </c>
      <c r="E387" s="255" t="s">
        <v>21</v>
      </c>
      <c r="F387" s="256" t="s">
        <v>211</v>
      </c>
      <c r="G387" s="254"/>
      <c r="H387" s="257">
        <v>13.681</v>
      </c>
      <c r="I387" s="258"/>
      <c r="J387" s="254"/>
      <c r="K387" s="254"/>
      <c r="L387" s="259"/>
      <c r="M387" s="260"/>
      <c r="N387" s="261"/>
      <c r="O387" s="261"/>
      <c r="P387" s="261"/>
      <c r="Q387" s="261"/>
      <c r="R387" s="261"/>
      <c r="S387" s="261"/>
      <c r="T387" s="262"/>
      <c r="AT387" s="263" t="s">
        <v>208</v>
      </c>
      <c r="AU387" s="263" t="s">
        <v>82</v>
      </c>
      <c r="AV387" s="13" t="s">
        <v>165</v>
      </c>
      <c r="AW387" s="13" t="s">
        <v>35</v>
      </c>
      <c r="AX387" s="13" t="s">
        <v>77</v>
      </c>
      <c r="AY387" s="263" t="s">
        <v>158</v>
      </c>
    </row>
    <row r="388" spans="2:65" s="1" customFormat="1" ht="25.5" customHeight="1">
      <c r="B388" s="45"/>
      <c r="C388" s="217" t="s">
        <v>747</v>
      </c>
      <c r="D388" s="217" t="s">
        <v>160</v>
      </c>
      <c r="E388" s="218" t="s">
        <v>748</v>
      </c>
      <c r="F388" s="219" t="s">
        <v>749</v>
      </c>
      <c r="G388" s="220" t="s">
        <v>163</v>
      </c>
      <c r="H388" s="221">
        <v>28.634</v>
      </c>
      <c r="I388" s="222"/>
      <c r="J388" s="223">
        <f>ROUND(I388*H388,2)</f>
        <v>0</v>
      </c>
      <c r="K388" s="219" t="s">
        <v>164</v>
      </c>
      <c r="L388" s="71"/>
      <c r="M388" s="224" t="s">
        <v>21</v>
      </c>
      <c r="N388" s="225" t="s">
        <v>43</v>
      </c>
      <c r="O388" s="46"/>
      <c r="P388" s="226">
        <f>O388*H388</f>
        <v>0</v>
      </c>
      <c r="Q388" s="226">
        <v>0</v>
      </c>
      <c r="R388" s="226">
        <f>Q388*H388</f>
        <v>0</v>
      </c>
      <c r="S388" s="226">
        <v>0.025</v>
      </c>
      <c r="T388" s="227">
        <f>S388*H388</f>
        <v>0.7158500000000001</v>
      </c>
      <c r="AR388" s="23" t="s">
        <v>165</v>
      </c>
      <c r="AT388" s="23" t="s">
        <v>160</v>
      </c>
      <c r="AU388" s="23" t="s">
        <v>82</v>
      </c>
      <c r="AY388" s="23" t="s">
        <v>158</v>
      </c>
      <c r="BE388" s="228">
        <f>IF(N388="základní",J388,0)</f>
        <v>0</v>
      </c>
      <c r="BF388" s="228">
        <f>IF(N388="snížená",J388,0)</f>
        <v>0</v>
      </c>
      <c r="BG388" s="228">
        <f>IF(N388="zákl. přenesená",J388,0)</f>
        <v>0</v>
      </c>
      <c r="BH388" s="228">
        <f>IF(N388="sníž. přenesená",J388,0)</f>
        <v>0</v>
      </c>
      <c r="BI388" s="228">
        <f>IF(N388="nulová",J388,0)</f>
        <v>0</v>
      </c>
      <c r="BJ388" s="23" t="s">
        <v>77</v>
      </c>
      <c r="BK388" s="228">
        <f>ROUND(I388*H388,2)</f>
        <v>0</v>
      </c>
      <c r="BL388" s="23" t="s">
        <v>165</v>
      </c>
      <c r="BM388" s="23" t="s">
        <v>750</v>
      </c>
    </row>
    <row r="389" spans="2:47" s="1" customFormat="1" ht="13.5">
      <c r="B389" s="45"/>
      <c r="C389" s="73"/>
      <c r="D389" s="229" t="s">
        <v>167</v>
      </c>
      <c r="E389" s="73"/>
      <c r="F389" s="230" t="s">
        <v>730</v>
      </c>
      <c r="G389" s="73"/>
      <c r="H389" s="73"/>
      <c r="I389" s="188"/>
      <c r="J389" s="73"/>
      <c r="K389" s="73"/>
      <c r="L389" s="71"/>
      <c r="M389" s="231"/>
      <c r="N389" s="46"/>
      <c r="O389" s="46"/>
      <c r="P389" s="46"/>
      <c r="Q389" s="46"/>
      <c r="R389" s="46"/>
      <c r="S389" s="46"/>
      <c r="T389" s="94"/>
      <c r="AT389" s="23" t="s">
        <v>167</v>
      </c>
      <c r="AU389" s="23" t="s">
        <v>82</v>
      </c>
    </row>
    <row r="390" spans="2:51" s="12" customFormat="1" ht="13.5">
      <c r="B390" s="242"/>
      <c r="C390" s="243"/>
      <c r="D390" s="229" t="s">
        <v>208</v>
      </c>
      <c r="E390" s="244" t="s">
        <v>21</v>
      </c>
      <c r="F390" s="245" t="s">
        <v>751</v>
      </c>
      <c r="G390" s="243"/>
      <c r="H390" s="246">
        <v>28.634</v>
      </c>
      <c r="I390" s="247"/>
      <c r="J390" s="243"/>
      <c r="K390" s="243"/>
      <c r="L390" s="248"/>
      <c r="M390" s="249"/>
      <c r="N390" s="250"/>
      <c r="O390" s="250"/>
      <c r="P390" s="250"/>
      <c r="Q390" s="250"/>
      <c r="R390" s="250"/>
      <c r="S390" s="250"/>
      <c r="T390" s="251"/>
      <c r="AT390" s="252" t="s">
        <v>208</v>
      </c>
      <c r="AU390" s="252" t="s">
        <v>82</v>
      </c>
      <c r="AV390" s="12" t="s">
        <v>82</v>
      </c>
      <c r="AW390" s="12" t="s">
        <v>35</v>
      </c>
      <c r="AX390" s="12" t="s">
        <v>72</v>
      </c>
      <c r="AY390" s="252" t="s">
        <v>158</v>
      </c>
    </row>
    <row r="391" spans="2:51" s="13" customFormat="1" ht="13.5">
      <c r="B391" s="253"/>
      <c r="C391" s="254"/>
      <c r="D391" s="229" t="s">
        <v>208</v>
      </c>
      <c r="E391" s="255" t="s">
        <v>21</v>
      </c>
      <c r="F391" s="256" t="s">
        <v>211</v>
      </c>
      <c r="G391" s="254"/>
      <c r="H391" s="257">
        <v>28.634</v>
      </c>
      <c r="I391" s="258"/>
      <c r="J391" s="254"/>
      <c r="K391" s="254"/>
      <c r="L391" s="259"/>
      <c r="M391" s="260"/>
      <c r="N391" s="261"/>
      <c r="O391" s="261"/>
      <c r="P391" s="261"/>
      <c r="Q391" s="261"/>
      <c r="R391" s="261"/>
      <c r="S391" s="261"/>
      <c r="T391" s="262"/>
      <c r="AT391" s="263" t="s">
        <v>208</v>
      </c>
      <c r="AU391" s="263" t="s">
        <v>82</v>
      </c>
      <c r="AV391" s="13" t="s">
        <v>165</v>
      </c>
      <c r="AW391" s="13" t="s">
        <v>35</v>
      </c>
      <c r="AX391" s="13" t="s">
        <v>77</v>
      </c>
      <c r="AY391" s="263" t="s">
        <v>158</v>
      </c>
    </row>
    <row r="392" spans="2:65" s="1" customFormat="1" ht="16.5" customHeight="1">
      <c r="B392" s="45"/>
      <c r="C392" s="217" t="s">
        <v>752</v>
      </c>
      <c r="D392" s="217" t="s">
        <v>160</v>
      </c>
      <c r="E392" s="218" t="s">
        <v>753</v>
      </c>
      <c r="F392" s="219" t="s">
        <v>754</v>
      </c>
      <c r="G392" s="220" t="s">
        <v>163</v>
      </c>
      <c r="H392" s="221">
        <v>504.652</v>
      </c>
      <c r="I392" s="222"/>
      <c r="J392" s="223">
        <f>ROUND(I392*H392,2)</f>
        <v>0</v>
      </c>
      <c r="K392" s="219" t="s">
        <v>21</v>
      </c>
      <c r="L392" s="71"/>
      <c r="M392" s="224" t="s">
        <v>21</v>
      </c>
      <c r="N392" s="225" t="s">
        <v>43</v>
      </c>
      <c r="O392" s="46"/>
      <c r="P392" s="226">
        <f>O392*H392</f>
        <v>0</v>
      </c>
      <c r="Q392" s="226">
        <v>0</v>
      </c>
      <c r="R392" s="226">
        <f>Q392*H392</f>
        <v>0</v>
      </c>
      <c r="S392" s="226">
        <v>0</v>
      </c>
      <c r="T392" s="227">
        <f>S392*H392</f>
        <v>0</v>
      </c>
      <c r="AR392" s="23" t="s">
        <v>165</v>
      </c>
      <c r="AT392" s="23" t="s">
        <v>160</v>
      </c>
      <c r="AU392" s="23" t="s">
        <v>82</v>
      </c>
      <c r="AY392" s="23" t="s">
        <v>158</v>
      </c>
      <c r="BE392" s="228">
        <f>IF(N392="základní",J392,0)</f>
        <v>0</v>
      </c>
      <c r="BF392" s="228">
        <f>IF(N392="snížená",J392,0)</f>
        <v>0</v>
      </c>
      <c r="BG392" s="228">
        <f>IF(N392="zákl. přenesená",J392,0)</f>
        <v>0</v>
      </c>
      <c r="BH392" s="228">
        <f>IF(N392="sníž. přenesená",J392,0)</f>
        <v>0</v>
      </c>
      <c r="BI392" s="228">
        <f>IF(N392="nulová",J392,0)</f>
        <v>0</v>
      </c>
      <c r="BJ392" s="23" t="s">
        <v>77</v>
      </c>
      <c r="BK392" s="228">
        <f>ROUND(I392*H392,2)</f>
        <v>0</v>
      </c>
      <c r="BL392" s="23" t="s">
        <v>165</v>
      </c>
      <c r="BM392" s="23" t="s">
        <v>755</v>
      </c>
    </row>
    <row r="393" spans="2:51" s="12" customFormat="1" ht="13.5">
      <c r="B393" s="242"/>
      <c r="C393" s="243"/>
      <c r="D393" s="229" t="s">
        <v>208</v>
      </c>
      <c r="E393" s="244" t="s">
        <v>21</v>
      </c>
      <c r="F393" s="245" t="s">
        <v>756</v>
      </c>
      <c r="G393" s="243"/>
      <c r="H393" s="246">
        <v>413.758</v>
      </c>
      <c r="I393" s="247"/>
      <c r="J393" s="243"/>
      <c r="K393" s="243"/>
      <c r="L393" s="248"/>
      <c r="M393" s="249"/>
      <c r="N393" s="250"/>
      <c r="O393" s="250"/>
      <c r="P393" s="250"/>
      <c r="Q393" s="250"/>
      <c r="R393" s="250"/>
      <c r="S393" s="250"/>
      <c r="T393" s="251"/>
      <c r="AT393" s="252" t="s">
        <v>208</v>
      </c>
      <c r="AU393" s="252" t="s">
        <v>82</v>
      </c>
      <c r="AV393" s="12" t="s">
        <v>82</v>
      </c>
      <c r="AW393" s="12" t="s">
        <v>35</v>
      </c>
      <c r="AX393" s="12" t="s">
        <v>72</v>
      </c>
      <c r="AY393" s="252" t="s">
        <v>158</v>
      </c>
    </row>
    <row r="394" spans="2:51" s="12" customFormat="1" ht="13.5">
      <c r="B394" s="242"/>
      <c r="C394" s="243"/>
      <c r="D394" s="229" t="s">
        <v>208</v>
      </c>
      <c r="E394" s="244" t="s">
        <v>21</v>
      </c>
      <c r="F394" s="245" t="s">
        <v>757</v>
      </c>
      <c r="G394" s="243"/>
      <c r="H394" s="246">
        <v>90.894</v>
      </c>
      <c r="I394" s="247"/>
      <c r="J394" s="243"/>
      <c r="K394" s="243"/>
      <c r="L394" s="248"/>
      <c r="M394" s="249"/>
      <c r="N394" s="250"/>
      <c r="O394" s="250"/>
      <c r="P394" s="250"/>
      <c r="Q394" s="250"/>
      <c r="R394" s="250"/>
      <c r="S394" s="250"/>
      <c r="T394" s="251"/>
      <c r="AT394" s="252" t="s">
        <v>208</v>
      </c>
      <c r="AU394" s="252" t="s">
        <v>82</v>
      </c>
      <c r="AV394" s="12" t="s">
        <v>82</v>
      </c>
      <c r="AW394" s="12" t="s">
        <v>35</v>
      </c>
      <c r="AX394" s="12" t="s">
        <v>72</v>
      </c>
      <c r="AY394" s="252" t="s">
        <v>158</v>
      </c>
    </row>
    <row r="395" spans="2:51" s="13" customFormat="1" ht="13.5">
      <c r="B395" s="253"/>
      <c r="C395" s="254"/>
      <c r="D395" s="229" t="s">
        <v>208</v>
      </c>
      <c r="E395" s="255" t="s">
        <v>21</v>
      </c>
      <c r="F395" s="256" t="s">
        <v>211</v>
      </c>
      <c r="G395" s="254"/>
      <c r="H395" s="257">
        <v>504.652</v>
      </c>
      <c r="I395" s="258"/>
      <c r="J395" s="254"/>
      <c r="K395" s="254"/>
      <c r="L395" s="259"/>
      <c r="M395" s="260"/>
      <c r="N395" s="261"/>
      <c r="O395" s="261"/>
      <c r="P395" s="261"/>
      <c r="Q395" s="261"/>
      <c r="R395" s="261"/>
      <c r="S395" s="261"/>
      <c r="T395" s="262"/>
      <c r="AT395" s="263" t="s">
        <v>208</v>
      </c>
      <c r="AU395" s="263" t="s">
        <v>82</v>
      </c>
      <c r="AV395" s="13" t="s">
        <v>165</v>
      </c>
      <c r="AW395" s="13" t="s">
        <v>35</v>
      </c>
      <c r="AX395" s="13" t="s">
        <v>77</v>
      </c>
      <c r="AY395" s="263" t="s">
        <v>158</v>
      </c>
    </row>
    <row r="396" spans="2:65" s="1" customFormat="1" ht="25.5" customHeight="1">
      <c r="B396" s="45"/>
      <c r="C396" s="217" t="s">
        <v>758</v>
      </c>
      <c r="D396" s="217" t="s">
        <v>160</v>
      </c>
      <c r="E396" s="218" t="s">
        <v>759</v>
      </c>
      <c r="F396" s="219" t="s">
        <v>760</v>
      </c>
      <c r="G396" s="220" t="s">
        <v>163</v>
      </c>
      <c r="H396" s="221">
        <v>8.937</v>
      </c>
      <c r="I396" s="222"/>
      <c r="J396" s="223">
        <f>ROUND(I396*H396,2)</f>
        <v>0</v>
      </c>
      <c r="K396" s="219" t="s">
        <v>164</v>
      </c>
      <c r="L396" s="71"/>
      <c r="M396" s="224" t="s">
        <v>21</v>
      </c>
      <c r="N396" s="225" t="s">
        <v>43</v>
      </c>
      <c r="O396" s="46"/>
      <c r="P396" s="226">
        <f>O396*H396</f>
        <v>0</v>
      </c>
      <c r="Q396" s="226">
        <v>0</v>
      </c>
      <c r="R396" s="226">
        <f>Q396*H396</f>
        <v>0</v>
      </c>
      <c r="S396" s="226">
        <v>0.073</v>
      </c>
      <c r="T396" s="227">
        <f>S396*H396</f>
        <v>0.6524009999999999</v>
      </c>
      <c r="AR396" s="23" t="s">
        <v>165</v>
      </c>
      <c r="AT396" s="23" t="s">
        <v>160</v>
      </c>
      <c r="AU396" s="23" t="s">
        <v>82</v>
      </c>
      <c r="AY396" s="23" t="s">
        <v>158</v>
      </c>
      <c r="BE396" s="228">
        <f>IF(N396="základní",J396,0)</f>
        <v>0</v>
      </c>
      <c r="BF396" s="228">
        <f>IF(N396="snížená",J396,0)</f>
        <v>0</v>
      </c>
      <c r="BG396" s="228">
        <f>IF(N396="zákl. přenesená",J396,0)</f>
        <v>0</v>
      </c>
      <c r="BH396" s="228">
        <f>IF(N396="sníž. přenesená",J396,0)</f>
        <v>0</v>
      </c>
      <c r="BI396" s="228">
        <f>IF(N396="nulová",J396,0)</f>
        <v>0</v>
      </c>
      <c r="BJ396" s="23" t="s">
        <v>77</v>
      </c>
      <c r="BK396" s="228">
        <f>ROUND(I396*H396,2)</f>
        <v>0</v>
      </c>
      <c r="BL396" s="23" t="s">
        <v>165</v>
      </c>
      <c r="BM396" s="23" t="s">
        <v>761</v>
      </c>
    </row>
    <row r="397" spans="2:47" s="1" customFormat="1" ht="13.5">
      <c r="B397" s="45"/>
      <c r="C397" s="73"/>
      <c r="D397" s="229" t="s">
        <v>167</v>
      </c>
      <c r="E397" s="73"/>
      <c r="F397" s="230" t="s">
        <v>762</v>
      </c>
      <c r="G397" s="73"/>
      <c r="H397" s="73"/>
      <c r="I397" s="188"/>
      <c r="J397" s="73"/>
      <c r="K397" s="73"/>
      <c r="L397" s="71"/>
      <c r="M397" s="231"/>
      <c r="N397" s="46"/>
      <c r="O397" s="46"/>
      <c r="P397" s="46"/>
      <c r="Q397" s="46"/>
      <c r="R397" s="46"/>
      <c r="S397" s="46"/>
      <c r="T397" s="94"/>
      <c r="AT397" s="23" t="s">
        <v>167</v>
      </c>
      <c r="AU397" s="23" t="s">
        <v>82</v>
      </c>
    </row>
    <row r="398" spans="2:51" s="12" customFormat="1" ht="13.5">
      <c r="B398" s="242"/>
      <c r="C398" s="243"/>
      <c r="D398" s="229" t="s">
        <v>208</v>
      </c>
      <c r="E398" s="244" t="s">
        <v>21</v>
      </c>
      <c r="F398" s="245" t="s">
        <v>763</v>
      </c>
      <c r="G398" s="243"/>
      <c r="H398" s="246">
        <v>8.937</v>
      </c>
      <c r="I398" s="247"/>
      <c r="J398" s="243"/>
      <c r="K398" s="243"/>
      <c r="L398" s="248"/>
      <c r="M398" s="249"/>
      <c r="N398" s="250"/>
      <c r="O398" s="250"/>
      <c r="P398" s="250"/>
      <c r="Q398" s="250"/>
      <c r="R398" s="250"/>
      <c r="S398" s="250"/>
      <c r="T398" s="251"/>
      <c r="AT398" s="252" t="s">
        <v>208</v>
      </c>
      <c r="AU398" s="252" t="s">
        <v>82</v>
      </c>
      <c r="AV398" s="12" t="s">
        <v>82</v>
      </c>
      <c r="AW398" s="12" t="s">
        <v>35</v>
      </c>
      <c r="AX398" s="12" t="s">
        <v>72</v>
      </c>
      <c r="AY398" s="252" t="s">
        <v>158</v>
      </c>
    </row>
    <row r="399" spans="2:51" s="13" customFormat="1" ht="13.5">
      <c r="B399" s="253"/>
      <c r="C399" s="254"/>
      <c r="D399" s="229" t="s">
        <v>208</v>
      </c>
      <c r="E399" s="255" t="s">
        <v>21</v>
      </c>
      <c r="F399" s="256" t="s">
        <v>211</v>
      </c>
      <c r="G399" s="254"/>
      <c r="H399" s="257">
        <v>8.937</v>
      </c>
      <c r="I399" s="258"/>
      <c r="J399" s="254"/>
      <c r="K399" s="254"/>
      <c r="L399" s="259"/>
      <c r="M399" s="260"/>
      <c r="N399" s="261"/>
      <c r="O399" s="261"/>
      <c r="P399" s="261"/>
      <c r="Q399" s="261"/>
      <c r="R399" s="261"/>
      <c r="S399" s="261"/>
      <c r="T399" s="262"/>
      <c r="AT399" s="263" t="s">
        <v>208</v>
      </c>
      <c r="AU399" s="263" t="s">
        <v>82</v>
      </c>
      <c r="AV399" s="13" t="s">
        <v>165</v>
      </c>
      <c r="AW399" s="13" t="s">
        <v>35</v>
      </c>
      <c r="AX399" s="13" t="s">
        <v>77</v>
      </c>
      <c r="AY399" s="263" t="s">
        <v>158</v>
      </c>
    </row>
    <row r="400" spans="2:65" s="1" customFormat="1" ht="25.5" customHeight="1">
      <c r="B400" s="45"/>
      <c r="C400" s="217" t="s">
        <v>764</v>
      </c>
      <c r="D400" s="217" t="s">
        <v>160</v>
      </c>
      <c r="E400" s="218" t="s">
        <v>765</v>
      </c>
      <c r="F400" s="219" t="s">
        <v>766</v>
      </c>
      <c r="G400" s="220" t="s">
        <v>163</v>
      </c>
      <c r="H400" s="221">
        <v>43.756</v>
      </c>
      <c r="I400" s="222"/>
      <c r="J400" s="223">
        <f>ROUND(I400*H400,2)</f>
        <v>0</v>
      </c>
      <c r="K400" s="219" t="s">
        <v>164</v>
      </c>
      <c r="L400" s="71"/>
      <c r="M400" s="224" t="s">
        <v>21</v>
      </c>
      <c r="N400" s="225" t="s">
        <v>43</v>
      </c>
      <c r="O400" s="46"/>
      <c r="P400" s="226">
        <f>O400*H400</f>
        <v>0</v>
      </c>
      <c r="Q400" s="226">
        <v>0</v>
      </c>
      <c r="R400" s="226">
        <f>Q400*H400</f>
        <v>0</v>
      </c>
      <c r="S400" s="226">
        <v>0.059</v>
      </c>
      <c r="T400" s="227">
        <f>S400*H400</f>
        <v>2.581604</v>
      </c>
      <c r="AR400" s="23" t="s">
        <v>165</v>
      </c>
      <c r="AT400" s="23" t="s">
        <v>160</v>
      </c>
      <c r="AU400" s="23" t="s">
        <v>82</v>
      </c>
      <c r="AY400" s="23" t="s">
        <v>158</v>
      </c>
      <c r="BE400" s="228">
        <f>IF(N400="základní",J400,0)</f>
        <v>0</v>
      </c>
      <c r="BF400" s="228">
        <f>IF(N400="snížená",J400,0)</f>
        <v>0</v>
      </c>
      <c r="BG400" s="228">
        <f>IF(N400="zákl. přenesená",J400,0)</f>
        <v>0</v>
      </c>
      <c r="BH400" s="228">
        <f>IF(N400="sníž. přenesená",J400,0)</f>
        <v>0</v>
      </c>
      <c r="BI400" s="228">
        <f>IF(N400="nulová",J400,0)</f>
        <v>0</v>
      </c>
      <c r="BJ400" s="23" t="s">
        <v>77</v>
      </c>
      <c r="BK400" s="228">
        <f>ROUND(I400*H400,2)</f>
        <v>0</v>
      </c>
      <c r="BL400" s="23" t="s">
        <v>165</v>
      </c>
      <c r="BM400" s="23" t="s">
        <v>767</v>
      </c>
    </row>
    <row r="401" spans="2:47" s="1" customFormat="1" ht="13.5">
      <c r="B401" s="45"/>
      <c r="C401" s="73"/>
      <c r="D401" s="229" t="s">
        <v>167</v>
      </c>
      <c r="E401" s="73"/>
      <c r="F401" s="230" t="s">
        <v>762</v>
      </c>
      <c r="G401" s="73"/>
      <c r="H401" s="73"/>
      <c r="I401" s="188"/>
      <c r="J401" s="73"/>
      <c r="K401" s="73"/>
      <c r="L401" s="71"/>
      <c r="M401" s="231"/>
      <c r="N401" s="46"/>
      <c r="O401" s="46"/>
      <c r="P401" s="46"/>
      <c r="Q401" s="46"/>
      <c r="R401" s="46"/>
      <c r="S401" s="46"/>
      <c r="T401" s="94"/>
      <c r="AT401" s="23" t="s">
        <v>167</v>
      </c>
      <c r="AU401" s="23" t="s">
        <v>82</v>
      </c>
    </row>
    <row r="402" spans="2:51" s="12" customFormat="1" ht="13.5">
      <c r="B402" s="242"/>
      <c r="C402" s="243"/>
      <c r="D402" s="229" t="s">
        <v>208</v>
      </c>
      <c r="E402" s="244" t="s">
        <v>21</v>
      </c>
      <c r="F402" s="245" t="s">
        <v>768</v>
      </c>
      <c r="G402" s="243"/>
      <c r="H402" s="246">
        <v>16.99</v>
      </c>
      <c r="I402" s="247"/>
      <c r="J402" s="243"/>
      <c r="K402" s="243"/>
      <c r="L402" s="248"/>
      <c r="M402" s="249"/>
      <c r="N402" s="250"/>
      <c r="O402" s="250"/>
      <c r="P402" s="250"/>
      <c r="Q402" s="250"/>
      <c r="R402" s="250"/>
      <c r="S402" s="250"/>
      <c r="T402" s="251"/>
      <c r="AT402" s="252" t="s">
        <v>208</v>
      </c>
      <c r="AU402" s="252" t="s">
        <v>82</v>
      </c>
      <c r="AV402" s="12" t="s">
        <v>82</v>
      </c>
      <c r="AW402" s="12" t="s">
        <v>35</v>
      </c>
      <c r="AX402" s="12" t="s">
        <v>72</v>
      </c>
      <c r="AY402" s="252" t="s">
        <v>158</v>
      </c>
    </row>
    <row r="403" spans="2:51" s="12" customFormat="1" ht="13.5">
      <c r="B403" s="242"/>
      <c r="C403" s="243"/>
      <c r="D403" s="229" t="s">
        <v>208</v>
      </c>
      <c r="E403" s="244" t="s">
        <v>21</v>
      </c>
      <c r="F403" s="245" t="s">
        <v>769</v>
      </c>
      <c r="G403" s="243"/>
      <c r="H403" s="246">
        <v>11.142</v>
      </c>
      <c r="I403" s="247"/>
      <c r="J403" s="243"/>
      <c r="K403" s="243"/>
      <c r="L403" s="248"/>
      <c r="M403" s="249"/>
      <c r="N403" s="250"/>
      <c r="O403" s="250"/>
      <c r="P403" s="250"/>
      <c r="Q403" s="250"/>
      <c r="R403" s="250"/>
      <c r="S403" s="250"/>
      <c r="T403" s="251"/>
      <c r="AT403" s="252" t="s">
        <v>208</v>
      </c>
      <c r="AU403" s="252" t="s">
        <v>82</v>
      </c>
      <c r="AV403" s="12" t="s">
        <v>82</v>
      </c>
      <c r="AW403" s="12" t="s">
        <v>35</v>
      </c>
      <c r="AX403" s="12" t="s">
        <v>72</v>
      </c>
      <c r="AY403" s="252" t="s">
        <v>158</v>
      </c>
    </row>
    <row r="404" spans="2:51" s="12" customFormat="1" ht="13.5">
      <c r="B404" s="242"/>
      <c r="C404" s="243"/>
      <c r="D404" s="229" t="s">
        <v>208</v>
      </c>
      <c r="E404" s="244" t="s">
        <v>21</v>
      </c>
      <c r="F404" s="245" t="s">
        <v>417</v>
      </c>
      <c r="G404" s="243"/>
      <c r="H404" s="246">
        <v>15.624</v>
      </c>
      <c r="I404" s="247"/>
      <c r="J404" s="243"/>
      <c r="K404" s="243"/>
      <c r="L404" s="248"/>
      <c r="M404" s="249"/>
      <c r="N404" s="250"/>
      <c r="O404" s="250"/>
      <c r="P404" s="250"/>
      <c r="Q404" s="250"/>
      <c r="R404" s="250"/>
      <c r="S404" s="250"/>
      <c r="T404" s="251"/>
      <c r="AT404" s="252" t="s">
        <v>208</v>
      </c>
      <c r="AU404" s="252" t="s">
        <v>82</v>
      </c>
      <c r="AV404" s="12" t="s">
        <v>82</v>
      </c>
      <c r="AW404" s="12" t="s">
        <v>35</v>
      </c>
      <c r="AX404" s="12" t="s">
        <v>72</v>
      </c>
      <c r="AY404" s="252" t="s">
        <v>158</v>
      </c>
    </row>
    <row r="405" spans="2:51" s="13" customFormat="1" ht="13.5">
      <c r="B405" s="253"/>
      <c r="C405" s="254"/>
      <c r="D405" s="229" t="s">
        <v>208</v>
      </c>
      <c r="E405" s="255" t="s">
        <v>21</v>
      </c>
      <c r="F405" s="256" t="s">
        <v>211</v>
      </c>
      <c r="G405" s="254"/>
      <c r="H405" s="257">
        <v>43.756</v>
      </c>
      <c r="I405" s="258"/>
      <c r="J405" s="254"/>
      <c r="K405" s="254"/>
      <c r="L405" s="259"/>
      <c r="M405" s="260"/>
      <c r="N405" s="261"/>
      <c r="O405" s="261"/>
      <c r="P405" s="261"/>
      <c r="Q405" s="261"/>
      <c r="R405" s="261"/>
      <c r="S405" s="261"/>
      <c r="T405" s="262"/>
      <c r="AT405" s="263" t="s">
        <v>208</v>
      </c>
      <c r="AU405" s="263" t="s">
        <v>82</v>
      </c>
      <c r="AV405" s="13" t="s">
        <v>165</v>
      </c>
      <c r="AW405" s="13" t="s">
        <v>35</v>
      </c>
      <c r="AX405" s="13" t="s">
        <v>77</v>
      </c>
      <c r="AY405" s="263" t="s">
        <v>158</v>
      </c>
    </row>
    <row r="406" spans="2:65" s="1" customFormat="1" ht="25.5" customHeight="1">
      <c r="B406" s="45"/>
      <c r="C406" s="217" t="s">
        <v>770</v>
      </c>
      <c r="D406" s="217" t="s">
        <v>160</v>
      </c>
      <c r="E406" s="218" t="s">
        <v>771</v>
      </c>
      <c r="F406" s="219" t="s">
        <v>772</v>
      </c>
      <c r="G406" s="220" t="s">
        <v>163</v>
      </c>
      <c r="H406" s="221">
        <v>200.966</v>
      </c>
      <c r="I406" s="222"/>
      <c r="J406" s="223">
        <f>ROUND(I406*H406,2)</f>
        <v>0</v>
      </c>
      <c r="K406" s="219" t="s">
        <v>164</v>
      </c>
      <c r="L406" s="71"/>
      <c r="M406" s="224" t="s">
        <v>21</v>
      </c>
      <c r="N406" s="225" t="s">
        <v>43</v>
      </c>
      <c r="O406" s="46"/>
      <c r="P406" s="226">
        <f>O406*H406</f>
        <v>0</v>
      </c>
      <c r="Q406" s="226">
        <v>0</v>
      </c>
      <c r="R406" s="226">
        <f>Q406*H406</f>
        <v>0</v>
      </c>
      <c r="S406" s="226">
        <v>0.051</v>
      </c>
      <c r="T406" s="227">
        <f>S406*H406</f>
        <v>10.249266</v>
      </c>
      <c r="AR406" s="23" t="s">
        <v>165</v>
      </c>
      <c r="AT406" s="23" t="s">
        <v>160</v>
      </c>
      <c r="AU406" s="23" t="s">
        <v>82</v>
      </c>
      <c r="AY406" s="23" t="s">
        <v>158</v>
      </c>
      <c r="BE406" s="228">
        <f>IF(N406="základní",J406,0)</f>
        <v>0</v>
      </c>
      <c r="BF406" s="228">
        <f>IF(N406="snížená",J406,0)</f>
        <v>0</v>
      </c>
      <c r="BG406" s="228">
        <f>IF(N406="zákl. přenesená",J406,0)</f>
        <v>0</v>
      </c>
      <c r="BH406" s="228">
        <f>IF(N406="sníž. přenesená",J406,0)</f>
        <v>0</v>
      </c>
      <c r="BI406" s="228">
        <f>IF(N406="nulová",J406,0)</f>
        <v>0</v>
      </c>
      <c r="BJ406" s="23" t="s">
        <v>77</v>
      </c>
      <c r="BK406" s="228">
        <f>ROUND(I406*H406,2)</f>
        <v>0</v>
      </c>
      <c r="BL406" s="23" t="s">
        <v>165</v>
      </c>
      <c r="BM406" s="23" t="s">
        <v>773</v>
      </c>
    </row>
    <row r="407" spans="2:47" s="1" customFormat="1" ht="13.5">
      <c r="B407" s="45"/>
      <c r="C407" s="73"/>
      <c r="D407" s="229" t="s">
        <v>167</v>
      </c>
      <c r="E407" s="73"/>
      <c r="F407" s="230" t="s">
        <v>762</v>
      </c>
      <c r="G407" s="73"/>
      <c r="H407" s="73"/>
      <c r="I407" s="188"/>
      <c r="J407" s="73"/>
      <c r="K407" s="73"/>
      <c r="L407" s="71"/>
      <c r="M407" s="231"/>
      <c r="N407" s="46"/>
      <c r="O407" s="46"/>
      <c r="P407" s="46"/>
      <c r="Q407" s="46"/>
      <c r="R407" s="46"/>
      <c r="S407" s="46"/>
      <c r="T407" s="94"/>
      <c r="AT407" s="23" t="s">
        <v>167</v>
      </c>
      <c r="AU407" s="23" t="s">
        <v>82</v>
      </c>
    </row>
    <row r="408" spans="2:51" s="12" customFormat="1" ht="13.5">
      <c r="B408" s="242"/>
      <c r="C408" s="243"/>
      <c r="D408" s="229" t="s">
        <v>208</v>
      </c>
      <c r="E408" s="244" t="s">
        <v>21</v>
      </c>
      <c r="F408" s="245" t="s">
        <v>774</v>
      </c>
      <c r="G408" s="243"/>
      <c r="H408" s="246">
        <v>66.156</v>
      </c>
      <c r="I408" s="247"/>
      <c r="J408" s="243"/>
      <c r="K408" s="243"/>
      <c r="L408" s="248"/>
      <c r="M408" s="249"/>
      <c r="N408" s="250"/>
      <c r="O408" s="250"/>
      <c r="P408" s="250"/>
      <c r="Q408" s="250"/>
      <c r="R408" s="250"/>
      <c r="S408" s="250"/>
      <c r="T408" s="251"/>
      <c r="AT408" s="252" t="s">
        <v>208</v>
      </c>
      <c r="AU408" s="252" t="s">
        <v>82</v>
      </c>
      <c r="AV408" s="12" t="s">
        <v>82</v>
      </c>
      <c r="AW408" s="12" t="s">
        <v>35</v>
      </c>
      <c r="AX408" s="12" t="s">
        <v>72</v>
      </c>
      <c r="AY408" s="252" t="s">
        <v>158</v>
      </c>
    </row>
    <row r="409" spans="2:51" s="12" customFormat="1" ht="13.5">
      <c r="B409" s="242"/>
      <c r="C409" s="243"/>
      <c r="D409" s="229" t="s">
        <v>208</v>
      </c>
      <c r="E409" s="244" t="s">
        <v>21</v>
      </c>
      <c r="F409" s="245" t="s">
        <v>775</v>
      </c>
      <c r="G409" s="243"/>
      <c r="H409" s="246">
        <v>68.904</v>
      </c>
      <c r="I409" s="247"/>
      <c r="J409" s="243"/>
      <c r="K409" s="243"/>
      <c r="L409" s="248"/>
      <c r="M409" s="249"/>
      <c r="N409" s="250"/>
      <c r="O409" s="250"/>
      <c r="P409" s="250"/>
      <c r="Q409" s="250"/>
      <c r="R409" s="250"/>
      <c r="S409" s="250"/>
      <c r="T409" s="251"/>
      <c r="AT409" s="252" t="s">
        <v>208</v>
      </c>
      <c r="AU409" s="252" t="s">
        <v>82</v>
      </c>
      <c r="AV409" s="12" t="s">
        <v>82</v>
      </c>
      <c r="AW409" s="12" t="s">
        <v>35</v>
      </c>
      <c r="AX409" s="12" t="s">
        <v>72</v>
      </c>
      <c r="AY409" s="252" t="s">
        <v>158</v>
      </c>
    </row>
    <row r="410" spans="2:51" s="12" customFormat="1" ht="13.5">
      <c r="B410" s="242"/>
      <c r="C410" s="243"/>
      <c r="D410" s="229" t="s">
        <v>208</v>
      </c>
      <c r="E410" s="244" t="s">
        <v>21</v>
      </c>
      <c r="F410" s="245" t="s">
        <v>776</v>
      </c>
      <c r="G410" s="243"/>
      <c r="H410" s="246">
        <v>38.93</v>
      </c>
      <c r="I410" s="247"/>
      <c r="J410" s="243"/>
      <c r="K410" s="243"/>
      <c r="L410" s="248"/>
      <c r="M410" s="249"/>
      <c r="N410" s="250"/>
      <c r="O410" s="250"/>
      <c r="P410" s="250"/>
      <c r="Q410" s="250"/>
      <c r="R410" s="250"/>
      <c r="S410" s="250"/>
      <c r="T410" s="251"/>
      <c r="AT410" s="252" t="s">
        <v>208</v>
      </c>
      <c r="AU410" s="252" t="s">
        <v>82</v>
      </c>
      <c r="AV410" s="12" t="s">
        <v>82</v>
      </c>
      <c r="AW410" s="12" t="s">
        <v>35</v>
      </c>
      <c r="AX410" s="12" t="s">
        <v>72</v>
      </c>
      <c r="AY410" s="252" t="s">
        <v>158</v>
      </c>
    </row>
    <row r="411" spans="2:51" s="12" customFormat="1" ht="13.5">
      <c r="B411" s="242"/>
      <c r="C411" s="243"/>
      <c r="D411" s="229" t="s">
        <v>208</v>
      </c>
      <c r="E411" s="244" t="s">
        <v>21</v>
      </c>
      <c r="F411" s="245" t="s">
        <v>777</v>
      </c>
      <c r="G411" s="243"/>
      <c r="H411" s="246">
        <v>26.976</v>
      </c>
      <c r="I411" s="247"/>
      <c r="J411" s="243"/>
      <c r="K411" s="243"/>
      <c r="L411" s="248"/>
      <c r="M411" s="249"/>
      <c r="N411" s="250"/>
      <c r="O411" s="250"/>
      <c r="P411" s="250"/>
      <c r="Q411" s="250"/>
      <c r="R411" s="250"/>
      <c r="S411" s="250"/>
      <c r="T411" s="251"/>
      <c r="AT411" s="252" t="s">
        <v>208</v>
      </c>
      <c r="AU411" s="252" t="s">
        <v>82</v>
      </c>
      <c r="AV411" s="12" t="s">
        <v>82</v>
      </c>
      <c r="AW411" s="12" t="s">
        <v>35</v>
      </c>
      <c r="AX411" s="12" t="s">
        <v>72</v>
      </c>
      <c r="AY411" s="252" t="s">
        <v>158</v>
      </c>
    </row>
    <row r="412" spans="2:51" s="13" customFormat="1" ht="13.5">
      <c r="B412" s="253"/>
      <c r="C412" s="254"/>
      <c r="D412" s="229" t="s">
        <v>208</v>
      </c>
      <c r="E412" s="255" t="s">
        <v>21</v>
      </c>
      <c r="F412" s="256" t="s">
        <v>211</v>
      </c>
      <c r="G412" s="254"/>
      <c r="H412" s="257">
        <v>200.966</v>
      </c>
      <c r="I412" s="258"/>
      <c r="J412" s="254"/>
      <c r="K412" s="254"/>
      <c r="L412" s="259"/>
      <c r="M412" s="260"/>
      <c r="N412" s="261"/>
      <c r="O412" s="261"/>
      <c r="P412" s="261"/>
      <c r="Q412" s="261"/>
      <c r="R412" s="261"/>
      <c r="S412" s="261"/>
      <c r="T412" s="262"/>
      <c r="AT412" s="263" t="s">
        <v>208</v>
      </c>
      <c r="AU412" s="263" t="s">
        <v>82</v>
      </c>
      <c r="AV412" s="13" t="s">
        <v>165</v>
      </c>
      <c r="AW412" s="13" t="s">
        <v>35</v>
      </c>
      <c r="AX412" s="13" t="s">
        <v>77</v>
      </c>
      <c r="AY412" s="263" t="s">
        <v>158</v>
      </c>
    </row>
    <row r="413" spans="2:65" s="1" customFormat="1" ht="25.5" customHeight="1">
      <c r="B413" s="45"/>
      <c r="C413" s="217" t="s">
        <v>778</v>
      </c>
      <c r="D413" s="217" t="s">
        <v>160</v>
      </c>
      <c r="E413" s="218" t="s">
        <v>779</v>
      </c>
      <c r="F413" s="219" t="s">
        <v>780</v>
      </c>
      <c r="G413" s="220" t="s">
        <v>163</v>
      </c>
      <c r="H413" s="221">
        <v>840.116</v>
      </c>
      <c r="I413" s="222"/>
      <c r="J413" s="223">
        <f>ROUND(I413*H413,2)</f>
        <v>0</v>
      </c>
      <c r="K413" s="219" t="s">
        <v>164</v>
      </c>
      <c r="L413" s="71"/>
      <c r="M413" s="224" t="s">
        <v>21</v>
      </c>
      <c r="N413" s="225" t="s">
        <v>43</v>
      </c>
      <c r="O413" s="46"/>
      <c r="P413" s="226">
        <f>O413*H413</f>
        <v>0</v>
      </c>
      <c r="Q413" s="226">
        <v>0</v>
      </c>
      <c r="R413" s="226">
        <f>Q413*H413</f>
        <v>0</v>
      </c>
      <c r="S413" s="226">
        <v>0.043</v>
      </c>
      <c r="T413" s="227">
        <f>S413*H413</f>
        <v>36.124987999999995</v>
      </c>
      <c r="AR413" s="23" t="s">
        <v>165</v>
      </c>
      <c r="AT413" s="23" t="s">
        <v>160</v>
      </c>
      <c r="AU413" s="23" t="s">
        <v>82</v>
      </c>
      <c r="AY413" s="23" t="s">
        <v>158</v>
      </c>
      <c r="BE413" s="228">
        <f>IF(N413="základní",J413,0)</f>
        <v>0</v>
      </c>
      <c r="BF413" s="228">
        <f>IF(N413="snížená",J413,0)</f>
        <v>0</v>
      </c>
      <c r="BG413" s="228">
        <f>IF(N413="zákl. přenesená",J413,0)</f>
        <v>0</v>
      </c>
      <c r="BH413" s="228">
        <f>IF(N413="sníž. přenesená",J413,0)</f>
        <v>0</v>
      </c>
      <c r="BI413" s="228">
        <f>IF(N413="nulová",J413,0)</f>
        <v>0</v>
      </c>
      <c r="BJ413" s="23" t="s">
        <v>77</v>
      </c>
      <c r="BK413" s="228">
        <f>ROUND(I413*H413,2)</f>
        <v>0</v>
      </c>
      <c r="BL413" s="23" t="s">
        <v>165</v>
      </c>
      <c r="BM413" s="23" t="s">
        <v>781</v>
      </c>
    </row>
    <row r="414" spans="2:47" s="1" customFormat="1" ht="13.5">
      <c r="B414" s="45"/>
      <c r="C414" s="73"/>
      <c r="D414" s="229" t="s">
        <v>167</v>
      </c>
      <c r="E414" s="73"/>
      <c r="F414" s="230" t="s">
        <v>762</v>
      </c>
      <c r="G414" s="73"/>
      <c r="H414" s="73"/>
      <c r="I414" s="188"/>
      <c r="J414" s="73"/>
      <c r="K414" s="73"/>
      <c r="L414" s="71"/>
      <c r="M414" s="231"/>
      <c r="N414" s="46"/>
      <c r="O414" s="46"/>
      <c r="P414" s="46"/>
      <c r="Q414" s="46"/>
      <c r="R414" s="46"/>
      <c r="S414" s="46"/>
      <c r="T414" s="94"/>
      <c r="AT414" s="23" t="s">
        <v>167</v>
      </c>
      <c r="AU414" s="23" t="s">
        <v>82</v>
      </c>
    </row>
    <row r="415" spans="2:51" s="12" customFormat="1" ht="13.5">
      <c r="B415" s="242"/>
      <c r="C415" s="243"/>
      <c r="D415" s="229" t="s">
        <v>208</v>
      </c>
      <c r="E415" s="244" t="s">
        <v>21</v>
      </c>
      <c r="F415" s="245" t="s">
        <v>782</v>
      </c>
      <c r="G415" s="243"/>
      <c r="H415" s="246">
        <v>424.654</v>
      </c>
      <c r="I415" s="247"/>
      <c r="J415" s="243"/>
      <c r="K415" s="243"/>
      <c r="L415" s="248"/>
      <c r="M415" s="249"/>
      <c r="N415" s="250"/>
      <c r="O415" s="250"/>
      <c r="P415" s="250"/>
      <c r="Q415" s="250"/>
      <c r="R415" s="250"/>
      <c r="S415" s="250"/>
      <c r="T415" s="251"/>
      <c r="AT415" s="252" t="s">
        <v>208</v>
      </c>
      <c r="AU415" s="252" t="s">
        <v>82</v>
      </c>
      <c r="AV415" s="12" t="s">
        <v>82</v>
      </c>
      <c r="AW415" s="12" t="s">
        <v>35</v>
      </c>
      <c r="AX415" s="12" t="s">
        <v>72</v>
      </c>
      <c r="AY415" s="252" t="s">
        <v>158</v>
      </c>
    </row>
    <row r="416" spans="2:51" s="12" customFormat="1" ht="13.5">
      <c r="B416" s="242"/>
      <c r="C416" s="243"/>
      <c r="D416" s="229" t="s">
        <v>208</v>
      </c>
      <c r="E416" s="244" t="s">
        <v>21</v>
      </c>
      <c r="F416" s="245" t="s">
        <v>783</v>
      </c>
      <c r="G416" s="243"/>
      <c r="H416" s="246">
        <v>272.917</v>
      </c>
      <c r="I416" s="247"/>
      <c r="J416" s="243"/>
      <c r="K416" s="243"/>
      <c r="L416" s="248"/>
      <c r="M416" s="249"/>
      <c r="N416" s="250"/>
      <c r="O416" s="250"/>
      <c r="P416" s="250"/>
      <c r="Q416" s="250"/>
      <c r="R416" s="250"/>
      <c r="S416" s="250"/>
      <c r="T416" s="251"/>
      <c r="AT416" s="252" t="s">
        <v>208</v>
      </c>
      <c r="AU416" s="252" t="s">
        <v>82</v>
      </c>
      <c r="AV416" s="12" t="s">
        <v>82</v>
      </c>
      <c r="AW416" s="12" t="s">
        <v>35</v>
      </c>
      <c r="AX416" s="12" t="s">
        <v>72</v>
      </c>
      <c r="AY416" s="252" t="s">
        <v>158</v>
      </c>
    </row>
    <row r="417" spans="2:51" s="12" customFormat="1" ht="13.5">
      <c r="B417" s="242"/>
      <c r="C417" s="243"/>
      <c r="D417" s="229" t="s">
        <v>208</v>
      </c>
      <c r="E417" s="244" t="s">
        <v>21</v>
      </c>
      <c r="F417" s="245" t="s">
        <v>784</v>
      </c>
      <c r="G417" s="243"/>
      <c r="H417" s="246">
        <v>111.371</v>
      </c>
      <c r="I417" s="247"/>
      <c r="J417" s="243"/>
      <c r="K417" s="243"/>
      <c r="L417" s="248"/>
      <c r="M417" s="249"/>
      <c r="N417" s="250"/>
      <c r="O417" s="250"/>
      <c r="P417" s="250"/>
      <c r="Q417" s="250"/>
      <c r="R417" s="250"/>
      <c r="S417" s="250"/>
      <c r="T417" s="251"/>
      <c r="AT417" s="252" t="s">
        <v>208</v>
      </c>
      <c r="AU417" s="252" t="s">
        <v>82</v>
      </c>
      <c r="AV417" s="12" t="s">
        <v>82</v>
      </c>
      <c r="AW417" s="12" t="s">
        <v>35</v>
      </c>
      <c r="AX417" s="12" t="s">
        <v>72</v>
      </c>
      <c r="AY417" s="252" t="s">
        <v>158</v>
      </c>
    </row>
    <row r="418" spans="2:51" s="12" customFormat="1" ht="13.5">
      <c r="B418" s="242"/>
      <c r="C418" s="243"/>
      <c r="D418" s="229" t="s">
        <v>208</v>
      </c>
      <c r="E418" s="244" t="s">
        <v>21</v>
      </c>
      <c r="F418" s="245" t="s">
        <v>785</v>
      </c>
      <c r="G418" s="243"/>
      <c r="H418" s="246">
        <v>31.174</v>
      </c>
      <c r="I418" s="247"/>
      <c r="J418" s="243"/>
      <c r="K418" s="243"/>
      <c r="L418" s="248"/>
      <c r="M418" s="249"/>
      <c r="N418" s="250"/>
      <c r="O418" s="250"/>
      <c r="P418" s="250"/>
      <c r="Q418" s="250"/>
      <c r="R418" s="250"/>
      <c r="S418" s="250"/>
      <c r="T418" s="251"/>
      <c r="AT418" s="252" t="s">
        <v>208</v>
      </c>
      <c r="AU418" s="252" t="s">
        <v>82</v>
      </c>
      <c r="AV418" s="12" t="s">
        <v>82</v>
      </c>
      <c r="AW418" s="12" t="s">
        <v>35</v>
      </c>
      <c r="AX418" s="12" t="s">
        <v>72</v>
      </c>
      <c r="AY418" s="252" t="s">
        <v>158</v>
      </c>
    </row>
    <row r="419" spans="2:51" s="13" customFormat="1" ht="13.5">
      <c r="B419" s="253"/>
      <c r="C419" s="254"/>
      <c r="D419" s="229" t="s">
        <v>208</v>
      </c>
      <c r="E419" s="255" t="s">
        <v>21</v>
      </c>
      <c r="F419" s="256" t="s">
        <v>211</v>
      </c>
      <c r="G419" s="254"/>
      <c r="H419" s="257">
        <v>840.116</v>
      </c>
      <c r="I419" s="258"/>
      <c r="J419" s="254"/>
      <c r="K419" s="254"/>
      <c r="L419" s="259"/>
      <c r="M419" s="260"/>
      <c r="N419" s="261"/>
      <c r="O419" s="261"/>
      <c r="P419" s="261"/>
      <c r="Q419" s="261"/>
      <c r="R419" s="261"/>
      <c r="S419" s="261"/>
      <c r="T419" s="262"/>
      <c r="AT419" s="263" t="s">
        <v>208</v>
      </c>
      <c r="AU419" s="263" t="s">
        <v>82</v>
      </c>
      <c r="AV419" s="13" t="s">
        <v>165</v>
      </c>
      <c r="AW419" s="13" t="s">
        <v>35</v>
      </c>
      <c r="AX419" s="13" t="s">
        <v>77</v>
      </c>
      <c r="AY419" s="263" t="s">
        <v>158</v>
      </c>
    </row>
    <row r="420" spans="2:65" s="1" customFormat="1" ht="25.5" customHeight="1">
      <c r="B420" s="45"/>
      <c r="C420" s="217" t="s">
        <v>786</v>
      </c>
      <c r="D420" s="217" t="s">
        <v>160</v>
      </c>
      <c r="E420" s="218" t="s">
        <v>787</v>
      </c>
      <c r="F420" s="219" t="s">
        <v>788</v>
      </c>
      <c r="G420" s="220" t="s">
        <v>163</v>
      </c>
      <c r="H420" s="221">
        <v>5.82</v>
      </c>
      <c r="I420" s="222"/>
      <c r="J420" s="223">
        <f>ROUND(I420*H420,2)</f>
        <v>0</v>
      </c>
      <c r="K420" s="219" t="s">
        <v>164</v>
      </c>
      <c r="L420" s="71"/>
      <c r="M420" s="224" t="s">
        <v>21</v>
      </c>
      <c r="N420" s="225" t="s">
        <v>43</v>
      </c>
      <c r="O420" s="46"/>
      <c r="P420" s="226">
        <f>O420*H420</f>
        <v>0</v>
      </c>
      <c r="Q420" s="226">
        <v>0</v>
      </c>
      <c r="R420" s="226">
        <f>Q420*H420</f>
        <v>0</v>
      </c>
      <c r="S420" s="226">
        <v>0.117</v>
      </c>
      <c r="T420" s="227">
        <f>S420*H420</f>
        <v>0.6809400000000001</v>
      </c>
      <c r="AR420" s="23" t="s">
        <v>165</v>
      </c>
      <c r="AT420" s="23" t="s">
        <v>160</v>
      </c>
      <c r="AU420" s="23" t="s">
        <v>82</v>
      </c>
      <c r="AY420" s="23" t="s">
        <v>158</v>
      </c>
      <c r="BE420" s="228">
        <f>IF(N420="základní",J420,0)</f>
        <v>0</v>
      </c>
      <c r="BF420" s="228">
        <f>IF(N420="snížená",J420,0)</f>
        <v>0</v>
      </c>
      <c r="BG420" s="228">
        <f>IF(N420="zákl. přenesená",J420,0)</f>
        <v>0</v>
      </c>
      <c r="BH420" s="228">
        <f>IF(N420="sníž. přenesená",J420,0)</f>
        <v>0</v>
      </c>
      <c r="BI420" s="228">
        <f>IF(N420="nulová",J420,0)</f>
        <v>0</v>
      </c>
      <c r="BJ420" s="23" t="s">
        <v>77</v>
      </c>
      <c r="BK420" s="228">
        <f>ROUND(I420*H420,2)</f>
        <v>0</v>
      </c>
      <c r="BL420" s="23" t="s">
        <v>165</v>
      </c>
      <c r="BM420" s="23" t="s">
        <v>789</v>
      </c>
    </row>
    <row r="421" spans="2:47" s="1" customFormat="1" ht="13.5">
      <c r="B421" s="45"/>
      <c r="C421" s="73"/>
      <c r="D421" s="229" t="s">
        <v>167</v>
      </c>
      <c r="E421" s="73"/>
      <c r="F421" s="230" t="s">
        <v>762</v>
      </c>
      <c r="G421" s="73"/>
      <c r="H421" s="73"/>
      <c r="I421" s="188"/>
      <c r="J421" s="73"/>
      <c r="K421" s="73"/>
      <c r="L421" s="71"/>
      <c r="M421" s="231"/>
      <c r="N421" s="46"/>
      <c r="O421" s="46"/>
      <c r="P421" s="46"/>
      <c r="Q421" s="46"/>
      <c r="R421" s="46"/>
      <c r="S421" s="46"/>
      <c r="T421" s="94"/>
      <c r="AT421" s="23" t="s">
        <v>167</v>
      </c>
      <c r="AU421" s="23" t="s">
        <v>82</v>
      </c>
    </row>
    <row r="422" spans="2:51" s="12" customFormat="1" ht="13.5">
      <c r="B422" s="242"/>
      <c r="C422" s="243"/>
      <c r="D422" s="229" t="s">
        <v>208</v>
      </c>
      <c r="E422" s="244" t="s">
        <v>21</v>
      </c>
      <c r="F422" s="245" t="s">
        <v>790</v>
      </c>
      <c r="G422" s="243"/>
      <c r="H422" s="246">
        <v>5.82</v>
      </c>
      <c r="I422" s="247"/>
      <c r="J422" s="243"/>
      <c r="K422" s="243"/>
      <c r="L422" s="248"/>
      <c r="M422" s="249"/>
      <c r="N422" s="250"/>
      <c r="O422" s="250"/>
      <c r="P422" s="250"/>
      <c r="Q422" s="250"/>
      <c r="R422" s="250"/>
      <c r="S422" s="250"/>
      <c r="T422" s="251"/>
      <c r="AT422" s="252" t="s">
        <v>208</v>
      </c>
      <c r="AU422" s="252" t="s">
        <v>82</v>
      </c>
      <c r="AV422" s="12" t="s">
        <v>82</v>
      </c>
      <c r="AW422" s="12" t="s">
        <v>35</v>
      </c>
      <c r="AX422" s="12" t="s">
        <v>72</v>
      </c>
      <c r="AY422" s="252" t="s">
        <v>158</v>
      </c>
    </row>
    <row r="423" spans="2:51" s="13" customFormat="1" ht="13.5">
      <c r="B423" s="253"/>
      <c r="C423" s="254"/>
      <c r="D423" s="229" t="s">
        <v>208</v>
      </c>
      <c r="E423" s="255" t="s">
        <v>21</v>
      </c>
      <c r="F423" s="256" t="s">
        <v>211</v>
      </c>
      <c r="G423" s="254"/>
      <c r="H423" s="257">
        <v>5.82</v>
      </c>
      <c r="I423" s="258"/>
      <c r="J423" s="254"/>
      <c r="K423" s="254"/>
      <c r="L423" s="259"/>
      <c r="M423" s="260"/>
      <c r="N423" s="261"/>
      <c r="O423" s="261"/>
      <c r="P423" s="261"/>
      <c r="Q423" s="261"/>
      <c r="R423" s="261"/>
      <c r="S423" s="261"/>
      <c r="T423" s="262"/>
      <c r="AT423" s="263" t="s">
        <v>208</v>
      </c>
      <c r="AU423" s="263" t="s">
        <v>82</v>
      </c>
      <c r="AV423" s="13" t="s">
        <v>165</v>
      </c>
      <c r="AW423" s="13" t="s">
        <v>35</v>
      </c>
      <c r="AX423" s="13" t="s">
        <v>77</v>
      </c>
      <c r="AY423" s="263" t="s">
        <v>158</v>
      </c>
    </row>
    <row r="424" spans="2:65" s="1" customFormat="1" ht="16.5" customHeight="1">
      <c r="B424" s="45"/>
      <c r="C424" s="217" t="s">
        <v>791</v>
      </c>
      <c r="D424" s="217" t="s">
        <v>160</v>
      </c>
      <c r="E424" s="218" t="s">
        <v>792</v>
      </c>
      <c r="F424" s="219" t="s">
        <v>793</v>
      </c>
      <c r="G424" s="220" t="s">
        <v>269</v>
      </c>
      <c r="H424" s="221">
        <v>2</v>
      </c>
      <c r="I424" s="222"/>
      <c r="J424" s="223">
        <f>ROUND(I424*H424,2)</f>
        <v>0</v>
      </c>
      <c r="K424" s="219" t="s">
        <v>164</v>
      </c>
      <c r="L424" s="71"/>
      <c r="M424" s="224" t="s">
        <v>21</v>
      </c>
      <c r="N424" s="225" t="s">
        <v>43</v>
      </c>
      <c r="O424" s="46"/>
      <c r="P424" s="226">
        <f>O424*H424</f>
        <v>0</v>
      </c>
      <c r="Q424" s="226">
        <v>0</v>
      </c>
      <c r="R424" s="226">
        <f>Q424*H424</f>
        <v>0</v>
      </c>
      <c r="S424" s="226">
        <v>0.344</v>
      </c>
      <c r="T424" s="227">
        <f>S424*H424</f>
        <v>0.688</v>
      </c>
      <c r="AR424" s="23" t="s">
        <v>165</v>
      </c>
      <c r="AT424" s="23" t="s">
        <v>160</v>
      </c>
      <c r="AU424" s="23" t="s">
        <v>82</v>
      </c>
      <c r="AY424" s="23" t="s">
        <v>158</v>
      </c>
      <c r="BE424" s="228">
        <f>IF(N424="základní",J424,0)</f>
        <v>0</v>
      </c>
      <c r="BF424" s="228">
        <f>IF(N424="snížená",J424,0)</f>
        <v>0</v>
      </c>
      <c r="BG424" s="228">
        <f>IF(N424="zákl. přenesená",J424,0)</f>
        <v>0</v>
      </c>
      <c r="BH424" s="228">
        <f>IF(N424="sníž. přenesená",J424,0)</f>
        <v>0</v>
      </c>
      <c r="BI424" s="228">
        <f>IF(N424="nulová",J424,0)</f>
        <v>0</v>
      </c>
      <c r="BJ424" s="23" t="s">
        <v>77</v>
      </c>
      <c r="BK424" s="228">
        <f>ROUND(I424*H424,2)</f>
        <v>0</v>
      </c>
      <c r="BL424" s="23" t="s">
        <v>165</v>
      </c>
      <c r="BM424" s="23" t="s">
        <v>794</v>
      </c>
    </row>
    <row r="425" spans="2:65" s="1" customFormat="1" ht="16.5" customHeight="1">
      <c r="B425" s="45"/>
      <c r="C425" s="217" t="s">
        <v>795</v>
      </c>
      <c r="D425" s="217" t="s">
        <v>160</v>
      </c>
      <c r="E425" s="218" t="s">
        <v>796</v>
      </c>
      <c r="F425" s="219" t="s">
        <v>797</v>
      </c>
      <c r="G425" s="220" t="s">
        <v>269</v>
      </c>
      <c r="H425" s="221">
        <v>20</v>
      </c>
      <c r="I425" s="222"/>
      <c r="J425" s="223">
        <f>ROUND(I425*H425,2)</f>
        <v>0</v>
      </c>
      <c r="K425" s="219" t="s">
        <v>164</v>
      </c>
      <c r="L425" s="71"/>
      <c r="M425" s="224" t="s">
        <v>21</v>
      </c>
      <c r="N425" s="225" t="s">
        <v>43</v>
      </c>
      <c r="O425" s="46"/>
      <c r="P425" s="226">
        <f>O425*H425</f>
        <v>0</v>
      </c>
      <c r="Q425" s="226">
        <v>0</v>
      </c>
      <c r="R425" s="226">
        <f>Q425*H425</f>
        <v>0</v>
      </c>
      <c r="S425" s="226">
        <v>0.009</v>
      </c>
      <c r="T425" s="227">
        <f>S425*H425</f>
        <v>0.18</v>
      </c>
      <c r="AR425" s="23" t="s">
        <v>165</v>
      </c>
      <c r="AT425" s="23" t="s">
        <v>160</v>
      </c>
      <c r="AU425" s="23" t="s">
        <v>82</v>
      </c>
      <c r="AY425" s="23" t="s">
        <v>158</v>
      </c>
      <c r="BE425" s="228">
        <f>IF(N425="základní",J425,0)</f>
        <v>0</v>
      </c>
      <c r="BF425" s="228">
        <f>IF(N425="snížená",J425,0)</f>
        <v>0</v>
      </c>
      <c r="BG425" s="228">
        <f>IF(N425="zákl. přenesená",J425,0)</f>
        <v>0</v>
      </c>
      <c r="BH425" s="228">
        <f>IF(N425="sníž. přenesená",J425,0)</f>
        <v>0</v>
      </c>
      <c r="BI425" s="228">
        <f>IF(N425="nulová",J425,0)</f>
        <v>0</v>
      </c>
      <c r="BJ425" s="23" t="s">
        <v>77</v>
      </c>
      <c r="BK425" s="228">
        <f>ROUND(I425*H425,2)</f>
        <v>0</v>
      </c>
      <c r="BL425" s="23" t="s">
        <v>165</v>
      </c>
      <c r="BM425" s="23" t="s">
        <v>798</v>
      </c>
    </row>
    <row r="426" spans="2:65" s="1" customFormat="1" ht="16.5" customHeight="1">
      <c r="B426" s="45"/>
      <c r="C426" s="217" t="s">
        <v>799</v>
      </c>
      <c r="D426" s="217" t="s">
        <v>160</v>
      </c>
      <c r="E426" s="218" t="s">
        <v>800</v>
      </c>
      <c r="F426" s="219" t="s">
        <v>801</v>
      </c>
      <c r="G426" s="220" t="s">
        <v>269</v>
      </c>
      <c r="H426" s="221">
        <v>8</v>
      </c>
      <c r="I426" s="222"/>
      <c r="J426" s="223">
        <f>ROUND(I426*H426,2)</f>
        <v>0</v>
      </c>
      <c r="K426" s="219" t="s">
        <v>164</v>
      </c>
      <c r="L426" s="71"/>
      <c r="M426" s="224" t="s">
        <v>21</v>
      </c>
      <c r="N426" s="225" t="s">
        <v>43</v>
      </c>
      <c r="O426" s="46"/>
      <c r="P426" s="226">
        <f>O426*H426</f>
        <v>0</v>
      </c>
      <c r="Q426" s="226">
        <v>0</v>
      </c>
      <c r="R426" s="226">
        <f>Q426*H426</f>
        <v>0</v>
      </c>
      <c r="S426" s="226">
        <v>0.019</v>
      </c>
      <c r="T426" s="227">
        <f>S426*H426</f>
        <v>0.152</v>
      </c>
      <c r="AR426" s="23" t="s">
        <v>165</v>
      </c>
      <c r="AT426" s="23" t="s">
        <v>160</v>
      </c>
      <c r="AU426" s="23" t="s">
        <v>82</v>
      </c>
      <c r="AY426" s="23" t="s">
        <v>158</v>
      </c>
      <c r="BE426" s="228">
        <f>IF(N426="základní",J426,0)</f>
        <v>0</v>
      </c>
      <c r="BF426" s="228">
        <f>IF(N426="snížená",J426,0)</f>
        <v>0</v>
      </c>
      <c r="BG426" s="228">
        <f>IF(N426="zákl. přenesená",J426,0)</f>
        <v>0</v>
      </c>
      <c r="BH426" s="228">
        <f>IF(N426="sníž. přenesená",J426,0)</f>
        <v>0</v>
      </c>
      <c r="BI426" s="228">
        <f>IF(N426="nulová",J426,0)</f>
        <v>0</v>
      </c>
      <c r="BJ426" s="23" t="s">
        <v>77</v>
      </c>
      <c r="BK426" s="228">
        <f>ROUND(I426*H426,2)</f>
        <v>0</v>
      </c>
      <c r="BL426" s="23" t="s">
        <v>165</v>
      </c>
      <c r="BM426" s="23" t="s">
        <v>802</v>
      </c>
    </row>
    <row r="427" spans="2:65" s="1" customFormat="1" ht="25.5" customHeight="1">
      <c r="B427" s="45"/>
      <c r="C427" s="217" t="s">
        <v>803</v>
      </c>
      <c r="D427" s="217" t="s">
        <v>160</v>
      </c>
      <c r="E427" s="218" t="s">
        <v>804</v>
      </c>
      <c r="F427" s="219" t="s">
        <v>805</v>
      </c>
      <c r="G427" s="220" t="s">
        <v>269</v>
      </c>
      <c r="H427" s="221">
        <v>2</v>
      </c>
      <c r="I427" s="222"/>
      <c r="J427" s="223">
        <f>ROUND(I427*H427,2)</f>
        <v>0</v>
      </c>
      <c r="K427" s="219" t="s">
        <v>21</v>
      </c>
      <c r="L427" s="71"/>
      <c r="M427" s="224" t="s">
        <v>21</v>
      </c>
      <c r="N427" s="225" t="s">
        <v>43</v>
      </c>
      <c r="O427" s="46"/>
      <c r="P427" s="226">
        <f>O427*H427</f>
        <v>0</v>
      </c>
      <c r="Q427" s="226">
        <v>0</v>
      </c>
      <c r="R427" s="226">
        <f>Q427*H427</f>
        <v>0</v>
      </c>
      <c r="S427" s="226">
        <v>0</v>
      </c>
      <c r="T427" s="227">
        <f>S427*H427</f>
        <v>0</v>
      </c>
      <c r="AR427" s="23" t="s">
        <v>165</v>
      </c>
      <c r="AT427" s="23" t="s">
        <v>160</v>
      </c>
      <c r="AU427" s="23" t="s">
        <v>82</v>
      </c>
      <c r="AY427" s="23" t="s">
        <v>158</v>
      </c>
      <c r="BE427" s="228">
        <f>IF(N427="základní",J427,0)</f>
        <v>0</v>
      </c>
      <c r="BF427" s="228">
        <f>IF(N427="snížená",J427,0)</f>
        <v>0</v>
      </c>
      <c r="BG427" s="228">
        <f>IF(N427="zákl. přenesená",J427,0)</f>
        <v>0</v>
      </c>
      <c r="BH427" s="228">
        <f>IF(N427="sníž. přenesená",J427,0)</f>
        <v>0</v>
      </c>
      <c r="BI427" s="228">
        <f>IF(N427="nulová",J427,0)</f>
        <v>0</v>
      </c>
      <c r="BJ427" s="23" t="s">
        <v>77</v>
      </c>
      <c r="BK427" s="228">
        <f>ROUND(I427*H427,2)</f>
        <v>0</v>
      </c>
      <c r="BL427" s="23" t="s">
        <v>165</v>
      </c>
      <c r="BM427" s="23" t="s">
        <v>806</v>
      </c>
    </row>
    <row r="428" spans="2:65" s="1" customFormat="1" ht="25.5" customHeight="1">
      <c r="B428" s="45"/>
      <c r="C428" s="217" t="s">
        <v>807</v>
      </c>
      <c r="D428" s="217" t="s">
        <v>160</v>
      </c>
      <c r="E428" s="218" t="s">
        <v>808</v>
      </c>
      <c r="F428" s="219" t="s">
        <v>809</v>
      </c>
      <c r="G428" s="220" t="s">
        <v>269</v>
      </c>
      <c r="H428" s="221">
        <v>2</v>
      </c>
      <c r="I428" s="222"/>
      <c r="J428" s="223">
        <f>ROUND(I428*H428,2)</f>
        <v>0</v>
      </c>
      <c r="K428" s="219" t="s">
        <v>21</v>
      </c>
      <c r="L428" s="71"/>
      <c r="M428" s="224" t="s">
        <v>21</v>
      </c>
      <c r="N428" s="225" t="s">
        <v>43</v>
      </c>
      <c r="O428" s="46"/>
      <c r="P428" s="226">
        <f>O428*H428</f>
        <v>0</v>
      </c>
      <c r="Q428" s="226">
        <v>0</v>
      </c>
      <c r="R428" s="226">
        <f>Q428*H428</f>
        <v>0</v>
      </c>
      <c r="S428" s="226">
        <v>0</v>
      </c>
      <c r="T428" s="227">
        <f>S428*H428</f>
        <v>0</v>
      </c>
      <c r="AR428" s="23" t="s">
        <v>165</v>
      </c>
      <c r="AT428" s="23" t="s">
        <v>160</v>
      </c>
      <c r="AU428" s="23" t="s">
        <v>82</v>
      </c>
      <c r="AY428" s="23" t="s">
        <v>158</v>
      </c>
      <c r="BE428" s="228">
        <f>IF(N428="základní",J428,0)</f>
        <v>0</v>
      </c>
      <c r="BF428" s="228">
        <f>IF(N428="snížená",J428,0)</f>
        <v>0</v>
      </c>
      <c r="BG428" s="228">
        <f>IF(N428="zákl. přenesená",J428,0)</f>
        <v>0</v>
      </c>
      <c r="BH428" s="228">
        <f>IF(N428="sníž. přenesená",J428,0)</f>
        <v>0</v>
      </c>
      <c r="BI428" s="228">
        <f>IF(N428="nulová",J428,0)</f>
        <v>0</v>
      </c>
      <c r="BJ428" s="23" t="s">
        <v>77</v>
      </c>
      <c r="BK428" s="228">
        <f>ROUND(I428*H428,2)</f>
        <v>0</v>
      </c>
      <c r="BL428" s="23" t="s">
        <v>165</v>
      </c>
      <c r="BM428" s="23" t="s">
        <v>810</v>
      </c>
    </row>
    <row r="429" spans="2:65" s="1" customFormat="1" ht="16.5" customHeight="1">
      <c r="B429" s="45"/>
      <c r="C429" s="217" t="s">
        <v>811</v>
      </c>
      <c r="D429" s="217" t="s">
        <v>160</v>
      </c>
      <c r="E429" s="218" t="s">
        <v>812</v>
      </c>
      <c r="F429" s="219" t="s">
        <v>813</v>
      </c>
      <c r="G429" s="220" t="s">
        <v>269</v>
      </c>
      <c r="H429" s="221">
        <v>1</v>
      </c>
      <c r="I429" s="222"/>
      <c r="J429" s="223">
        <f>ROUND(I429*H429,2)</f>
        <v>0</v>
      </c>
      <c r="K429" s="219" t="s">
        <v>21</v>
      </c>
      <c r="L429" s="71"/>
      <c r="M429" s="224" t="s">
        <v>21</v>
      </c>
      <c r="N429" s="225" t="s">
        <v>43</v>
      </c>
      <c r="O429" s="46"/>
      <c r="P429" s="226">
        <f>O429*H429</f>
        <v>0</v>
      </c>
      <c r="Q429" s="226">
        <v>0</v>
      </c>
      <c r="R429" s="226">
        <f>Q429*H429</f>
        <v>0</v>
      </c>
      <c r="S429" s="226">
        <v>0</v>
      </c>
      <c r="T429" s="227">
        <f>S429*H429</f>
        <v>0</v>
      </c>
      <c r="AR429" s="23" t="s">
        <v>165</v>
      </c>
      <c r="AT429" s="23" t="s">
        <v>160</v>
      </c>
      <c r="AU429" s="23" t="s">
        <v>82</v>
      </c>
      <c r="AY429" s="23" t="s">
        <v>158</v>
      </c>
      <c r="BE429" s="228">
        <f>IF(N429="základní",J429,0)</f>
        <v>0</v>
      </c>
      <c r="BF429" s="228">
        <f>IF(N429="snížená",J429,0)</f>
        <v>0</v>
      </c>
      <c r="BG429" s="228">
        <f>IF(N429="zákl. přenesená",J429,0)</f>
        <v>0</v>
      </c>
      <c r="BH429" s="228">
        <f>IF(N429="sníž. přenesená",J429,0)</f>
        <v>0</v>
      </c>
      <c r="BI429" s="228">
        <f>IF(N429="nulová",J429,0)</f>
        <v>0</v>
      </c>
      <c r="BJ429" s="23" t="s">
        <v>77</v>
      </c>
      <c r="BK429" s="228">
        <f>ROUND(I429*H429,2)</f>
        <v>0</v>
      </c>
      <c r="BL429" s="23" t="s">
        <v>165</v>
      </c>
      <c r="BM429" s="23" t="s">
        <v>814</v>
      </c>
    </row>
    <row r="430" spans="2:65" s="1" customFormat="1" ht="16.5" customHeight="1">
      <c r="B430" s="45"/>
      <c r="C430" s="217" t="s">
        <v>815</v>
      </c>
      <c r="D430" s="217" t="s">
        <v>160</v>
      </c>
      <c r="E430" s="218" t="s">
        <v>816</v>
      </c>
      <c r="F430" s="219" t="s">
        <v>817</v>
      </c>
      <c r="G430" s="220" t="s">
        <v>269</v>
      </c>
      <c r="H430" s="221">
        <v>6</v>
      </c>
      <c r="I430" s="222"/>
      <c r="J430" s="223">
        <f>ROUND(I430*H430,2)</f>
        <v>0</v>
      </c>
      <c r="K430" s="219" t="s">
        <v>21</v>
      </c>
      <c r="L430" s="71"/>
      <c r="M430" s="224" t="s">
        <v>21</v>
      </c>
      <c r="N430" s="225" t="s">
        <v>43</v>
      </c>
      <c r="O430" s="46"/>
      <c r="P430" s="226">
        <f>O430*H430</f>
        <v>0</v>
      </c>
      <c r="Q430" s="226">
        <v>0</v>
      </c>
      <c r="R430" s="226">
        <f>Q430*H430</f>
        <v>0</v>
      </c>
      <c r="S430" s="226">
        <v>0</v>
      </c>
      <c r="T430" s="227">
        <f>S430*H430</f>
        <v>0</v>
      </c>
      <c r="AR430" s="23" t="s">
        <v>165</v>
      </c>
      <c r="AT430" s="23" t="s">
        <v>160</v>
      </c>
      <c r="AU430" s="23" t="s">
        <v>82</v>
      </c>
      <c r="AY430" s="23" t="s">
        <v>158</v>
      </c>
      <c r="BE430" s="228">
        <f>IF(N430="základní",J430,0)</f>
        <v>0</v>
      </c>
      <c r="BF430" s="228">
        <f>IF(N430="snížená",J430,0)</f>
        <v>0</v>
      </c>
      <c r="BG430" s="228">
        <f>IF(N430="zákl. přenesená",J430,0)</f>
        <v>0</v>
      </c>
      <c r="BH430" s="228">
        <f>IF(N430="sníž. přenesená",J430,0)</f>
        <v>0</v>
      </c>
      <c r="BI430" s="228">
        <f>IF(N430="nulová",J430,0)</f>
        <v>0</v>
      </c>
      <c r="BJ430" s="23" t="s">
        <v>77</v>
      </c>
      <c r="BK430" s="228">
        <f>ROUND(I430*H430,2)</f>
        <v>0</v>
      </c>
      <c r="BL430" s="23" t="s">
        <v>165</v>
      </c>
      <c r="BM430" s="23" t="s">
        <v>818</v>
      </c>
    </row>
    <row r="431" spans="2:65" s="1" customFormat="1" ht="25.5" customHeight="1">
      <c r="B431" s="45"/>
      <c r="C431" s="217" t="s">
        <v>819</v>
      </c>
      <c r="D431" s="217" t="s">
        <v>160</v>
      </c>
      <c r="E431" s="218" t="s">
        <v>820</v>
      </c>
      <c r="F431" s="219" t="s">
        <v>821</v>
      </c>
      <c r="G431" s="220" t="s">
        <v>400</v>
      </c>
      <c r="H431" s="221">
        <v>1</v>
      </c>
      <c r="I431" s="222"/>
      <c r="J431" s="223">
        <f>ROUND(I431*H431,2)</f>
        <v>0</v>
      </c>
      <c r="K431" s="219" t="s">
        <v>21</v>
      </c>
      <c r="L431" s="71"/>
      <c r="M431" s="224" t="s">
        <v>21</v>
      </c>
      <c r="N431" s="225" t="s">
        <v>43</v>
      </c>
      <c r="O431" s="46"/>
      <c r="P431" s="226">
        <f>O431*H431</f>
        <v>0</v>
      </c>
      <c r="Q431" s="226">
        <v>0</v>
      </c>
      <c r="R431" s="226">
        <f>Q431*H431</f>
        <v>0</v>
      </c>
      <c r="S431" s="226">
        <v>0</v>
      </c>
      <c r="T431" s="227">
        <f>S431*H431</f>
        <v>0</v>
      </c>
      <c r="AR431" s="23" t="s">
        <v>165</v>
      </c>
      <c r="AT431" s="23" t="s">
        <v>160</v>
      </c>
      <c r="AU431" s="23" t="s">
        <v>82</v>
      </c>
      <c r="AY431" s="23" t="s">
        <v>158</v>
      </c>
      <c r="BE431" s="228">
        <f>IF(N431="základní",J431,0)</f>
        <v>0</v>
      </c>
      <c r="BF431" s="228">
        <f>IF(N431="snížená",J431,0)</f>
        <v>0</v>
      </c>
      <c r="BG431" s="228">
        <f>IF(N431="zákl. přenesená",J431,0)</f>
        <v>0</v>
      </c>
      <c r="BH431" s="228">
        <f>IF(N431="sníž. přenesená",J431,0)</f>
        <v>0</v>
      </c>
      <c r="BI431" s="228">
        <f>IF(N431="nulová",J431,0)</f>
        <v>0</v>
      </c>
      <c r="BJ431" s="23" t="s">
        <v>77</v>
      </c>
      <c r="BK431" s="228">
        <f>ROUND(I431*H431,2)</f>
        <v>0</v>
      </c>
      <c r="BL431" s="23" t="s">
        <v>165</v>
      </c>
      <c r="BM431" s="23" t="s">
        <v>822</v>
      </c>
    </row>
    <row r="432" spans="2:65" s="1" customFormat="1" ht="25.5" customHeight="1">
      <c r="B432" s="45"/>
      <c r="C432" s="217" t="s">
        <v>823</v>
      </c>
      <c r="D432" s="217" t="s">
        <v>160</v>
      </c>
      <c r="E432" s="218" t="s">
        <v>824</v>
      </c>
      <c r="F432" s="219" t="s">
        <v>825</v>
      </c>
      <c r="G432" s="220" t="s">
        <v>400</v>
      </c>
      <c r="H432" s="221">
        <v>7</v>
      </c>
      <c r="I432" s="222"/>
      <c r="J432" s="223">
        <f>ROUND(I432*H432,2)</f>
        <v>0</v>
      </c>
      <c r="K432" s="219" t="s">
        <v>21</v>
      </c>
      <c r="L432" s="71"/>
      <c r="M432" s="224" t="s">
        <v>21</v>
      </c>
      <c r="N432" s="225" t="s">
        <v>43</v>
      </c>
      <c r="O432" s="46"/>
      <c r="P432" s="226">
        <f>O432*H432</f>
        <v>0</v>
      </c>
      <c r="Q432" s="226">
        <v>0</v>
      </c>
      <c r="R432" s="226">
        <f>Q432*H432</f>
        <v>0</v>
      </c>
      <c r="S432" s="226">
        <v>0</v>
      </c>
      <c r="T432" s="227">
        <f>S432*H432</f>
        <v>0</v>
      </c>
      <c r="AR432" s="23" t="s">
        <v>165</v>
      </c>
      <c r="AT432" s="23" t="s">
        <v>160</v>
      </c>
      <c r="AU432" s="23" t="s">
        <v>82</v>
      </c>
      <c r="AY432" s="23" t="s">
        <v>158</v>
      </c>
      <c r="BE432" s="228">
        <f>IF(N432="základní",J432,0)</f>
        <v>0</v>
      </c>
      <c r="BF432" s="228">
        <f>IF(N432="snížená",J432,0)</f>
        <v>0</v>
      </c>
      <c r="BG432" s="228">
        <f>IF(N432="zákl. přenesená",J432,0)</f>
        <v>0</v>
      </c>
      <c r="BH432" s="228">
        <f>IF(N432="sníž. přenesená",J432,0)</f>
        <v>0</v>
      </c>
      <c r="BI432" s="228">
        <f>IF(N432="nulová",J432,0)</f>
        <v>0</v>
      </c>
      <c r="BJ432" s="23" t="s">
        <v>77</v>
      </c>
      <c r="BK432" s="228">
        <f>ROUND(I432*H432,2)</f>
        <v>0</v>
      </c>
      <c r="BL432" s="23" t="s">
        <v>165</v>
      </c>
      <c r="BM432" s="23" t="s">
        <v>826</v>
      </c>
    </row>
    <row r="433" spans="2:65" s="1" customFormat="1" ht="16.5" customHeight="1">
      <c r="B433" s="45"/>
      <c r="C433" s="217" t="s">
        <v>827</v>
      </c>
      <c r="D433" s="217" t="s">
        <v>160</v>
      </c>
      <c r="E433" s="218" t="s">
        <v>828</v>
      </c>
      <c r="F433" s="219" t="s">
        <v>829</v>
      </c>
      <c r="G433" s="220" t="s">
        <v>584</v>
      </c>
      <c r="H433" s="221">
        <v>6</v>
      </c>
      <c r="I433" s="222"/>
      <c r="J433" s="223">
        <f>ROUND(I433*H433,2)</f>
        <v>0</v>
      </c>
      <c r="K433" s="219" t="s">
        <v>21</v>
      </c>
      <c r="L433" s="71"/>
      <c r="M433" s="224" t="s">
        <v>21</v>
      </c>
      <c r="N433" s="225" t="s">
        <v>43</v>
      </c>
      <c r="O433" s="46"/>
      <c r="P433" s="226">
        <f>O433*H433</f>
        <v>0</v>
      </c>
      <c r="Q433" s="226">
        <v>0</v>
      </c>
      <c r="R433" s="226">
        <f>Q433*H433</f>
        <v>0</v>
      </c>
      <c r="S433" s="226">
        <v>0</v>
      </c>
      <c r="T433" s="227">
        <f>S433*H433</f>
        <v>0</v>
      </c>
      <c r="AR433" s="23" t="s">
        <v>165</v>
      </c>
      <c r="AT433" s="23" t="s">
        <v>160</v>
      </c>
      <c r="AU433" s="23" t="s">
        <v>82</v>
      </c>
      <c r="AY433" s="23" t="s">
        <v>158</v>
      </c>
      <c r="BE433" s="228">
        <f>IF(N433="základní",J433,0)</f>
        <v>0</v>
      </c>
      <c r="BF433" s="228">
        <f>IF(N433="snížená",J433,0)</f>
        <v>0</v>
      </c>
      <c r="BG433" s="228">
        <f>IF(N433="zákl. přenesená",J433,0)</f>
        <v>0</v>
      </c>
      <c r="BH433" s="228">
        <f>IF(N433="sníž. přenesená",J433,0)</f>
        <v>0</v>
      </c>
      <c r="BI433" s="228">
        <f>IF(N433="nulová",J433,0)</f>
        <v>0</v>
      </c>
      <c r="BJ433" s="23" t="s">
        <v>77</v>
      </c>
      <c r="BK433" s="228">
        <f>ROUND(I433*H433,2)</f>
        <v>0</v>
      </c>
      <c r="BL433" s="23" t="s">
        <v>165</v>
      </c>
      <c r="BM433" s="23" t="s">
        <v>830</v>
      </c>
    </row>
    <row r="434" spans="2:65" s="1" customFormat="1" ht="16.5" customHeight="1">
      <c r="B434" s="45"/>
      <c r="C434" s="217" t="s">
        <v>831</v>
      </c>
      <c r="D434" s="217" t="s">
        <v>160</v>
      </c>
      <c r="E434" s="218" t="s">
        <v>832</v>
      </c>
      <c r="F434" s="219" t="s">
        <v>833</v>
      </c>
      <c r="G434" s="220" t="s">
        <v>584</v>
      </c>
      <c r="H434" s="221">
        <v>14</v>
      </c>
      <c r="I434" s="222"/>
      <c r="J434" s="223">
        <f>ROUND(I434*H434,2)</f>
        <v>0</v>
      </c>
      <c r="K434" s="219" t="s">
        <v>21</v>
      </c>
      <c r="L434" s="71"/>
      <c r="M434" s="224" t="s">
        <v>21</v>
      </c>
      <c r="N434" s="225" t="s">
        <v>43</v>
      </c>
      <c r="O434" s="46"/>
      <c r="P434" s="226">
        <f>O434*H434</f>
        <v>0</v>
      </c>
      <c r="Q434" s="226">
        <v>0</v>
      </c>
      <c r="R434" s="226">
        <f>Q434*H434</f>
        <v>0</v>
      </c>
      <c r="S434" s="226">
        <v>0</v>
      </c>
      <c r="T434" s="227">
        <f>S434*H434</f>
        <v>0</v>
      </c>
      <c r="AR434" s="23" t="s">
        <v>165</v>
      </c>
      <c r="AT434" s="23" t="s">
        <v>160</v>
      </c>
      <c r="AU434" s="23" t="s">
        <v>82</v>
      </c>
      <c r="AY434" s="23" t="s">
        <v>158</v>
      </c>
      <c r="BE434" s="228">
        <f>IF(N434="základní",J434,0)</f>
        <v>0</v>
      </c>
      <c r="BF434" s="228">
        <f>IF(N434="snížená",J434,0)</f>
        <v>0</v>
      </c>
      <c r="BG434" s="228">
        <f>IF(N434="zákl. přenesená",J434,0)</f>
        <v>0</v>
      </c>
      <c r="BH434" s="228">
        <f>IF(N434="sníž. přenesená",J434,0)</f>
        <v>0</v>
      </c>
      <c r="BI434" s="228">
        <f>IF(N434="nulová",J434,0)</f>
        <v>0</v>
      </c>
      <c r="BJ434" s="23" t="s">
        <v>77</v>
      </c>
      <c r="BK434" s="228">
        <f>ROUND(I434*H434,2)</f>
        <v>0</v>
      </c>
      <c r="BL434" s="23" t="s">
        <v>165</v>
      </c>
      <c r="BM434" s="23" t="s">
        <v>834</v>
      </c>
    </row>
    <row r="435" spans="2:65" s="1" customFormat="1" ht="16.5" customHeight="1">
      <c r="B435" s="45"/>
      <c r="C435" s="217" t="s">
        <v>835</v>
      </c>
      <c r="D435" s="217" t="s">
        <v>160</v>
      </c>
      <c r="E435" s="218" t="s">
        <v>836</v>
      </c>
      <c r="F435" s="219" t="s">
        <v>837</v>
      </c>
      <c r="G435" s="220" t="s">
        <v>584</v>
      </c>
      <c r="H435" s="221">
        <v>8</v>
      </c>
      <c r="I435" s="222"/>
      <c r="J435" s="223">
        <f>ROUND(I435*H435,2)</f>
        <v>0</v>
      </c>
      <c r="K435" s="219" t="s">
        <v>21</v>
      </c>
      <c r="L435" s="71"/>
      <c r="M435" s="224" t="s">
        <v>21</v>
      </c>
      <c r="N435" s="225" t="s">
        <v>43</v>
      </c>
      <c r="O435" s="46"/>
      <c r="P435" s="226">
        <f>O435*H435</f>
        <v>0</v>
      </c>
      <c r="Q435" s="226">
        <v>0</v>
      </c>
      <c r="R435" s="226">
        <f>Q435*H435</f>
        <v>0</v>
      </c>
      <c r="S435" s="226">
        <v>0</v>
      </c>
      <c r="T435" s="227">
        <f>S435*H435</f>
        <v>0</v>
      </c>
      <c r="AR435" s="23" t="s">
        <v>165</v>
      </c>
      <c r="AT435" s="23" t="s">
        <v>160</v>
      </c>
      <c r="AU435" s="23" t="s">
        <v>82</v>
      </c>
      <c r="AY435" s="23" t="s">
        <v>158</v>
      </c>
      <c r="BE435" s="228">
        <f>IF(N435="základní",J435,0)</f>
        <v>0</v>
      </c>
      <c r="BF435" s="228">
        <f>IF(N435="snížená",J435,0)</f>
        <v>0</v>
      </c>
      <c r="BG435" s="228">
        <f>IF(N435="zákl. přenesená",J435,0)</f>
        <v>0</v>
      </c>
      <c r="BH435" s="228">
        <f>IF(N435="sníž. přenesená",J435,0)</f>
        <v>0</v>
      </c>
      <c r="BI435" s="228">
        <f>IF(N435="nulová",J435,0)</f>
        <v>0</v>
      </c>
      <c r="BJ435" s="23" t="s">
        <v>77</v>
      </c>
      <c r="BK435" s="228">
        <f>ROUND(I435*H435,2)</f>
        <v>0</v>
      </c>
      <c r="BL435" s="23" t="s">
        <v>165</v>
      </c>
      <c r="BM435" s="23" t="s">
        <v>838</v>
      </c>
    </row>
    <row r="436" spans="2:65" s="1" customFormat="1" ht="16.5" customHeight="1">
      <c r="B436" s="45"/>
      <c r="C436" s="217" t="s">
        <v>839</v>
      </c>
      <c r="D436" s="217" t="s">
        <v>160</v>
      </c>
      <c r="E436" s="218" t="s">
        <v>840</v>
      </c>
      <c r="F436" s="219" t="s">
        <v>841</v>
      </c>
      <c r="G436" s="220" t="s">
        <v>332</v>
      </c>
      <c r="H436" s="221">
        <v>65</v>
      </c>
      <c r="I436" s="222"/>
      <c r="J436" s="223">
        <f>ROUND(I436*H436,2)</f>
        <v>0</v>
      </c>
      <c r="K436" s="219" t="s">
        <v>21</v>
      </c>
      <c r="L436" s="71"/>
      <c r="M436" s="224" t="s">
        <v>21</v>
      </c>
      <c r="N436" s="225" t="s">
        <v>43</v>
      </c>
      <c r="O436" s="46"/>
      <c r="P436" s="226">
        <f>O436*H436</f>
        <v>0</v>
      </c>
      <c r="Q436" s="226">
        <v>0</v>
      </c>
      <c r="R436" s="226">
        <f>Q436*H436</f>
        <v>0</v>
      </c>
      <c r="S436" s="226">
        <v>0</v>
      </c>
      <c r="T436" s="227">
        <f>S436*H436</f>
        <v>0</v>
      </c>
      <c r="AR436" s="23" t="s">
        <v>165</v>
      </c>
      <c r="AT436" s="23" t="s">
        <v>160</v>
      </c>
      <c r="AU436" s="23" t="s">
        <v>82</v>
      </c>
      <c r="AY436" s="23" t="s">
        <v>158</v>
      </c>
      <c r="BE436" s="228">
        <f>IF(N436="základní",J436,0)</f>
        <v>0</v>
      </c>
      <c r="BF436" s="228">
        <f>IF(N436="snížená",J436,0)</f>
        <v>0</v>
      </c>
      <c r="BG436" s="228">
        <f>IF(N436="zákl. přenesená",J436,0)</f>
        <v>0</v>
      </c>
      <c r="BH436" s="228">
        <f>IF(N436="sníž. přenesená",J436,0)</f>
        <v>0</v>
      </c>
      <c r="BI436" s="228">
        <f>IF(N436="nulová",J436,0)</f>
        <v>0</v>
      </c>
      <c r="BJ436" s="23" t="s">
        <v>77</v>
      </c>
      <c r="BK436" s="228">
        <f>ROUND(I436*H436,2)</f>
        <v>0</v>
      </c>
      <c r="BL436" s="23" t="s">
        <v>165</v>
      </c>
      <c r="BM436" s="23" t="s">
        <v>842</v>
      </c>
    </row>
    <row r="437" spans="2:65" s="1" customFormat="1" ht="16.5" customHeight="1">
      <c r="B437" s="45"/>
      <c r="C437" s="217" t="s">
        <v>843</v>
      </c>
      <c r="D437" s="217" t="s">
        <v>160</v>
      </c>
      <c r="E437" s="218" t="s">
        <v>844</v>
      </c>
      <c r="F437" s="219" t="s">
        <v>845</v>
      </c>
      <c r="G437" s="220" t="s">
        <v>584</v>
      </c>
      <c r="H437" s="221">
        <v>3</v>
      </c>
      <c r="I437" s="222"/>
      <c r="J437" s="223">
        <f>ROUND(I437*H437,2)</f>
        <v>0</v>
      </c>
      <c r="K437" s="219" t="s">
        <v>21</v>
      </c>
      <c r="L437" s="71"/>
      <c r="M437" s="224" t="s">
        <v>21</v>
      </c>
      <c r="N437" s="225" t="s">
        <v>43</v>
      </c>
      <c r="O437" s="46"/>
      <c r="P437" s="226">
        <f>O437*H437</f>
        <v>0</v>
      </c>
      <c r="Q437" s="226">
        <v>0</v>
      </c>
      <c r="R437" s="226">
        <f>Q437*H437</f>
        <v>0</v>
      </c>
      <c r="S437" s="226">
        <v>0</v>
      </c>
      <c r="T437" s="227">
        <f>S437*H437</f>
        <v>0</v>
      </c>
      <c r="AR437" s="23" t="s">
        <v>165</v>
      </c>
      <c r="AT437" s="23" t="s">
        <v>160</v>
      </c>
      <c r="AU437" s="23" t="s">
        <v>82</v>
      </c>
      <c r="AY437" s="23" t="s">
        <v>158</v>
      </c>
      <c r="BE437" s="228">
        <f>IF(N437="základní",J437,0)</f>
        <v>0</v>
      </c>
      <c r="BF437" s="228">
        <f>IF(N437="snížená",J437,0)</f>
        <v>0</v>
      </c>
      <c r="BG437" s="228">
        <f>IF(N437="zákl. přenesená",J437,0)</f>
        <v>0</v>
      </c>
      <c r="BH437" s="228">
        <f>IF(N437="sníž. přenesená",J437,0)</f>
        <v>0</v>
      </c>
      <c r="BI437" s="228">
        <f>IF(N437="nulová",J437,0)</f>
        <v>0</v>
      </c>
      <c r="BJ437" s="23" t="s">
        <v>77</v>
      </c>
      <c r="BK437" s="228">
        <f>ROUND(I437*H437,2)</f>
        <v>0</v>
      </c>
      <c r="BL437" s="23" t="s">
        <v>165</v>
      </c>
      <c r="BM437" s="23" t="s">
        <v>846</v>
      </c>
    </row>
    <row r="438" spans="2:65" s="1" customFormat="1" ht="16.5" customHeight="1">
      <c r="B438" s="45"/>
      <c r="C438" s="217" t="s">
        <v>847</v>
      </c>
      <c r="D438" s="217" t="s">
        <v>160</v>
      </c>
      <c r="E438" s="218" t="s">
        <v>848</v>
      </c>
      <c r="F438" s="219" t="s">
        <v>849</v>
      </c>
      <c r="G438" s="220" t="s">
        <v>584</v>
      </c>
      <c r="H438" s="221">
        <v>3</v>
      </c>
      <c r="I438" s="222"/>
      <c r="J438" s="223">
        <f>ROUND(I438*H438,2)</f>
        <v>0</v>
      </c>
      <c r="K438" s="219" t="s">
        <v>21</v>
      </c>
      <c r="L438" s="71"/>
      <c r="M438" s="224" t="s">
        <v>21</v>
      </c>
      <c r="N438" s="225" t="s">
        <v>43</v>
      </c>
      <c r="O438" s="46"/>
      <c r="P438" s="226">
        <f>O438*H438</f>
        <v>0</v>
      </c>
      <c r="Q438" s="226">
        <v>0</v>
      </c>
      <c r="R438" s="226">
        <f>Q438*H438</f>
        <v>0</v>
      </c>
      <c r="S438" s="226">
        <v>0</v>
      </c>
      <c r="T438" s="227">
        <f>S438*H438</f>
        <v>0</v>
      </c>
      <c r="AR438" s="23" t="s">
        <v>165</v>
      </c>
      <c r="AT438" s="23" t="s">
        <v>160</v>
      </c>
      <c r="AU438" s="23" t="s">
        <v>82</v>
      </c>
      <c r="AY438" s="23" t="s">
        <v>158</v>
      </c>
      <c r="BE438" s="228">
        <f>IF(N438="základní",J438,0)</f>
        <v>0</v>
      </c>
      <c r="BF438" s="228">
        <f>IF(N438="snížená",J438,0)</f>
        <v>0</v>
      </c>
      <c r="BG438" s="228">
        <f>IF(N438="zákl. přenesená",J438,0)</f>
        <v>0</v>
      </c>
      <c r="BH438" s="228">
        <f>IF(N438="sníž. přenesená",J438,0)</f>
        <v>0</v>
      </c>
      <c r="BI438" s="228">
        <f>IF(N438="nulová",J438,0)</f>
        <v>0</v>
      </c>
      <c r="BJ438" s="23" t="s">
        <v>77</v>
      </c>
      <c r="BK438" s="228">
        <f>ROUND(I438*H438,2)</f>
        <v>0</v>
      </c>
      <c r="BL438" s="23" t="s">
        <v>165</v>
      </c>
      <c r="BM438" s="23" t="s">
        <v>850</v>
      </c>
    </row>
    <row r="439" spans="2:65" s="1" customFormat="1" ht="16.5" customHeight="1">
      <c r="B439" s="45"/>
      <c r="C439" s="217" t="s">
        <v>851</v>
      </c>
      <c r="D439" s="217" t="s">
        <v>160</v>
      </c>
      <c r="E439" s="218" t="s">
        <v>852</v>
      </c>
      <c r="F439" s="219" t="s">
        <v>853</v>
      </c>
      <c r="G439" s="220" t="s">
        <v>400</v>
      </c>
      <c r="H439" s="221">
        <v>1</v>
      </c>
      <c r="I439" s="222"/>
      <c r="J439" s="223">
        <f>ROUND(I439*H439,2)</f>
        <v>0</v>
      </c>
      <c r="K439" s="219" t="s">
        <v>21</v>
      </c>
      <c r="L439" s="71"/>
      <c r="M439" s="224" t="s">
        <v>21</v>
      </c>
      <c r="N439" s="225" t="s">
        <v>43</v>
      </c>
      <c r="O439" s="46"/>
      <c r="P439" s="226">
        <f>O439*H439</f>
        <v>0</v>
      </c>
      <c r="Q439" s="226">
        <v>0</v>
      </c>
      <c r="R439" s="226">
        <f>Q439*H439</f>
        <v>0</v>
      </c>
      <c r="S439" s="226">
        <v>0</v>
      </c>
      <c r="T439" s="227">
        <f>S439*H439</f>
        <v>0</v>
      </c>
      <c r="AR439" s="23" t="s">
        <v>165</v>
      </c>
      <c r="AT439" s="23" t="s">
        <v>160</v>
      </c>
      <c r="AU439" s="23" t="s">
        <v>82</v>
      </c>
      <c r="AY439" s="23" t="s">
        <v>158</v>
      </c>
      <c r="BE439" s="228">
        <f>IF(N439="základní",J439,0)</f>
        <v>0</v>
      </c>
      <c r="BF439" s="228">
        <f>IF(N439="snížená",J439,0)</f>
        <v>0</v>
      </c>
      <c r="BG439" s="228">
        <f>IF(N439="zákl. přenesená",J439,0)</f>
        <v>0</v>
      </c>
      <c r="BH439" s="228">
        <f>IF(N439="sníž. přenesená",J439,0)</f>
        <v>0</v>
      </c>
      <c r="BI439" s="228">
        <f>IF(N439="nulová",J439,0)</f>
        <v>0</v>
      </c>
      <c r="BJ439" s="23" t="s">
        <v>77</v>
      </c>
      <c r="BK439" s="228">
        <f>ROUND(I439*H439,2)</f>
        <v>0</v>
      </c>
      <c r="BL439" s="23" t="s">
        <v>165</v>
      </c>
      <c r="BM439" s="23" t="s">
        <v>854</v>
      </c>
    </row>
    <row r="440" spans="2:65" s="1" customFormat="1" ht="16.5" customHeight="1">
      <c r="B440" s="45"/>
      <c r="C440" s="217" t="s">
        <v>855</v>
      </c>
      <c r="D440" s="217" t="s">
        <v>160</v>
      </c>
      <c r="E440" s="218" t="s">
        <v>856</v>
      </c>
      <c r="F440" s="219" t="s">
        <v>857</v>
      </c>
      <c r="G440" s="220" t="s">
        <v>584</v>
      </c>
      <c r="H440" s="221">
        <v>1</v>
      </c>
      <c r="I440" s="222"/>
      <c r="J440" s="223">
        <f>ROUND(I440*H440,2)</f>
        <v>0</v>
      </c>
      <c r="K440" s="219" t="s">
        <v>21</v>
      </c>
      <c r="L440" s="71"/>
      <c r="M440" s="224" t="s">
        <v>21</v>
      </c>
      <c r="N440" s="225" t="s">
        <v>43</v>
      </c>
      <c r="O440" s="46"/>
      <c r="P440" s="226">
        <f>O440*H440</f>
        <v>0</v>
      </c>
      <c r="Q440" s="226">
        <v>0</v>
      </c>
      <c r="R440" s="226">
        <f>Q440*H440</f>
        <v>0</v>
      </c>
      <c r="S440" s="226">
        <v>0</v>
      </c>
      <c r="T440" s="227">
        <f>S440*H440</f>
        <v>0</v>
      </c>
      <c r="AR440" s="23" t="s">
        <v>165</v>
      </c>
      <c r="AT440" s="23" t="s">
        <v>160</v>
      </c>
      <c r="AU440" s="23" t="s">
        <v>82</v>
      </c>
      <c r="AY440" s="23" t="s">
        <v>158</v>
      </c>
      <c r="BE440" s="228">
        <f>IF(N440="základní",J440,0)</f>
        <v>0</v>
      </c>
      <c r="BF440" s="228">
        <f>IF(N440="snížená",J440,0)</f>
        <v>0</v>
      </c>
      <c r="BG440" s="228">
        <f>IF(N440="zákl. přenesená",J440,0)</f>
        <v>0</v>
      </c>
      <c r="BH440" s="228">
        <f>IF(N440="sníž. přenesená",J440,0)</f>
        <v>0</v>
      </c>
      <c r="BI440" s="228">
        <f>IF(N440="nulová",J440,0)</f>
        <v>0</v>
      </c>
      <c r="BJ440" s="23" t="s">
        <v>77</v>
      </c>
      <c r="BK440" s="228">
        <f>ROUND(I440*H440,2)</f>
        <v>0</v>
      </c>
      <c r="BL440" s="23" t="s">
        <v>165</v>
      </c>
      <c r="BM440" s="23" t="s">
        <v>858</v>
      </c>
    </row>
    <row r="441" spans="2:65" s="1" customFormat="1" ht="16.5" customHeight="1">
      <c r="B441" s="45"/>
      <c r="C441" s="217" t="s">
        <v>859</v>
      </c>
      <c r="D441" s="217" t="s">
        <v>160</v>
      </c>
      <c r="E441" s="218" t="s">
        <v>860</v>
      </c>
      <c r="F441" s="219" t="s">
        <v>861</v>
      </c>
      <c r="G441" s="220" t="s">
        <v>584</v>
      </c>
      <c r="H441" s="221">
        <v>1</v>
      </c>
      <c r="I441" s="222"/>
      <c r="J441" s="223">
        <f>ROUND(I441*H441,2)</f>
        <v>0</v>
      </c>
      <c r="K441" s="219" t="s">
        <v>21</v>
      </c>
      <c r="L441" s="71"/>
      <c r="M441" s="224" t="s">
        <v>21</v>
      </c>
      <c r="N441" s="225" t="s">
        <v>43</v>
      </c>
      <c r="O441" s="46"/>
      <c r="P441" s="226">
        <f>O441*H441</f>
        <v>0</v>
      </c>
      <c r="Q441" s="226">
        <v>0</v>
      </c>
      <c r="R441" s="226">
        <f>Q441*H441</f>
        <v>0</v>
      </c>
      <c r="S441" s="226">
        <v>0</v>
      </c>
      <c r="T441" s="227">
        <f>S441*H441</f>
        <v>0</v>
      </c>
      <c r="AR441" s="23" t="s">
        <v>165</v>
      </c>
      <c r="AT441" s="23" t="s">
        <v>160</v>
      </c>
      <c r="AU441" s="23" t="s">
        <v>82</v>
      </c>
      <c r="AY441" s="23" t="s">
        <v>158</v>
      </c>
      <c r="BE441" s="228">
        <f>IF(N441="základní",J441,0)</f>
        <v>0</v>
      </c>
      <c r="BF441" s="228">
        <f>IF(N441="snížená",J441,0)</f>
        <v>0</v>
      </c>
      <c r="BG441" s="228">
        <f>IF(N441="zákl. přenesená",J441,0)</f>
        <v>0</v>
      </c>
      <c r="BH441" s="228">
        <f>IF(N441="sníž. přenesená",J441,0)</f>
        <v>0</v>
      </c>
      <c r="BI441" s="228">
        <f>IF(N441="nulová",J441,0)</f>
        <v>0</v>
      </c>
      <c r="BJ441" s="23" t="s">
        <v>77</v>
      </c>
      <c r="BK441" s="228">
        <f>ROUND(I441*H441,2)</f>
        <v>0</v>
      </c>
      <c r="BL441" s="23" t="s">
        <v>165</v>
      </c>
      <c r="BM441" s="23" t="s">
        <v>862</v>
      </c>
    </row>
    <row r="442" spans="2:65" s="1" customFormat="1" ht="16.5" customHeight="1">
      <c r="B442" s="45"/>
      <c r="C442" s="217" t="s">
        <v>863</v>
      </c>
      <c r="D442" s="217" t="s">
        <v>160</v>
      </c>
      <c r="E442" s="218" t="s">
        <v>864</v>
      </c>
      <c r="F442" s="219" t="s">
        <v>865</v>
      </c>
      <c r="G442" s="220" t="s">
        <v>584</v>
      </c>
      <c r="H442" s="221">
        <v>1</v>
      </c>
      <c r="I442" s="222"/>
      <c r="J442" s="223">
        <f>ROUND(I442*H442,2)</f>
        <v>0</v>
      </c>
      <c r="K442" s="219" t="s">
        <v>21</v>
      </c>
      <c r="L442" s="71"/>
      <c r="M442" s="224" t="s">
        <v>21</v>
      </c>
      <c r="N442" s="225" t="s">
        <v>43</v>
      </c>
      <c r="O442" s="46"/>
      <c r="P442" s="226">
        <f>O442*H442</f>
        <v>0</v>
      </c>
      <c r="Q442" s="226">
        <v>0</v>
      </c>
      <c r="R442" s="226">
        <f>Q442*H442</f>
        <v>0</v>
      </c>
      <c r="S442" s="226">
        <v>0</v>
      </c>
      <c r="T442" s="227">
        <f>S442*H442</f>
        <v>0</v>
      </c>
      <c r="AR442" s="23" t="s">
        <v>165</v>
      </c>
      <c r="AT442" s="23" t="s">
        <v>160</v>
      </c>
      <c r="AU442" s="23" t="s">
        <v>82</v>
      </c>
      <c r="AY442" s="23" t="s">
        <v>158</v>
      </c>
      <c r="BE442" s="228">
        <f>IF(N442="základní",J442,0)</f>
        <v>0</v>
      </c>
      <c r="BF442" s="228">
        <f>IF(N442="snížená",J442,0)</f>
        <v>0</v>
      </c>
      <c r="BG442" s="228">
        <f>IF(N442="zákl. přenesená",J442,0)</f>
        <v>0</v>
      </c>
      <c r="BH442" s="228">
        <f>IF(N442="sníž. přenesená",J442,0)</f>
        <v>0</v>
      </c>
      <c r="BI442" s="228">
        <f>IF(N442="nulová",J442,0)</f>
        <v>0</v>
      </c>
      <c r="BJ442" s="23" t="s">
        <v>77</v>
      </c>
      <c r="BK442" s="228">
        <f>ROUND(I442*H442,2)</f>
        <v>0</v>
      </c>
      <c r="BL442" s="23" t="s">
        <v>165</v>
      </c>
      <c r="BM442" s="23" t="s">
        <v>866</v>
      </c>
    </row>
    <row r="443" spans="2:65" s="1" customFormat="1" ht="25.5" customHeight="1">
      <c r="B443" s="45"/>
      <c r="C443" s="217" t="s">
        <v>867</v>
      </c>
      <c r="D443" s="217" t="s">
        <v>160</v>
      </c>
      <c r="E443" s="218" t="s">
        <v>868</v>
      </c>
      <c r="F443" s="219" t="s">
        <v>869</v>
      </c>
      <c r="G443" s="220" t="s">
        <v>163</v>
      </c>
      <c r="H443" s="221">
        <v>696.5</v>
      </c>
      <c r="I443" s="222"/>
      <c r="J443" s="223">
        <f>ROUND(I443*H443,2)</f>
        <v>0</v>
      </c>
      <c r="K443" s="219" t="s">
        <v>21</v>
      </c>
      <c r="L443" s="71"/>
      <c r="M443" s="224" t="s">
        <v>21</v>
      </c>
      <c r="N443" s="225" t="s">
        <v>43</v>
      </c>
      <c r="O443" s="46"/>
      <c r="P443" s="226">
        <f>O443*H443</f>
        <v>0</v>
      </c>
      <c r="Q443" s="226">
        <v>0</v>
      </c>
      <c r="R443" s="226">
        <f>Q443*H443</f>
        <v>0</v>
      </c>
      <c r="S443" s="226">
        <v>0.05</v>
      </c>
      <c r="T443" s="227">
        <f>S443*H443</f>
        <v>34.825</v>
      </c>
      <c r="AR443" s="23" t="s">
        <v>165</v>
      </c>
      <c r="AT443" s="23" t="s">
        <v>160</v>
      </c>
      <c r="AU443" s="23" t="s">
        <v>82</v>
      </c>
      <c r="AY443" s="23" t="s">
        <v>158</v>
      </c>
      <c r="BE443" s="228">
        <f>IF(N443="základní",J443,0)</f>
        <v>0</v>
      </c>
      <c r="BF443" s="228">
        <f>IF(N443="snížená",J443,0)</f>
        <v>0</v>
      </c>
      <c r="BG443" s="228">
        <f>IF(N443="zákl. přenesená",J443,0)</f>
        <v>0</v>
      </c>
      <c r="BH443" s="228">
        <f>IF(N443="sníž. přenesená",J443,0)</f>
        <v>0</v>
      </c>
      <c r="BI443" s="228">
        <f>IF(N443="nulová",J443,0)</f>
        <v>0</v>
      </c>
      <c r="BJ443" s="23" t="s">
        <v>77</v>
      </c>
      <c r="BK443" s="228">
        <f>ROUND(I443*H443,2)</f>
        <v>0</v>
      </c>
      <c r="BL443" s="23" t="s">
        <v>165</v>
      </c>
      <c r="BM443" s="23" t="s">
        <v>870</v>
      </c>
    </row>
    <row r="444" spans="2:51" s="12" customFormat="1" ht="13.5">
      <c r="B444" s="242"/>
      <c r="C444" s="243"/>
      <c r="D444" s="229" t="s">
        <v>208</v>
      </c>
      <c r="E444" s="244" t="s">
        <v>21</v>
      </c>
      <c r="F444" s="245" t="s">
        <v>871</v>
      </c>
      <c r="G444" s="243"/>
      <c r="H444" s="246">
        <v>265</v>
      </c>
      <c r="I444" s="247"/>
      <c r="J444" s="243"/>
      <c r="K444" s="243"/>
      <c r="L444" s="248"/>
      <c r="M444" s="249"/>
      <c r="N444" s="250"/>
      <c r="O444" s="250"/>
      <c r="P444" s="250"/>
      <c r="Q444" s="250"/>
      <c r="R444" s="250"/>
      <c r="S444" s="250"/>
      <c r="T444" s="251"/>
      <c r="AT444" s="252" t="s">
        <v>208</v>
      </c>
      <c r="AU444" s="252" t="s">
        <v>82</v>
      </c>
      <c r="AV444" s="12" t="s">
        <v>82</v>
      </c>
      <c r="AW444" s="12" t="s">
        <v>35</v>
      </c>
      <c r="AX444" s="12" t="s">
        <v>72</v>
      </c>
      <c r="AY444" s="252" t="s">
        <v>158</v>
      </c>
    </row>
    <row r="445" spans="2:51" s="12" customFormat="1" ht="13.5">
      <c r="B445" s="242"/>
      <c r="C445" s="243"/>
      <c r="D445" s="229" t="s">
        <v>208</v>
      </c>
      <c r="E445" s="244" t="s">
        <v>21</v>
      </c>
      <c r="F445" s="245" t="s">
        <v>872</v>
      </c>
      <c r="G445" s="243"/>
      <c r="H445" s="246">
        <v>280</v>
      </c>
      <c r="I445" s="247"/>
      <c r="J445" s="243"/>
      <c r="K445" s="243"/>
      <c r="L445" s="248"/>
      <c r="M445" s="249"/>
      <c r="N445" s="250"/>
      <c r="O445" s="250"/>
      <c r="P445" s="250"/>
      <c r="Q445" s="250"/>
      <c r="R445" s="250"/>
      <c r="S445" s="250"/>
      <c r="T445" s="251"/>
      <c r="AT445" s="252" t="s">
        <v>208</v>
      </c>
      <c r="AU445" s="252" t="s">
        <v>82</v>
      </c>
      <c r="AV445" s="12" t="s">
        <v>82</v>
      </c>
      <c r="AW445" s="12" t="s">
        <v>35</v>
      </c>
      <c r="AX445" s="12" t="s">
        <v>72</v>
      </c>
      <c r="AY445" s="252" t="s">
        <v>158</v>
      </c>
    </row>
    <row r="446" spans="2:51" s="12" customFormat="1" ht="13.5">
      <c r="B446" s="242"/>
      <c r="C446" s="243"/>
      <c r="D446" s="229" t="s">
        <v>208</v>
      </c>
      <c r="E446" s="244" t="s">
        <v>21</v>
      </c>
      <c r="F446" s="245" t="s">
        <v>873</v>
      </c>
      <c r="G446" s="243"/>
      <c r="H446" s="246">
        <v>36.5</v>
      </c>
      <c r="I446" s="247"/>
      <c r="J446" s="243"/>
      <c r="K446" s="243"/>
      <c r="L446" s="248"/>
      <c r="M446" s="249"/>
      <c r="N446" s="250"/>
      <c r="O446" s="250"/>
      <c r="P446" s="250"/>
      <c r="Q446" s="250"/>
      <c r="R446" s="250"/>
      <c r="S446" s="250"/>
      <c r="T446" s="251"/>
      <c r="AT446" s="252" t="s">
        <v>208</v>
      </c>
      <c r="AU446" s="252" t="s">
        <v>82</v>
      </c>
      <c r="AV446" s="12" t="s">
        <v>82</v>
      </c>
      <c r="AW446" s="12" t="s">
        <v>35</v>
      </c>
      <c r="AX446" s="12" t="s">
        <v>72</v>
      </c>
      <c r="AY446" s="252" t="s">
        <v>158</v>
      </c>
    </row>
    <row r="447" spans="2:51" s="12" customFormat="1" ht="13.5">
      <c r="B447" s="242"/>
      <c r="C447" s="243"/>
      <c r="D447" s="229" t="s">
        <v>208</v>
      </c>
      <c r="E447" s="244" t="s">
        <v>21</v>
      </c>
      <c r="F447" s="245" t="s">
        <v>874</v>
      </c>
      <c r="G447" s="243"/>
      <c r="H447" s="246">
        <v>115</v>
      </c>
      <c r="I447" s="247"/>
      <c r="J447" s="243"/>
      <c r="K447" s="243"/>
      <c r="L447" s="248"/>
      <c r="M447" s="249"/>
      <c r="N447" s="250"/>
      <c r="O447" s="250"/>
      <c r="P447" s="250"/>
      <c r="Q447" s="250"/>
      <c r="R447" s="250"/>
      <c r="S447" s="250"/>
      <c r="T447" s="251"/>
      <c r="AT447" s="252" t="s">
        <v>208</v>
      </c>
      <c r="AU447" s="252" t="s">
        <v>82</v>
      </c>
      <c r="AV447" s="12" t="s">
        <v>82</v>
      </c>
      <c r="AW447" s="12" t="s">
        <v>35</v>
      </c>
      <c r="AX447" s="12" t="s">
        <v>72</v>
      </c>
      <c r="AY447" s="252" t="s">
        <v>158</v>
      </c>
    </row>
    <row r="448" spans="2:51" s="13" customFormat="1" ht="13.5">
      <c r="B448" s="253"/>
      <c r="C448" s="254"/>
      <c r="D448" s="229" t="s">
        <v>208</v>
      </c>
      <c r="E448" s="255" t="s">
        <v>21</v>
      </c>
      <c r="F448" s="256" t="s">
        <v>211</v>
      </c>
      <c r="G448" s="254"/>
      <c r="H448" s="257">
        <v>696.5</v>
      </c>
      <c r="I448" s="258"/>
      <c r="J448" s="254"/>
      <c r="K448" s="254"/>
      <c r="L448" s="259"/>
      <c r="M448" s="260"/>
      <c r="N448" s="261"/>
      <c r="O448" s="261"/>
      <c r="P448" s="261"/>
      <c r="Q448" s="261"/>
      <c r="R448" s="261"/>
      <c r="S448" s="261"/>
      <c r="T448" s="262"/>
      <c r="AT448" s="263" t="s">
        <v>208</v>
      </c>
      <c r="AU448" s="263" t="s">
        <v>82</v>
      </c>
      <c r="AV448" s="13" t="s">
        <v>165</v>
      </c>
      <c r="AW448" s="13" t="s">
        <v>35</v>
      </c>
      <c r="AX448" s="13" t="s">
        <v>77</v>
      </c>
      <c r="AY448" s="263" t="s">
        <v>158</v>
      </c>
    </row>
    <row r="449" spans="2:65" s="1" customFormat="1" ht="25.5" customHeight="1">
      <c r="B449" s="45"/>
      <c r="C449" s="217" t="s">
        <v>875</v>
      </c>
      <c r="D449" s="217" t="s">
        <v>160</v>
      </c>
      <c r="E449" s="218" t="s">
        <v>876</v>
      </c>
      <c r="F449" s="219" t="s">
        <v>877</v>
      </c>
      <c r="G449" s="220" t="s">
        <v>163</v>
      </c>
      <c r="H449" s="221">
        <v>2770</v>
      </c>
      <c r="I449" s="222"/>
      <c r="J449" s="223">
        <f>ROUND(I449*H449,2)</f>
        <v>0</v>
      </c>
      <c r="K449" s="219" t="s">
        <v>164</v>
      </c>
      <c r="L449" s="71"/>
      <c r="M449" s="224" t="s">
        <v>21</v>
      </c>
      <c r="N449" s="225" t="s">
        <v>43</v>
      </c>
      <c r="O449" s="46"/>
      <c r="P449" s="226">
        <f>O449*H449</f>
        <v>0</v>
      </c>
      <c r="Q449" s="226">
        <v>0</v>
      </c>
      <c r="R449" s="226">
        <f>Q449*H449</f>
        <v>0</v>
      </c>
      <c r="S449" s="226">
        <v>0.016</v>
      </c>
      <c r="T449" s="227">
        <f>S449*H449</f>
        <v>44.32</v>
      </c>
      <c r="AR449" s="23" t="s">
        <v>165</v>
      </c>
      <c r="AT449" s="23" t="s">
        <v>160</v>
      </c>
      <c r="AU449" s="23" t="s">
        <v>82</v>
      </c>
      <c r="AY449" s="23" t="s">
        <v>158</v>
      </c>
      <c r="BE449" s="228">
        <f>IF(N449="základní",J449,0)</f>
        <v>0</v>
      </c>
      <c r="BF449" s="228">
        <f>IF(N449="snížená",J449,0)</f>
        <v>0</v>
      </c>
      <c r="BG449" s="228">
        <f>IF(N449="zákl. přenesená",J449,0)</f>
        <v>0</v>
      </c>
      <c r="BH449" s="228">
        <f>IF(N449="sníž. přenesená",J449,0)</f>
        <v>0</v>
      </c>
      <c r="BI449" s="228">
        <f>IF(N449="nulová",J449,0)</f>
        <v>0</v>
      </c>
      <c r="BJ449" s="23" t="s">
        <v>77</v>
      </c>
      <c r="BK449" s="228">
        <f>ROUND(I449*H449,2)</f>
        <v>0</v>
      </c>
      <c r="BL449" s="23" t="s">
        <v>165</v>
      </c>
      <c r="BM449" s="23" t="s">
        <v>878</v>
      </c>
    </row>
    <row r="450" spans="2:65" s="1" customFormat="1" ht="16.5" customHeight="1">
      <c r="B450" s="45"/>
      <c r="C450" s="217" t="s">
        <v>879</v>
      </c>
      <c r="D450" s="217" t="s">
        <v>160</v>
      </c>
      <c r="E450" s="218" t="s">
        <v>880</v>
      </c>
      <c r="F450" s="219" t="s">
        <v>881</v>
      </c>
      <c r="G450" s="220" t="s">
        <v>163</v>
      </c>
      <c r="H450" s="221">
        <v>324</v>
      </c>
      <c r="I450" s="222"/>
      <c r="J450" s="223">
        <f>ROUND(I450*H450,2)</f>
        <v>0</v>
      </c>
      <c r="K450" s="219" t="s">
        <v>164</v>
      </c>
      <c r="L450" s="71"/>
      <c r="M450" s="224" t="s">
        <v>21</v>
      </c>
      <c r="N450" s="225" t="s">
        <v>43</v>
      </c>
      <c r="O450" s="46"/>
      <c r="P450" s="226">
        <f>O450*H450</f>
        <v>0</v>
      </c>
      <c r="Q450" s="226">
        <v>0</v>
      </c>
      <c r="R450" s="226">
        <f>Q450*H450</f>
        <v>0</v>
      </c>
      <c r="S450" s="226">
        <v>0.059</v>
      </c>
      <c r="T450" s="227">
        <f>S450*H450</f>
        <v>19.116</v>
      </c>
      <c r="AR450" s="23" t="s">
        <v>165</v>
      </c>
      <c r="AT450" s="23" t="s">
        <v>160</v>
      </c>
      <c r="AU450" s="23" t="s">
        <v>82</v>
      </c>
      <c r="AY450" s="23" t="s">
        <v>158</v>
      </c>
      <c r="BE450" s="228">
        <f>IF(N450="základní",J450,0)</f>
        <v>0</v>
      </c>
      <c r="BF450" s="228">
        <f>IF(N450="snížená",J450,0)</f>
        <v>0</v>
      </c>
      <c r="BG450" s="228">
        <f>IF(N450="zákl. přenesená",J450,0)</f>
        <v>0</v>
      </c>
      <c r="BH450" s="228">
        <f>IF(N450="sníž. přenesená",J450,0)</f>
        <v>0</v>
      </c>
      <c r="BI450" s="228">
        <f>IF(N450="nulová",J450,0)</f>
        <v>0</v>
      </c>
      <c r="BJ450" s="23" t="s">
        <v>77</v>
      </c>
      <c r="BK450" s="228">
        <f>ROUND(I450*H450,2)</f>
        <v>0</v>
      </c>
      <c r="BL450" s="23" t="s">
        <v>165</v>
      </c>
      <c r="BM450" s="23" t="s">
        <v>882</v>
      </c>
    </row>
    <row r="451" spans="2:65" s="1" customFormat="1" ht="16.5" customHeight="1">
      <c r="B451" s="45"/>
      <c r="C451" s="217" t="s">
        <v>883</v>
      </c>
      <c r="D451" s="217" t="s">
        <v>160</v>
      </c>
      <c r="E451" s="218" t="s">
        <v>884</v>
      </c>
      <c r="F451" s="219" t="s">
        <v>885</v>
      </c>
      <c r="G451" s="220" t="s">
        <v>163</v>
      </c>
      <c r="H451" s="221">
        <v>324</v>
      </c>
      <c r="I451" s="222"/>
      <c r="J451" s="223">
        <f>ROUND(I451*H451,2)</f>
        <v>0</v>
      </c>
      <c r="K451" s="219" t="s">
        <v>164</v>
      </c>
      <c r="L451" s="71"/>
      <c r="M451" s="224" t="s">
        <v>21</v>
      </c>
      <c r="N451" s="225" t="s">
        <v>43</v>
      </c>
      <c r="O451" s="46"/>
      <c r="P451" s="226">
        <f>O451*H451</f>
        <v>0</v>
      </c>
      <c r="Q451" s="226">
        <v>0</v>
      </c>
      <c r="R451" s="226">
        <f>Q451*H451</f>
        <v>0</v>
      </c>
      <c r="S451" s="226">
        <v>0.089</v>
      </c>
      <c r="T451" s="227">
        <f>S451*H451</f>
        <v>28.836</v>
      </c>
      <c r="AR451" s="23" t="s">
        <v>165</v>
      </c>
      <c r="AT451" s="23" t="s">
        <v>160</v>
      </c>
      <c r="AU451" s="23" t="s">
        <v>82</v>
      </c>
      <c r="AY451" s="23" t="s">
        <v>158</v>
      </c>
      <c r="BE451" s="228">
        <f>IF(N451="základní",J451,0)</f>
        <v>0</v>
      </c>
      <c r="BF451" s="228">
        <f>IF(N451="snížená",J451,0)</f>
        <v>0</v>
      </c>
      <c r="BG451" s="228">
        <f>IF(N451="zákl. přenesená",J451,0)</f>
        <v>0</v>
      </c>
      <c r="BH451" s="228">
        <f>IF(N451="sníž. přenesená",J451,0)</f>
        <v>0</v>
      </c>
      <c r="BI451" s="228">
        <f>IF(N451="nulová",J451,0)</f>
        <v>0</v>
      </c>
      <c r="BJ451" s="23" t="s">
        <v>77</v>
      </c>
      <c r="BK451" s="228">
        <f>ROUND(I451*H451,2)</f>
        <v>0</v>
      </c>
      <c r="BL451" s="23" t="s">
        <v>165</v>
      </c>
      <c r="BM451" s="23" t="s">
        <v>886</v>
      </c>
    </row>
    <row r="452" spans="2:47" s="1" customFormat="1" ht="13.5">
      <c r="B452" s="45"/>
      <c r="C452" s="73"/>
      <c r="D452" s="229" t="s">
        <v>167</v>
      </c>
      <c r="E452" s="73"/>
      <c r="F452" s="230" t="s">
        <v>682</v>
      </c>
      <c r="G452" s="73"/>
      <c r="H452" s="73"/>
      <c r="I452" s="188"/>
      <c r="J452" s="73"/>
      <c r="K452" s="73"/>
      <c r="L452" s="71"/>
      <c r="M452" s="231"/>
      <c r="N452" s="46"/>
      <c r="O452" s="46"/>
      <c r="P452" s="46"/>
      <c r="Q452" s="46"/>
      <c r="R452" s="46"/>
      <c r="S452" s="46"/>
      <c r="T452" s="94"/>
      <c r="AT452" s="23" t="s">
        <v>167</v>
      </c>
      <c r="AU452" s="23" t="s">
        <v>82</v>
      </c>
    </row>
    <row r="453" spans="2:63" s="10" customFormat="1" ht="29.85" customHeight="1">
      <c r="B453" s="201"/>
      <c r="C453" s="202"/>
      <c r="D453" s="203" t="s">
        <v>71</v>
      </c>
      <c r="E453" s="215" t="s">
        <v>887</v>
      </c>
      <c r="F453" s="215" t="s">
        <v>888</v>
      </c>
      <c r="G453" s="202"/>
      <c r="H453" s="202"/>
      <c r="I453" s="205"/>
      <c r="J453" s="216">
        <f>BK453</f>
        <v>0</v>
      </c>
      <c r="K453" s="202"/>
      <c r="L453" s="207"/>
      <c r="M453" s="208"/>
      <c r="N453" s="209"/>
      <c r="O453" s="209"/>
      <c r="P453" s="210">
        <f>SUM(P454:P461)</f>
        <v>0</v>
      </c>
      <c r="Q453" s="209"/>
      <c r="R453" s="210">
        <f>SUM(R454:R461)</f>
        <v>0</v>
      </c>
      <c r="S453" s="209"/>
      <c r="T453" s="211">
        <f>SUM(T454:T461)</f>
        <v>0</v>
      </c>
      <c r="AR453" s="212" t="s">
        <v>77</v>
      </c>
      <c r="AT453" s="213" t="s">
        <v>71</v>
      </c>
      <c r="AU453" s="213" t="s">
        <v>77</v>
      </c>
      <c r="AY453" s="212" t="s">
        <v>158</v>
      </c>
      <c r="BK453" s="214">
        <f>SUM(BK454:BK461)</f>
        <v>0</v>
      </c>
    </row>
    <row r="454" spans="2:65" s="1" customFormat="1" ht="25.5" customHeight="1">
      <c r="B454" s="45"/>
      <c r="C454" s="217" t="s">
        <v>889</v>
      </c>
      <c r="D454" s="217" t="s">
        <v>160</v>
      </c>
      <c r="E454" s="218" t="s">
        <v>890</v>
      </c>
      <c r="F454" s="219" t="s">
        <v>891</v>
      </c>
      <c r="G454" s="220" t="s">
        <v>248</v>
      </c>
      <c r="H454" s="221">
        <v>692.973</v>
      </c>
      <c r="I454" s="222"/>
      <c r="J454" s="223">
        <f>ROUND(I454*H454,2)</f>
        <v>0</v>
      </c>
      <c r="K454" s="219" t="s">
        <v>164</v>
      </c>
      <c r="L454" s="71"/>
      <c r="M454" s="224" t="s">
        <v>21</v>
      </c>
      <c r="N454" s="225" t="s">
        <v>43</v>
      </c>
      <c r="O454" s="46"/>
      <c r="P454" s="226">
        <f>O454*H454</f>
        <v>0</v>
      </c>
      <c r="Q454" s="226">
        <v>0</v>
      </c>
      <c r="R454" s="226">
        <f>Q454*H454</f>
        <v>0</v>
      </c>
      <c r="S454" s="226">
        <v>0</v>
      </c>
      <c r="T454" s="227">
        <f>S454*H454</f>
        <v>0</v>
      </c>
      <c r="AR454" s="23" t="s">
        <v>165</v>
      </c>
      <c r="AT454" s="23" t="s">
        <v>160</v>
      </c>
      <c r="AU454" s="23" t="s">
        <v>82</v>
      </c>
      <c r="AY454" s="23" t="s">
        <v>158</v>
      </c>
      <c r="BE454" s="228">
        <f>IF(N454="základní",J454,0)</f>
        <v>0</v>
      </c>
      <c r="BF454" s="228">
        <f>IF(N454="snížená",J454,0)</f>
        <v>0</v>
      </c>
      <c r="BG454" s="228">
        <f>IF(N454="zákl. přenesená",J454,0)</f>
        <v>0</v>
      </c>
      <c r="BH454" s="228">
        <f>IF(N454="sníž. přenesená",J454,0)</f>
        <v>0</v>
      </c>
      <c r="BI454" s="228">
        <f>IF(N454="nulová",J454,0)</f>
        <v>0</v>
      </c>
      <c r="BJ454" s="23" t="s">
        <v>77</v>
      </c>
      <c r="BK454" s="228">
        <f>ROUND(I454*H454,2)</f>
        <v>0</v>
      </c>
      <c r="BL454" s="23" t="s">
        <v>165</v>
      </c>
      <c r="BM454" s="23" t="s">
        <v>892</v>
      </c>
    </row>
    <row r="455" spans="2:47" s="1" customFormat="1" ht="13.5">
      <c r="B455" s="45"/>
      <c r="C455" s="73"/>
      <c r="D455" s="229" t="s">
        <v>167</v>
      </c>
      <c r="E455" s="73"/>
      <c r="F455" s="230" t="s">
        <v>893</v>
      </c>
      <c r="G455" s="73"/>
      <c r="H455" s="73"/>
      <c r="I455" s="188"/>
      <c r="J455" s="73"/>
      <c r="K455" s="73"/>
      <c r="L455" s="71"/>
      <c r="M455" s="231"/>
      <c r="N455" s="46"/>
      <c r="O455" s="46"/>
      <c r="P455" s="46"/>
      <c r="Q455" s="46"/>
      <c r="R455" s="46"/>
      <c r="S455" s="46"/>
      <c r="T455" s="94"/>
      <c r="AT455" s="23" t="s">
        <v>167</v>
      </c>
      <c r="AU455" s="23" t="s">
        <v>82</v>
      </c>
    </row>
    <row r="456" spans="2:65" s="1" customFormat="1" ht="25.5" customHeight="1">
      <c r="B456" s="45"/>
      <c r="C456" s="217" t="s">
        <v>894</v>
      </c>
      <c r="D456" s="217" t="s">
        <v>160</v>
      </c>
      <c r="E456" s="218" t="s">
        <v>895</v>
      </c>
      <c r="F456" s="219" t="s">
        <v>896</v>
      </c>
      <c r="G456" s="220" t="s">
        <v>248</v>
      </c>
      <c r="H456" s="221">
        <v>692.973</v>
      </c>
      <c r="I456" s="222"/>
      <c r="J456" s="223">
        <f>ROUND(I456*H456,2)</f>
        <v>0</v>
      </c>
      <c r="K456" s="219" t="s">
        <v>164</v>
      </c>
      <c r="L456" s="71"/>
      <c r="M456" s="224" t="s">
        <v>21</v>
      </c>
      <c r="N456" s="225" t="s">
        <v>43</v>
      </c>
      <c r="O456" s="46"/>
      <c r="P456" s="226">
        <f>O456*H456</f>
        <v>0</v>
      </c>
      <c r="Q456" s="226">
        <v>0</v>
      </c>
      <c r="R456" s="226">
        <f>Q456*H456</f>
        <v>0</v>
      </c>
      <c r="S456" s="226">
        <v>0</v>
      </c>
      <c r="T456" s="227">
        <f>S456*H456</f>
        <v>0</v>
      </c>
      <c r="AR456" s="23" t="s">
        <v>165</v>
      </c>
      <c r="AT456" s="23" t="s">
        <v>160</v>
      </c>
      <c r="AU456" s="23" t="s">
        <v>82</v>
      </c>
      <c r="AY456" s="23" t="s">
        <v>158</v>
      </c>
      <c r="BE456" s="228">
        <f>IF(N456="základní",J456,0)</f>
        <v>0</v>
      </c>
      <c r="BF456" s="228">
        <f>IF(N456="snížená",J456,0)</f>
        <v>0</v>
      </c>
      <c r="BG456" s="228">
        <f>IF(N456="zákl. přenesená",J456,0)</f>
        <v>0</v>
      </c>
      <c r="BH456" s="228">
        <f>IF(N456="sníž. přenesená",J456,0)</f>
        <v>0</v>
      </c>
      <c r="BI456" s="228">
        <f>IF(N456="nulová",J456,0)</f>
        <v>0</v>
      </c>
      <c r="BJ456" s="23" t="s">
        <v>77</v>
      </c>
      <c r="BK456" s="228">
        <f>ROUND(I456*H456,2)</f>
        <v>0</v>
      </c>
      <c r="BL456" s="23" t="s">
        <v>165</v>
      </c>
      <c r="BM456" s="23" t="s">
        <v>897</v>
      </c>
    </row>
    <row r="457" spans="2:47" s="1" customFormat="1" ht="13.5">
      <c r="B457" s="45"/>
      <c r="C457" s="73"/>
      <c r="D457" s="229" t="s">
        <v>167</v>
      </c>
      <c r="E457" s="73"/>
      <c r="F457" s="230" t="s">
        <v>898</v>
      </c>
      <c r="G457" s="73"/>
      <c r="H457" s="73"/>
      <c r="I457" s="188"/>
      <c r="J457" s="73"/>
      <c r="K457" s="73"/>
      <c r="L457" s="71"/>
      <c r="M457" s="231"/>
      <c r="N457" s="46"/>
      <c r="O457" s="46"/>
      <c r="P457" s="46"/>
      <c r="Q457" s="46"/>
      <c r="R457" s="46"/>
      <c r="S457" s="46"/>
      <c r="T457" s="94"/>
      <c r="AT457" s="23" t="s">
        <v>167</v>
      </c>
      <c r="AU457" s="23" t="s">
        <v>82</v>
      </c>
    </row>
    <row r="458" spans="2:65" s="1" customFormat="1" ht="25.5" customHeight="1">
      <c r="B458" s="45"/>
      <c r="C458" s="217" t="s">
        <v>899</v>
      </c>
      <c r="D458" s="217" t="s">
        <v>160</v>
      </c>
      <c r="E458" s="218" t="s">
        <v>900</v>
      </c>
      <c r="F458" s="219" t="s">
        <v>901</v>
      </c>
      <c r="G458" s="220" t="s">
        <v>248</v>
      </c>
      <c r="H458" s="221">
        <v>13166.487</v>
      </c>
      <c r="I458" s="222"/>
      <c r="J458" s="223">
        <f>ROUND(I458*H458,2)</f>
        <v>0</v>
      </c>
      <c r="K458" s="219" t="s">
        <v>164</v>
      </c>
      <c r="L458" s="71"/>
      <c r="M458" s="224" t="s">
        <v>21</v>
      </c>
      <c r="N458" s="225" t="s">
        <v>43</v>
      </c>
      <c r="O458" s="46"/>
      <c r="P458" s="226">
        <f>O458*H458</f>
        <v>0</v>
      </c>
      <c r="Q458" s="226">
        <v>0</v>
      </c>
      <c r="R458" s="226">
        <f>Q458*H458</f>
        <v>0</v>
      </c>
      <c r="S458" s="226">
        <v>0</v>
      </c>
      <c r="T458" s="227">
        <f>S458*H458</f>
        <v>0</v>
      </c>
      <c r="AR458" s="23" t="s">
        <v>165</v>
      </c>
      <c r="AT458" s="23" t="s">
        <v>160</v>
      </c>
      <c r="AU458" s="23" t="s">
        <v>82</v>
      </c>
      <c r="AY458" s="23" t="s">
        <v>158</v>
      </c>
      <c r="BE458" s="228">
        <f>IF(N458="základní",J458,0)</f>
        <v>0</v>
      </c>
      <c r="BF458" s="228">
        <f>IF(N458="snížená",J458,0)</f>
        <v>0</v>
      </c>
      <c r="BG458" s="228">
        <f>IF(N458="zákl. přenesená",J458,0)</f>
        <v>0</v>
      </c>
      <c r="BH458" s="228">
        <f>IF(N458="sníž. přenesená",J458,0)</f>
        <v>0</v>
      </c>
      <c r="BI458" s="228">
        <f>IF(N458="nulová",J458,0)</f>
        <v>0</v>
      </c>
      <c r="BJ458" s="23" t="s">
        <v>77</v>
      </c>
      <c r="BK458" s="228">
        <f>ROUND(I458*H458,2)</f>
        <v>0</v>
      </c>
      <c r="BL458" s="23" t="s">
        <v>165</v>
      </c>
      <c r="BM458" s="23" t="s">
        <v>902</v>
      </c>
    </row>
    <row r="459" spans="2:47" s="1" customFormat="1" ht="13.5">
      <c r="B459" s="45"/>
      <c r="C459" s="73"/>
      <c r="D459" s="229" t="s">
        <v>167</v>
      </c>
      <c r="E459" s="73"/>
      <c r="F459" s="230" t="s">
        <v>898</v>
      </c>
      <c r="G459" s="73"/>
      <c r="H459" s="73"/>
      <c r="I459" s="188"/>
      <c r="J459" s="73"/>
      <c r="K459" s="73"/>
      <c r="L459" s="71"/>
      <c r="M459" s="231"/>
      <c r="N459" s="46"/>
      <c r="O459" s="46"/>
      <c r="P459" s="46"/>
      <c r="Q459" s="46"/>
      <c r="R459" s="46"/>
      <c r="S459" s="46"/>
      <c r="T459" s="94"/>
      <c r="AT459" s="23" t="s">
        <v>167</v>
      </c>
      <c r="AU459" s="23" t="s">
        <v>82</v>
      </c>
    </row>
    <row r="460" spans="2:51" s="12" customFormat="1" ht="13.5">
      <c r="B460" s="242"/>
      <c r="C460" s="243"/>
      <c r="D460" s="229" t="s">
        <v>208</v>
      </c>
      <c r="E460" s="243"/>
      <c r="F460" s="245" t="s">
        <v>903</v>
      </c>
      <c r="G460" s="243"/>
      <c r="H460" s="246">
        <v>13166.487</v>
      </c>
      <c r="I460" s="247"/>
      <c r="J460" s="243"/>
      <c r="K460" s="243"/>
      <c r="L460" s="248"/>
      <c r="M460" s="249"/>
      <c r="N460" s="250"/>
      <c r="O460" s="250"/>
      <c r="P460" s="250"/>
      <c r="Q460" s="250"/>
      <c r="R460" s="250"/>
      <c r="S460" s="250"/>
      <c r="T460" s="251"/>
      <c r="AT460" s="252" t="s">
        <v>208</v>
      </c>
      <c r="AU460" s="252" t="s">
        <v>82</v>
      </c>
      <c r="AV460" s="12" t="s">
        <v>82</v>
      </c>
      <c r="AW460" s="12" t="s">
        <v>6</v>
      </c>
      <c r="AX460" s="12" t="s">
        <v>77</v>
      </c>
      <c r="AY460" s="252" t="s">
        <v>158</v>
      </c>
    </row>
    <row r="461" spans="2:65" s="1" customFormat="1" ht="25.5" customHeight="1">
      <c r="B461" s="45"/>
      <c r="C461" s="217" t="s">
        <v>904</v>
      </c>
      <c r="D461" s="217" t="s">
        <v>160</v>
      </c>
      <c r="E461" s="218" t="s">
        <v>905</v>
      </c>
      <c r="F461" s="219" t="s">
        <v>906</v>
      </c>
      <c r="G461" s="220" t="s">
        <v>248</v>
      </c>
      <c r="H461" s="221">
        <v>692.973</v>
      </c>
      <c r="I461" s="222"/>
      <c r="J461" s="223">
        <f>ROUND(I461*H461,2)</f>
        <v>0</v>
      </c>
      <c r="K461" s="219" t="s">
        <v>21</v>
      </c>
      <c r="L461" s="71"/>
      <c r="M461" s="224" t="s">
        <v>21</v>
      </c>
      <c r="N461" s="225" t="s">
        <v>43</v>
      </c>
      <c r="O461" s="46"/>
      <c r="P461" s="226">
        <f>O461*H461</f>
        <v>0</v>
      </c>
      <c r="Q461" s="226">
        <v>0</v>
      </c>
      <c r="R461" s="226">
        <f>Q461*H461</f>
        <v>0</v>
      </c>
      <c r="S461" s="226">
        <v>0</v>
      </c>
      <c r="T461" s="227">
        <f>S461*H461</f>
        <v>0</v>
      </c>
      <c r="AR461" s="23" t="s">
        <v>165</v>
      </c>
      <c r="AT461" s="23" t="s">
        <v>160</v>
      </c>
      <c r="AU461" s="23" t="s">
        <v>82</v>
      </c>
      <c r="AY461" s="23" t="s">
        <v>158</v>
      </c>
      <c r="BE461" s="228">
        <f>IF(N461="základní",J461,0)</f>
        <v>0</v>
      </c>
      <c r="BF461" s="228">
        <f>IF(N461="snížená",J461,0)</f>
        <v>0</v>
      </c>
      <c r="BG461" s="228">
        <f>IF(N461="zákl. přenesená",J461,0)</f>
        <v>0</v>
      </c>
      <c r="BH461" s="228">
        <f>IF(N461="sníž. přenesená",J461,0)</f>
        <v>0</v>
      </c>
      <c r="BI461" s="228">
        <f>IF(N461="nulová",J461,0)</f>
        <v>0</v>
      </c>
      <c r="BJ461" s="23" t="s">
        <v>77</v>
      </c>
      <c r="BK461" s="228">
        <f>ROUND(I461*H461,2)</f>
        <v>0</v>
      </c>
      <c r="BL461" s="23" t="s">
        <v>165</v>
      </c>
      <c r="BM461" s="23" t="s">
        <v>907</v>
      </c>
    </row>
    <row r="462" spans="2:63" s="10" customFormat="1" ht="29.85" customHeight="1">
      <c r="B462" s="201"/>
      <c r="C462" s="202"/>
      <c r="D462" s="203" t="s">
        <v>71</v>
      </c>
      <c r="E462" s="215" t="s">
        <v>908</v>
      </c>
      <c r="F462" s="215" t="s">
        <v>909</v>
      </c>
      <c r="G462" s="202"/>
      <c r="H462" s="202"/>
      <c r="I462" s="205"/>
      <c r="J462" s="216">
        <f>BK462</f>
        <v>0</v>
      </c>
      <c r="K462" s="202"/>
      <c r="L462" s="207"/>
      <c r="M462" s="208"/>
      <c r="N462" s="209"/>
      <c r="O462" s="209"/>
      <c r="P462" s="210">
        <f>SUM(P463:P464)</f>
        <v>0</v>
      </c>
      <c r="Q462" s="209"/>
      <c r="R462" s="210">
        <f>SUM(R463:R464)</f>
        <v>0</v>
      </c>
      <c r="S462" s="209"/>
      <c r="T462" s="211">
        <f>SUM(T463:T464)</f>
        <v>0</v>
      </c>
      <c r="AR462" s="212" t="s">
        <v>77</v>
      </c>
      <c r="AT462" s="213" t="s">
        <v>71</v>
      </c>
      <c r="AU462" s="213" t="s">
        <v>77</v>
      </c>
      <c r="AY462" s="212" t="s">
        <v>158</v>
      </c>
      <c r="BK462" s="214">
        <f>SUM(BK463:BK464)</f>
        <v>0</v>
      </c>
    </row>
    <row r="463" spans="2:65" s="1" customFormat="1" ht="38.25" customHeight="1">
      <c r="B463" s="45"/>
      <c r="C463" s="217" t="s">
        <v>910</v>
      </c>
      <c r="D463" s="217" t="s">
        <v>160</v>
      </c>
      <c r="E463" s="218" t="s">
        <v>911</v>
      </c>
      <c r="F463" s="219" t="s">
        <v>912</v>
      </c>
      <c r="G463" s="220" t="s">
        <v>248</v>
      </c>
      <c r="H463" s="221">
        <v>180.483</v>
      </c>
      <c r="I463" s="222"/>
      <c r="J463" s="223">
        <f>ROUND(I463*H463,2)</f>
        <v>0</v>
      </c>
      <c r="K463" s="219" t="s">
        <v>164</v>
      </c>
      <c r="L463" s="71"/>
      <c r="M463" s="224" t="s">
        <v>21</v>
      </c>
      <c r="N463" s="225" t="s">
        <v>43</v>
      </c>
      <c r="O463" s="46"/>
      <c r="P463" s="226">
        <f>O463*H463</f>
        <v>0</v>
      </c>
      <c r="Q463" s="226">
        <v>0</v>
      </c>
      <c r="R463" s="226">
        <f>Q463*H463</f>
        <v>0</v>
      </c>
      <c r="S463" s="226">
        <v>0</v>
      </c>
      <c r="T463" s="227">
        <f>S463*H463</f>
        <v>0</v>
      </c>
      <c r="AR463" s="23" t="s">
        <v>165</v>
      </c>
      <c r="AT463" s="23" t="s">
        <v>160</v>
      </c>
      <c r="AU463" s="23" t="s">
        <v>82</v>
      </c>
      <c r="AY463" s="23" t="s">
        <v>158</v>
      </c>
      <c r="BE463" s="228">
        <f>IF(N463="základní",J463,0)</f>
        <v>0</v>
      </c>
      <c r="BF463" s="228">
        <f>IF(N463="snížená",J463,0)</f>
        <v>0</v>
      </c>
      <c r="BG463" s="228">
        <f>IF(N463="zákl. přenesená",J463,0)</f>
        <v>0</v>
      </c>
      <c r="BH463" s="228">
        <f>IF(N463="sníž. přenesená",J463,0)</f>
        <v>0</v>
      </c>
      <c r="BI463" s="228">
        <f>IF(N463="nulová",J463,0)</f>
        <v>0</v>
      </c>
      <c r="BJ463" s="23" t="s">
        <v>77</v>
      </c>
      <c r="BK463" s="228">
        <f>ROUND(I463*H463,2)</f>
        <v>0</v>
      </c>
      <c r="BL463" s="23" t="s">
        <v>165</v>
      </c>
      <c r="BM463" s="23" t="s">
        <v>913</v>
      </c>
    </row>
    <row r="464" spans="2:47" s="1" customFormat="1" ht="13.5">
      <c r="B464" s="45"/>
      <c r="C464" s="73"/>
      <c r="D464" s="229" t="s">
        <v>167</v>
      </c>
      <c r="E464" s="73"/>
      <c r="F464" s="230" t="s">
        <v>914</v>
      </c>
      <c r="G464" s="73"/>
      <c r="H464" s="73"/>
      <c r="I464" s="188"/>
      <c r="J464" s="73"/>
      <c r="K464" s="73"/>
      <c r="L464" s="71"/>
      <c r="M464" s="231"/>
      <c r="N464" s="46"/>
      <c r="O464" s="46"/>
      <c r="P464" s="46"/>
      <c r="Q464" s="46"/>
      <c r="R464" s="46"/>
      <c r="S464" s="46"/>
      <c r="T464" s="94"/>
      <c r="AT464" s="23" t="s">
        <v>167</v>
      </c>
      <c r="AU464" s="23" t="s">
        <v>82</v>
      </c>
    </row>
    <row r="465" spans="2:63" s="10" customFormat="1" ht="37.4" customHeight="1">
      <c r="B465" s="201"/>
      <c r="C465" s="202"/>
      <c r="D465" s="203" t="s">
        <v>71</v>
      </c>
      <c r="E465" s="204" t="s">
        <v>915</v>
      </c>
      <c r="F465" s="204" t="s">
        <v>916</v>
      </c>
      <c r="G465" s="202"/>
      <c r="H465" s="202"/>
      <c r="I465" s="205"/>
      <c r="J465" s="206">
        <f>BK465</f>
        <v>0</v>
      </c>
      <c r="K465" s="202"/>
      <c r="L465" s="207"/>
      <c r="M465" s="208"/>
      <c r="N465" s="209"/>
      <c r="O465" s="209"/>
      <c r="P465" s="210">
        <f>P466+P478+P507+P624+P630+P633+P635+P741+P763+P901+P907+P932+P1061+P1204+P1213+P1218+P1235+P1252</f>
        <v>0</v>
      </c>
      <c r="Q465" s="209"/>
      <c r="R465" s="210">
        <f>R466+R478+R507+R624+R630+R633+R635+R741+R763+R901+R907+R932+R1061+R1204+R1213+R1218+R1235+R1252</f>
        <v>139.26945693000002</v>
      </c>
      <c r="S465" s="209"/>
      <c r="T465" s="211">
        <f>T466+T478+T507+T624+T630+T633+T635+T741+T763+T901+T907+T932+T1061+T1204+T1213+T1218+T1235+T1252</f>
        <v>256.22048364</v>
      </c>
      <c r="AR465" s="212" t="s">
        <v>82</v>
      </c>
      <c r="AT465" s="213" t="s">
        <v>71</v>
      </c>
      <c r="AU465" s="213" t="s">
        <v>72</v>
      </c>
      <c r="AY465" s="212" t="s">
        <v>158</v>
      </c>
      <c r="BK465" s="214">
        <f>BK466+BK478+BK507+BK624+BK630+BK633+BK635+BK741+BK763+BK901+BK907+BK932+BK1061+BK1204+BK1213+BK1218+BK1235+BK1252</f>
        <v>0</v>
      </c>
    </row>
    <row r="466" spans="2:63" s="10" customFormat="1" ht="19.9" customHeight="1">
      <c r="B466" s="201"/>
      <c r="C466" s="202"/>
      <c r="D466" s="203" t="s">
        <v>71</v>
      </c>
      <c r="E466" s="215" t="s">
        <v>917</v>
      </c>
      <c r="F466" s="215" t="s">
        <v>918</v>
      </c>
      <c r="G466" s="202"/>
      <c r="H466" s="202"/>
      <c r="I466" s="205"/>
      <c r="J466" s="216">
        <f>BK466</f>
        <v>0</v>
      </c>
      <c r="K466" s="202"/>
      <c r="L466" s="207"/>
      <c r="M466" s="208"/>
      <c r="N466" s="209"/>
      <c r="O466" s="209"/>
      <c r="P466" s="210">
        <f>SUM(P467:P477)</f>
        <v>0</v>
      </c>
      <c r="Q466" s="209"/>
      <c r="R466" s="210">
        <f>SUM(R467:R477)</f>
        <v>3.689392</v>
      </c>
      <c r="S466" s="209"/>
      <c r="T466" s="211">
        <f>SUM(T467:T477)</f>
        <v>0</v>
      </c>
      <c r="AR466" s="212" t="s">
        <v>82</v>
      </c>
      <c r="AT466" s="213" t="s">
        <v>71</v>
      </c>
      <c r="AU466" s="213" t="s">
        <v>77</v>
      </c>
      <c r="AY466" s="212" t="s">
        <v>158</v>
      </c>
      <c r="BK466" s="214">
        <f>SUM(BK467:BK477)</f>
        <v>0</v>
      </c>
    </row>
    <row r="467" spans="2:65" s="1" customFormat="1" ht="16.5" customHeight="1">
      <c r="B467" s="45"/>
      <c r="C467" s="217" t="s">
        <v>919</v>
      </c>
      <c r="D467" s="217" t="s">
        <v>160</v>
      </c>
      <c r="E467" s="218" t="s">
        <v>920</v>
      </c>
      <c r="F467" s="219" t="s">
        <v>921</v>
      </c>
      <c r="G467" s="220" t="s">
        <v>163</v>
      </c>
      <c r="H467" s="221">
        <v>39.7</v>
      </c>
      <c r="I467" s="222"/>
      <c r="J467" s="223">
        <f>ROUND(I467*H467,2)</f>
        <v>0</v>
      </c>
      <c r="K467" s="219" t="s">
        <v>21</v>
      </c>
      <c r="L467" s="71"/>
      <c r="M467" s="224" t="s">
        <v>21</v>
      </c>
      <c r="N467" s="225" t="s">
        <v>43</v>
      </c>
      <c r="O467" s="46"/>
      <c r="P467" s="226">
        <f>O467*H467</f>
        <v>0</v>
      </c>
      <c r="Q467" s="226">
        <v>0</v>
      </c>
      <c r="R467" s="226">
        <f>Q467*H467</f>
        <v>0</v>
      </c>
      <c r="S467" s="226">
        <v>0</v>
      </c>
      <c r="T467" s="227">
        <f>S467*H467</f>
        <v>0</v>
      </c>
      <c r="AR467" s="23" t="s">
        <v>236</v>
      </c>
      <c r="AT467" s="23" t="s">
        <v>160</v>
      </c>
      <c r="AU467" s="23" t="s">
        <v>82</v>
      </c>
      <c r="AY467" s="23" t="s">
        <v>158</v>
      </c>
      <c r="BE467" s="228">
        <f>IF(N467="základní",J467,0)</f>
        <v>0</v>
      </c>
      <c r="BF467" s="228">
        <f>IF(N467="snížená",J467,0)</f>
        <v>0</v>
      </c>
      <c r="BG467" s="228">
        <f>IF(N467="zákl. přenesená",J467,0)</f>
        <v>0</v>
      </c>
      <c r="BH467" s="228">
        <f>IF(N467="sníž. přenesená",J467,0)</f>
        <v>0</v>
      </c>
      <c r="BI467" s="228">
        <f>IF(N467="nulová",J467,0)</f>
        <v>0</v>
      </c>
      <c r="BJ467" s="23" t="s">
        <v>77</v>
      </c>
      <c r="BK467" s="228">
        <f>ROUND(I467*H467,2)</f>
        <v>0</v>
      </c>
      <c r="BL467" s="23" t="s">
        <v>236</v>
      </c>
      <c r="BM467" s="23" t="s">
        <v>922</v>
      </c>
    </row>
    <row r="468" spans="2:65" s="1" customFormat="1" ht="25.5" customHeight="1">
      <c r="B468" s="45"/>
      <c r="C468" s="217" t="s">
        <v>923</v>
      </c>
      <c r="D468" s="217" t="s">
        <v>160</v>
      </c>
      <c r="E468" s="218" t="s">
        <v>924</v>
      </c>
      <c r="F468" s="219" t="s">
        <v>925</v>
      </c>
      <c r="G468" s="220" t="s">
        <v>163</v>
      </c>
      <c r="H468" s="221">
        <v>334.5</v>
      </c>
      <c r="I468" s="222"/>
      <c r="J468" s="223">
        <f>ROUND(I468*H468,2)</f>
        <v>0</v>
      </c>
      <c r="K468" s="219" t="s">
        <v>164</v>
      </c>
      <c r="L468" s="71"/>
      <c r="M468" s="224" t="s">
        <v>21</v>
      </c>
      <c r="N468" s="225" t="s">
        <v>43</v>
      </c>
      <c r="O468" s="46"/>
      <c r="P468" s="226">
        <f>O468*H468</f>
        <v>0</v>
      </c>
      <c r="Q468" s="226">
        <v>0</v>
      </c>
      <c r="R468" s="226">
        <f>Q468*H468</f>
        <v>0</v>
      </c>
      <c r="S468" s="226">
        <v>0</v>
      </c>
      <c r="T468" s="227">
        <f>S468*H468</f>
        <v>0</v>
      </c>
      <c r="AR468" s="23" t="s">
        <v>236</v>
      </c>
      <c r="AT468" s="23" t="s">
        <v>160</v>
      </c>
      <c r="AU468" s="23" t="s">
        <v>82</v>
      </c>
      <c r="AY468" s="23" t="s">
        <v>158</v>
      </c>
      <c r="BE468" s="228">
        <f>IF(N468="základní",J468,0)</f>
        <v>0</v>
      </c>
      <c r="BF468" s="228">
        <f>IF(N468="snížená",J468,0)</f>
        <v>0</v>
      </c>
      <c r="BG468" s="228">
        <f>IF(N468="zákl. přenesená",J468,0)</f>
        <v>0</v>
      </c>
      <c r="BH468" s="228">
        <f>IF(N468="sníž. přenesená",J468,0)</f>
        <v>0</v>
      </c>
      <c r="BI468" s="228">
        <f>IF(N468="nulová",J468,0)</f>
        <v>0</v>
      </c>
      <c r="BJ468" s="23" t="s">
        <v>77</v>
      </c>
      <c r="BK468" s="228">
        <f>ROUND(I468*H468,2)</f>
        <v>0</v>
      </c>
      <c r="BL468" s="23" t="s">
        <v>236</v>
      </c>
      <c r="BM468" s="23" t="s">
        <v>926</v>
      </c>
    </row>
    <row r="469" spans="2:47" s="1" customFormat="1" ht="13.5">
      <c r="B469" s="45"/>
      <c r="C469" s="73"/>
      <c r="D469" s="229" t="s">
        <v>167</v>
      </c>
      <c r="E469" s="73"/>
      <c r="F469" s="230" t="s">
        <v>927</v>
      </c>
      <c r="G469" s="73"/>
      <c r="H469" s="73"/>
      <c r="I469" s="188"/>
      <c r="J469" s="73"/>
      <c r="K469" s="73"/>
      <c r="L469" s="71"/>
      <c r="M469" s="231"/>
      <c r="N469" s="46"/>
      <c r="O469" s="46"/>
      <c r="P469" s="46"/>
      <c r="Q469" s="46"/>
      <c r="R469" s="46"/>
      <c r="S469" s="46"/>
      <c r="T469" s="94"/>
      <c r="AT469" s="23" t="s">
        <v>167</v>
      </c>
      <c r="AU469" s="23" t="s">
        <v>82</v>
      </c>
    </row>
    <row r="470" spans="2:65" s="1" customFormat="1" ht="16.5" customHeight="1">
      <c r="B470" s="45"/>
      <c r="C470" s="264" t="s">
        <v>928</v>
      </c>
      <c r="D470" s="264" t="s">
        <v>261</v>
      </c>
      <c r="E470" s="265" t="s">
        <v>929</v>
      </c>
      <c r="F470" s="266" t="s">
        <v>930</v>
      </c>
      <c r="G470" s="267" t="s">
        <v>163</v>
      </c>
      <c r="H470" s="268">
        <v>401.4</v>
      </c>
      <c r="I470" s="269"/>
      <c r="J470" s="270">
        <f>ROUND(I470*H470,2)</f>
        <v>0</v>
      </c>
      <c r="K470" s="266" t="s">
        <v>164</v>
      </c>
      <c r="L470" s="271"/>
      <c r="M470" s="272" t="s">
        <v>21</v>
      </c>
      <c r="N470" s="273" t="s">
        <v>43</v>
      </c>
      <c r="O470" s="46"/>
      <c r="P470" s="226">
        <f>O470*H470</f>
        <v>0</v>
      </c>
      <c r="Q470" s="226">
        <v>0.0003</v>
      </c>
      <c r="R470" s="226">
        <f>Q470*H470</f>
        <v>0.12041999999999999</v>
      </c>
      <c r="S470" s="226">
        <v>0</v>
      </c>
      <c r="T470" s="227">
        <f>S470*H470</f>
        <v>0</v>
      </c>
      <c r="AR470" s="23" t="s">
        <v>312</v>
      </c>
      <c r="AT470" s="23" t="s">
        <v>261</v>
      </c>
      <c r="AU470" s="23" t="s">
        <v>82</v>
      </c>
      <c r="AY470" s="23" t="s">
        <v>158</v>
      </c>
      <c r="BE470" s="228">
        <f>IF(N470="základní",J470,0)</f>
        <v>0</v>
      </c>
      <c r="BF470" s="228">
        <f>IF(N470="snížená",J470,0)</f>
        <v>0</v>
      </c>
      <c r="BG470" s="228">
        <f>IF(N470="zákl. přenesená",J470,0)</f>
        <v>0</v>
      </c>
      <c r="BH470" s="228">
        <f>IF(N470="sníž. přenesená",J470,0)</f>
        <v>0</v>
      </c>
      <c r="BI470" s="228">
        <f>IF(N470="nulová",J470,0)</f>
        <v>0</v>
      </c>
      <c r="BJ470" s="23" t="s">
        <v>77</v>
      </c>
      <c r="BK470" s="228">
        <f>ROUND(I470*H470,2)</f>
        <v>0</v>
      </c>
      <c r="BL470" s="23" t="s">
        <v>236</v>
      </c>
      <c r="BM470" s="23" t="s">
        <v>931</v>
      </c>
    </row>
    <row r="471" spans="2:65" s="1" customFormat="1" ht="16.5" customHeight="1">
      <c r="B471" s="45"/>
      <c r="C471" s="217" t="s">
        <v>932</v>
      </c>
      <c r="D471" s="217" t="s">
        <v>160</v>
      </c>
      <c r="E471" s="218" t="s">
        <v>933</v>
      </c>
      <c r="F471" s="219" t="s">
        <v>934</v>
      </c>
      <c r="G471" s="220" t="s">
        <v>163</v>
      </c>
      <c r="H471" s="221">
        <v>615.34</v>
      </c>
      <c r="I471" s="222"/>
      <c r="J471" s="223">
        <f>ROUND(I471*H471,2)</f>
        <v>0</v>
      </c>
      <c r="K471" s="219" t="s">
        <v>164</v>
      </c>
      <c r="L471" s="71"/>
      <c r="M471" s="224" t="s">
        <v>21</v>
      </c>
      <c r="N471" s="225" t="s">
        <v>43</v>
      </c>
      <c r="O471" s="46"/>
      <c r="P471" s="226">
        <f>O471*H471</f>
        <v>0</v>
      </c>
      <c r="Q471" s="226">
        <v>0.0004</v>
      </c>
      <c r="R471" s="226">
        <f>Q471*H471</f>
        <v>0.24613600000000002</v>
      </c>
      <c r="S471" s="226">
        <v>0</v>
      </c>
      <c r="T471" s="227">
        <f>S471*H471</f>
        <v>0</v>
      </c>
      <c r="AR471" s="23" t="s">
        <v>236</v>
      </c>
      <c r="AT471" s="23" t="s">
        <v>160</v>
      </c>
      <c r="AU471" s="23" t="s">
        <v>82</v>
      </c>
      <c r="AY471" s="23" t="s">
        <v>158</v>
      </c>
      <c r="BE471" s="228">
        <f>IF(N471="základní",J471,0)</f>
        <v>0</v>
      </c>
      <c r="BF471" s="228">
        <f>IF(N471="snížená",J471,0)</f>
        <v>0</v>
      </c>
      <c r="BG471" s="228">
        <f>IF(N471="zákl. přenesená",J471,0)</f>
        <v>0</v>
      </c>
      <c r="BH471" s="228">
        <f>IF(N471="sníž. přenesená",J471,0)</f>
        <v>0</v>
      </c>
      <c r="BI471" s="228">
        <f>IF(N471="nulová",J471,0)</f>
        <v>0</v>
      </c>
      <c r="BJ471" s="23" t="s">
        <v>77</v>
      </c>
      <c r="BK471" s="228">
        <f>ROUND(I471*H471,2)</f>
        <v>0</v>
      </c>
      <c r="BL471" s="23" t="s">
        <v>236</v>
      </c>
      <c r="BM471" s="23" t="s">
        <v>935</v>
      </c>
    </row>
    <row r="472" spans="2:47" s="1" customFormat="1" ht="13.5">
      <c r="B472" s="45"/>
      <c r="C472" s="73"/>
      <c r="D472" s="229" t="s">
        <v>167</v>
      </c>
      <c r="E472" s="73"/>
      <c r="F472" s="230" t="s">
        <v>936</v>
      </c>
      <c r="G472" s="73"/>
      <c r="H472" s="73"/>
      <c r="I472" s="188"/>
      <c r="J472" s="73"/>
      <c r="K472" s="73"/>
      <c r="L472" s="71"/>
      <c r="M472" s="231"/>
      <c r="N472" s="46"/>
      <c r="O472" s="46"/>
      <c r="P472" s="46"/>
      <c r="Q472" s="46"/>
      <c r="R472" s="46"/>
      <c r="S472" s="46"/>
      <c r="T472" s="94"/>
      <c r="AT472" s="23" t="s">
        <v>167</v>
      </c>
      <c r="AU472" s="23" t="s">
        <v>82</v>
      </c>
    </row>
    <row r="473" spans="2:65" s="1" customFormat="1" ht="16.5" customHeight="1">
      <c r="B473" s="45"/>
      <c r="C473" s="264" t="s">
        <v>937</v>
      </c>
      <c r="D473" s="264" t="s">
        <v>261</v>
      </c>
      <c r="E473" s="265" t="s">
        <v>938</v>
      </c>
      <c r="F473" s="266" t="s">
        <v>939</v>
      </c>
      <c r="G473" s="267" t="s">
        <v>163</v>
      </c>
      <c r="H473" s="268">
        <v>738.408</v>
      </c>
      <c r="I473" s="269"/>
      <c r="J473" s="270">
        <f>ROUND(I473*H473,2)</f>
        <v>0</v>
      </c>
      <c r="K473" s="266" t="s">
        <v>164</v>
      </c>
      <c r="L473" s="271"/>
      <c r="M473" s="272" t="s">
        <v>21</v>
      </c>
      <c r="N473" s="273" t="s">
        <v>43</v>
      </c>
      <c r="O473" s="46"/>
      <c r="P473" s="226">
        <f>O473*H473</f>
        <v>0</v>
      </c>
      <c r="Q473" s="226">
        <v>0.0045</v>
      </c>
      <c r="R473" s="226">
        <f>Q473*H473</f>
        <v>3.3228359999999997</v>
      </c>
      <c r="S473" s="226">
        <v>0</v>
      </c>
      <c r="T473" s="227">
        <f>S473*H473</f>
        <v>0</v>
      </c>
      <c r="AR473" s="23" t="s">
        <v>312</v>
      </c>
      <c r="AT473" s="23" t="s">
        <v>261</v>
      </c>
      <c r="AU473" s="23" t="s">
        <v>82</v>
      </c>
      <c r="AY473" s="23" t="s">
        <v>158</v>
      </c>
      <c r="BE473" s="228">
        <f>IF(N473="základní",J473,0)</f>
        <v>0</v>
      </c>
      <c r="BF473" s="228">
        <f>IF(N473="snížená",J473,0)</f>
        <v>0</v>
      </c>
      <c r="BG473" s="228">
        <f>IF(N473="zákl. přenesená",J473,0)</f>
        <v>0</v>
      </c>
      <c r="BH473" s="228">
        <f>IF(N473="sníž. přenesená",J473,0)</f>
        <v>0</v>
      </c>
      <c r="BI473" s="228">
        <f>IF(N473="nulová",J473,0)</f>
        <v>0</v>
      </c>
      <c r="BJ473" s="23" t="s">
        <v>77</v>
      </c>
      <c r="BK473" s="228">
        <f>ROUND(I473*H473,2)</f>
        <v>0</v>
      </c>
      <c r="BL473" s="23" t="s">
        <v>236</v>
      </c>
      <c r="BM473" s="23" t="s">
        <v>940</v>
      </c>
    </row>
    <row r="474" spans="2:65" s="1" customFormat="1" ht="16.5" customHeight="1">
      <c r="B474" s="45"/>
      <c r="C474" s="217" t="s">
        <v>941</v>
      </c>
      <c r="D474" s="217" t="s">
        <v>160</v>
      </c>
      <c r="E474" s="218" t="s">
        <v>942</v>
      </c>
      <c r="F474" s="219" t="s">
        <v>943</v>
      </c>
      <c r="G474" s="220" t="s">
        <v>332</v>
      </c>
      <c r="H474" s="221">
        <v>20.5</v>
      </c>
      <c r="I474" s="222"/>
      <c r="J474" s="223">
        <f>ROUND(I474*H474,2)</f>
        <v>0</v>
      </c>
      <c r="K474" s="219" t="s">
        <v>21</v>
      </c>
      <c r="L474" s="71"/>
      <c r="M474" s="224" t="s">
        <v>21</v>
      </c>
      <c r="N474" s="225" t="s">
        <v>43</v>
      </c>
      <c r="O474" s="46"/>
      <c r="P474" s="226">
        <f>O474*H474</f>
        <v>0</v>
      </c>
      <c r="Q474" s="226">
        <v>0</v>
      </c>
      <c r="R474" s="226">
        <f>Q474*H474</f>
        <v>0</v>
      </c>
      <c r="S474" s="226">
        <v>0</v>
      </c>
      <c r="T474" s="227">
        <f>S474*H474</f>
        <v>0</v>
      </c>
      <c r="AR474" s="23" t="s">
        <v>236</v>
      </c>
      <c r="AT474" s="23" t="s">
        <v>160</v>
      </c>
      <c r="AU474" s="23" t="s">
        <v>82</v>
      </c>
      <c r="AY474" s="23" t="s">
        <v>158</v>
      </c>
      <c r="BE474" s="228">
        <f>IF(N474="základní",J474,0)</f>
        <v>0</v>
      </c>
      <c r="BF474" s="228">
        <f>IF(N474="snížená",J474,0)</f>
        <v>0</v>
      </c>
      <c r="BG474" s="228">
        <f>IF(N474="zákl. přenesená",J474,0)</f>
        <v>0</v>
      </c>
      <c r="BH474" s="228">
        <f>IF(N474="sníž. přenesená",J474,0)</f>
        <v>0</v>
      </c>
      <c r="BI474" s="228">
        <f>IF(N474="nulová",J474,0)</f>
        <v>0</v>
      </c>
      <c r="BJ474" s="23" t="s">
        <v>77</v>
      </c>
      <c r="BK474" s="228">
        <f>ROUND(I474*H474,2)</f>
        <v>0</v>
      </c>
      <c r="BL474" s="23" t="s">
        <v>236</v>
      </c>
      <c r="BM474" s="23" t="s">
        <v>944</v>
      </c>
    </row>
    <row r="475" spans="2:65" s="1" customFormat="1" ht="25.5" customHeight="1">
      <c r="B475" s="45"/>
      <c r="C475" s="217" t="s">
        <v>945</v>
      </c>
      <c r="D475" s="217" t="s">
        <v>160</v>
      </c>
      <c r="E475" s="218" t="s">
        <v>946</v>
      </c>
      <c r="F475" s="219" t="s">
        <v>947</v>
      </c>
      <c r="G475" s="220" t="s">
        <v>332</v>
      </c>
      <c r="H475" s="221">
        <v>20.5</v>
      </c>
      <c r="I475" s="222"/>
      <c r="J475" s="223">
        <f>ROUND(I475*H475,2)</f>
        <v>0</v>
      </c>
      <c r="K475" s="219" t="s">
        <v>21</v>
      </c>
      <c r="L475" s="71"/>
      <c r="M475" s="224" t="s">
        <v>21</v>
      </c>
      <c r="N475" s="225" t="s">
        <v>43</v>
      </c>
      <c r="O475" s="46"/>
      <c r="P475" s="226">
        <f>O475*H475</f>
        <v>0</v>
      </c>
      <c r="Q475" s="226">
        <v>0</v>
      </c>
      <c r="R475" s="226">
        <f>Q475*H475</f>
        <v>0</v>
      </c>
      <c r="S475" s="226">
        <v>0</v>
      </c>
      <c r="T475" s="227">
        <f>S475*H475</f>
        <v>0</v>
      </c>
      <c r="AR475" s="23" t="s">
        <v>236</v>
      </c>
      <c r="AT475" s="23" t="s">
        <v>160</v>
      </c>
      <c r="AU475" s="23" t="s">
        <v>82</v>
      </c>
      <c r="AY475" s="23" t="s">
        <v>158</v>
      </c>
      <c r="BE475" s="228">
        <f>IF(N475="základní",J475,0)</f>
        <v>0</v>
      </c>
      <c r="BF475" s="228">
        <f>IF(N475="snížená",J475,0)</f>
        <v>0</v>
      </c>
      <c r="BG475" s="228">
        <f>IF(N475="zákl. přenesená",J475,0)</f>
        <v>0</v>
      </c>
      <c r="BH475" s="228">
        <f>IF(N475="sníž. přenesená",J475,0)</f>
        <v>0</v>
      </c>
      <c r="BI475" s="228">
        <f>IF(N475="nulová",J475,0)</f>
        <v>0</v>
      </c>
      <c r="BJ475" s="23" t="s">
        <v>77</v>
      </c>
      <c r="BK475" s="228">
        <f>ROUND(I475*H475,2)</f>
        <v>0</v>
      </c>
      <c r="BL475" s="23" t="s">
        <v>236</v>
      </c>
      <c r="BM475" s="23" t="s">
        <v>948</v>
      </c>
    </row>
    <row r="476" spans="2:65" s="1" customFormat="1" ht="25.5" customHeight="1">
      <c r="B476" s="45"/>
      <c r="C476" s="217" t="s">
        <v>949</v>
      </c>
      <c r="D476" s="217" t="s">
        <v>160</v>
      </c>
      <c r="E476" s="218" t="s">
        <v>950</v>
      </c>
      <c r="F476" s="219" t="s">
        <v>951</v>
      </c>
      <c r="G476" s="220" t="s">
        <v>952</v>
      </c>
      <c r="H476" s="274"/>
      <c r="I476" s="222"/>
      <c r="J476" s="223">
        <f>ROUND(I476*H476,2)</f>
        <v>0</v>
      </c>
      <c r="K476" s="219" t="s">
        <v>164</v>
      </c>
      <c r="L476" s="71"/>
      <c r="M476" s="224" t="s">
        <v>21</v>
      </c>
      <c r="N476" s="225" t="s">
        <v>43</v>
      </c>
      <c r="O476" s="46"/>
      <c r="P476" s="226">
        <f>O476*H476</f>
        <v>0</v>
      </c>
      <c r="Q476" s="226">
        <v>0</v>
      </c>
      <c r="R476" s="226">
        <f>Q476*H476</f>
        <v>0</v>
      </c>
      <c r="S476" s="226">
        <v>0</v>
      </c>
      <c r="T476" s="227">
        <f>S476*H476</f>
        <v>0</v>
      </c>
      <c r="AR476" s="23" t="s">
        <v>236</v>
      </c>
      <c r="AT476" s="23" t="s">
        <v>160</v>
      </c>
      <c r="AU476" s="23" t="s">
        <v>82</v>
      </c>
      <c r="AY476" s="23" t="s">
        <v>158</v>
      </c>
      <c r="BE476" s="228">
        <f>IF(N476="základní",J476,0)</f>
        <v>0</v>
      </c>
      <c r="BF476" s="228">
        <f>IF(N476="snížená",J476,0)</f>
        <v>0</v>
      </c>
      <c r="BG476" s="228">
        <f>IF(N476="zákl. přenesená",J476,0)</f>
        <v>0</v>
      </c>
      <c r="BH476" s="228">
        <f>IF(N476="sníž. přenesená",J476,0)</f>
        <v>0</v>
      </c>
      <c r="BI476" s="228">
        <f>IF(N476="nulová",J476,0)</f>
        <v>0</v>
      </c>
      <c r="BJ476" s="23" t="s">
        <v>77</v>
      </c>
      <c r="BK476" s="228">
        <f>ROUND(I476*H476,2)</f>
        <v>0</v>
      </c>
      <c r="BL476" s="23" t="s">
        <v>236</v>
      </c>
      <c r="BM476" s="23" t="s">
        <v>953</v>
      </c>
    </row>
    <row r="477" spans="2:47" s="1" customFormat="1" ht="13.5">
      <c r="B477" s="45"/>
      <c r="C477" s="73"/>
      <c r="D477" s="229" t="s">
        <v>167</v>
      </c>
      <c r="E477" s="73"/>
      <c r="F477" s="230" t="s">
        <v>954</v>
      </c>
      <c r="G477" s="73"/>
      <c r="H477" s="73"/>
      <c r="I477" s="188"/>
      <c r="J477" s="73"/>
      <c r="K477" s="73"/>
      <c r="L477" s="71"/>
      <c r="M477" s="231"/>
      <c r="N477" s="46"/>
      <c r="O477" s="46"/>
      <c r="P477" s="46"/>
      <c r="Q477" s="46"/>
      <c r="R477" s="46"/>
      <c r="S477" s="46"/>
      <c r="T477" s="94"/>
      <c r="AT477" s="23" t="s">
        <v>167</v>
      </c>
      <c r="AU477" s="23" t="s">
        <v>82</v>
      </c>
    </row>
    <row r="478" spans="2:63" s="10" customFormat="1" ht="29.85" customHeight="1">
      <c r="B478" s="201"/>
      <c r="C478" s="202"/>
      <c r="D478" s="203" t="s">
        <v>71</v>
      </c>
      <c r="E478" s="215" t="s">
        <v>955</v>
      </c>
      <c r="F478" s="215" t="s">
        <v>956</v>
      </c>
      <c r="G478" s="202"/>
      <c r="H478" s="202"/>
      <c r="I478" s="205"/>
      <c r="J478" s="216">
        <f>BK478</f>
        <v>0</v>
      </c>
      <c r="K478" s="202"/>
      <c r="L478" s="207"/>
      <c r="M478" s="208"/>
      <c r="N478" s="209"/>
      <c r="O478" s="209"/>
      <c r="P478" s="210">
        <f>SUM(P479:P506)</f>
        <v>0</v>
      </c>
      <c r="Q478" s="209"/>
      <c r="R478" s="210">
        <f>SUM(R479:R506)</f>
        <v>0</v>
      </c>
      <c r="S478" s="209"/>
      <c r="T478" s="211">
        <f>SUM(T479:T506)</f>
        <v>15.450000000000001</v>
      </c>
      <c r="AR478" s="212" t="s">
        <v>82</v>
      </c>
      <c r="AT478" s="213" t="s">
        <v>71</v>
      </c>
      <c r="AU478" s="213" t="s">
        <v>77</v>
      </c>
      <c r="AY478" s="212" t="s">
        <v>158</v>
      </c>
      <c r="BK478" s="214">
        <f>SUM(BK479:BK506)</f>
        <v>0</v>
      </c>
    </row>
    <row r="479" spans="2:65" s="1" customFormat="1" ht="16.5" customHeight="1">
      <c r="B479" s="45"/>
      <c r="C479" s="217" t="s">
        <v>957</v>
      </c>
      <c r="D479" s="217" t="s">
        <v>160</v>
      </c>
      <c r="E479" s="218" t="s">
        <v>958</v>
      </c>
      <c r="F479" s="219" t="s">
        <v>959</v>
      </c>
      <c r="G479" s="220" t="s">
        <v>163</v>
      </c>
      <c r="H479" s="221">
        <v>94</v>
      </c>
      <c r="I479" s="222"/>
      <c r="J479" s="223">
        <f>ROUND(I479*H479,2)</f>
        <v>0</v>
      </c>
      <c r="K479" s="219" t="s">
        <v>21</v>
      </c>
      <c r="L479" s="71"/>
      <c r="M479" s="224" t="s">
        <v>21</v>
      </c>
      <c r="N479" s="225" t="s">
        <v>43</v>
      </c>
      <c r="O479" s="46"/>
      <c r="P479" s="226">
        <f>O479*H479</f>
        <v>0</v>
      </c>
      <c r="Q479" s="226">
        <v>0</v>
      </c>
      <c r="R479" s="226">
        <f>Q479*H479</f>
        <v>0</v>
      </c>
      <c r="S479" s="226">
        <v>0</v>
      </c>
      <c r="T479" s="227">
        <f>S479*H479</f>
        <v>0</v>
      </c>
      <c r="AR479" s="23" t="s">
        <v>236</v>
      </c>
      <c r="AT479" s="23" t="s">
        <v>160</v>
      </c>
      <c r="AU479" s="23" t="s">
        <v>82</v>
      </c>
      <c r="AY479" s="23" t="s">
        <v>158</v>
      </c>
      <c r="BE479" s="228">
        <f>IF(N479="základní",J479,0)</f>
        <v>0</v>
      </c>
      <c r="BF479" s="228">
        <f>IF(N479="snížená",J479,0)</f>
        <v>0</v>
      </c>
      <c r="BG479" s="228">
        <f>IF(N479="zákl. přenesená",J479,0)</f>
        <v>0</v>
      </c>
      <c r="BH479" s="228">
        <f>IF(N479="sníž. přenesená",J479,0)</f>
        <v>0</v>
      </c>
      <c r="BI479" s="228">
        <f>IF(N479="nulová",J479,0)</f>
        <v>0</v>
      </c>
      <c r="BJ479" s="23" t="s">
        <v>77</v>
      </c>
      <c r="BK479" s="228">
        <f>ROUND(I479*H479,2)</f>
        <v>0</v>
      </c>
      <c r="BL479" s="23" t="s">
        <v>236</v>
      </c>
      <c r="BM479" s="23" t="s">
        <v>960</v>
      </c>
    </row>
    <row r="480" spans="2:65" s="1" customFormat="1" ht="16.5" customHeight="1">
      <c r="B480" s="45"/>
      <c r="C480" s="217" t="s">
        <v>961</v>
      </c>
      <c r="D480" s="217" t="s">
        <v>160</v>
      </c>
      <c r="E480" s="218" t="s">
        <v>962</v>
      </c>
      <c r="F480" s="219" t="s">
        <v>963</v>
      </c>
      <c r="G480" s="220" t="s">
        <v>163</v>
      </c>
      <c r="H480" s="221">
        <v>166</v>
      </c>
      <c r="I480" s="222"/>
      <c r="J480" s="223">
        <f>ROUND(I480*H480,2)</f>
        <v>0</v>
      </c>
      <c r="K480" s="219" t="s">
        <v>21</v>
      </c>
      <c r="L480" s="71"/>
      <c r="M480" s="224" t="s">
        <v>21</v>
      </c>
      <c r="N480" s="225" t="s">
        <v>43</v>
      </c>
      <c r="O480" s="46"/>
      <c r="P480" s="226">
        <f>O480*H480</f>
        <v>0</v>
      </c>
      <c r="Q480" s="226">
        <v>0</v>
      </c>
      <c r="R480" s="226">
        <f>Q480*H480</f>
        <v>0</v>
      </c>
      <c r="S480" s="226">
        <v>0</v>
      </c>
      <c r="T480" s="227">
        <f>S480*H480</f>
        <v>0</v>
      </c>
      <c r="AR480" s="23" t="s">
        <v>236</v>
      </c>
      <c r="AT480" s="23" t="s">
        <v>160</v>
      </c>
      <c r="AU480" s="23" t="s">
        <v>82</v>
      </c>
      <c r="AY480" s="23" t="s">
        <v>158</v>
      </c>
      <c r="BE480" s="228">
        <f>IF(N480="základní",J480,0)</f>
        <v>0</v>
      </c>
      <c r="BF480" s="228">
        <f>IF(N480="snížená",J480,0)</f>
        <v>0</v>
      </c>
      <c r="BG480" s="228">
        <f>IF(N480="zákl. přenesená",J480,0)</f>
        <v>0</v>
      </c>
      <c r="BH480" s="228">
        <f>IF(N480="sníž. přenesená",J480,0)</f>
        <v>0</v>
      </c>
      <c r="BI480" s="228">
        <f>IF(N480="nulová",J480,0)</f>
        <v>0</v>
      </c>
      <c r="BJ480" s="23" t="s">
        <v>77</v>
      </c>
      <c r="BK480" s="228">
        <f>ROUND(I480*H480,2)</f>
        <v>0</v>
      </c>
      <c r="BL480" s="23" t="s">
        <v>236</v>
      </c>
      <c r="BM480" s="23" t="s">
        <v>964</v>
      </c>
    </row>
    <row r="481" spans="2:65" s="1" customFormat="1" ht="25.5" customHeight="1">
      <c r="B481" s="45"/>
      <c r="C481" s="217" t="s">
        <v>965</v>
      </c>
      <c r="D481" s="217" t="s">
        <v>160</v>
      </c>
      <c r="E481" s="218" t="s">
        <v>966</v>
      </c>
      <c r="F481" s="219" t="s">
        <v>967</v>
      </c>
      <c r="G481" s="220" t="s">
        <v>163</v>
      </c>
      <c r="H481" s="221">
        <v>1545</v>
      </c>
      <c r="I481" s="222"/>
      <c r="J481" s="223">
        <f>ROUND(I481*H481,2)</f>
        <v>0</v>
      </c>
      <c r="K481" s="219" t="s">
        <v>164</v>
      </c>
      <c r="L481" s="71"/>
      <c r="M481" s="224" t="s">
        <v>21</v>
      </c>
      <c r="N481" s="225" t="s">
        <v>43</v>
      </c>
      <c r="O481" s="46"/>
      <c r="P481" s="226">
        <f>O481*H481</f>
        <v>0</v>
      </c>
      <c r="Q481" s="226">
        <v>0</v>
      </c>
      <c r="R481" s="226">
        <f>Q481*H481</f>
        <v>0</v>
      </c>
      <c r="S481" s="226">
        <v>0.01</v>
      </c>
      <c r="T481" s="227">
        <f>S481*H481</f>
        <v>15.450000000000001</v>
      </c>
      <c r="AR481" s="23" t="s">
        <v>236</v>
      </c>
      <c r="AT481" s="23" t="s">
        <v>160</v>
      </c>
      <c r="AU481" s="23" t="s">
        <v>82</v>
      </c>
      <c r="AY481" s="23" t="s">
        <v>158</v>
      </c>
      <c r="BE481" s="228">
        <f>IF(N481="základní",J481,0)</f>
        <v>0</v>
      </c>
      <c r="BF481" s="228">
        <f>IF(N481="snížená",J481,0)</f>
        <v>0</v>
      </c>
      <c r="BG481" s="228">
        <f>IF(N481="zákl. přenesená",J481,0)</f>
        <v>0</v>
      </c>
      <c r="BH481" s="228">
        <f>IF(N481="sníž. přenesená",J481,0)</f>
        <v>0</v>
      </c>
      <c r="BI481" s="228">
        <f>IF(N481="nulová",J481,0)</f>
        <v>0</v>
      </c>
      <c r="BJ481" s="23" t="s">
        <v>77</v>
      </c>
      <c r="BK481" s="228">
        <f>ROUND(I481*H481,2)</f>
        <v>0</v>
      </c>
      <c r="BL481" s="23" t="s">
        <v>236</v>
      </c>
      <c r="BM481" s="23" t="s">
        <v>968</v>
      </c>
    </row>
    <row r="482" spans="2:51" s="12" customFormat="1" ht="13.5">
      <c r="B482" s="242"/>
      <c r="C482" s="243"/>
      <c r="D482" s="229" t="s">
        <v>208</v>
      </c>
      <c r="E482" s="244" t="s">
        <v>21</v>
      </c>
      <c r="F482" s="245" t="s">
        <v>969</v>
      </c>
      <c r="G482" s="243"/>
      <c r="H482" s="246">
        <v>152</v>
      </c>
      <c r="I482" s="247"/>
      <c r="J482" s="243"/>
      <c r="K482" s="243"/>
      <c r="L482" s="248"/>
      <c r="M482" s="249"/>
      <c r="N482" s="250"/>
      <c r="O482" s="250"/>
      <c r="P482" s="250"/>
      <c r="Q482" s="250"/>
      <c r="R482" s="250"/>
      <c r="S482" s="250"/>
      <c r="T482" s="251"/>
      <c r="AT482" s="252" t="s">
        <v>208</v>
      </c>
      <c r="AU482" s="252" t="s">
        <v>82</v>
      </c>
      <c r="AV482" s="12" t="s">
        <v>82</v>
      </c>
      <c r="AW482" s="12" t="s">
        <v>35</v>
      </c>
      <c r="AX482" s="12" t="s">
        <v>72</v>
      </c>
      <c r="AY482" s="252" t="s">
        <v>158</v>
      </c>
    </row>
    <row r="483" spans="2:51" s="12" customFormat="1" ht="13.5">
      <c r="B483" s="242"/>
      <c r="C483" s="243"/>
      <c r="D483" s="229" t="s">
        <v>208</v>
      </c>
      <c r="E483" s="244" t="s">
        <v>21</v>
      </c>
      <c r="F483" s="245" t="s">
        <v>970</v>
      </c>
      <c r="G483" s="243"/>
      <c r="H483" s="246">
        <v>733</v>
      </c>
      <c r="I483" s="247"/>
      <c r="J483" s="243"/>
      <c r="K483" s="243"/>
      <c r="L483" s="248"/>
      <c r="M483" s="249"/>
      <c r="N483" s="250"/>
      <c r="O483" s="250"/>
      <c r="P483" s="250"/>
      <c r="Q483" s="250"/>
      <c r="R483" s="250"/>
      <c r="S483" s="250"/>
      <c r="T483" s="251"/>
      <c r="AT483" s="252" t="s">
        <v>208</v>
      </c>
      <c r="AU483" s="252" t="s">
        <v>82</v>
      </c>
      <c r="AV483" s="12" t="s">
        <v>82</v>
      </c>
      <c r="AW483" s="12" t="s">
        <v>35</v>
      </c>
      <c r="AX483" s="12" t="s">
        <v>72</v>
      </c>
      <c r="AY483" s="252" t="s">
        <v>158</v>
      </c>
    </row>
    <row r="484" spans="2:51" s="12" customFormat="1" ht="13.5">
      <c r="B484" s="242"/>
      <c r="C484" s="243"/>
      <c r="D484" s="229" t="s">
        <v>208</v>
      </c>
      <c r="E484" s="244" t="s">
        <v>21</v>
      </c>
      <c r="F484" s="245" t="s">
        <v>971</v>
      </c>
      <c r="G484" s="243"/>
      <c r="H484" s="246">
        <v>660</v>
      </c>
      <c r="I484" s="247"/>
      <c r="J484" s="243"/>
      <c r="K484" s="243"/>
      <c r="L484" s="248"/>
      <c r="M484" s="249"/>
      <c r="N484" s="250"/>
      <c r="O484" s="250"/>
      <c r="P484" s="250"/>
      <c r="Q484" s="250"/>
      <c r="R484" s="250"/>
      <c r="S484" s="250"/>
      <c r="T484" s="251"/>
      <c r="AT484" s="252" t="s">
        <v>208</v>
      </c>
      <c r="AU484" s="252" t="s">
        <v>82</v>
      </c>
      <c r="AV484" s="12" t="s">
        <v>82</v>
      </c>
      <c r="AW484" s="12" t="s">
        <v>35</v>
      </c>
      <c r="AX484" s="12" t="s">
        <v>72</v>
      </c>
      <c r="AY484" s="252" t="s">
        <v>158</v>
      </c>
    </row>
    <row r="485" spans="2:51" s="13" customFormat="1" ht="13.5">
      <c r="B485" s="253"/>
      <c r="C485" s="254"/>
      <c r="D485" s="229" t="s">
        <v>208</v>
      </c>
      <c r="E485" s="255" t="s">
        <v>21</v>
      </c>
      <c r="F485" s="256" t="s">
        <v>211</v>
      </c>
      <c r="G485" s="254"/>
      <c r="H485" s="257">
        <v>1545</v>
      </c>
      <c r="I485" s="258"/>
      <c r="J485" s="254"/>
      <c r="K485" s="254"/>
      <c r="L485" s="259"/>
      <c r="M485" s="260"/>
      <c r="N485" s="261"/>
      <c r="O485" s="261"/>
      <c r="P485" s="261"/>
      <c r="Q485" s="261"/>
      <c r="R485" s="261"/>
      <c r="S485" s="261"/>
      <c r="T485" s="262"/>
      <c r="AT485" s="263" t="s">
        <v>208</v>
      </c>
      <c r="AU485" s="263" t="s">
        <v>82</v>
      </c>
      <c r="AV485" s="13" t="s">
        <v>165</v>
      </c>
      <c r="AW485" s="13" t="s">
        <v>35</v>
      </c>
      <c r="AX485" s="13" t="s">
        <v>77</v>
      </c>
      <c r="AY485" s="263" t="s">
        <v>158</v>
      </c>
    </row>
    <row r="486" spans="2:65" s="1" customFormat="1" ht="25.5" customHeight="1">
      <c r="B486" s="45"/>
      <c r="C486" s="217" t="s">
        <v>972</v>
      </c>
      <c r="D486" s="217" t="s">
        <v>160</v>
      </c>
      <c r="E486" s="218" t="s">
        <v>973</v>
      </c>
      <c r="F486" s="219" t="s">
        <v>974</v>
      </c>
      <c r="G486" s="220" t="s">
        <v>21</v>
      </c>
      <c r="H486" s="221">
        <v>3791</v>
      </c>
      <c r="I486" s="222"/>
      <c r="J486" s="223">
        <f>ROUND(I486*H486,2)</f>
        <v>0</v>
      </c>
      <c r="K486" s="219" t="s">
        <v>21</v>
      </c>
      <c r="L486" s="71"/>
      <c r="M486" s="224" t="s">
        <v>21</v>
      </c>
      <c r="N486" s="225" t="s">
        <v>43</v>
      </c>
      <c r="O486" s="46"/>
      <c r="P486" s="226">
        <f>O486*H486</f>
        <v>0</v>
      </c>
      <c r="Q486" s="226">
        <v>0</v>
      </c>
      <c r="R486" s="226">
        <f>Q486*H486</f>
        <v>0</v>
      </c>
      <c r="S486" s="226">
        <v>0</v>
      </c>
      <c r="T486" s="227">
        <f>S486*H486</f>
        <v>0</v>
      </c>
      <c r="AR486" s="23" t="s">
        <v>236</v>
      </c>
      <c r="AT486" s="23" t="s">
        <v>160</v>
      </c>
      <c r="AU486" s="23" t="s">
        <v>82</v>
      </c>
      <c r="AY486" s="23" t="s">
        <v>158</v>
      </c>
      <c r="BE486" s="228">
        <f>IF(N486="základní",J486,0)</f>
        <v>0</v>
      </c>
      <c r="BF486" s="228">
        <f>IF(N486="snížená",J486,0)</f>
        <v>0</v>
      </c>
      <c r="BG486" s="228">
        <f>IF(N486="zákl. přenesená",J486,0)</f>
        <v>0</v>
      </c>
      <c r="BH486" s="228">
        <f>IF(N486="sníž. přenesená",J486,0)</f>
        <v>0</v>
      </c>
      <c r="BI486" s="228">
        <f>IF(N486="nulová",J486,0)</f>
        <v>0</v>
      </c>
      <c r="BJ486" s="23" t="s">
        <v>77</v>
      </c>
      <c r="BK486" s="228">
        <f>ROUND(I486*H486,2)</f>
        <v>0</v>
      </c>
      <c r="BL486" s="23" t="s">
        <v>236</v>
      </c>
      <c r="BM486" s="23" t="s">
        <v>975</v>
      </c>
    </row>
    <row r="487" spans="2:51" s="12" customFormat="1" ht="13.5">
      <c r="B487" s="242"/>
      <c r="C487" s="243"/>
      <c r="D487" s="229" t="s">
        <v>208</v>
      </c>
      <c r="E487" s="244" t="s">
        <v>21</v>
      </c>
      <c r="F487" s="245" t="s">
        <v>976</v>
      </c>
      <c r="G487" s="243"/>
      <c r="H487" s="246">
        <v>280</v>
      </c>
      <c r="I487" s="247"/>
      <c r="J487" s="243"/>
      <c r="K487" s="243"/>
      <c r="L487" s="248"/>
      <c r="M487" s="249"/>
      <c r="N487" s="250"/>
      <c r="O487" s="250"/>
      <c r="P487" s="250"/>
      <c r="Q487" s="250"/>
      <c r="R487" s="250"/>
      <c r="S487" s="250"/>
      <c r="T487" s="251"/>
      <c r="AT487" s="252" t="s">
        <v>208</v>
      </c>
      <c r="AU487" s="252" t="s">
        <v>82</v>
      </c>
      <c r="AV487" s="12" t="s">
        <v>82</v>
      </c>
      <c r="AW487" s="12" t="s">
        <v>35</v>
      </c>
      <c r="AX487" s="12" t="s">
        <v>72</v>
      </c>
      <c r="AY487" s="252" t="s">
        <v>158</v>
      </c>
    </row>
    <row r="488" spans="2:51" s="12" customFormat="1" ht="13.5">
      <c r="B488" s="242"/>
      <c r="C488" s="243"/>
      <c r="D488" s="229" t="s">
        <v>208</v>
      </c>
      <c r="E488" s="244" t="s">
        <v>21</v>
      </c>
      <c r="F488" s="245" t="s">
        <v>977</v>
      </c>
      <c r="G488" s="243"/>
      <c r="H488" s="246">
        <v>655</v>
      </c>
      <c r="I488" s="247"/>
      <c r="J488" s="243"/>
      <c r="K488" s="243"/>
      <c r="L488" s="248"/>
      <c r="M488" s="249"/>
      <c r="N488" s="250"/>
      <c r="O488" s="250"/>
      <c r="P488" s="250"/>
      <c r="Q488" s="250"/>
      <c r="R488" s="250"/>
      <c r="S488" s="250"/>
      <c r="T488" s="251"/>
      <c r="AT488" s="252" t="s">
        <v>208</v>
      </c>
      <c r="AU488" s="252" t="s">
        <v>82</v>
      </c>
      <c r="AV488" s="12" t="s">
        <v>82</v>
      </c>
      <c r="AW488" s="12" t="s">
        <v>35</v>
      </c>
      <c r="AX488" s="12" t="s">
        <v>72</v>
      </c>
      <c r="AY488" s="252" t="s">
        <v>158</v>
      </c>
    </row>
    <row r="489" spans="2:51" s="12" customFormat="1" ht="13.5">
      <c r="B489" s="242"/>
      <c r="C489" s="243"/>
      <c r="D489" s="229" t="s">
        <v>208</v>
      </c>
      <c r="E489" s="244" t="s">
        <v>21</v>
      </c>
      <c r="F489" s="245" t="s">
        <v>978</v>
      </c>
      <c r="G489" s="243"/>
      <c r="H489" s="246">
        <v>190</v>
      </c>
      <c r="I489" s="247"/>
      <c r="J489" s="243"/>
      <c r="K489" s="243"/>
      <c r="L489" s="248"/>
      <c r="M489" s="249"/>
      <c r="N489" s="250"/>
      <c r="O489" s="250"/>
      <c r="P489" s="250"/>
      <c r="Q489" s="250"/>
      <c r="R489" s="250"/>
      <c r="S489" s="250"/>
      <c r="T489" s="251"/>
      <c r="AT489" s="252" t="s">
        <v>208</v>
      </c>
      <c r="AU489" s="252" t="s">
        <v>82</v>
      </c>
      <c r="AV489" s="12" t="s">
        <v>82</v>
      </c>
      <c r="AW489" s="12" t="s">
        <v>35</v>
      </c>
      <c r="AX489" s="12" t="s">
        <v>72</v>
      </c>
      <c r="AY489" s="252" t="s">
        <v>158</v>
      </c>
    </row>
    <row r="490" spans="2:51" s="12" customFormat="1" ht="13.5">
      <c r="B490" s="242"/>
      <c r="C490" s="243"/>
      <c r="D490" s="229" t="s">
        <v>208</v>
      </c>
      <c r="E490" s="244" t="s">
        <v>21</v>
      </c>
      <c r="F490" s="245" t="s">
        <v>979</v>
      </c>
      <c r="G490" s="243"/>
      <c r="H490" s="246">
        <v>100</v>
      </c>
      <c r="I490" s="247"/>
      <c r="J490" s="243"/>
      <c r="K490" s="243"/>
      <c r="L490" s="248"/>
      <c r="M490" s="249"/>
      <c r="N490" s="250"/>
      <c r="O490" s="250"/>
      <c r="P490" s="250"/>
      <c r="Q490" s="250"/>
      <c r="R490" s="250"/>
      <c r="S490" s="250"/>
      <c r="T490" s="251"/>
      <c r="AT490" s="252" t="s">
        <v>208</v>
      </c>
      <c r="AU490" s="252" t="s">
        <v>82</v>
      </c>
      <c r="AV490" s="12" t="s">
        <v>82</v>
      </c>
      <c r="AW490" s="12" t="s">
        <v>35</v>
      </c>
      <c r="AX490" s="12" t="s">
        <v>72</v>
      </c>
      <c r="AY490" s="252" t="s">
        <v>158</v>
      </c>
    </row>
    <row r="491" spans="2:51" s="12" customFormat="1" ht="13.5">
      <c r="B491" s="242"/>
      <c r="C491" s="243"/>
      <c r="D491" s="229" t="s">
        <v>208</v>
      </c>
      <c r="E491" s="244" t="s">
        <v>21</v>
      </c>
      <c r="F491" s="245" t="s">
        <v>980</v>
      </c>
      <c r="G491" s="243"/>
      <c r="H491" s="246">
        <v>556</v>
      </c>
      <c r="I491" s="247"/>
      <c r="J491" s="243"/>
      <c r="K491" s="243"/>
      <c r="L491" s="248"/>
      <c r="M491" s="249"/>
      <c r="N491" s="250"/>
      <c r="O491" s="250"/>
      <c r="P491" s="250"/>
      <c r="Q491" s="250"/>
      <c r="R491" s="250"/>
      <c r="S491" s="250"/>
      <c r="T491" s="251"/>
      <c r="AT491" s="252" t="s">
        <v>208</v>
      </c>
      <c r="AU491" s="252" t="s">
        <v>82</v>
      </c>
      <c r="AV491" s="12" t="s">
        <v>82</v>
      </c>
      <c r="AW491" s="12" t="s">
        <v>35</v>
      </c>
      <c r="AX491" s="12" t="s">
        <v>72</v>
      </c>
      <c r="AY491" s="252" t="s">
        <v>158</v>
      </c>
    </row>
    <row r="492" spans="2:51" s="12" customFormat="1" ht="13.5">
      <c r="B492" s="242"/>
      <c r="C492" s="243"/>
      <c r="D492" s="229" t="s">
        <v>208</v>
      </c>
      <c r="E492" s="244" t="s">
        <v>21</v>
      </c>
      <c r="F492" s="245" t="s">
        <v>383</v>
      </c>
      <c r="G492" s="243"/>
      <c r="H492" s="246">
        <v>120</v>
      </c>
      <c r="I492" s="247"/>
      <c r="J492" s="243"/>
      <c r="K492" s="243"/>
      <c r="L492" s="248"/>
      <c r="M492" s="249"/>
      <c r="N492" s="250"/>
      <c r="O492" s="250"/>
      <c r="P492" s="250"/>
      <c r="Q492" s="250"/>
      <c r="R492" s="250"/>
      <c r="S492" s="250"/>
      <c r="T492" s="251"/>
      <c r="AT492" s="252" t="s">
        <v>208</v>
      </c>
      <c r="AU492" s="252" t="s">
        <v>82</v>
      </c>
      <c r="AV492" s="12" t="s">
        <v>82</v>
      </c>
      <c r="AW492" s="12" t="s">
        <v>35</v>
      </c>
      <c r="AX492" s="12" t="s">
        <v>72</v>
      </c>
      <c r="AY492" s="252" t="s">
        <v>158</v>
      </c>
    </row>
    <row r="493" spans="2:51" s="12" customFormat="1" ht="13.5">
      <c r="B493" s="242"/>
      <c r="C493" s="243"/>
      <c r="D493" s="229" t="s">
        <v>208</v>
      </c>
      <c r="E493" s="244" t="s">
        <v>21</v>
      </c>
      <c r="F493" s="245" t="s">
        <v>981</v>
      </c>
      <c r="G493" s="243"/>
      <c r="H493" s="246">
        <v>148</v>
      </c>
      <c r="I493" s="247"/>
      <c r="J493" s="243"/>
      <c r="K493" s="243"/>
      <c r="L493" s="248"/>
      <c r="M493" s="249"/>
      <c r="N493" s="250"/>
      <c r="O493" s="250"/>
      <c r="P493" s="250"/>
      <c r="Q493" s="250"/>
      <c r="R493" s="250"/>
      <c r="S493" s="250"/>
      <c r="T493" s="251"/>
      <c r="AT493" s="252" t="s">
        <v>208</v>
      </c>
      <c r="AU493" s="252" t="s">
        <v>82</v>
      </c>
      <c r="AV493" s="12" t="s">
        <v>82</v>
      </c>
      <c r="AW493" s="12" t="s">
        <v>35</v>
      </c>
      <c r="AX493" s="12" t="s">
        <v>72</v>
      </c>
      <c r="AY493" s="252" t="s">
        <v>158</v>
      </c>
    </row>
    <row r="494" spans="2:51" s="12" customFormat="1" ht="13.5">
      <c r="B494" s="242"/>
      <c r="C494" s="243"/>
      <c r="D494" s="229" t="s">
        <v>208</v>
      </c>
      <c r="E494" s="244" t="s">
        <v>21</v>
      </c>
      <c r="F494" s="245" t="s">
        <v>385</v>
      </c>
      <c r="G494" s="243"/>
      <c r="H494" s="246">
        <v>86</v>
      </c>
      <c r="I494" s="247"/>
      <c r="J494" s="243"/>
      <c r="K494" s="243"/>
      <c r="L494" s="248"/>
      <c r="M494" s="249"/>
      <c r="N494" s="250"/>
      <c r="O494" s="250"/>
      <c r="P494" s="250"/>
      <c r="Q494" s="250"/>
      <c r="R494" s="250"/>
      <c r="S494" s="250"/>
      <c r="T494" s="251"/>
      <c r="AT494" s="252" t="s">
        <v>208</v>
      </c>
      <c r="AU494" s="252" t="s">
        <v>82</v>
      </c>
      <c r="AV494" s="12" t="s">
        <v>82</v>
      </c>
      <c r="AW494" s="12" t="s">
        <v>35</v>
      </c>
      <c r="AX494" s="12" t="s">
        <v>72</v>
      </c>
      <c r="AY494" s="252" t="s">
        <v>158</v>
      </c>
    </row>
    <row r="495" spans="2:51" s="12" customFormat="1" ht="13.5">
      <c r="B495" s="242"/>
      <c r="C495" s="243"/>
      <c r="D495" s="229" t="s">
        <v>208</v>
      </c>
      <c r="E495" s="244" t="s">
        <v>21</v>
      </c>
      <c r="F495" s="245" t="s">
        <v>386</v>
      </c>
      <c r="G495" s="243"/>
      <c r="H495" s="246">
        <v>148</v>
      </c>
      <c r="I495" s="247"/>
      <c r="J495" s="243"/>
      <c r="K495" s="243"/>
      <c r="L495" s="248"/>
      <c r="M495" s="249"/>
      <c r="N495" s="250"/>
      <c r="O495" s="250"/>
      <c r="P495" s="250"/>
      <c r="Q495" s="250"/>
      <c r="R495" s="250"/>
      <c r="S495" s="250"/>
      <c r="T495" s="251"/>
      <c r="AT495" s="252" t="s">
        <v>208</v>
      </c>
      <c r="AU495" s="252" t="s">
        <v>82</v>
      </c>
      <c r="AV495" s="12" t="s">
        <v>82</v>
      </c>
      <c r="AW495" s="12" t="s">
        <v>35</v>
      </c>
      <c r="AX495" s="12" t="s">
        <v>72</v>
      </c>
      <c r="AY495" s="252" t="s">
        <v>158</v>
      </c>
    </row>
    <row r="496" spans="2:51" s="12" customFormat="1" ht="13.5">
      <c r="B496" s="242"/>
      <c r="C496" s="243"/>
      <c r="D496" s="229" t="s">
        <v>208</v>
      </c>
      <c r="E496" s="244" t="s">
        <v>21</v>
      </c>
      <c r="F496" s="245" t="s">
        <v>387</v>
      </c>
      <c r="G496" s="243"/>
      <c r="H496" s="246">
        <v>34</v>
      </c>
      <c r="I496" s="247"/>
      <c r="J496" s="243"/>
      <c r="K496" s="243"/>
      <c r="L496" s="248"/>
      <c r="M496" s="249"/>
      <c r="N496" s="250"/>
      <c r="O496" s="250"/>
      <c r="P496" s="250"/>
      <c r="Q496" s="250"/>
      <c r="R496" s="250"/>
      <c r="S496" s="250"/>
      <c r="T496" s="251"/>
      <c r="AT496" s="252" t="s">
        <v>208</v>
      </c>
      <c r="AU496" s="252" t="s">
        <v>82</v>
      </c>
      <c r="AV496" s="12" t="s">
        <v>82</v>
      </c>
      <c r="AW496" s="12" t="s">
        <v>35</v>
      </c>
      <c r="AX496" s="12" t="s">
        <v>72</v>
      </c>
      <c r="AY496" s="252" t="s">
        <v>158</v>
      </c>
    </row>
    <row r="497" spans="2:51" s="12" customFormat="1" ht="13.5">
      <c r="B497" s="242"/>
      <c r="C497" s="243"/>
      <c r="D497" s="229" t="s">
        <v>208</v>
      </c>
      <c r="E497" s="244" t="s">
        <v>21</v>
      </c>
      <c r="F497" s="245" t="s">
        <v>982</v>
      </c>
      <c r="G497" s="243"/>
      <c r="H497" s="246">
        <v>160</v>
      </c>
      <c r="I497" s="247"/>
      <c r="J497" s="243"/>
      <c r="K497" s="243"/>
      <c r="L497" s="248"/>
      <c r="M497" s="249"/>
      <c r="N497" s="250"/>
      <c r="O497" s="250"/>
      <c r="P497" s="250"/>
      <c r="Q497" s="250"/>
      <c r="R497" s="250"/>
      <c r="S497" s="250"/>
      <c r="T497" s="251"/>
      <c r="AT497" s="252" t="s">
        <v>208</v>
      </c>
      <c r="AU497" s="252" t="s">
        <v>82</v>
      </c>
      <c r="AV497" s="12" t="s">
        <v>82</v>
      </c>
      <c r="AW497" s="12" t="s">
        <v>35</v>
      </c>
      <c r="AX497" s="12" t="s">
        <v>72</v>
      </c>
      <c r="AY497" s="252" t="s">
        <v>158</v>
      </c>
    </row>
    <row r="498" spans="2:51" s="12" customFormat="1" ht="13.5">
      <c r="B498" s="242"/>
      <c r="C498" s="243"/>
      <c r="D498" s="229" t="s">
        <v>208</v>
      </c>
      <c r="E498" s="244" t="s">
        <v>21</v>
      </c>
      <c r="F498" s="245" t="s">
        <v>983</v>
      </c>
      <c r="G498" s="243"/>
      <c r="H498" s="246">
        <v>624</v>
      </c>
      <c r="I498" s="247"/>
      <c r="J498" s="243"/>
      <c r="K498" s="243"/>
      <c r="L498" s="248"/>
      <c r="M498" s="249"/>
      <c r="N498" s="250"/>
      <c r="O498" s="250"/>
      <c r="P498" s="250"/>
      <c r="Q498" s="250"/>
      <c r="R498" s="250"/>
      <c r="S498" s="250"/>
      <c r="T498" s="251"/>
      <c r="AT498" s="252" t="s">
        <v>208</v>
      </c>
      <c r="AU498" s="252" t="s">
        <v>82</v>
      </c>
      <c r="AV498" s="12" t="s">
        <v>82</v>
      </c>
      <c r="AW498" s="12" t="s">
        <v>35</v>
      </c>
      <c r="AX498" s="12" t="s">
        <v>72</v>
      </c>
      <c r="AY498" s="252" t="s">
        <v>158</v>
      </c>
    </row>
    <row r="499" spans="2:51" s="12" customFormat="1" ht="13.5">
      <c r="B499" s="242"/>
      <c r="C499" s="243"/>
      <c r="D499" s="229" t="s">
        <v>208</v>
      </c>
      <c r="E499" s="244" t="s">
        <v>21</v>
      </c>
      <c r="F499" s="245" t="s">
        <v>984</v>
      </c>
      <c r="G499" s="243"/>
      <c r="H499" s="246">
        <v>690</v>
      </c>
      <c r="I499" s="247"/>
      <c r="J499" s="243"/>
      <c r="K499" s="243"/>
      <c r="L499" s="248"/>
      <c r="M499" s="249"/>
      <c r="N499" s="250"/>
      <c r="O499" s="250"/>
      <c r="P499" s="250"/>
      <c r="Q499" s="250"/>
      <c r="R499" s="250"/>
      <c r="S499" s="250"/>
      <c r="T499" s="251"/>
      <c r="AT499" s="252" t="s">
        <v>208</v>
      </c>
      <c r="AU499" s="252" t="s">
        <v>82</v>
      </c>
      <c r="AV499" s="12" t="s">
        <v>82</v>
      </c>
      <c r="AW499" s="12" t="s">
        <v>35</v>
      </c>
      <c r="AX499" s="12" t="s">
        <v>72</v>
      </c>
      <c r="AY499" s="252" t="s">
        <v>158</v>
      </c>
    </row>
    <row r="500" spans="2:51" s="13" customFormat="1" ht="13.5">
      <c r="B500" s="253"/>
      <c r="C500" s="254"/>
      <c r="D500" s="229" t="s">
        <v>208</v>
      </c>
      <c r="E500" s="255" t="s">
        <v>21</v>
      </c>
      <c r="F500" s="256" t="s">
        <v>211</v>
      </c>
      <c r="G500" s="254"/>
      <c r="H500" s="257">
        <v>3791</v>
      </c>
      <c r="I500" s="258"/>
      <c r="J500" s="254"/>
      <c r="K500" s="254"/>
      <c r="L500" s="259"/>
      <c r="M500" s="260"/>
      <c r="N500" s="261"/>
      <c r="O500" s="261"/>
      <c r="P500" s="261"/>
      <c r="Q500" s="261"/>
      <c r="R500" s="261"/>
      <c r="S500" s="261"/>
      <c r="T500" s="262"/>
      <c r="AT500" s="263" t="s">
        <v>208</v>
      </c>
      <c r="AU500" s="263" t="s">
        <v>82</v>
      </c>
      <c r="AV500" s="13" t="s">
        <v>165</v>
      </c>
      <c r="AW500" s="13" t="s">
        <v>35</v>
      </c>
      <c r="AX500" s="13" t="s">
        <v>77</v>
      </c>
      <c r="AY500" s="263" t="s">
        <v>158</v>
      </c>
    </row>
    <row r="501" spans="2:65" s="1" customFormat="1" ht="25.5" customHeight="1">
      <c r="B501" s="45"/>
      <c r="C501" s="217" t="s">
        <v>985</v>
      </c>
      <c r="D501" s="217" t="s">
        <v>160</v>
      </c>
      <c r="E501" s="218" t="s">
        <v>986</v>
      </c>
      <c r="F501" s="219" t="s">
        <v>974</v>
      </c>
      <c r="G501" s="220" t="s">
        <v>163</v>
      </c>
      <c r="H501" s="221">
        <v>241.02</v>
      </c>
      <c r="I501" s="222"/>
      <c r="J501" s="223">
        <f>ROUND(I501*H501,2)</f>
        <v>0</v>
      </c>
      <c r="K501" s="219" t="s">
        <v>21</v>
      </c>
      <c r="L501" s="71"/>
      <c r="M501" s="224" t="s">
        <v>21</v>
      </c>
      <c r="N501" s="225" t="s">
        <v>43</v>
      </c>
      <c r="O501" s="46"/>
      <c r="P501" s="226">
        <f>O501*H501</f>
        <v>0</v>
      </c>
      <c r="Q501" s="226">
        <v>0</v>
      </c>
      <c r="R501" s="226">
        <f>Q501*H501</f>
        <v>0</v>
      </c>
      <c r="S501" s="226">
        <v>0</v>
      </c>
      <c r="T501" s="227">
        <f>S501*H501</f>
        <v>0</v>
      </c>
      <c r="AR501" s="23" t="s">
        <v>236</v>
      </c>
      <c r="AT501" s="23" t="s">
        <v>160</v>
      </c>
      <c r="AU501" s="23" t="s">
        <v>82</v>
      </c>
      <c r="AY501" s="23" t="s">
        <v>158</v>
      </c>
      <c r="BE501" s="228">
        <f>IF(N501="základní",J501,0)</f>
        <v>0</v>
      </c>
      <c r="BF501" s="228">
        <f>IF(N501="snížená",J501,0)</f>
        <v>0</v>
      </c>
      <c r="BG501" s="228">
        <f>IF(N501="zákl. přenesená",J501,0)</f>
        <v>0</v>
      </c>
      <c r="BH501" s="228">
        <f>IF(N501="sníž. přenesená",J501,0)</f>
        <v>0</v>
      </c>
      <c r="BI501" s="228">
        <f>IF(N501="nulová",J501,0)</f>
        <v>0</v>
      </c>
      <c r="BJ501" s="23" t="s">
        <v>77</v>
      </c>
      <c r="BK501" s="228">
        <f>ROUND(I501*H501,2)</f>
        <v>0</v>
      </c>
      <c r="BL501" s="23" t="s">
        <v>236</v>
      </c>
      <c r="BM501" s="23" t="s">
        <v>987</v>
      </c>
    </row>
    <row r="502" spans="2:65" s="1" customFormat="1" ht="25.5" customHeight="1">
      <c r="B502" s="45"/>
      <c r="C502" s="217" t="s">
        <v>988</v>
      </c>
      <c r="D502" s="217" t="s">
        <v>160</v>
      </c>
      <c r="E502" s="218" t="s">
        <v>989</v>
      </c>
      <c r="F502" s="219" t="s">
        <v>990</v>
      </c>
      <c r="G502" s="220" t="s">
        <v>163</v>
      </c>
      <c r="H502" s="221">
        <v>947.75</v>
      </c>
      <c r="I502" s="222"/>
      <c r="J502" s="223">
        <f>ROUND(I502*H502,2)</f>
        <v>0</v>
      </c>
      <c r="K502" s="219" t="s">
        <v>21</v>
      </c>
      <c r="L502" s="71"/>
      <c r="M502" s="224" t="s">
        <v>21</v>
      </c>
      <c r="N502" s="225" t="s">
        <v>43</v>
      </c>
      <c r="O502" s="46"/>
      <c r="P502" s="226">
        <f>O502*H502</f>
        <v>0</v>
      </c>
      <c r="Q502" s="226">
        <v>0</v>
      </c>
      <c r="R502" s="226">
        <f>Q502*H502</f>
        <v>0</v>
      </c>
      <c r="S502" s="226">
        <v>0</v>
      </c>
      <c r="T502" s="227">
        <f>S502*H502</f>
        <v>0</v>
      </c>
      <c r="AR502" s="23" t="s">
        <v>236</v>
      </c>
      <c r="AT502" s="23" t="s">
        <v>160</v>
      </c>
      <c r="AU502" s="23" t="s">
        <v>82</v>
      </c>
      <c r="AY502" s="23" t="s">
        <v>158</v>
      </c>
      <c r="BE502" s="228">
        <f>IF(N502="základní",J502,0)</f>
        <v>0</v>
      </c>
      <c r="BF502" s="228">
        <f>IF(N502="snížená",J502,0)</f>
        <v>0</v>
      </c>
      <c r="BG502" s="228">
        <f>IF(N502="zákl. přenesená",J502,0)</f>
        <v>0</v>
      </c>
      <c r="BH502" s="228">
        <f>IF(N502="sníž. přenesená",J502,0)</f>
        <v>0</v>
      </c>
      <c r="BI502" s="228">
        <f>IF(N502="nulová",J502,0)</f>
        <v>0</v>
      </c>
      <c r="BJ502" s="23" t="s">
        <v>77</v>
      </c>
      <c r="BK502" s="228">
        <f>ROUND(I502*H502,2)</f>
        <v>0</v>
      </c>
      <c r="BL502" s="23" t="s">
        <v>236</v>
      </c>
      <c r="BM502" s="23" t="s">
        <v>991</v>
      </c>
    </row>
    <row r="503" spans="2:51" s="12" customFormat="1" ht="13.5">
      <c r="B503" s="242"/>
      <c r="C503" s="243"/>
      <c r="D503" s="229" t="s">
        <v>208</v>
      </c>
      <c r="E503" s="244" t="s">
        <v>21</v>
      </c>
      <c r="F503" s="245" t="s">
        <v>992</v>
      </c>
      <c r="G503" s="243"/>
      <c r="H503" s="246">
        <v>947.75</v>
      </c>
      <c r="I503" s="247"/>
      <c r="J503" s="243"/>
      <c r="K503" s="243"/>
      <c r="L503" s="248"/>
      <c r="M503" s="249"/>
      <c r="N503" s="250"/>
      <c r="O503" s="250"/>
      <c r="P503" s="250"/>
      <c r="Q503" s="250"/>
      <c r="R503" s="250"/>
      <c r="S503" s="250"/>
      <c r="T503" s="251"/>
      <c r="AT503" s="252" t="s">
        <v>208</v>
      </c>
      <c r="AU503" s="252" t="s">
        <v>82</v>
      </c>
      <c r="AV503" s="12" t="s">
        <v>82</v>
      </c>
      <c r="AW503" s="12" t="s">
        <v>35</v>
      </c>
      <c r="AX503" s="12" t="s">
        <v>72</v>
      </c>
      <c r="AY503" s="252" t="s">
        <v>158</v>
      </c>
    </row>
    <row r="504" spans="2:51" s="13" customFormat="1" ht="13.5">
      <c r="B504" s="253"/>
      <c r="C504" s="254"/>
      <c r="D504" s="229" t="s">
        <v>208</v>
      </c>
      <c r="E504" s="255" t="s">
        <v>21</v>
      </c>
      <c r="F504" s="256" t="s">
        <v>211</v>
      </c>
      <c r="G504" s="254"/>
      <c r="H504" s="257">
        <v>947.75</v>
      </c>
      <c r="I504" s="258"/>
      <c r="J504" s="254"/>
      <c r="K504" s="254"/>
      <c r="L504" s="259"/>
      <c r="M504" s="260"/>
      <c r="N504" s="261"/>
      <c r="O504" s="261"/>
      <c r="P504" s="261"/>
      <c r="Q504" s="261"/>
      <c r="R504" s="261"/>
      <c r="S504" s="261"/>
      <c r="T504" s="262"/>
      <c r="AT504" s="263" t="s">
        <v>208</v>
      </c>
      <c r="AU504" s="263" t="s">
        <v>82</v>
      </c>
      <c r="AV504" s="13" t="s">
        <v>165</v>
      </c>
      <c r="AW504" s="13" t="s">
        <v>35</v>
      </c>
      <c r="AX504" s="13" t="s">
        <v>77</v>
      </c>
      <c r="AY504" s="263" t="s">
        <v>158</v>
      </c>
    </row>
    <row r="505" spans="2:65" s="1" customFormat="1" ht="16.5" customHeight="1">
      <c r="B505" s="45"/>
      <c r="C505" s="217" t="s">
        <v>993</v>
      </c>
      <c r="D505" s="217" t="s">
        <v>160</v>
      </c>
      <c r="E505" s="218" t="s">
        <v>994</v>
      </c>
      <c r="F505" s="219" t="s">
        <v>995</v>
      </c>
      <c r="G505" s="220" t="s">
        <v>952</v>
      </c>
      <c r="H505" s="274"/>
      <c r="I505" s="222"/>
      <c r="J505" s="223">
        <f>ROUND(I505*H505,2)</f>
        <v>0</v>
      </c>
      <c r="K505" s="219" t="s">
        <v>164</v>
      </c>
      <c r="L505" s="71"/>
      <c r="M505" s="224" t="s">
        <v>21</v>
      </c>
      <c r="N505" s="225" t="s">
        <v>43</v>
      </c>
      <c r="O505" s="46"/>
      <c r="P505" s="226">
        <f>O505*H505</f>
        <v>0</v>
      </c>
      <c r="Q505" s="226">
        <v>0</v>
      </c>
      <c r="R505" s="226">
        <f>Q505*H505</f>
        <v>0</v>
      </c>
      <c r="S505" s="226">
        <v>0</v>
      </c>
      <c r="T505" s="227">
        <f>S505*H505</f>
        <v>0</v>
      </c>
      <c r="AR505" s="23" t="s">
        <v>236</v>
      </c>
      <c r="AT505" s="23" t="s">
        <v>160</v>
      </c>
      <c r="AU505" s="23" t="s">
        <v>82</v>
      </c>
      <c r="AY505" s="23" t="s">
        <v>158</v>
      </c>
      <c r="BE505" s="228">
        <f>IF(N505="základní",J505,0)</f>
        <v>0</v>
      </c>
      <c r="BF505" s="228">
        <f>IF(N505="snížená",J505,0)</f>
        <v>0</v>
      </c>
      <c r="BG505" s="228">
        <f>IF(N505="zákl. přenesená",J505,0)</f>
        <v>0</v>
      </c>
      <c r="BH505" s="228">
        <f>IF(N505="sníž. přenesená",J505,0)</f>
        <v>0</v>
      </c>
      <c r="BI505" s="228">
        <f>IF(N505="nulová",J505,0)</f>
        <v>0</v>
      </c>
      <c r="BJ505" s="23" t="s">
        <v>77</v>
      </c>
      <c r="BK505" s="228">
        <f>ROUND(I505*H505,2)</f>
        <v>0</v>
      </c>
      <c r="BL505" s="23" t="s">
        <v>236</v>
      </c>
      <c r="BM505" s="23" t="s">
        <v>996</v>
      </c>
    </row>
    <row r="506" spans="2:47" s="1" customFormat="1" ht="13.5">
      <c r="B506" s="45"/>
      <c r="C506" s="73"/>
      <c r="D506" s="229" t="s">
        <v>167</v>
      </c>
      <c r="E506" s="73"/>
      <c r="F506" s="230" t="s">
        <v>997</v>
      </c>
      <c r="G506" s="73"/>
      <c r="H506" s="73"/>
      <c r="I506" s="188"/>
      <c r="J506" s="73"/>
      <c r="K506" s="73"/>
      <c r="L506" s="71"/>
      <c r="M506" s="231"/>
      <c r="N506" s="46"/>
      <c r="O506" s="46"/>
      <c r="P506" s="46"/>
      <c r="Q506" s="46"/>
      <c r="R506" s="46"/>
      <c r="S506" s="46"/>
      <c r="T506" s="94"/>
      <c r="AT506" s="23" t="s">
        <v>167</v>
      </c>
      <c r="AU506" s="23" t="s">
        <v>82</v>
      </c>
    </row>
    <row r="507" spans="2:63" s="10" customFormat="1" ht="29.85" customHeight="1">
      <c r="B507" s="201"/>
      <c r="C507" s="202"/>
      <c r="D507" s="203" t="s">
        <v>71</v>
      </c>
      <c r="E507" s="215" t="s">
        <v>998</v>
      </c>
      <c r="F507" s="215" t="s">
        <v>999</v>
      </c>
      <c r="G507" s="202"/>
      <c r="H507" s="202"/>
      <c r="I507" s="205"/>
      <c r="J507" s="216">
        <f>BK507</f>
        <v>0</v>
      </c>
      <c r="K507" s="202"/>
      <c r="L507" s="207"/>
      <c r="M507" s="208"/>
      <c r="N507" s="209"/>
      <c r="O507" s="209"/>
      <c r="P507" s="210">
        <f>SUM(P508:P623)</f>
        <v>0</v>
      </c>
      <c r="Q507" s="209"/>
      <c r="R507" s="210">
        <f>SUM(R508:R623)</f>
        <v>2.37089</v>
      </c>
      <c r="S507" s="209"/>
      <c r="T507" s="211">
        <f>SUM(T508:T623)</f>
        <v>32.96</v>
      </c>
      <c r="AR507" s="212" t="s">
        <v>82</v>
      </c>
      <c r="AT507" s="213" t="s">
        <v>71</v>
      </c>
      <c r="AU507" s="213" t="s">
        <v>77</v>
      </c>
      <c r="AY507" s="212" t="s">
        <v>158</v>
      </c>
      <c r="BK507" s="214">
        <f>SUM(BK508:BK623)</f>
        <v>0</v>
      </c>
    </row>
    <row r="508" spans="2:65" s="1" customFormat="1" ht="38.25" customHeight="1">
      <c r="B508" s="45"/>
      <c r="C508" s="217" t="s">
        <v>1000</v>
      </c>
      <c r="D508" s="217" t="s">
        <v>160</v>
      </c>
      <c r="E508" s="218" t="s">
        <v>1001</v>
      </c>
      <c r="F508" s="219" t="s">
        <v>1002</v>
      </c>
      <c r="G508" s="220" t="s">
        <v>163</v>
      </c>
      <c r="H508" s="221">
        <v>260</v>
      </c>
      <c r="I508" s="222"/>
      <c r="J508" s="223">
        <f>ROUND(I508*H508,2)</f>
        <v>0</v>
      </c>
      <c r="K508" s="219" t="s">
        <v>164</v>
      </c>
      <c r="L508" s="71"/>
      <c r="M508" s="224" t="s">
        <v>21</v>
      </c>
      <c r="N508" s="225" t="s">
        <v>43</v>
      </c>
      <c r="O508" s="46"/>
      <c r="P508" s="226">
        <f>O508*H508</f>
        <v>0</v>
      </c>
      <c r="Q508" s="226">
        <v>0</v>
      </c>
      <c r="R508" s="226">
        <f>Q508*H508</f>
        <v>0</v>
      </c>
      <c r="S508" s="226">
        <v>0.024</v>
      </c>
      <c r="T508" s="227">
        <f>S508*H508</f>
        <v>6.24</v>
      </c>
      <c r="AR508" s="23" t="s">
        <v>236</v>
      </c>
      <c r="AT508" s="23" t="s">
        <v>160</v>
      </c>
      <c r="AU508" s="23" t="s">
        <v>82</v>
      </c>
      <c r="AY508" s="23" t="s">
        <v>158</v>
      </c>
      <c r="BE508" s="228">
        <f>IF(N508="základní",J508,0)</f>
        <v>0</v>
      </c>
      <c r="BF508" s="228">
        <f>IF(N508="snížená",J508,0)</f>
        <v>0</v>
      </c>
      <c r="BG508" s="228">
        <f>IF(N508="zákl. přenesená",J508,0)</f>
        <v>0</v>
      </c>
      <c r="BH508" s="228">
        <f>IF(N508="sníž. přenesená",J508,0)</f>
        <v>0</v>
      </c>
      <c r="BI508" s="228">
        <f>IF(N508="nulová",J508,0)</f>
        <v>0</v>
      </c>
      <c r="BJ508" s="23" t="s">
        <v>77</v>
      </c>
      <c r="BK508" s="228">
        <f>ROUND(I508*H508,2)</f>
        <v>0</v>
      </c>
      <c r="BL508" s="23" t="s">
        <v>236</v>
      </c>
      <c r="BM508" s="23" t="s">
        <v>1003</v>
      </c>
    </row>
    <row r="509" spans="2:47" s="1" customFormat="1" ht="13.5">
      <c r="B509" s="45"/>
      <c r="C509" s="73"/>
      <c r="D509" s="229" t="s">
        <v>167</v>
      </c>
      <c r="E509" s="73"/>
      <c r="F509" s="230" t="s">
        <v>1004</v>
      </c>
      <c r="G509" s="73"/>
      <c r="H509" s="73"/>
      <c r="I509" s="188"/>
      <c r="J509" s="73"/>
      <c r="K509" s="73"/>
      <c r="L509" s="71"/>
      <c r="M509" s="231"/>
      <c r="N509" s="46"/>
      <c r="O509" s="46"/>
      <c r="P509" s="46"/>
      <c r="Q509" s="46"/>
      <c r="R509" s="46"/>
      <c r="S509" s="46"/>
      <c r="T509" s="94"/>
      <c r="AT509" s="23" t="s">
        <v>167</v>
      </c>
      <c r="AU509" s="23" t="s">
        <v>82</v>
      </c>
    </row>
    <row r="510" spans="2:51" s="12" customFormat="1" ht="13.5">
      <c r="B510" s="242"/>
      <c r="C510" s="243"/>
      <c r="D510" s="229" t="s">
        <v>208</v>
      </c>
      <c r="E510" s="244" t="s">
        <v>21</v>
      </c>
      <c r="F510" s="245" t="s">
        <v>691</v>
      </c>
      <c r="G510" s="243"/>
      <c r="H510" s="246">
        <v>94</v>
      </c>
      <c r="I510" s="247"/>
      <c r="J510" s="243"/>
      <c r="K510" s="243"/>
      <c r="L510" s="248"/>
      <c r="M510" s="249"/>
      <c r="N510" s="250"/>
      <c r="O510" s="250"/>
      <c r="P510" s="250"/>
      <c r="Q510" s="250"/>
      <c r="R510" s="250"/>
      <c r="S510" s="250"/>
      <c r="T510" s="251"/>
      <c r="AT510" s="252" t="s">
        <v>208</v>
      </c>
      <c r="AU510" s="252" t="s">
        <v>82</v>
      </c>
      <c r="AV510" s="12" t="s">
        <v>82</v>
      </c>
      <c r="AW510" s="12" t="s">
        <v>35</v>
      </c>
      <c r="AX510" s="12" t="s">
        <v>72</v>
      </c>
      <c r="AY510" s="252" t="s">
        <v>158</v>
      </c>
    </row>
    <row r="511" spans="2:51" s="12" customFormat="1" ht="13.5">
      <c r="B511" s="242"/>
      <c r="C511" s="243"/>
      <c r="D511" s="229" t="s">
        <v>208</v>
      </c>
      <c r="E511" s="244" t="s">
        <v>21</v>
      </c>
      <c r="F511" s="245" t="s">
        <v>1005</v>
      </c>
      <c r="G511" s="243"/>
      <c r="H511" s="246">
        <v>166</v>
      </c>
      <c r="I511" s="247"/>
      <c r="J511" s="243"/>
      <c r="K511" s="243"/>
      <c r="L511" s="248"/>
      <c r="M511" s="249"/>
      <c r="N511" s="250"/>
      <c r="O511" s="250"/>
      <c r="P511" s="250"/>
      <c r="Q511" s="250"/>
      <c r="R511" s="250"/>
      <c r="S511" s="250"/>
      <c r="T511" s="251"/>
      <c r="AT511" s="252" t="s">
        <v>208</v>
      </c>
      <c r="AU511" s="252" t="s">
        <v>82</v>
      </c>
      <c r="AV511" s="12" t="s">
        <v>82</v>
      </c>
      <c r="AW511" s="12" t="s">
        <v>35</v>
      </c>
      <c r="AX511" s="12" t="s">
        <v>72</v>
      </c>
      <c r="AY511" s="252" t="s">
        <v>158</v>
      </c>
    </row>
    <row r="512" spans="2:51" s="13" customFormat="1" ht="13.5">
      <c r="B512" s="253"/>
      <c r="C512" s="254"/>
      <c r="D512" s="229" t="s">
        <v>208</v>
      </c>
      <c r="E512" s="255" t="s">
        <v>21</v>
      </c>
      <c r="F512" s="256" t="s">
        <v>211</v>
      </c>
      <c r="G512" s="254"/>
      <c r="H512" s="257">
        <v>260</v>
      </c>
      <c r="I512" s="258"/>
      <c r="J512" s="254"/>
      <c r="K512" s="254"/>
      <c r="L512" s="259"/>
      <c r="M512" s="260"/>
      <c r="N512" s="261"/>
      <c r="O512" s="261"/>
      <c r="P512" s="261"/>
      <c r="Q512" s="261"/>
      <c r="R512" s="261"/>
      <c r="S512" s="261"/>
      <c r="T512" s="262"/>
      <c r="AT512" s="263" t="s">
        <v>208</v>
      </c>
      <c r="AU512" s="263" t="s">
        <v>82</v>
      </c>
      <c r="AV512" s="13" t="s">
        <v>165</v>
      </c>
      <c r="AW512" s="13" t="s">
        <v>35</v>
      </c>
      <c r="AX512" s="13" t="s">
        <v>77</v>
      </c>
      <c r="AY512" s="263" t="s">
        <v>158</v>
      </c>
    </row>
    <row r="513" spans="2:65" s="1" customFormat="1" ht="25.5" customHeight="1">
      <c r="B513" s="45"/>
      <c r="C513" s="217" t="s">
        <v>1006</v>
      </c>
      <c r="D513" s="217" t="s">
        <v>160</v>
      </c>
      <c r="E513" s="218" t="s">
        <v>1007</v>
      </c>
      <c r="F513" s="219" t="s">
        <v>1008</v>
      </c>
      <c r="G513" s="220" t="s">
        <v>163</v>
      </c>
      <c r="H513" s="221">
        <v>234</v>
      </c>
      <c r="I513" s="222"/>
      <c r="J513" s="223">
        <f>ROUND(I513*H513,2)</f>
        <v>0</v>
      </c>
      <c r="K513" s="219" t="s">
        <v>164</v>
      </c>
      <c r="L513" s="71"/>
      <c r="M513" s="224" t="s">
        <v>21</v>
      </c>
      <c r="N513" s="225" t="s">
        <v>43</v>
      </c>
      <c r="O513" s="46"/>
      <c r="P513" s="226">
        <f>O513*H513</f>
        <v>0</v>
      </c>
      <c r="Q513" s="226">
        <v>0.00116</v>
      </c>
      <c r="R513" s="226">
        <f>Q513*H513</f>
        <v>0.27144</v>
      </c>
      <c r="S513" s="226">
        <v>0</v>
      </c>
      <c r="T513" s="227">
        <f>S513*H513</f>
        <v>0</v>
      </c>
      <c r="AR513" s="23" t="s">
        <v>236</v>
      </c>
      <c r="AT513" s="23" t="s">
        <v>160</v>
      </c>
      <c r="AU513" s="23" t="s">
        <v>82</v>
      </c>
      <c r="AY513" s="23" t="s">
        <v>158</v>
      </c>
      <c r="BE513" s="228">
        <f>IF(N513="základní",J513,0)</f>
        <v>0</v>
      </c>
      <c r="BF513" s="228">
        <f>IF(N513="snížená",J513,0)</f>
        <v>0</v>
      </c>
      <c r="BG513" s="228">
        <f>IF(N513="zákl. přenesená",J513,0)</f>
        <v>0</v>
      </c>
      <c r="BH513" s="228">
        <f>IF(N513="sníž. přenesená",J513,0)</f>
        <v>0</v>
      </c>
      <c r="BI513" s="228">
        <f>IF(N513="nulová",J513,0)</f>
        <v>0</v>
      </c>
      <c r="BJ513" s="23" t="s">
        <v>77</v>
      </c>
      <c r="BK513" s="228">
        <f>ROUND(I513*H513,2)</f>
        <v>0</v>
      </c>
      <c r="BL513" s="23" t="s">
        <v>236</v>
      </c>
      <c r="BM513" s="23" t="s">
        <v>1009</v>
      </c>
    </row>
    <row r="514" spans="2:47" s="1" customFormat="1" ht="13.5">
      <c r="B514" s="45"/>
      <c r="C514" s="73"/>
      <c r="D514" s="229" t="s">
        <v>167</v>
      </c>
      <c r="E514" s="73"/>
      <c r="F514" s="230" t="s">
        <v>1010</v>
      </c>
      <c r="G514" s="73"/>
      <c r="H514" s="73"/>
      <c r="I514" s="188"/>
      <c r="J514" s="73"/>
      <c r="K514" s="73"/>
      <c r="L514" s="71"/>
      <c r="M514" s="231"/>
      <c r="N514" s="46"/>
      <c r="O514" s="46"/>
      <c r="P514" s="46"/>
      <c r="Q514" s="46"/>
      <c r="R514" s="46"/>
      <c r="S514" s="46"/>
      <c r="T514" s="94"/>
      <c r="AT514" s="23" t="s">
        <v>167</v>
      </c>
      <c r="AU514" s="23" t="s">
        <v>82</v>
      </c>
    </row>
    <row r="515" spans="2:51" s="12" customFormat="1" ht="13.5">
      <c r="B515" s="242"/>
      <c r="C515" s="243"/>
      <c r="D515" s="229" t="s">
        <v>208</v>
      </c>
      <c r="E515" s="244" t="s">
        <v>21</v>
      </c>
      <c r="F515" s="245" t="s">
        <v>385</v>
      </c>
      <c r="G515" s="243"/>
      <c r="H515" s="246">
        <v>86</v>
      </c>
      <c r="I515" s="247"/>
      <c r="J515" s="243"/>
      <c r="K515" s="243"/>
      <c r="L515" s="248"/>
      <c r="M515" s="249"/>
      <c r="N515" s="250"/>
      <c r="O515" s="250"/>
      <c r="P515" s="250"/>
      <c r="Q515" s="250"/>
      <c r="R515" s="250"/>
      <c r="S515" s="250"/>
      <c r="T515" s="251"/>
      <c r="AT515" s="252" t="s">
        <v>208</v>
      </c>
      <c r="AU515" s="252" t="s">
        <v>82</v>
      </c>
      <c r="AV515" s="12" t="s">
        <v>82</v>
      </c>
      <c r="AW515" s="12" t="s">
        <v>35</v>
      </c>
      <c r="AX515" s="12" t="s">
        <v>72</v>
      </c>
      <c r="AY515" s="252" t="s">
        <v>158</v>
      </c>
    </row>
    <row r="516" spans="2:51" s="12" customFormat="1" ht="13.5">
      <c r="B516" s="242"/>
      <c r="C516" s="243"/>
      <c r="D516" s="229" t="s">
        <v>208</v>
      </c>
      <c r="E516" s="244" t="s">
        <v>21</v>
      </c>
      <c r="F516" s="245" t="s">
        <v>386</v>
      </c>
      <c r="G516" s="243"/>
      <c r="H516" s="246">
        <v>148</v>
      </c>
      <c r="I516" s="247"/>
      <c r="J516" s="243"/>
      <c r="K516" s="243"/>
      <c r="L516" s="248"/>
      <c r="M516" s="249"/>
      <c r="N516" s="250"/>
      <c r="O516" s="250"/>
      <c r="P516" s="250"/>
      <c r="Q516" s="250"/>
      <c r="R516" s="250"/>
      <c r="S516" s="250"/>
      <c r="T516" s="251"/>
      <c r="AT516" s="252" t="s">
        <v>208</v>
      </c>
      <c r="AU516" s="252" t="s">
        <v>82</v>
      </c>
      <c r="AV516" s="12" t="s">
        <v>82</v>
      </c>
      <c r="AW516" s="12" t="s">
        <v>35</v>
      </c>
      <c r="AX516" s="12" t="s">
        <v>72</v>
      </c>
      <c r="AY516" s="252" t="s">
        <v>158</v>
      </c>
    </row>
    <row r="517" spans="2:51" s="13" customFormat="1" ht="13.5">
      <c r="B517" s="253"/>
      <c r="C517" s="254"/>
      <c r="D517" s="229" t="s">
        <v>208</v>
      </c>
      <c r="E517" s="255" t="s">
        <v>21</v>
      </c>
      <c r="F517" s="256" t="s">
        <v>211</v>
      </c>
      <c r="G517" s="254"/>
      <c r="H517" s="257">
        <v>234</v>
      </c>
      <c r="I517" s="258"/>
      <c r="J517" s="254"/>
      <c r="K517" s="254"/>
      <c r="L517" s="259"/>
      <c r="M517" s="260"/>
      <c r="N517" s="261"/>
      <c r="O517" s="261"/>
      <c r="P517" s="261"/>
      <c r="Q517" s="261"/>
      <c r="R517" s="261"/>
      <c r="S517" s="261"/>
      <c r="T517" s="262"/>
      <c r="AT517" s="263" t="s">
        <v>208</v>
      </c>
      <c r="AU517" s="263" t="s">
        <v>82</v>
      </c>
      <c r="AV517" s="13" t="s">
        <v>165</v>
      </c>
      <c r="AW517" s="13" t="s">
        <v>35</v>
      </c>
      <c r="AX517" s="13" t="s">
        <v>77</v>
      </c>
      <c r="AY517" s="263" t="s">
        <v>158</v>
      </c>
    </row>
    <row r="518" spans="2:65" s="1" customFormat="1" ht="25.5" customHeight="1">
      <c r="B518" s="45"/>
      <c r="C518" s="264" t="s">
        <v>1011</v>
      </c>
      <c r="D518" s="264" t="s">
        <v>261</v>
      </c>
      <c r="E518" s="265" t="s">
        <v>1012</v>
      </c>
      <c r="F518" s="266" t="s">
        <v>1013</v>
      </c>
      <c r="G518" s="267" t="s">
        <v>196</v>
      </c>
      <c r="H518" s="268">
        <v>68.796</v>
      </c>
      <c r="I518" s="269"/>
      <c r="J518" s="270">
        <f>ROUND(I518*H518,2)</f>
        <v>0</v>
      </c>
      <c r="K518" s="266" t="s">
        <v>164</v>
      </c>
      <c r="L518" s="271"/>
      <c r="M518" s="272" t="s">
        <v>21</v>
      </c>
      <c r="N518" s="273" t="s">
        <v>43</v>
      </c>
      <c r="O518" s="46"/>
      <c r="P518" s="226">
        <f>O518*H518</f>
        <v>0</v>
      </c>
      <c r="Q518" s="226">
        <v>0.03</v>
      </c>
      <c r="R518" s="226">
        <f>Q518*H518</f>
        <v>2.06388</v>
      </c>
      <c r="S518" s="226">
        <v>0</v>
      </c>
      <c r="T518" s="227">
        <f>S518*H518</f>
        <v>0</v>
      </c>
      <c r="AR518" s="23" t="s">
        <v>312</v>
      </c>
      <c r="AT518" s="23" t="s">
        <v>261</v>
      </c>
      <c r="AU518" s="23" t="s">
        <v>82</v>
      </c>
      <c r="AY518" s="23" t="s">
        <v>158</v>
      </c>
      <c r="BE518" s="228">
        <f>IF(N518="základní",J518,0)</f>
        <v>0</v>
      </c>
      <c r="BF518" s="228">
        <f>IF(N518="snížená",J518,0)</f>
        <v>0</v>
      </c>
      <c r="BG518" s="228">
        <f>IF(N518="zákl. přenesená",J518,0)</f>
        <v>0</v>
      </c>
      <c r="BH518" s="228">
        <f>IF(N518="sníž. přenesená",J518,0)</f>
        <v>0</v>
      </c>
      <c r="BI518" s="228">
        <f>IF(N518="nulová",J518,0)</f>
        <v>0</v>
      </c>
      <c r="BJ518" s="23" t="s">
        <v>77</v>
      </c>
      <c r="BK518" s="228">
        <f>ROUND(I518*H518,2)</f>
        <v>0</v>
      </c>
      <c r="BL518" s="23" t="s">
        <v>236</v>
      </c>
      <c r="BM518" s="23" t="s">
        <v>1014</v>
      </c>
    </row>
    <row r="519" spans="2:65" s="1" customFormat="1" ht="16.5" customHeight="1">
      <c r="B519" s="45"/>
      <c r="C519" s="217" t="s">
        <v>1015</v>
      </c>
      <c r="D519" s="217" t="s">
        <v>160</v>
      </c>
      <c r="E519" s="218" t="s">
        <v>1016</v>
      </c>
      <c r="F519" s="219" t="s">
        <v>1017</v>
      </c>
      <c r="G519" s="220" t="s">
        <v>332</v>
      </c>
      <c r="H519" s="221">
        <v>20.5</v>
      </c>
      <c r="I519" s="222"/>
      <c r="J519" s="223">
        <f>ROUND(I519*H519,2)</f>
        <v>0</v>
      </c>
      <c r="K519" s="219" t="s">
        <v>21</v>
      </c>
      <c r="L519" s="71"/>
      <c r="M519" s="224" t="s">
        <v>21</v>
      </c>
      <c r="N519" s="225" t="s">
        <v>43</v>
      </c>
      <c r="O519" s="46"/>
      <c r="P519" s="226">
        <f>O519*H519</f>
        <v>0</v>
      </c>
      <c r="Q519" s="226">
        <v>0</v>
      </c>
      <c r="R519" s="226">
        <f>Q519*H519</f>
        <v>0</v>
      </c>
      <c r="S519" s="226">
        <v>0</v>
      </c>
      <c r="T519" s="227">
        <f>S519*H519</f>
        <v>0</v>
      </c>
      <c r="AR519" s="23" t="s">
        <v>236</v>
      </c>
      <c r="AT519" s="23" t="s">
        <v>160</v>
      </c>
      <c r="AU519" s="23" t="s">
        <v>82</v>
      </c>
      <c r="AY519" s="23" t="s">
        <v>158</v>
      </c>
      <c r="BE519" s="228">
        <f>IF(N519="základní",J519,0)</f>
        <v>0</v>
      </c>
      <c r="BF519" s="228">
        <f>IF(N519="snížená",J519,0)</f>
        <v>0</v>
      </c>
      <c r="BG519" s="228">
        <f>IF(N519="zákl. přenesená",J519,0)</f>
        <v>0</v>
      </c>
      <c r="BH519" s="228">
        <f>IF(N519="sníž. přenesená",J519,0)</f>
        <v>0</v>
      </c>
      <c r="BI519" s="228">
        <f>IF(N519="nulová",J519,0)</f>
        <v>0</v>
      </c>
      <c r="BJ519" s="23" t="s">
        <v>77</v>
      </c>
      <c r="BK519" s="228">
        <f>ROUND(I519*H519,2)</f>
        <v>0</v>
      </c>
      <c r="BL519" s="23" t="s">
        <v>236</v>
      </c>
      <c r="BM519" s="23" t="s">
        <v>1018</v>
      </c>
    </row>
    <row r="520" spans="2:65" s="1" customFormat="1" ht="25.5" customHeight="1">
      <c r="B520" s="45"/>
      <c r="C520" s="264" t="s">
        <v>1019</v>
      </c>
      <c r="D520" s="264" t="s">
        <v>261</v>
      </c>
      <c r="E520" s="265" t="s">
        <v>1020</v>
      </c>
      <c r="F520" s="266" t="s">
        <v>1021</v>
      </c>
      <c r="G520" s="267" t="s">
        <v>269</v>
      </c>
      <c r="H520" s="268">
        <v>21.525</v>
      </c>
      <c r="I520" s="269"/>
      <c r="J520" s="270">
        <f>ROUND(I520*H520,2)</f>
        <v>0</v>
      </c>
      <c r="K520" s="266" t="s">
        <v>21</v>
      </c>
      <c r="L520" s="271"/>
      <c r="M520" s="272" t="s">
        <v>21</v>
      </c>
      <c r="N520" s="273" t="s">
        <v>43</v>
      </c>
      <c r="O520" s="46"/>
      <c r="P520" s="226">
        <f>O520*H520</f>
        <v>0</v>
      </c>
      <c r="Q520" s="226">
        <v>0</v>
      </c>
      <c r="R520" s="226">
        <f>Q520*H520</f>
        <v>0</v>
      </c>
      <c r="S520" s="226">
        <v>0</v>
      </c>
      <c r="T520" s="227">
        <f>S520*H520</f>
        <v>0</v>
      </c>
      <c r="AR520" s="23" t="s">
        <v>312</v>
      </c>
      <c r="AT520" s="23" t="s">
        <v>261</v>
      </c>
      <c r="AU520" s="23" t="s">
        <v>82</v>
      </c>
      <c r="AY520" s="23" t="s">
        <v>158</v>
      </c>
      <c r="BE520" s="228">
        <f>IF(N520="základní",J520,0)</f>
        <v>0</v>
      </c>
      <c r="BF520" s="228">
        <f>IF(N520="snížená",J520,0)</f>
        <v>0</v>
      </c>
      <c r="BG520" s="228">
        <f>IF(N520="zákl. přenesená",J520,0)</f>
        <v>0</v>
      </c>
      <c r="BH520" s="228">
        <f>IF(N520="sníž. přenesená",J520,0)</f>
        <v>0</v>
      </c>
      <c r="BI520" s="228">
        <f>IF(N520="nulová",J520,0)</f>
        <v>0</v>
      </c>
      <c r="BJ520" s="23" t="s">
        <v>77</v>
      </c>
      <c r="BK520" s="228">
        <f>ROUND(I520*H520,2)</f>
        <v>0</v>
      </c>
      <c r="BL520" s="23" t="s">
        <v>236</v>
      </c>
      <c r="BM520" s="23" t="s">
        <v>1022</v>
      </c>
    </row>
    <row r="521" spans="2:65" s="1" customFormat="1" ht="25.5" customHeight="1">
      <c r="B521" s="45"/>
      <c r="C521" s="217" t="s">
        <v>1023</v>
      </c>
      <c r="D521" s="217" t="s">
        <v>160</v>
      </c>
      <c r="E521" s="218" t="s">
        <v>1024</v>
      </c>
      <c r="F521" s="219" t="s">
        <v>1025</v>
      </c>
      <c r="G521" s="220" t="s">
        <v>163</v>
      </c>
      <c r="H521" s="221">
        <v>3807</v>
      </c>
      <c r="I521" s="222"/>
      <c r="J521" s="223">
        <f>ROUND(I521*H521,2)</f>
        <v>0</v>
      </c>
      <c r="K521" s="219" t="s">
        <v>164</v>
      </c>
      <c r="L521" s="71"/>
      <c r="M521" s="224" t="s">
        <v>21</v>
      </c>
      <c r="N521" s="225" t="s">
        <v>43</v>
      </c>
      <c r="O521" s="46"/>
      <c r="P521" s="226">
        <f>O521*H521</f>
        <v>0</v>
      </c>
      <c r="Q521" s="226">
        <v>0</v>
      </c>
      <c r="R521" s="226">
        <f>Q521*H521</f>
        <v>0</v>
      </c>
      <c r="S521" s="226">
        <v>0</v>
      </c>
      <c r="T521" s="227">
        <f>S521*H521</f>
        <v>0</v>
      </c>
      <c r="AR521" s="23" t="s">
        <v>236</v>
      </c>
      <c r="AT521" s="23" t="s">
        <v>160</v>
      </c>
      <c r="AU521" s="23" t="s">
        <v>82</v>
      </c>
      <c r="AY521" s="23" t="s">
        <v>158</v>
      </c>
      <c r="BE521" s="228">
        <f>IF(N521="základní",J521,0)</f>
        <v>0</v>
      </c>
      <c r="BF521" s="228">
        <f>IF(N521="snížená",J521,0)</f>
        <v>0</v>
      </c>
      <c r="BG521" s="228">
        <f>IF(N521="zákl. přenesená",J521,0)</f>
        <v>0</v>
      </c>
      <c r="BH521" s="228">
        <f>IF(N521="sníž. přenesená",J521,0)</f>
        <v>0</v>
      </c>
      <c r="BI521" s="228">
        <f>IF(N521="nulová",J521,0)</f>
        <v>0</v>
      </c>
      <c r="BJ521" s="23" t="s">
        <v>77</v>
      </c>
      <c r="BK521" s="228">
        <f>ROUND(I521*H521,2)</f>
        <v>0</v>
      </c>
      <c r="BL521" s="23" t="s">
        <v>236</v>
      </c>
      <c r="BM521" s="23" t="s">
        <v>1026</v>
      </c>
    </row>
    <row r="522" spans="2:47" s="1" customFormat="1" ht="13.5">
      <c r="B522" s="45"/>
      <c r="C522" s="73"/>
      <c r="D522" s="229" t="s">
        <v>167</v>
      </c>
      <c r="E522" s="73"/>
      <c r="F522" s="230" t="s">
        <v>1027</v>
      </c>
      <c r="G522" s="73"/>
      <c r="H522" s="73"/>
      <c r="I522" s="188"/>
      <c r="J522" s="73"/>
      <c r="K522" s="73"/>
      <c r="L522" s="71"/>
      <c r="M522" s="231"/>
      <c r="N522" s="46"/>
      <c r="O522" s="46"/>
      <c r="P522" s="46"/>
      <c r="Q522" s="46"/>
      <c r="R522" s="46"/>
      <c r="S522" s="46"/>
      <c r="T522" s="94"/>
      <c r="AT522" s="23" t="s">
        <v>167</v>
      </c>
      <c r="AU522" s="23" t="s">
        <v>82</v>
      </c>
    </row>
    <row r="523" spans="2:51" s="12" customFormat="1" ht="13.5">
      <c r="B523" s="242"/>
      <c r="C523" s="243"/>
      <c r="D523" s="229" t="s">
        <v>208</v>
      </c>
      <c r="E523" s="244" t="s">
        <v>21</v>
      </c>
      <c r="F523" s="245" t="s">
        <v>976</v>
      </c>
      <c r="G523" s="243"/>
      <c r="H523" s="246">
        <v>280</v>
      </c>
      <c r="I523" s="247"/>
      <c r="J523" s="243"/>
      <c r="K523" s="243"/>
      <c r="L523" s="248"/>
      <c r="M523" s="249"/>
      <c r="N523" s="250"/>
      <c r="O523" s="250"/>
      <c r="P523" s="250"/>
      <c r="Q523" s="250"/>
      <c r="R523" s="250"/>
      <c r="S523" s="250"/>
      <c r="T523" s="251"/>
      <c r="AT523" s="252" t="s">
        <v>208</v>
      </c>
      <c r="AU523" s="252" t="s">
        <v>82</v>
      </c>
      <c r="AV523" s="12" t="s">
        <v>82</v>
      </c>
      <c r="AW523" s="12" t="s">
        <v>35</v>
      </c>
      <c r="AX523" s="12" t="s">
        <v>72</v>
      </c>
      <c r="AY523" s="252" t="s">
        <v>158</v>
      </c>
    </row>
    <row r="524" spans="2:51" s="12" customFormat="1" ht="13.5">
      <c r="B524" s="242"/>
      <c r="C524" s="243"/>
      <c r="D524" s="229" t="s">
        <v>208</v>
      </c>
      <c r="E524" s="244" t="s">
        <v>21</v>
      </c>
      <c r="F524" s="245" t="s">
        <v>977</v>
      </c>
      <c r="G524" s="243"/>
      <c r="H524" s="246">
        <v>655</v>
      </c>
      <c r="I524" s="247"/>
      <c r="J524" s="243"/>
      <c r="K524" s="243"/>
      <c r="L524" s="248"/>
      <c r="M524" s="249"/>
      <c r="N524" s="250"/>
      <c r="O524" s="250"/>
      <c r="P524" s="250"/>
      <c r="Q524" s="250"/>
      <c r="R524" s="250"/>
      <c r="S524" s="250"/>
      <c r="T524" s="251"/>
      <c r="AT524" s="252" t="s">
        <v>208</v>
      </c>
      <c r="AU524" s="252" t="s">
        <v>82</v>
      </c>
      <c r="AV524" s="12" t="s">
        <v>82</v>
      </c>
      <c r="AW524" s="12" t="s">
        <v>35</v>
      </c>
      <c r="AX524" s="12" t="s">
        <v>72</v>
      </c>
      <c r="AY524" s="252" t="s">
        <v>158</v>
      </c>
    </row>
    <row r="525" spans="2:51" s="12" customFormat="1" ht="13.5">
      <c r="B525" s="242"/>
      <c r="C525" s="243"/>
      <c r="D525" s="229" t="s">
        <v>208</v>
      </c>
      <c r="E525" s="244" t="s">
        <v>21</v>
      </c>
      <c r="F525" s="245" t="s">
        <v>978</v>
      </c>
      <c r="G525" s="243"/>
      <c r="H525" s="246">
        <v>190</v>
      </c>
      <c r="I525" s="247"/>
      <c r="J525" s="243"/>
      <c r="K525" s="243"/>
      <c r="L525" s="248"/>
      <c r="M525" s="249"/>
      <c r="N525" s="250"/>
      <c r="O525" s="250"/>
      <c r="P525" s="250"/>
      <c r="Q525" s="250"/>
      <c r="R525" s="250"/>
      <c r="S525" s="250"/>
      <c r="T525" s="251"/>
      <c r="AT525" s="252" t="s">
        <v>208</v>
      </c>
      <c r="AU525" s="252" t="s">
        <v>82</v>
      </c>
      <c r="AV525" s="12" t="s">
        <v>82</v>
      </c>
      <c r="AW525" s="12" t="s">
        <v>35</v>
      </c>
      <c r="AX525" s="12" t="s">
        <v>72</v>
      </c>
      <c r="AY525" s="252" t="s">
        <v>158</v>
      </c>
    </row>
    <row r="526" spans="2:51" s="12" customFormat="1" ht="13.5">
      <c r="B526" s="242"/>
      <c r="C526" s="243"/>
      <c r="D526" s="229" t="s">
        <v>208</v>
      </c>
      <c r="E526" s="244" t="s">
        <v>21</v>
      </c>
      <c r="F526" s="245" t="s">
        <v>979</v>
      </c>
      <c r="G526" s="243"/>
      <c r="H526" s="246">
        <v>100</v>
      </c>
      <c r="I526" s="247"/>
      <c r="J526" s="243"/>
      <c r="K526" s="243"/>
      <c r="L526" s="248"/>
      <c r="M526" s="249"/>
      <c r="N526" s="250"/>
      <c r="O526" s="250"/>
      <c r="P526" s="250"/>
      <c r="Q526" s="250"/>
      <c r="R526" s="250"/>
      <c r="S526" s="250"/>
      <c r="T526" s="251"/>
      <c r="AT526" s="252" t="s">
        <v>208</v>
      </c>
      <c r="AU526" s="252" t="s">
        <v>82</v>
      </c>
      <c r="AV526" s="12" t="s">
        <v>82</v>
      </c>
      <c r="AW526" s="12" t="s">
        <v>35</v>
      </c>
      <c r="AX526" s="12" t="s">
        <v>72</v>
      </c>
      <c r="AY526" s="252" t="s">
        <v>158</v>
      </c>
    </row>
    <row r="527" spans="2:51" s="12" customFormat="1" ht="13.5">
      <c r="B527" s="242"/>
      <c r="C527" s="243"/>
      <c r="D527" s="229" t="s">
        <v>208</v>
      </c>
      <c r="E527" s="244" t="s">
        <v>21</v>
      </c>
      <c r="F527" s="245" t="s">
        <v>980</v>
      </c>
      <c r="G527" s="243"/>
      <c r="H527" s="246">
        <v>556</v>
      </c>
      <c r="I527" s="247"/>
      <c r="J527" s="243"/>
      <c r="K527" s="243"/>
      <c r="L527" s="248"/>
      <c r="M527" s="249"/>
      <c r="N527" s="250"/>
      <c r="O527" s="250"/>
      <c r="P527" s="250"/>
      <c r="Q527" s="250"/>
      <c r="R527" s="250"/>
      <c r="S527" s="250"/>
      <c r="T527" s="251"/>
      <c r="AT527" s="252" t="s">
        <v>208</v>
      </c>
      <c r="AU527" s="252" t="s">
        <v>82</v>
      </c>
      <c r="AV527" s="12" t="s">
        <v>82</v>
      </c>
      <c r="AW527" s="12" t="s">
        <v>35</v>
      </c>
      <c r="AX527" s="12" t="s">
        <v>72</v>
      </c>
      <c r="AY527" s="252" t="s">
        <v>158</v>
      </c>
    </row>
    <row r="528" spans="2:51" s="12" customFormat="1" ht="13.5">
      <c r="B528" s="242"/>
      <c r="C528" s="243"/>
      <c r="D528" s="229" t="s">
        <v>208</v>
      </c>
      <c r="E528" s="244" t="s">
        <v>21</v>
      </c>
      <c r="F528" s="245" t="s">
        <v>383</v>
      </c>
      <c r="G528" s="243"/>
      <c r="H528" s="246">
        <v>120</v>
      </c>
      <c r="I528" s="247"/>
      <c r="J528" s="243"/>
      <c r="K528" s="243"/>
      <c r="L528" s="248"/>
      <c r="M528" s="249"/>
      <c r="N528" s="250"/>
      <c r="O528" s="250"/>
      <c r="P528" s="250"/>
      <c r="Q528" s="250"/>
      <c r="R528" s="250"/>
      <c r="S528" s="250"/>
      <c r="T528" s="251"/>
      <c r="AT528" s="252" t="s">
        <v>208</v>
      </c>
      <c r="AU528" s="252" t="s">
        <v>82</v>
      </c>
      <c r="AV528" s="12" t="s">
        <v>82</v>
      </c>
      <c r="AW528" s="12" t="s">
        <v>35</v>
      </c>
      <c r="AX528" s="12" t="s">
        <v>72</v>
      </c>
      <c r="AY528" s="252" t="s">
        <v>158</v>
      </c>
    </row>
    <row r="529" spans="2:51" s="12" customFormat="1" ht="13.5">
      <c r="B529" s="242"/>
      <c r="C529" s="243"/>
      <c r="D529" s="229" t="s">
        <v>208</v>
      </c>
      <c r="E529" s="244" t="s">
        <v>21</v>
      </c>
      <c r="F529" s="245" t="s">
        <v>982</v>
      </c>
      <c r="G529" s="243"/>
      <c r="H529" s="246">
        <v>160</v>
      </c>
      <c r="I529" s="247"/>
      <c r="J529" s="243"/>
      <c r="K529" s="243"/>
      <c r="L529" s="248"/>
      <c r="M529" s="249"/>
      <c r="N529" s="250"/>
      <c r="O529" s="250"/>
      <c r="P529" s="250"/>
      <c r="Q529" s="250"/>
      <c r="R529" s="250"/>
      <c r="S529" s="250"/>
      <c r="T529" s="251"/>
      <c r="AT529" s="252" t="s">
        <v>208</v>
      </c>
      <c r="AU529" s="252" t="s">
        <v>82</v>
      </c>
      <c r="AV529" s="12" t="s">
        <v>82</v>
      </c>
      <c r="AW529" s="12" t="s">
        <v>35</v>
      </c>
      <c r="AX529" s="12" t="s">
        <v>72</v>
      </c>
      <c r="AY529" s="252" t="s">
        <v>158</v>
      </c>
    </row>
    <row r="530" spans="2:51" s="12" customFormat="1" ht="13.5">
      <c r="B530" s="242"/>
      <c r="C530" s="243"/>
      <c r="D530" s="229" t="s">
        <v>208</v>
      </c>
      <c r="E530" s="244" t="s">
        <v>21</v>
      </c>
      <c r="F530" s="245" t="s">
        <v>1028</v>
      </c>
      <c r="G530" s="243"/>
      <c r="H530" s="246">
        <v>772</v>
      </c>
      <c r="I530" s="247"/>
      <c r="J530" s="243"/>
      <c r="K530" s="243"/>
      <c r="L530" s="248"/>
      <c r="M530" s="249"/>
      <c r="N530" s="250"/>
      <c r="O530" s="250"/>
      <c r="P530" s="250"/>
      <c r="Q530" s="250"/>
      <c r="R530" s="250"/>
      <c r="S530" s="250"/>
      <c r="T530" s="251"/>
      <c r="AT530" s="252" t="s">
        <v>208</v>
      </c>
      <c r="AU530" s="252" t="s">
        <v>82</v>
      </c>
      <c r="AV530" s="12" t="s">
        <v>82</v>
      </c>
      <c r="AW530" s="12" t="s">
        <v>35</v>
      </c>
      <c r="AX530" s="12" t="s">
        <v>72</v>
      </c>
      <c r="AY530" s="252" t="s">
        <v>158</v>
      </c>
    </row>
    <row r="531" spans="2:51" s="12" customFormat="1" ht="13.5">
      <c r="B531" s="242"/>
      <c r="C531" s="243"/>
      <c r="D531" s="229" t="s">
        <v>208</v>
      </c>
      <c r="E531" s="244" t="s">
        <v>21</v>
      </c>
      <c r="F531" s="245" t="s">
        <v>984</v>
      </c>
      <c r="G531" s="243"/>
      <c r="H531" s="246">
        <v>690</v>
      </c>
      <c r="I531" s="247"/>
      <c r="J531" s="243"/>
      <c r="K531" s="243"/>
      <c r="L531" s="248"/>
      <c r="M531" s="249"/>
      <c r="N531" s="250"/>
      <c r="O531" s="250"/>
      <c r="P531" s="250"/>
      <c r="Q531" s="250"/>
      <c r="R531" s="250"/>
      <c r="S531" s="250"/>
      <c r="T531" s="251"/>
      <c r="AT531" s="252" t="s">
        <v>208</v>
      </c>
      <c r="AU531" s="252" t="s">
        <v>82</v>
      </c>
      <c r="AV531" s="12" t="s">
        <v>82</v>
      </c>
      <c r="AW531" s="12" t="s">
        <v>35</v>
      </c>
      <c r="AX531" s="12" t="s">
        <v>72</v>
      </c>
      <c r="AY531" s="252" t="s">
        <v>158</v>
      </c>
    </row>
    <row r="532" spans="2:51" s="12" customFormat="1" ht="13.5">
      <c r="B532" s="242"/>
      <c r="C532" s="243"/>
      <c r="D532" s="229" t="s">
        <v>208</v>
      </c>
      <c r="E532" s="244" t="s">
        <v>21</v>
      </c>
      <c r="F532" s="245" t="s">
        <v>1029</v>
      </c>
      <c r="G532" s="243"/>
      <c r="H532" s="246">
        <v>250</v>
      </c>
      <c r="I532" s="247"/>
      <c r="J532" s="243"/>
      <c r="K532" s="243"/>
      <c r="L532" s="248"/>
      <c r="M532" s="249"/>
      <c r="N532" s="250"/>
      <c r="O532" s="250"/>
      <c r="P532" s="250"/>
      <c r="Q532" s="250"/>
      <c r="R532" s="250"/>
      <c r="S532" s="250"/>
      <c r="T532" s="251"/>
      <c r="AT532" s="252" t="s">
        <v>208</v>
      </c>
      <c r="AU532" s="252" t="s">
        <v>82</v>
      </c>
      <c r="AV532" s="12" t="s">
        <v>82</v>
      </c>
      <c r="AW532" s="12" t="s">
        <v>35</v>
      </c>
      <c r="AX532" s="12" t="s">
        <v>72</v>
      </c>
      <c r="AY532" s="252" t="s">
        <v>158</v>
      </c>
    </row>
    <row r="533" spans="2:51" s="12" customFormat="1" ht="13.5">
      <c r="B533" s="242"/>
      <c r="C533" s="243"/>
      <c r="D533" s="229" t="s">
        <v>208</v>
      </c>
      <c r="E533" s="244" t="s">
        <v>21</v>
      </c>
      <c r="F533" s="245" t="s">
        <v>387</v>
      </c>
      <c r="G533" s="243"/>
      <c r="H533" s="246">
        <v>34</v>
      </c>
      <c r="I533" s="247"/>
      <c r="J533" s="243"/>
      <c r="K533" s="243"/>
      <c r="L533" s="248"/>
      <c r="M533" s="249"/>
      <c r="N533" s="250"/>
      <c r="O533" s="250"/>
      <c r="P533" s="250"/>
      <c r="Q533" s="250"/>
      <c r="R533" s="250"/>
      <c r="S533" s="250"/>
      <c r="T533" s="251"/>
      <c r="AT533" s="252" t="s">
        <v>208</v>
      </c>
      <c r="AU533" s="252" t="s">
        <v>82</v>
      </c>
      <c r="AV533" s="12" t="s">
        <v>82</v>
      </c>
      <c r="AW533" s="12" t="s">
        <v>35</v>
      </c>
      <c r="AX533" s="12" t="s">
        <v>72</v>
      </c>
      <c r="AY533" s="252" t="s">
        <v>158</v>
      </c>
    </row>
    <row r="534" spans="2:51" s="13" customFormat="1" ht="13.5">
      <c r="B534" s="253"/>
      <c r="C534" s="254"/>
      <c r="D534" s="229" t="s">
        <v>208</v>
      </c>
      <c r="E534" s="255" t="s">
        <v>21</v>
      </c>
      <c r="F534" s="256" t="s">
        <v>211</v>
      </c>
      <c r="G534" s="254"/>
      <c r="H534" s="257">
        <v>3807</v>
      </c>
      <c r="I534" s="258"/>
      <c r="J534" s="254"/>
      <c r="K534" s="254"/>
      <c r="L534" s="259"/>
      <c r="M534" s="260"/>
      <c r="N534" s="261"/>
      <c r="O534" s="261"/>
      <c r="P534" s="261"/>
      <c r="Q534" s="261"/>
      <c r="R534" s="261"/>
      <c r="S534" s="261"/>
      <c r="T534" s="262"/>
      <c r="AT534" s="263" t="s">
        <v>208</v>
      </c>
      <c r="AU534" s="263" t="s">
        <v>82</v>
      </c>
      <c r="AV534" s="13" t="s">
        <v>165</v>
      </c>
      <c r="AW534" s="13" t="s">
        <v>35</v>
      </c>
      <c r="AX534" s="13" t="s">
        <v>77</v>
      </c>
      <c r="AY534" s="263" t="s">
        <v>158</v>
      </c>
    </row>
    <row r="535" spans="2:65" s="1" customFormat="1" ht="16.5" customHeight="1">
      <c r="B535" s="45"/>
      <c r="C535" s="264" t="s">
        <v>1030</v>
      </c>
      <c r="D535" s="264" t="s">
        <v>261</v>
      </c>
      <c r="E535" s="265" t="s">
        <v>1031</v>
      </c>
      <c r="F535" s="266" t="s">
        <v>1032</v>
      </c>
      <c r="G535" s="267" t="s">
        <v>163</v>
      </c>
      <c r="H535" s="268">
        <v>1954.32</v>
      </c>
      <c r="I535" s="269"/>
      <c r="J535" s="270">
        <f>ROUND(I535*H535,2)</f>
        <v>0</v>
      </c>
      <c r="K535" s="266" t="s">
        <v>21</v>
      </c>
      <c r="L535" s="271"/>
      <c r="M535" s="272" t="s">
        <v>21</v>
      </c>
      <c r="N535" s="273" t="s">
        <v>43</v>
      </c>
      <c r="O535" s="46"/>
      <c r="P535" s="226">
        <f>O535*H535</f>
        <v>0</v>
      </c>
      <c r="Q535" s="226">
        <v>0</v>
      </c>
      <c r="R535" s="226">
        <f>Q535*H535</f>
        <v>0</v>
      </c>
      <c r="S535" s="226">
        <v>0</v>
      </c>
      <c r="T535" s="227">
        <f>S535*H535</f>
        <v>0</v>
      </c>
      <c r="AR535" s="23" t="s">
        <v>312</v>
      </c>
      <c r="AT535" s="23" t="s">
        <v>261</v>
      </c>
      <c r="AU535" s="23" t="s">
        <v>82</v>
      </c>
      <c r="AY535" s="23" t="s">
        <v>158</v>
      </c>
      <c r="BE535" s="228">
        <f>IF(N535="základní",J535,0)</f>
        <v>0</v>
      </c>
      <c r="BF535" s="228">
        <f>IF(N535="snížená",J535,0)</f>
        <v>0</v>
      </c>
      <c r="BG535" s="228">
        <f>IF(N535="zákl. přenesená",J535,0)</f>
        <v>0</v>
      </c>
      <c r="BH535" s="228">
        <f>IF(N535="sníž. přenesená",J535,0)</f>
        <v>0</v>
      </c>
      <c r="BI535" s="228">
        <f>IF(N535="nulová",J535,0)</f>
        <v>0</v>
      </c>
      <c r="BJ535" s="23" t="s">
        <v>77</v>
      </c>
      <c r="BK535" s="228">
        <f>ROUND(I535*H535,2)</f>
        <v>0</v>
      </c>
      <c r="BL535" s="23" t="s">
        <v>236</v>
      </c>
      <c r="BM535" s="23" t="s">
        <v>1033</v>
      </c>
    </row>
    <row r="536" spans="2:51" s="12" customFormat="1" ht="13.5">
      <c r="B536" s="242"/>
      <c r="C536" s="243"/>
      <c r="D536" s="229" t="s">
        <v>208</v>
      </c>
      <c r="E536" s="244" t="s">
        <v>21</v>
      </c>
      <c r="F536" s="245" t="s">
        <v>977</v>
      </c>
      <c r="G536" s="243"/>
      <c r="H536" s="246">
        <v>655</v>
      </c>
      <c r="I536" s="247"/>
      <c r="J536" s="243"/>
      <c r="K536" s="243"/>
      <c r="L536" s="248"/>
      <c r="M536" s="249"/>
      <c r="N536" s="250"/>
      <c r="O536" s="250"/>
      <c r="P536" s="250"/>
      <c r="Q536" s="250"/>
      <c r="R536" s="250"/>
      <c r="S536" s="250"/>
      <c r="T536" s="251"/>
      <c r="AT536" s="252" t="s">
        <v>208</v>
      </c>
      <c r="AU536" s="252" t="s">
        <v>82</v>
      </c>
      <c r="AV536" s="12" t="s">
        <v>82</v>
      </c>
      <c r="AW536" s="12" t="s">
        <v>35</v>
      </c>
      <c r="AX536" s="12" t="s">
        <v>72</v>
      </c>
      <c r="AY536" s="252" t="s">
        <v>158</v>
      </c>
    </row>
    <row r="537" spans="2:51" s="12" customFormat="1" ht="13.5">
      <c r="B537" s="242"/>
      <c r="C537" s="243"/>
      <c r="D537" s="229" t="s">
        <v>208</v>
      </c>
      <c r="E537" s="244" t="s">
        <v>21</v>
      </c>
      <c r="F537" s="245" t="s">
        <v>978</v>
      </c>
      <c r="G537" s="243"/>
      <c r="H537" s="246">
        <v>190</v>
      </c>
      <c r="I537" s="247"/>
      <c r="J537" s="243"/>
      <c r="K537" s="243"/>
      <c r="L537" s="248"/>
      <c r="M537" s="249"/>
      <c r="N537" s="250"/>
      <c r="O537" s="250"/>
      <c r="P537" s="250"/>
      <c r="Q537" s="250"/>
      <c r="R537" s="250"/>
      <c r="S537" s="250"/>
      <c r="T537" s="251"/>
      <c r="AT537" s="252" t="s">
        <v>208</v>
      </c>
      <c r="AU537" s="252" t="s">
        <v>82</v>
      </c>
      <c r="AV537" s="12" t="s">
        <v>82</v>
      </c>
      <c r="AW537" s="12" t="s">
        <v>35</v>
      </c>
      <c r="AX537" s="12" t="s">
        <v>72</v>
      </c>
      <c r="AY537" s="252" t="s">
        <v>158</v>
      </c>
    </row>
    <row r="538" spans="2:51" s="12" customFormat="1" ht="13.5">
      <c r="B538" s="242"/>
      <c r="C538" s="243"/>
      <c r="D538" s="229" t="s">
        <v>208</v>
      </c>
      <c r="E538" s="244" t="s">
        <v>21</v>
      </c>
      <c r="F538" s="245" t="s">
        <v>979</v>
      </c>
      <c r="G538" s="243"/>
      <c r="H538" s="246">
        <v>100</v>
      </c>
      <c r="I538" s="247"/>
      <c r="J538" s="243"/>
      <c r="K538" s="243"/>
      <c r="L538" s="248"/>
      <c r="M538" s="249"/>
      <c r="N538" s="250"/>
      <c r="O538" s="250"/>
      <c r="P538" s="250"/>
      <c r="Q538" s="250"/>
      <c r="R538" s="250"/>
      <c r="S538" s="250"/>
      <c r="T538" s="251"/>
      <c r="AT538" s="252" t="s">
        <v>208</v>
      </c>
      <c r="AU538" s="252" t="s">
        <v>82</v>
      </c>
      <c r="AV538" s="12" t="s">
        <v>82</v>
      </c>
      <c r="AW538" s="12" t="s">
        <v>35</v>
      </c>
      <c r="AX538" s="12" t="s">
        <v>72</v>
      </c>
      <c r="AY538" s="252" t="s">
        <v>158</v>
      </c>
    </row>
    <row r="539" spans="2:51" s="12" customFormat="1" ht="13.5">
      <c r="B539" s="242"/>
      <c r="C539" s="243"/>
      <c r="D539" s="229" t="s">
        <v>208</v>
      </c>
      <c r="E539" s="244" t="s">
        <v>21</v>
      </c>
      <c r="F539" s="245" t="s">
        <v>980</v>
      </c>
      <c r="G539" s="243"/>
      <c r="H539" s="246">
        <v>556</v>
      </c>
      <c r="I539" s="247"/>
      <c r="J539" s="243"/>
      <c r="K539" s="243"/>
      <c r="L539" s="248"/>
      <c r="M539" s="249"/>
      <c r="N539" s="250"/>
      <c r="O539" s="250"/>
      <c r="P539" s="250"/>
      <c r="Q539" s="250"/>
      <c r="R539" s="250"/>
      <c r="S539" s="250"/>
      <c r="T539" s="251"/>
      <c r="AT539" s="252" t="s">
        <v>208</v>
      </c>
      <c r="AU539" s="252" t="s">
        <v>82</v>
      </c>
      <c r="AV539" s="12" t="s">
        <v>82</v>
      </c>
      <c r="AW539" s="12" t="s">
        <v>35</v>
      </c>
      <c r="AX539" s="12" t="s">
        <v>72</v>
      </c>
      <c r="AY539" s="252" t="s">
        <v>158</v>
      </c>
    </row>
    <row r="540" spans="2:51" s="12" customFormat="1" ht="13.5">
      <c r="B540" s="242"/>
      <c r="C540" s="243"/>
      <c r="D540" s="229" t="s">
        <v>208</v>
      </c>
      <c r="E540" s="244" t="s">
        <v>21</v>
      </c>
      <c r="F540" s="245" t="s">
        <v>383</v>
      </c>
      <c r="G540" s="243"/>
      <c r="H540" s="246">
        <v>120</v>
      </c>
      <c r="I540" s="247"/>
      <c r="J540" s="243"/>
      <c r="K540" s="243"/>
      <c r="L540" s="248"/>
      <c r="M540" s="249"/>
      <c r="N540" s="250"/>
      <c r="O540" s="250"/>
      <c r="P540" s="250"/>
      <c r="Q540" s="250"/>
      <c r="R540" s="250"/>
      <c r="S540" s="250"/>
      <c r="T540" s="251"/>
      <c r="AT540" s="252" t="s">
        <v>208</v>
      </c>
      <c r="AU540" s="252" t="s">
        <v>82</v>
      </c>
      <c r="AV540" s="12" t="s">
        <v>82</v>
      </c>
      <c r="AW540" s="12" t="s">
        <v>35</v>
      </c>
      <c r="AX540" s="12" t="s">
        <v>72</v>
      </c>
      <c r="AY540" s="252" t="s">
        <v>158</v>
      </c>
    </row>
    <row r="541" spans="2:51" s="12" customFormat="1" ht="13.5">
      <c r="B541" s="242"/>
      <c r="C541" s="243"/>
      <c r="D541" s="229" t="s">
        <v>208</v>
      </c>
      <c r="E541" s="244" t="s">
        <v>21</v>
      </c>
      <c r="F541" s="245" t="s">
        <v>1034</v>
      </c>
      <c r="G541" s="243"/>
      <c r="H541" s="246">
        <v>45</v>
      </c>
      <c r="I541" s="247"/>
      <c r="J541" s="243"/>
      <c r="K541" s="243"/>
      <c r="L541" s="248"/>
      <c r="M541" s="249"/>
      <c r="N541" s="250"/>
      <c r="O541" s="250"/>
      <c r="P541" s="250"/>
      <c r="Q541" s="250"/>
      <c r="R541" s="250"/>
      <c r="S541" s="250"/>
      <c r="T541" s="251"/>
      <c r="AT541" s="252" t="s">
        <v>208</v>
      </c>
      <c r="AU541" s="252" t="s">
        <v>82</v>
      </c>
      <c r="AV541" s="12" t="s">
        <v>82</v>
      </c>
      <c r="AW541" s="12" t="s">
        <v>35</v>
      </c>
      <c r="AX541" s="12" t="s">
        <v>72</v>
      </c>
      <c r="AY541" s="252" t="s">
        <v>158</v>
      </c>
    </row>
    <row r="542" spans="2:51" s="12" customFormat="1" ht="13.5">
      <c r="B542" s="242"/>
      <c r="C542" s="243"/>
      <c r="D542" s="229" t="s">
        <v>208</v>
      </c>
      <c r="E542" s="244" t="s">
        <v>21</v>
      </c>
      <c r="F542" s="245" t="s">
        <v>1029</v>
      </c>
      <c r="G542" s="243"/>
      <c r="H542" s="246">
        <v>250</v>
      </c>
      <c r="I542" s="247"/>
      <c r="J542" s="243"/>
      <c r="K542" s="243"/>
      <c r="L542" s="248"/>
      <c r="M542" s="249"/>
      <c r="N542" s="250"/>
      <c r="O542" s="250"/>
      <c r="P542" s="250"/>
      <c r="Q542" s="250"/>
      <c r="R542" s="250"/>
      <c r="S542" s="250"/>
      <c r="T542" s="251"/>
      <c r="AT542" s="252" t="s">
        <v>208</v>
      </c>
      <c r="AU542" s="252" t="s">
        <v>82</v>
      </c>
      <c r="AV542" s="12" t="s">
        <v>82</v>
      </c>
      <c r="AW542" s="12" t="s">
        <v>35</v>
      </c>
      <c r="AX542" s="12" t="s">
        <v>72</v>
      </c>
      <c r="AY542" s="252" t="s">
        <v>158</v>
      </c>
    </row>
    <row r="543" spans="2:51" s="13" customFormat="1" ht="13.5">
      <c r="B543" s="253"/>
      <c r="C543" s="254"/>
      <c r="D543" s="229" t="s">
        <v>208</v>
      </c>
      <c r="E543" s="255" t="s">
        <v>21</v>
      </c>
      <c r="F543" s="256" t="s">
        <v>211</v>
      </c>
      <c r="G543" s="254"/>
      <c r="H543" s="257">
        <v>1916</v>
      </c>
      <c r="I543" s="258"/>
      <c r="J543" s="254"/>
      <c r="K543" s="254"/>
      <c r="L543" s="259"/>
      <c r="M543" s="260"/>
      <c r="N543" s="261"/>
      <c r="O543" s="261"/>
      <c r="P543" s="261"/>
      <c r="Q543" s="261"/>
      <c r="R543" s="261"/>
      <c r="S543" s="261"/>
      <c r="T543" s="262"/>
      <c r="AT543" s="263" t="s">
        <v>208</v>
      </c>
      <c r="AU543" s="263" t="s">
        <v>82</v>
      </c>
      <c r="AV543" s="13" t="s">
        <v>165</v>
      </c>
      <c r="AW543" s="13" t="s">
        <v>35</v>
      </c>
      <c r="AX543" s="13" t="s">
        <v>77</v>
      </c>
      <c r="AY543" s="263" t="s">
        <v>158</v>
      </c>
    </row>
    <row r="544" spans="2:51" s="12" customFormat="1" ht="13.5">
      <c r="B544" s="242"/>
      <c r="C544" s="243"/>
      <c r="D544" s="229" t="s">
        <v>208</v>
      </c>
      <c r="E544" s="243"/>
      <c r="F544" s="245" t="s">
        <v>1035</v>
      </c>
      <c r="G544" s="243"/>
      <c r="H544" s="246">
        <v>1954.32</v>
      </c>
      <c r="I544" s="247"/>
      <c r="J544" s="243"/>
      <c r="K544" s="243"/>
      <c r="L544" s="248"/>
      <c r="M544" s="249"/>
      <c r="N544" s="250"/>
      <c r="O544" s="250"/>
      <c r="P544" s="250"/>
      <c r="Q544" s="250"/>
      <c r="R544" s="250"/>
      <c r="S544" s="250"/>
      <c r="T544" s="251"/>
      <c r="AT544" s="252" t="s">
        <v>208</v>
      </c>
      <c r="AU544" s="252" t="s">
        <v>82</v>
      </c>
      <c r="AV544" s="12" t="s">
        <v>82</v>
      </c>
      <c r="AW544" s="12" t="s">
        <v>6</v>
      </c>
      <c r="AX544" s="12" t="s">
        <v>77</v>
      </c>
      <c r="AY544" s="252" t="s">
        <v>158</v>
      </c>
    </row>
    <row r="545" spans="2:65" s="1" customFormat="1" ht="16.5" customHeight="1">
      <c r="B545" s="45"/>
      <c r="C545" s="264" t="s">
        <v>1036</v>
      </c>
      <c r="D545" s="264" t="s">
        <v>261</v>
      </c>
      <c r="E545" s="265" t="s">
        <v>1037</v>
      </c>
      <c r="F545" s="266" t="s">
        <v>1038</v>
      </c>
      <c r="G545" s="267" t="s">
        <v>163</v>
      </c>
      <c r="H545" s="268">
        <v>1608.54</v>
      </c>
      <c r="I545" s="269"/>
      <c r="J545" s="270">
        <f>ROUND(I545*H545,2)</f>
        <v>0</v>
      </c>
      <c r="K545" s="266" t="s">
        <v>21</v>
      </c>
      <c r="L545" s="271"/>
      <c r="M545" s="272" t="s">
        <v>21</v>
      </c>
      <c r="N545" s="273" t="s">
        <v>43</v>
      </c>
      <c r="O545" s="46"/>
      <c r="P545" s="226">
        <f>O545*H545</f>
        <v>0</v>
      </c>
      <c r="Q545" s="226">
        <v>0</v>
      </c>
      <c r="R545" s="226">
        <f>Q545*H545</f>
        <v>0</v>
      </c>
      <c r="S545" s="226">
        <v>0</v>
      </c>
      <c r="T545" s="227">
        <f>S545*H545</f>
        <v>0</v>
      </c>
      <c r="AR545" s="23" t="s">
        <v>312</v>
      </c>
      <c r="AT545" s="23" t="s">
        <v>261</v>
      </c>
      <c r="AU545" s="23" t="s">
        <v>82</v>
      </c>
      <c r="AY545" s="23" t="s">
        <v>158</v>
      </c>
      <c r="BE545" s="228">
        <f>IF(N545="základní",J545,0)</f>
        <v>0</v>
      </c>
      <c r="BF545" s="228">
        <f>IF(N545="snížená",J545,0)</f>
        <v>0</v>
      </c>
      <c r="BG545" s="228">
        <f>IF(N545="zákl. přenesená",J545,0)</f>
        <v>0</v>
      </c>
      <c r="BH545" s="228">
        <f>IF(N545="sníž. přenesená",J545,0)</f>
        <v>0</v>
      </c>
      <c r="BI545" s="228">
        <f>IF(N545="nulová",J545,0)</f>
        <v>0</v>
      </c>
      <c r="BJ545" s="23" t="s">
        <v>77</v>
      </c>
      <c r="BK545" s="228">
        <f>ROUND(I545*H545,2)</f>
        <v>0</v>
      </c>
      <c r="BL545" s="23" t="s">
        <v>236</v>
      </c>
      <c r="BM545" s="23" t="s">
        <v>1039</v>
      </c>
    </row>
    <row r="546" spans="2:51" s="12" customFormat="1" ht="13.5">
      <c r="B546" s="242"/>
      <c r="C546" s="243"/>
      <c r="D546" s="229" t="s">
        <v>208</v>
      </c>
      <c r="E546" s="244" t="s">
        <v>21</v>
      </c>
      <c r="F546" s="245" t="s">
        <v>1040</v>
      </c>
      <c r="G546" s="243"/>
      <c r="H546" s="246">
        <v>115</v>
      </c>
      <c r="I546" s="247"/>
      <c r="J546" s="243"/>
      <c r="K546" s="243"/>
      <c r="L546" s="248"/>
      <c r="M546" s="249"/>
      <c r="N546" s="250"/>
      <c r="O546" s="250"/>
      <c r="P546" s="250"/>
      <c r="Q546" s="250"/>
      <c r="R546" s="250"/>
      <c r="S546" s="250"/>
      <c r="T546" s="251"/>
      <c r="AT546" s="252" t="s">
        <v>208</v>
      </c>
      <c r="AU546" s="252" t="s">
        <v>82</v>
      </c>
      <c r="AV546" s="12" t="s">
        <v>82</v>
      </c>
      <c r="AW546" s="12" t="s">
        <v>35</v>
      </c>
      <c r="AX546" s="12" t="s">
        <v>72</v>
      </c>
      <c r="AY546" s="252" t="s">
        <v>158</v>
      </c>
    </row>
    <row r="547" spans="2:51" s="12" customFormat="1" ht="13.5">
      <c r="B547" s="242"/>
      <c r="C547" s="243"/>
      <c r="D547" s="229" t="s">
        <v>208</v>
      </c>
      <c r="E547" s="244" t="s">
        <v>21</v>
      </c>
      <c r="F547" s="245" t="s">
        <v>1028</v>
      </c>
      <c r="G547" s="243"/>
      <c r="H547" s="246">
        <v>772</v>
      </c>
      <c r="I547" s="247"/>
      <c r="J547" s="243"/>
      <c r="K547" s="243"/>
      <c r="L547" s="248"/>
      <c r="M547" s="249"/>
      <c r="N547" s="250"/>
      <c r="O547" s="250"/>
      <c r="P547" s="250"/>
      <c r="Q547" s="250"/>
      <c r="R547" s="250"/>
      <c r="S547" s="250"/>
      <c r="T547" s="251"/>
      <c r="AT547" s="252" t="s">
        <v>208</v>
      </c>
      <c r="AU547" s="252" t="s">
        <v>82</v>
      </c>
      <c r="AV547" s="12" t="s">
        <v>82</v>
      </c>
      <c r="AW547" s="12" t="s">
        <v>35</v>
      </c>
      <c r="AX547" s="12" t="s">
        <v>72</v>
      </c>
      <c r="AY547" s="252" t="s">
        <v>158</v>
      </c>
    </row>
    <row r="548" spans="2:51" s="12" customFormat="1" ht="13.5">
      <c r="B548" s="242"/>
      <c r="C548" s="243"/>
      <c r="D548" s="229" t="s">
        <v>208</v>
      </c>
      <c r="E548" s="244" t="s">
        <v>21</v>
      </c>
      <c r="F548" s="245" t="s">
        <v>984</v>
      </c>
      <c r="G548" s="243"/>
      <c r="H548" s="246">
        <v>690</v>
      </c>
      <c r="I548" s="247"/>
      <c r="J548" s="243"/>
      <c r="K548" s="243"/>
      <c r="L548" s="248"/>
      <c r="M548" s="249"/>
      <c r="N548" s="250"/>
      <c r="O548" s="250"/>
      <c r="P548" s="250"/>
      <c r="Q548" s="250"/>
      <c r="R548" s="250"/>
      <c r="S548" s="250"/>
      <c r="T548" s="251"/>
      <c r="AT548" s="252" t="s">
        <v>208</v>
      </c>
      <c r="AU548" s="252" t="s">
        <v>82</v>
      </c>
      <c r="AV548" s="12" t="s">
        <v>82</v>
      </c>
      <c r="AW548" s="12" t="s">
        <v>35</v>
      </c>
      <c r="AX548" s="12" t="s">
        <v>72</v>
      </c>
      <c r="AY548" s="252" t="s">
        <v>158</v>
      </c>
    </row>
    <row r="549" spans="2:51" s="13" customFormat="1" ht="13.5">
      <c r="B549" s="253"/>
      <c r="C549" s="254"/>
      <c r="D549" s="229" t="s">
        <v>208</v>
      </c>
      <c r="E549" s="255" t="s">
        <v>21</v>
      </c>
      <c r="F549" s="256" t="s">
        <v>211</v>
      </c>
      <c r="G549" s="254"/>
      <c r="H549" s="257">
        <v>1577</v>
      </c>
      <c r="I549" s="258"/>
      <c r="J549" s="254"/>
      <c r="K549" s="254"/>
      <c r="L549" s="259"/>
      <c r="M549" s="260"/>
      <c r="N549" s="261"/>
      <c r="O549" s="261"/>
      <c r="P549" s="261"/>
      <c r="Q549" s="261"/>
      <c r="R549" s="261"/>
      <c r="S549" s="261"/>
      <c r="T549" s="262"/>
      <c r="AT549" s="263" t="s">
        <v>208</v>
      </c>
      <c r="AU549" s="263" t="s">
        <v>82</v>
      </c>
      <c r="AV549" s="13" t="s">
        <v>165</v>
      </c>
      <c r="AW549" s="13" t="s">
        <v>35</v>
      </c>
      <c r="AX549" s="13" t="s">
        <v>77</v>
      </c>
      <c r="AY549" s="263" t="s">
        <v>158</v>
      </c>
    </row>
    <row r="550" spans="2:51" s="12" customFormat="1" ht="13.5">
      <c r="B550" s="242"/>
      <c r="C550" s="243"/>
      <c r="D550" s="229" t="s">
        <v>208</v>
      </c>
      <c r="E550" s="243"/>
      <c r="F550" s="245" t="s">
        <v>1041</v>
      </c>
      <c r="G550" s="243"/>
      <c r="H550" s="246">
        <v>1608.54</v>
      </c>
      <c r="I550" s="247"/>
      <c r="J550" s="243"/>
      <c r="K550" s="243"/>
      <c r="L550" s="248"/>
      <c r="M550" s="249"/>
      <c r="N550" s="250"/>
      <c r="O550" s="250"/>
      <c r="P550" s="250"/>
      <c r="Q550" s="250"/>
      <c r="R550" s="250"/>
      <c r="S550" s="250"/>
      <c r="T550" s="251"/>
      <c r="AT550" s="252" t="s">
        <v>208</v>
      </c>
      <c r="AU550" s="252" t="s">
        <v>82</v>
      </c>
      <c r="AV550" s="12" t="s">
        <v>82</v>
      </c>
      <c r="AW550" s="12" t="s">
        <v>6</v>
      </c>
      <c r="AX550" s="12" t="s">
        <v>77</v>
      </c>
      <c r="AY550" s="252" t="s">
        <v>158</v>
      </c>
    </row>
    <row r="551" spans="2:65" s="1" customFormat="1" ht="16.5" customHeight="1">
      <c r="B551" s="45"/>
      <c r="C551" s="264" t="s">
        <v>1042</v>
      </c>
      <c r="D551" s="264" t="s">
        <v>261</v>
      </c>
      <c r="E551" s="265" t="s">
        <v>1043</v>
      </c>
      <c r="F551" s="266" t="s">
        <v>1044</v>
      </c>
      <c r="G551" s="267" t="s">
        <v>163</v>
      </c>
      <c r="H551" s="268">
        <v>285.6</v>
      </c>
      <c r="I551" s="269"/>
      <c r="J551" s="270">
        <f>ROUND(I551*H551,2)</f>
        <v>0</v>
      </c>
      <c r="K551" s="266" t="s">
        <v>21</v>
      </c>
      <c r="L551" s="271"/>
      <c r="M551" s="272" t="s">
        <v>21</v>
      </c>
      <c r="N551" s="273" t="s">
        <v>43</v>
      </c>
      <c r="O551" s="46"/>
      <c r="P551" s="226">
        <f>O551*H551</f>
        <v>0</v>
      </c>
      <c r="Q551" s="226">
        <v>0</v>
      </c>
      <c r="R551" s="226">
        <f>Q551*H551</f>
        <v>0</v>
      </c>
      <c r="S551" s="226">
        <v>0</v>
      </c>
      <c r="T551" s="227">
        <f>S551*H551</f>
        <v>0</v>
      </c>
      <c r="AR551" s="23" t="s">
        <v>312</v>
      </c>
      <c r="AT551" s="23" t="s">
        <v>261</v>
      </c>
      <c r="AU551" s="23" t="s">
        <v>82</v>
      </c>
      <c r="AY551" s="23" t="s">
        <v>158</v>
      </c>
      <c r="BE551" s="228">
        <f>IF(N551="základní",J551,0)</f>
        <v>0</v>
      </c>
      <c r="BF551" s="228">
        <f>IF(N551="snížená",J551,0)</f>
        <v>0</v>
      </c>
      <c r="BG551" s="228">
        <f>IF(N551="zákl. přenesená",J551,0)</f>
        <v>0</v>
      </c>
      <c r="BH551" s="228">
        <f>IF(N551="sníž. přenesená",J551,0)</f>
        <v>0</v>
      </c>
      <c r="BI551" s="228">
        <f>IF(N551="nulová",J551,0)</f>
        <v>0</v>
      </c>
      <c r="BJ551" s="23" t="s">
        <v>77</v>
      </c>
      <c r="BK551" s="228">
        <f>ROUND(I551*H551,2)</f>
        <v>0</v>
      </c>
      <c r="BL551" s="23" t="s">
        <v>236</v>
      </c>
      <c r="BM551" s="23" t="s">
        <v>1045</v>
      </c>
    </row>
    <row r="552" spans="2:51" s="12" customFormat="1" ht="13.5">
      <c r="B552" s="242"/>
      <c r="C552" s="243"/>
      <c r="D552" s="229" t="s">
        <v>208</v>
      </c>
      <c r="E552" s="244" t="s">
        <v>21</v>
      </c>
      <c r="F552" s="245" t="s">
        <v>976</v>
      </c>
      <c r="G552" s="243"/>
      <c r="H552" s="246">
        <v>280</v>
      </c>
      <c r="I552" s="247"/>
      <c r="J552" s="243"/>
      <c r="K552" s="243"/>
      <c r="L552" s="248"/>
      <c r="M552" s="249"/>
      <c r="N552" s="250"/>
      <c r="O552" s="250"/>
      <c r="P552" s="250"/>
      <c r="Q552" s="250"/>
      <c r="R552" s="250"/>
      <c r="S552" s="250"/>
      <c r="T552" s="251"/>
      <c r="AT552" s="252" t="s">
        <v>208</v>
      </c>
      <c r="AU552" s="252" t="s">
        <v>82</v>
      </c>
      <c r="AV552" s="12" t="s">
        <v>82</v>
      </c>
      <c r="AW552" s="12" t="s">
        <v>35</v>
      </c>
      <c r="AX552" s="12" t="s">
        <v>77</v>
      </c>
      <c r="AY552" s="252" t="s">
        <v>158</v>
      </c>
    </row>
    <row r="553" spans="2:51" s="12" customFormat="1" ht="13.5">
      <c r="B553" s="242"/>
      <c r="C553" s="243"/>
      <c r="D553" s="229" t="s">
        <v>208</v>
      </c>
      <c r="E553" s="243"/>
      <c r="F553" s="245" t="s">
        <v>1046</v>
      </c>
      <c r="G553" s="243"/>
      <c r="H553" s="246">
        <v>285.6</v>
      </c>
      <c r="I553" s="247"/>
      <c r="J553" s="243"/>
      <c r="K553" s="243"/>
      <c r="L553" s="248"/>
      <c r="M553" s="249"/>
      <c r="N553" s="250"/>
      <c r="O553" s="250"/>
      <c r="P553" s="250"/>
      <c r="Q553" s="250"/>
      <c r="R553" s="250"/>
      <c r="S553" s="250"/>
      <c r="T553" s="251"/>
      <c r="AT553" s="252" t="s">
        <v>208</v>
      </c>
      <c r="AU553" s="252" t="s">
        <v>82</v>
      </c>
      <c r="AV553" s="12" t="s">
        <v>82</v>
      </c>
      <c r="AW553" s="12" t="s">
        <v>6</v>
      </c>
      <c r="AX553" s="12" t="s">
        <v>77</v>
      </c>
      <c r="AY553" s="252" t="s">
        <v>158</v>
      </c>
    </row>
    <row r="554" spans="2:65" s="1" customFormat="1" ht="25.5" customHeight="1">
      <c r="B554" s="45"/>
      <c r="C554" s="217" t="s">
        <v>1047</v>
      </c>
      <c r="D554" s="217" t="s">
        <v>160</v>
      </c>
      <c r="E554" s="218" t="s">
        <v>1048</v>
      </c>
      <c r="F554" s="219" t="s">
        <v>1049</v>
      </c>
      <c r="G554" s="220" t="s">
        <v>163</v>
      </c>
      <c r="H554" s="221">
        <v>250</v>
      </c>
      <c r="I554" s="222"/>
      <c r="J554" s="223">
        <f>ROUND(I554*H554,2)</f>
        <v>0</v>
      </c>
      <c r="K554" s="219" t="s">
        <v>164</v>
      </c>
      <c r="L554" s="71"/>
      <c r="M554" s="224" t="s">
        <v>21</v>
      </c>
      <c r="N554" s="225" t="s">
        <v>43</v>
      </c>
      <c r="O554" s="46"/>
      <c r="P554" s="226">
        <f>O554*H554</f>
        <v>0</v>
      </c>
      <c r="Q554" s="226">
        <v>0</v>
      </c>
      <c r="R554" s="226">
        <f>Q554*H554</f>
        <v>0</v>
      </c>
      <c r="S554" s="226">
        <v>0</v>
      </c>
      <c r="T554" s="227">
        <f>S554*H554</f>
        <v>0</v>
      </c>
      <c r="AR554" s="23" t="s">
        <v>236</v>
      </c>
      <c r="AT554" s="23" t="s">
        <v>160</v>
      </c>
      <c r="AU554" s="23" t="s">
        <v>82</v>
      </c>
      <c r="AY554" s="23" t="s">
        <v>158</v>
      </c>
      <c r="BE554" s="228">
        <f>IF(N554="základní",J554,0)</f>
        <v>0</v>
      </c>
      <c r="BF554" s="228">
        <f>IF(N554="snížená",J554,0)</f>
        <v>0</v>
      </c>
      <c r="BG554" s="228">
        <f>IF(N554="zákl. přenesená",J554,0)</f>
        <v>0</v>
      </c>
      <c r="BH554" s="228">
        <f>IF(N554="sníž. přenesená",J554,0)</f>
        <v>0</v>
      </c>
      <c r="BI554" s="228">
        <f>IF(N554="nulová",J554,0)</f>
        <v>0</v>
      </c>
      <c r="BJ554" s="23" t="s">
        <v>77</v>
      </c>
      <c r="BK554" s="228">
        <f>ROUND(I554*H554,2)</f>
        <v>0</v>
      </c>
      <c r="BL554" s="23" t="s">
        <v>236</v>
      </c>
      <c r="BM554" s="23" t="s">
        <v>1050</v>
      </c>
    </row>
    <row r="555" spans="2:47" s="1" customFormat="1" ht="13.5">
      <c r="B555" s="45"/>
      <c r="C555" s="73"/>
      <c r="D555" s="229" t="s">
        <v>167</v>
      </c>
      <c r="E555" s="73"/>
      <c r="F555" s="230" t="s">
        <v>1027</v>
      </c>
      <c r="G555" s="73"/>
      <c r="H555" s="73"/>
      <c r="I555" s="188"/>
      <c r="J555" s="73"/>
      <c r="K555" s="73"/>
      <c r="L555" s="71"/>
      <c r="M555" s="231"/>
      <c r="N555" s="46"/>
      <c r="O555" s="46"/>
      <c r="P555" s="46"/>
      <c r="Q555" s="46"/>
      <c r="R555" s="46"/>
      <c r="S555" s="46"/>
      <c r="T555" s="94"/>
      <c r="AT555" s="23" t="s">
        <v>167</v>
      </c>
      <c r="AU555" s="23" t="s">
        <v>82</v>
      </c>
    </row>
    <row r="556" spans="2:51" s="12" customFormat="1" ht="13.5">
      <c r="B556" s="242"/>
      <c r="C556" s="243"/>
      <c r="D556" s="229" t="s">
        <v>208</v>
      </c>
      <c r="E556" s="244" t="s">
        <v>21</v>
      </c>
      <c r="F556" s="245" t="s">
        <v>1029</v>
      </c>
      <c r="G556" s="243"/>
      <c r="H556" s="246">
        <v>250</v>
      </c>
      <c r="I556" s="247"/>
      <c r="J556" s="243"/>
      <c r="K556" s="243"/>
      <c r="L556" s="248"/>
      <c r="M556" s="249"/>
      <c r="N556" s="250"/>
      <c r="O556" s="250"/>
      <c r="P556" s="250"/>
      <c r="Q556" s="250"/>
      <c r="R556" s="250"/>
      <c r="S556" s="250"/>
      <c r="T556" s="251"/>
      <c r="AT556" s="252" t="s">
        <v>208</v>
      </c>
      <c r="AU556" s="252" t="s">
        <v>82</v>
      </c>
      <c r="AV556" s="12" t="s">
        <v>82</v>
      </c>
      <c r="AW556" s="12" t="s">
        <v>35</v>
      </c>
      <c r="AX556" s="12" t="s">
        <v>72</v>
      </c>
      <c r="AY556" s="252" t="s">
        <v>158</v>
      </c>
    </row>
    <row r="557" spans="2:51" s="13" customFormat="1" ht="13.5">
      <c r="B557" s="253"/>
      <c r="C557" s="254"/>
      <c r="D557" s="229" t="s">
        <v>208</v>
      </c>
      <c r="E557" s="255" t="s">
        <v>21</v>
      </c>
      <c r="F557" s="256" t="s">
        <v>211</v>
      </c>
      <c r="G557" s="254"/>
      <c r="H557" s="257">
        <v>250</v>
      </c>
      <c r="I557" s="258"/>
      <c r="J557" s="254"/>
      <c r="K557" s="254"/>
      <c r="L557" s="259"/>
      <c r="M557" s="260"/>
      <c r="N557" s="261"/>
      <c r="O557" s="261"/>
      <c r="P557" s="261"/>
      <c r="Q557" s="261"/>
      <c r="R557" s="261"/>
      <c r="S557" s="261"/>
      <c r="T557" s="262"/>
      <c r="AT557" s="263" t="s">
        <v>208</v>
      </c>
      <c r="AU557" s="263" t="s">
        <v>82</v>
      </c>
      <c r="AV557" s="13" t="s">
        <v>165</v>
      </c>
      <c r="AW557" s="13" t="s">
        <v>35</v>
      </c>
      <c r="AX557" s="13" t="s">
        <v>77</v>
      </c>
      <c r="AY557" s="263" t="s">
        <v>158</v>
      </c>
    </row>
    <row r="558" spans="2:65" s="1" customFormat="1" ht="16.5" customHeight="1">
      <c r="B558" s="45"/>
      <c r="C558" s="264" t="s">
        <v>1051</v>
      </c>
      <c r="D558" s="264" t="s">
        <v>261</v>
      </c>
      <c r="E558" s="265" t="s">
        <v>1052</v>
      </c>
      <c r="F558" s="266" t="s">
        <v>1053</v>
      </c>
      <c r="G558" s="267" t="s">
        <v>163</v>
      </c>
      <c r="H558" s="268">
        <v>255</v>
      </c>
      <c r="I558" s="269"/>
      <c r="J558" s="270">
        <f>ROUND(I558*H558,2)</f>
        <v>0</v>
      </c>
      <c r="K558" s="266" t="s">
        <v>21</v>
      </c>
      <c r="L558" s="271"/>
      <c r="M558" s="272" t="s">
        <v>21</v>
      </c>
      <c r="N558" s="273" t="s">
        <v>43</v>
      </c>
      <c r="O558" s="46"/>
      <c r="P558" s="226">
        <f>O558*H558</f>
        <v>0</v>
      </c>
      <c r="Q558" s="226">
        <v>0</v>
      </c>
      <c r="R558" s="226">
        <f>Q558*H558</f>
        <v>0</v>
      </c>
      <c r="S558" s="226">
        <v>0</v>
      </c>
      <c r="T558" s="227">
        <f>S558*H558</f>
        <v>0</v>
      </c>
      <c r="AR558" s="23" t="s">
        <v>312</v>
      </c>
      <c r="AT558" s="23" t="s">
        <v>261</v>
      </c>
      <c r="AU558" s="23" t="s">
        <v>82</v>
      </c>
      <c r="AY558" s="23" t="s">
        <v>158</v>
      </c>
      <c r="BE558" s="228">
        <f>IF(N558="základní",J558,0)</f>
        <v>0</v>
      </c>
      <c r="BF558" s="228">
        <f>IF(N558="snížená",J558,0)</f>
        <v>0</v>
      </c>
      <c r="BG558" s="228">
        <f>IF(N558="zákl. přenesená",J558,0)</f>
        <v>0</v>
      </c>
      <c r="BH558" s="228">
        <f>IF(N558="sníž. přenesená",J558,0)</f>
        <v>0</v>
      </c>
      <c r="BI558" s="228">
        <f>IF(N558="nulová",J558,0)</f>
        <v>0</v>
      </c>
      <c r="BJ558" s="23" t="s">
        <v>77</v>
      </c>
      <c r="BK558" s="228">
        <f>ROUND(I558*H558,2)</f>
        <v>0</v>
      </c>
      <c r="BL558" s="23" t="s">
        <v>236</v>
      </c>
      <c r="BM558" s="23" t="s">
        <v>1054</v>
      </c>
    </row>
    <row r="559" spans="2:51" s="12" customFormat="1" ht="13.5">
      <c r="B559" s="242"/>
      <c r="C559" s="243"/>
      <c r="D559" s="229" t="s">
        <v>208</v>
      </c>
      <c r="E559" s="244" t="s">
        <v>21</v>
      </c>
      <c r="F559" s="245" t="s">
        <v>1029</v>
      </c>
      <c r="G559" s="243"/>
      <c r="H559" s="246">
        <v>250</v>
      </c>
      <c r="I559" s="247"/>
      <c r="J559" s="243"/>
      <c r="K559" s="243"/>
      <c r="L559" s="248"/>
      <c r="M559" s="249"/>
      <c r="N559" s="250"/>
      <c r="O559" s="250"/>
      <c r="P559" s="250"/>
      <c r="Q559" s="250"/>
      <c r="R559" s="250"/>
      <c r="S559" s="250"/>
      <c r="T559" s="251"/>
      <c r="AT559" s="252" t="s">
        <v>208</v>
      </c>
      <c r="AU559" s="252" t="s">
        <v>82</v>
      </c>
      <c r="AV559" s="12" t="s">
        <v>82</v>
      </c>
      <c r="AW559" s="12" t="s">
        <v>35</v>
      </c>
      <c r="AX559" s="12" t="s">
        <v>72</v>
      </c>
      <c r="AY559" s="252" t="s">
        <v>158</v>
      </c>
    </row>
    <row r="560" spans="2:51" s="13" customFormat="1" ht="13.5">
      <c r="B560" s="253"/>
      <c r="C560" s="254"/>
      <c r="D560" s="229" t="s">
        <v>208</v>
      </c>
      <c r="E560" s="255" t="s">
        <v>21</v>
      </c>
      <c r="F560" s="256" t="s">
        <v>211</v>
      </c>
      <c r="G560" s="254"/>
      <c r="H560" s="257">
        <v>250</v>
      </c>
      <c r="I560" s="258"/>
      <c r="J560" s="254"/>
      <c r="K560" s="254"/>
      <c r="L560" s="259"/>
      <c r="M560" s="260"/>
      <c r="N560" s="261"/>
      <c r="O560" s="261"/>
      <c r="P560" s="261"/>
      <c r="Q560" s="261"/>
      <c r="R560" s="261"/>
      <c r="S560" s="261"/>
      <c r="T560" s="262"/>
      <c r="AT560" s="263" t="s">
        <v>208</v>
      </c>
      <c r="AU560" s="263" t="s">
        <v>82</v>
      </c>
      <c r="AV560" s="13" t="s">
        <v>165</v>
      </c>
      <c r="AW560" s="13" t="s">
        <v>35</v>
      </c>
      <c r="AX560" s="13" t="s">
        <v>77</v>
      </c>
      <c r="AY560" s="263" t="s">
        <v>158</v>
      </c>
    </row>
    <row r="561" spans="2:51" s="12" customFormat="1" ht="13.5">
      <c r="B561" s="242"/>
      <c r="C561" s="243"/>
      <c r="D561" s="229" t="s">
        <v>208</v>
      </c>
      <c r="E561" s="243"/>
      <c r="F561" s="245" t="s">
        <v>1055</v>
      </c>
      <c r="G561" s="243"/>
      <c r="H561" s="246">
        <v>255</v>
      </c>
      <c r="I561" s="247"/>
      <c r="J561" s="243"/>
      <c r="K561" s="243"/>
      <c r="L561" s="248"/>
      <c r="M561" s="249"/>
      <c r="N561" s="250"/>
      <c r="O561" s="250"/>
      <c r="P561" s="250"/>
      <c r="Q561" s="250"/>
      <c r="R561" s="250"/>
      <c r="S561" s="250"/>
      <c r="T561" s="251"/>
      <c r="AT561" s="252" t="s">
        <v>208</v>
      </c>
      <c r="AU561" s="252" t="s">
        <v>82</v>
      </c>
      <c r="AV561" s="12" t="s">
        <v>82</v>
      </c>
      <c r="AW561" s="12" t="s">
        <v>6</v>
      </c>
      <c r="AX561" s="12" t="s">
        <v>77</v>
      </c>
      <c r="AY561" s="252" t="s">
        <v>158</v>
      </c>
    </row>
    <row r="562" spans="2:65" s="1" customFormat="1" ht="25.5" customHeight="1">
      <c r="B562" s="45"/>
      <c r="C562" s="217" t="s">
        <v>1056</v>
      </c>
      <c r="D562" s="217" t="s">
        <v>160</v>
      </c>
      <c r="E562" s="218" t="s">
        <v>1057</v>
      </c>
      <c r="F562" s="219" t="s">
        <v>1058</v>
      </c>
      <c r="G562" s="220" t="s">
        <v>163</v>
      </c>
      <c r="H562" s="221">
        <v>3277</v>
      </c>
      <c r="I562" s="222"/>
      <c r="J562" s="223">
        <f>ROUND(I562*H562,2)</f>
        <v>0</v>
      </c>
      <c r="K562" s="219" t="s">
        <v>164</v>
      </c>
      <c r="L562" s="71"/>
      <c r="M562" s="224" t="s">
        <v>21</v>
      </c>
      <c r="N562" s="225" t="s">
        <v>43</v>
      </c>
      <c r="O562" s="46"/>
      <c r="P562" s="226">
        <f>O562*H562</f>
        <v>0</v>
      </c>
      <c r="Q562" s="226">
        <v>0</v>
      </c>
      <c r="R562" s="226">
        <f>Q562*H562</f>
        <v>0</v>
      </c>
      <c r="S562" s="226">
        <v>0</v>
      </c>
      <c r="T562" s="227">
        <f>S562*H562</f>
        <v>0</v>
      </c>
      <c r="AR562" s="23" t="s">
        <v>236</v>
      </c>
      <c r="AT562" s="23" t="s">
        <v>160</v>
      </c>
      <c r="AU562" s="23" t="s">
        <v>82</v>
      </c>
      <c r="AY562" s="23" t="s">
        <v>158</v>
      </c>
      <c r="BE562" s="228">
        <f>IF(N562="základní",J562,0)</f>
        <v>0</v>
      </c>
      <c r="BF562" s="228">
        <f>IF(N562="snížená",J562,0)</f>
        <v>0</v>
      </c>
      <c r="BG562" s="228">
        <f>IF(N562="zákl. přenesená",J562,0)</f>
        <v>0</v>
      </c>
      <c r="BH562" s="228">
        <f>IF(N562="sníž. přenesená",J562,0)</f>
        <v>0</v>
      </c>
      <c r="BI562" s="228">
        <f>IF(N562="nulová",J562,0)</f>
        <v>0</v>
      </c>
      <c r="BJ562" s="23" t="s">
        <v>77</v>
      </c>
      <c r="BK562" s="228">
        <f>ROUND(I562*H562,2)</f>
        <v>0</v>
      </c>
      <c r="BL562" s="23" t="s">
        <v>236</v>
      </c>
      <c r="BM562" s="23" t="s">
        <v>1059</v>
      </c>
    </row>
    <row r="563" spans="2:47" s="1" customFormat="1" ht="13.5">
      <c r="B563" s="45"/>
      <c r="C563" s="73"/>
      <c r="D563" s="229" t="s">
        <v>167</v>
      </c>
      <c r="E563" s="73"/>
      <c r="F563" s="230" t="s">
        <v>1027</v>
      </c>
      <c r="G563" s="73"/>
      <c r="H563" s="73"/>
      <c r="I563" s="188"/>
      <c r="J563" s="73"/>
      <c r="K563" s="73"/>
      <c r="L563" s="71"/>
      <c r="M563" s="231"/>
      <c r="N563" s="46"/>
      <c r="O563" s="46"/>
      <c r="P563" s="46"/>
      <c r="Q563" s="46"/>
      <c r="R563" s="46"/>
      <c r="S563" s="46"/>
      <c r="T563" s="94"/>
      <c r="AT563" s="23" t="s">
        <v>167</v>
      </c>
      <c r="AU563" s="23" t="s">
        <v>82</v>
      </c>
    </row>
    <row r="564" spans="2:51" s="12" customFormat="1" ht="13.5">
      <c r="B564" s="242"/>
      <c r="C564" s="243"/>
      <c r="D564" s="229" t="s">
        <v>208</v>
      </c>
      <c r="E564" s="244" t="s">
        <v>21</v>
      </c>
      <c r="F564" s="245" t="s">
        <v>977</v>
      </c>
      <c r="G564" s="243"/>
      <c r="H564" s="246">
        <v>655</v>
      </c>
      <c r="I564" s="247"/>
      <c r="J564" s="243"/>
      <c r="K564" s="243"/>
      <c r="L564" s="248"/>
      <c r="M564" s="249"/>
      <c r="N564" s="250"/>
      <c r="O564" s="250"/>
      <c r="P564" s="250"/>
      <c r="Q564" s="250"/>
      <c r="R564" s="250"/>
      <c r="S564" s="250"/>
      <c r="T564" s="251"/>
      <c r="AT564" s="252" t="s">
        <v>208</v>
      </c>
      <c r="AU564" s="252" t="s">
        <v>82</v>
      </c>
      <c r="AV564" s="12" t="s">
        <v>82</v>
      </c>
      <c r="AW564" s="12" t="s">
        <v>35</v>
      </c>
      <c r="AX564" s="12" t="s">
        <v>72</v>
      </c>
      <c r="AY564" s="252" t="s">
        <v>158</v>
      </c>
    </row>
    <row r="565" spans="2:51" s="12" customFormat="1" ht="13.5">
      <c r="B565" s="242"/>
      <c r="C565" s="243"/>
      <c r="D565" s="229" t="s">
        <v>208</v>
      </c>
      <c r="E565" s="244" t="s">
        <v>21</v>
      </c>
      <c r="F565" s="245" t="s">
        <v>978</v>
      </c>
      <c r="G565" s="243"/>
      <c r="H565" s="246">
        <v>190</v>
      </c>
      <c r="I565" s="247"/>
      <c r="J565" s="243"/>
      <c r="K565" s="243"/>
      <c r="L565" s="248"/>
      <c r="M565" s="249"/>
      <c r="N565" s="250"/>
      <c r="O565" s="250"/>
      <c r="P565" s="250"/>
      <c r="Q565" s="250"/>
      <c r="R565" s="250"/>
      <c r="S565" s="250"/>
      <c r="T565" s="251"/>
      <c r="AT565" s="252" t="s">
        <v>208</v>
      </c>
      <c r="AU565" s="252" t="s">
        <v>82</v>
      </c>
      <c r="AV565" s="12" t="s">
        <v>82</v>
      </c>
      <c r="AW565" s="12" t="s">
        <v>35</v>
      </c>
      <c r="AX565" s="12" t="s">
        <v>72</v>
      </c>
      <c r="AY565" s="252" t="s">
        <v>158</v>
      </c>
    </row>
    <row r="566" spans="2:51" s="12" customFormat="1" ht="13.5">
      <c r="B566" s="242"/>
      <c r="C566" s="243"/>
      <c r="D566" s="229" t="s">
        <v>208</v>
      </c>
      <c r="E566" s="244" t="s">
        <v>21</v>
      </c>
      <c r="F566" s="245" t="s">
        <v>979</v>
      </c>
      <c r="G566" s="243"/>
      <c r="H566" s="246">
        <v>100</v>
      </c>
      <c r="I566" s="247"/>
      <c r="J566" s="243"/>
      <c r="K566" s="243"/>
      <c r="L566" s="248"/>
      <c r="M566" s="249"/>
      <c r="N566" s="250"/>
      <c r="O566" s="250"/>
      <c r="P566" s="250"/>
      <c r="Q566" s="250"/>
      <c r="R566" s="250"/>
      <c r="S566" s="250"/>
      <c r="T566" s="251"/>
      <c r="AT566" s="252" t="s">
        <v>208</v>
      </c>
      <c r="AU566" s="252" t="s">
        <v>82</v>
      </c>
      <c r="AV566" s="12" t="s">
        <v>82</v>
      </c>
      <c r="AW566" s="12" t="s">
        <v>35</v>
      </c>
      <c r="AX566" s="12" t="s">
        <v>72</v>
      </c>
      <c r="AY566" s="252" t="s">
        <v>158</v>
      </c>
    </row>
    <row r="567" spans="2:51" s="12" customFormat="1" ht="13.5">
      <c r="B567" s="242"/>
      <c r="C567" s="243"/>
      <c r="D567" s="229" t="s">
        <v>208</v>
      </c>
      <c r="E567" s="244" t="s">
        <v>21</v>
      </c>
      <c r="F567" s="245" t="s">
        <v>980</v>
      </c>
      <c r="G567" s="243"/>
      <c r="H567" s="246">
        <v>556</v>
      </c>
      <c r="I567" s="247"/>
      <c r="J567" s="243"/>
      <c r="K567" s="243"/>
      <c r="L567" s="248"/>
      <c r="M567" s="249"/>
      <c r="N567" s="250"/>
      <c r="O567" s="250"/>
      <c r="P567" s="250"/>
      <c r="Q567" s="250"/>
      <c r="R567" s="250"/>
      <c r="S567" s="250"/>
      <c r="T567" s="251"/>
      <c r="AT567" s="252" t="s">
        <v>208</v>
      </c>
      <c r="AU567" s="252" t="s">
        <v>82</v>
      </c>
      <c r="AV567" s="12" t="s">
        <v>82</v>
      </c>
      <c r="AW567" s="12" t="s">
        <v>35</v>
      </c>
      <c r="AX567" s="12" t="s">
        <v>72</v>
      </c>
      <c r="AY567" s="252" t="s">
        <v>158</v>
      </c>
    </row>
    <row r="568" spans="2:51" s="12" customFormat="1" ht="13.5">
      <c r="B568" s="242"/>
      <c r="C568" s="243"/>
      <c r="D568" s="229" t="s">
        <v>208</v>
      </c>
      <c r="E568" s="244" t="s">
        <v>21</v>
      </c>
      <c r="F568" s="245" t="s">
        <v>383</v>
      </c>
      <c r="G568" s="243"/>
      <c r="H568" s="246">
        <v>120</v>
      </c>
      <c r="I568" s="247"/>
      <c r="J568" s="243"/>
      <c r="K568" s="243"/>
      <c r="L568" s="248"/>
      <c r="M568" s="249"/>
      <c r="N568" s="250"/>
      <c r="O568" s="250"/>
      <c r="P568" s="250"/>
      <c r="Q568" s="250"/>
      <c r="R568" s="250"/>
      <c r="S568" s="250"/>
      <c r="T568" s="251"/>
      <c r="AT568" s="252" t="s">
        <v>208</v>
      </c>
      <c r="AU568" s="252" t="s">
        <v>82</v>
      </c>
      <c r="AV568" s="12" t="s">
        <v>82</v>
      </c>
      <c r="AW568" s="12" t="s">
        <v>35</v>
      </c>
      <c r="AX568" s="12" t="s">
        <v>72</v>
      </c>
      <c r="AY568" s="252" t="s">
        <v>158</v>
      </c>
    </row>
    <row r="569" spans="2:51" s="12" customFormat="1" ht="13.5">
      <c r="B569" s="242"/>
      <c r="C569" s="243"/>
      <c r="D569" s="229" t="s">
        <v>208</v>
      </c>
      <c r="E569" s="244" t="s">
        <v>21</v>
      </c>
      <c r="F569" s="245" t="s">
        <v>982</v>
      </c>
      <c r="G569" s="243"/>
      <c r="H569" s="246">
        <v>160</v>
      </c>
      <c r="I569" s="247"/>
      <c r="J569" s="243"/>
      <c r="K569" s="243"/>
      <c r="L569" s="248"/>
      <c r="M569" s="249"/>
      <c r="N569" s="250"/>
      <c r="O569" s="250"/>
      <c r="P569" s="250"/>
      <c r="Q569" s="250"/>
      <c r="R569" s="250"/>
      <c r="S569" s="250"/>
      <c r="T569" s="251"/>
      <c r="AT569" s="252" t="s">
        <v>208</v>
      </c>
      <c r="AU569" s="252" t="s">
        <v>82</v>
      </c>
      <c r="AV569" s="12" t="s">
        <v>82</v>
      </c>
      <c r="AW569" s="12" t="s">
        <v>35</v>
      </c>
      <c r="AX569" s="12" t="s">
        <v>72</v>
      </c>
      <c r="AY569" s="252" t="s">
        <v>158</v>
      </c>
    </row>
    <row r="570" spans="2:51" s="12" customFormat="1" ht="13.5">
      <c r="B570" s="242"/>
      <c r="C570" s="243"/>
      <c r="D570" s="229" t="s">
        <v>208</v>
      </c>
      <c r="E570" s="244" t="s">
        <v>21</v>
      </c>
      <c r="F570" s="245" t="s">
        <v>1028</v>
      </c>
      <c r="G570" s="243"/>
      <c r="H570" s="246">
        <v>772</v>
      </c>
      <c r="I570" s="247"/>
      <c r="J570" s="243"/>
      <c r="K570" s="243"/>
      <c r="L570" s="248"/>
      <c r="M570" s="249"/>
      <c r="N570" s="250"/>
      <c r="O570" s="250"/>
      <c r="P570" s="250"/>
      <c r="Q570" s="250"/>
      <c r="R570" s="250"/>
      <c r="S570" s="250"/>
      <c r="T570" s="251"/>
      <c r="AT570" s="252" t="s">
        <v>208</v>
      </c>
      <c r="AU570" s="252" t="s">
        <v>82</v>
      </c>
      <c r="AV570" s="12" t="s">
        <v>82</v>
      </c>
      <c r="AW570" s="12" t="s">
        <v>35</v>
      </c>
      <c r="AX570" s="12" t="s">
        <v>72</v>
      </c>
      <c r="AY570" s="252" t="s">
        <v>158</v>
      </c>
    </row>
    <row r="571" spans="2:51" s="12" customFormat="1" ht="13.5">
      <c r="B571" s="242"/>
      <c r="C571" s="243"/>
      <c r="D571" s="229" t="s">
        <v>208</v>
      </c>
      <c r="E571" s="244" t="s">
        <v>21</v>
      </c>
      <c r="F571" s="245" t="s">
        <v>984</v>
      </c>
      <c r="G571" s="243"/>
      <c r="H571" s="246">
        <v>690</v>
      </c>
      <c r="I571" s="247"/>
      <c r="J571" s="243"/>
      <c r="K571" s="243"/>
      <c r="L571" s="248"/>
      <c r="M571" s="249"/>
      <c r="N571" s="250"/>
      <c r="O571" s="250"/>
      <c r="P571" s="250"/>
      <c r="Q571" s="250"/>
      <c r="R571" s="250"/>
      <c r="S571" s="250"/>
      <c r="T571" s="251"/>
      <c r="AT571" s="252" t="s">
        <v>208</v>
      </c>
      <c r="AU571" s="252" t="s">
        <v>82</v>
      </c>
      <c r="AV571" s="12" t="s">
        <v>82</v>
      </c>
      <c r="AW571" s="12" t="s">
        <v>35</v>
      </c>
      <c r="AX571" s="12" t="s">
        <v>72</v>
      </c>
      <c r="AY571" s="252" t="s">
        <v>158</v>
      </c>
    </row>
    <row r="572" spans="2:51" s="12" customFormat="1" ht="13.5">
      <c r="B572" s="242"/>
      <c r="C572" s="243"/>
      <c r="D572" s="229" t="s">
        <v>208</v>
      </c>
      <c r="E572" s="244" t="s">
        <v>21</v>
      </c>
      <c r="F572" s="245" t="s">
        <v>387</v>
      </c>
      <c r="G572" s="243"/>
      <c r="H572" s="246">
        <v>34</v>
      </c>
      <c r="I572" s="247"/>
      <c r="J572" s="243"/>
      <c r="K572" s="243"/>
      <c r="L572" s="248"/>
      <c r="M572" s="249"/>
      <c r="N572" s="250"/>
      <c r="O572" s="250"/>
      <c r="P572" s="250"/>
      <c r="Q572" s="250"/>
      <c r="R572" s="250"/>
      <c r="S572" s="250"/>
      <c r="T572" s="251"/>
      <c r="AT572" s="252" t="s">
        <v>208</v>
      </c>
      <c r="AU572" s="252" t="s">
        <v>82</v>
      </c>
      <c r="AV572" s="12" t="s">
        <v>82</v>
      </c>
      <c r="AW572" s="12" t="s">
        <v>35</v>
      </c>
      <c r="AX572" s="12" t="s">
        <v>72</v>
      </c>
      <c r="AY572" s="252" t="s">
        <v>158</v>
      </c>
    </row>
    <row r="573" spans="2:51" s="13" customFormat="1" ht="13.5">
      <c r="B573" s="253"/>
      <c r="C573" s="254"/>
      <c r="D573" s="229" t="s">
        <v>208</v>
      </c>
      <c r="E573" s="255" t="s">
        <v>21</v>
      </c>
      <c r="F573" s="256" t="s">
        <v>211</v>
      </c>
      <c r="G573" s="254"/>
      <c r="H573" s="257">
        <v>3277</v>
      </c>
      <c r="I573" s="258"/>
      <c r="J573" s="254"/>
      <c r="K573" s="254"/>
      <c r="L573" s="259"/>
      <c r="M573" s="260"/>
      <c r="N573" s="261"/>
      <c r="O573" s="261"/>
      <c r="P573" s="261"/>
      <c r="Q573" s="261"/>
      <c r="R573" s="261"/>
      <c r="S573" s="261"/>
      <c r="T573" s="262"/>
      <c r="AT573" s="263" t="s">
        <v>208</v>
      </c>
      <c r="AU573" s="263" t="s">
        <v>82</v>
      </c>
      <c r="AV573" s="13" t="s">
        <v>165</v>
      </c>
      <c r="AW573" s="13" t="s">
        <v>35</v>
      </c>
      <c r="AX573" s="13" t="s">
        <v>77</v>
      </c>
      <c r="AY573" s="263" t="s">
        <v>158</v>
      </c>
    </row>
    <row r="574" spans="2:65" s="1" customFormat="1" ht="16.5" customHeight="1">
      <c r="B574" s="45"/>
      <c r="C574" s="264" t="s">
        <v>1060</v>
      </c>
      <c r="D574" s="264" t="s">
        <v>261</v>
      </c>
      <c r="E574" s="265" t="s">
        <v>1061</v>
      </c>
      <c r="F574" s="266" t="s">
        <v>1062</v>
      </c>
      <c r="G574" s="267" t="s">
        <v>163</v>
      </c>
      <c r="H574" s="268">
        <v>1337.22</v>
      </c>
      <c r="I574" s="269"/>
      <c r="J574" s="270">
        <f>ROUND(I574*H574,2)</f>
        <v>0</v>
      </c>
      <c r="K574" s="266" t="s">
        <v>21</v>
      </c>
      <c r="L574" s="271"/>
      <c r="M574" s="272" t="s">
        <v>21</v>
      </c>
      <c r="N574" s="273" t="s">
        <v>43</v>
      </c>
      <c r="O574" s="46"/>
      <c r="P574" s="226">
        <f>O574*H574</f>
        <v>0</v>
      </c>
      <c r="Q574" s="226">
        <v>0</v>
      </c>
      <c r="R574" s="226">
        <f>Q574*H574</f>
        <v>0</v>
      </c>
      <c r="S574" s="226">
        <v>0</v>
      </c>
      <c r="T574" s="227">
        <f>S574*H574</f>
        <v>0</v>
      </c>
      <c r="AR574" s="23" t="s">
        <v>312</v>
      </c>
      <c r="AT574" s="23" t="s">
        <v>261</v>
      </c>
      <c r="AU574" s="23" t="s">
        <v>82</v>
      </c>
      <c r="AY574" s="23" t="s">
        <v>158</v>
      </c>
      <c r="BE574" s="228">
        <f>IF(N574="základní",J574,0)</f>
        <v>0</v>
      </c>
      <c r="BF574" s="228">
        <f>IF(N574="snížená",J574,0)</f>
        <v>0</v>
      </c>
      <c r="BG574" s="228">
        <f>IF(N574="zákl. přenesená",J574,0)</f>
        <v>0</v>
      </c>
      <c r="BH574" s="228">
        <f>IF(N574="sníž. přenesená",J574,0)</f>
        <v>0</v>
      </c>
      <c r="BI574" s="228">
        <f>IF(N574="nulová",J574,0)</f>
        <v>0</v>
      </c>
      <c r="BJ574" s="23" t="s">
        <v>77</v>
      </c>
      <c r="BK574" s="228">
        <f>ROUND(I574*H574,2)</f>
        <v>0</v>
      </c>
      <c r="BL574" s="23" t="s">
        <v>236</v>
      </c>
      <c r="BM574" s="23" t="s">
        <v>1063</v>
      </c>
    </row>
    <row r="575" spans="2:51" s="12" customFormat="1" ht="13.5">
      <c r="B575" s="242"/>
      <c r="C575" s="243"/>
      <c r="D575" s="229" t="s">
        <v>208</v>
      </c>
      <c r="E575" s="244" t="s">
        <v>21</v>
      </c>
      <c r="F575" s="245" t="s">
        <v>977</v>
      </c>
      <c r="G575" s="243"/>
      <c r="H575" s="246">
        <v>655</v>
      </c>
      <c r="I575" s="247"/>
      <c r="J575" s="243"/>
      <c r="K575" s="243"/>
      <c r="L575" s="248"/>
      <c r="M575" s="249"/>
      <c r="N575" s="250"/>
      <c r="O575" s="250"/>
      <c r="P575" s="250"/>
      <c r="Q575" s="250"/>
      <c r="R575" s="250"/>
      <c r="S575" s="250"/>
      <c r="T575" s="251"/>
      <c r="AT575" s="252" t="s">
        <v>208</v>
      </c>
      <c r="AU575" s="252" t="s">
        <v>82</v>
      </c>
      <c r="AV575" s="12" t="s">
        <v>82</v>
      </c>
      <c r="AW575" s="12" t="s">
        <v>35</v>
      </c>
      <c r="AX575" s="12" t="s">
        <v>72</v>
      </c>
      <c r="AY575" s="252" t="s">
        <v>158</v>
      </c>
    </row>
    <row r="576" spans="2:51" s="12" customFormat="1" ht="13.5">
      <c r="B576" s="242"/>
      <c r="C576" s="243"/>
      <c r="D576" s="229" t="s">
        <v>208</v>
      </c>
      <c r="E576" s="244" t="s">
        <v>21</v>
      </c>
      <c r="F576" s="245" t="s">
        <v>979</v>
      </c>
      <c r="G576" s="243"/>
      <c r="H576" s="246">
        <v>100</v>
      </c>
      <c r="I576" s="247"/>
      <c r="J576" s="243"/>
      <c r="K576" s="243"/>
      <c r="L576" s="248"/>
      <c r="M576" s="249"/>
      <c r="N576" s="250"/>
      <c r="O576" s="250"/>
      <c r="P576" s="250"/>
      <c r="Q576" s="250"/>
      <c r="R576" s="250"/>
      <c r="S576" s="250"/>
      <c r="T576" s="251"/>
      <c r="AT576" s="252" t="s">
        <v>208</v>
      </c>
      <c r="AU576" s="252" t="s">
        <v>82</v>
      </c>
      <c r="AV576" s="12" t="s">
        <v>82</v>
      </c>
      <c r="AW576" s="12" t="s">
        <v>35</v>
      </c>
      <c r="AX576" s="12" t="s">
        <v>72</v>
      </c>
      <c r="AY576" s="252" t="s">
        <v>158</v>
      </c>
    </row>
    <row r="577" spans="2:51" s="12" customFormat="1" ht="13.5">
      <c r="B577" s="242"/>
      <c r="C577" s="243"/>
      <c r="D577" s="229" t="s">
        <v>208</v>
      </c>
      <c r="E577" s="244" t="s">
        <v>21</v>
      </c>
      <c r="F577" s="245" t="s">
        <v>980</v>
      </c>
      <c r="G577" s="243"/>
      <c r="H577" s="246">
        <v>556</v>
      </c>
      <c r="I577" s="247"/>
      <c r="J577" s="243"/>
      <c r="K577" s="243"/>
      <c r="L577" s="248"/>
      <c r="M577" s="249"/>
      <c r="N577" s="250"/>
      <c r="O577" s="250"/>
      <c r="P577" s="250"/>
      <c r="Q577" s="250"/>
      <c r="R577" s="250"/>
      <c r="S577" s="250"/>
      <c r="T577" s="251"/>
      <c r="AT577" s="252" t="s">
        <v>208</v>
      </c>
      <c r="AU577" s="252" t="s">
        <v>82</v>
      </c>
      <c r="AV577" s="12" t="s">
        <v>82</v>
      </c>
      <c r="AW577" s="12" t="s">
        <v>35</v>
      </c>
      <c r="AX577" s="12" t="s">
        <v>72</v>
      </c>
      <c r="AY577" s="252" t="s">
        <v>158</v>
      </c>
    </row>
    <row r="578" spans="2:51" s="13" customFormat="1" ht="13.5">
      <c r="B578" s="253"/>
      <c r="C578" s="254"/>
      <c r="D578" s="229" t="s">
        <v>208</v>
      </c>
      <c r="E578" s="255" t="s">
        <v>21</v>
      </c>
      <c r="F578" s="256" t="s">
        <v>211</v>
      </c>
      <c r="G578" s="254"/>
      <c r="H578" s="257">
        <v>1311</v>
      </c>
      <c r="I578" s="258"/>
      <c r="J578" s="254"/>
      <c r="K578" s="254"/>
      <c r="L578" s="259"/>
      <c r="M578" s="260"/>
      <c r="N578" s="261"/>
      <c r="O578" s="261"/>
      <c r="P578" s="261"/>
      <c r="Q578" s="261"/>
      <c r="R578" s="261"/>
      <c r="S578" s="261"/>
      <c r="T578" s="262"/>
      <c r="AT578" s="263" t="s">
        <v>208</v>
      </c>
      <c r="AU578" s="263" t="s">
        <v>82</v>
      </c>
      <c r="AV578" s="13" t="s">
        <v>165</v>
      </c>
      <c r="AW578" s="13" t="s">
        <v>35</v>
      </c>
      <c r="AX578" s="13" t="s">
        <v>77</v>
      </c>
      <c r="AY578" s="263" t="s">
        <v>158</v>
      </c>
    </row>
    <row r="579" spans="2:51" s="12" customFormat="1" ht="13.5">
      <c r="B579" s="242"/>
      <c r="C579" s="243"/>
      <c r="D579" s="229" t="s">
        <v>208</v>
      </c>
      <c r="E579" s="243"/>
      <c r="F579" s="245" t="s">
        <v>1064</v>
      </c>
      <c r="G579" s="243"/>
      <c r="H579" s="246">
        <v>1337.22</v>
      </c>
      <c r="I579" s="247"/>
      <c r="J579" s="243"/>
      <c r="K579" s="243"/>
      <c r="L579" s="248"/>
      <c r="M579" s="249"/>
      <c r="N579" s="250"/>
      <c r="O579" s="250"/>
      <c r="P579" s="250"/>
      <c r="Q579" s="250"/>
      <c r="R579" s="250"/>
      <c r="S579" s="250"/>
      <c r="T579" s="251"/>
      <c r="AT579" s="252" t="s">
        <v>208</v>
      </c>
      <c r="AU579" s="252" t="s">
        <v>82</v>
      </c>
      <c r="AV579" s="12" t="s">
        <v>82</v>
      </c>
      <c r="AW579" s="12" t="s">
        <v>6</v>
      </c>
      <c r="AX579" s="12" t="s">
        <v>77</v>
      </c>
      <c r="AY579" s="252" t="s">
        <v>158</v>
      </c>
    </row>
    <row r="580" spans="2:65" s="1" customFormat="1" ht="16.5" customHeight="1">
      <c r="B580" s="45"/>
      <c r="C580" s="264" t="s">
        <v>1065</v>
      </c>
      <c r="D580" s="264" t="s">
        <v>261</v>
      </c>
      <c r="E580" s="265" t="s">
        <v>1066</v>
      </c>
      <c r="F580" s="266" t="s">
        <v>1067</v>
      </c>
      <c r="G580" s="267" t="s">
        <v>163</v>
      </c>
      <c r="H580" s="268">
        <v>2005.32</v>
      </c>
      <c r="I580" s="269"/>
      <c r="J580" s="270">
        <f>ROUND(I580*H580,2)</f>
        <v>0</v>
      </c>
      <c r="K580" s="266" t="s">
        <v>21</v>
      </c>
      <c r="L580" s="271"/>
      <c r="M580" s="272" t="s">
        <v>21</v>
      </c>
      <c r="N580" s="273" t="s">
        <v>43</v>
      </c>
      <c r="O580" s="46"/>
      <c r="P580" s="226">
        <f>O580*H580</f>
        <v>0</v>
      </c>
      <c r="Q580" s="226">
        <v>0</v>
      </c>
      <c r="R580" s="226">
        <f>Q580*H580</f>
        <v>0</v>
      </c>
      <c r="S580" s="226">
        <v>0</v>
      </c>
      <c r="T580" s="227">
        <f>S580*H580</f>
        <v>0</v>
      </c>
      <c r="AR580" s="23" t="s">
        <v>312</v>
      </c>
      <c r="AT580" s="23" t="s">
        <v>261</v>
      </c>
      <c r="AU580" s="23" t="s">
        <v>82</v>
      </c>
      <c r="AY580" s="23" t="s">
        <v>158</v>
      </c>
      <c r="BE580" s="228">
        <f>IF(N580="základní",J580,0)</f>
        <v>0</v>
      </c>
      <c r="BF580" s="228">
        <f>IF(N580="snížená",J580,0)</f>
        <v>0</v>
      </c>
      <c r="BG580" s="228">
        <f>IF(N580="zákl. přenesená",J580,0)</f>
        <v>0</v>
      </c>
      <c r="BH580" s="228">
        <f>IF(N580="sníž. přenesená",J580,0)</f>
        <v>0</v>
      </c>
      <c r="BI580" s="228">
        <f>IF(N580="nulová",J580,0)</f>
        <v>0</v>
      </c>
      <c r="BJ580" s="23" t="s">
        <v>77</v>
      </c>
      <c r="BK580" s="228">
        <f>ROUND(I580*H580,2)</f>
        <v>0</v>
      </c>
      <c r="BL580" s="23" t="s">
        <v>236</v>
      </c>
      <c r="BM580" s="23" t="s">
        <v>1068</v>
      </c>
    </row>
    <row r="581" spans="2:51" s="12" customFormat="1" ht="13.5">
      <c r="B581" s="242"/>
      <c r="C581" s="243"/>
      <c r="D581" s="229" t="s">
        <v>208</v>
      </c>
      <c r="E581" s="244" t="s">
        <v>21</v>
      </c>
      <c r="F581" s="245" t="s">
        <v>978</v>
      </c>
      <c r="G581" s="243"/>
      <c r="H581" s="246">
        <v>190</v>
      </c>
      <c r="I581" s="247"/>
      <c r="J581" s="243"/>
      <c r="K581" s="243"/>
      <c r="L581" s="248"/>
      <c r="M581" s="249"/>
      <c r="N581" s="250"/>
      <c r="O581" s="250"/>
      <c r="P581" s="250"/>
      <c r="Q581" s="250"/>
      <c r="R581" s="250"/>
      <c r="S581" s="250"/>
      <c r="T581" s="251"/>
      <c r="AT581" s="252" t="s">
        <v>208</v>
      </c>
      <c r="AU581" s="252" t="s">
        <v>82</v>
      </c>
      <c r="AV581" s="12" t="s">
        <v>82</v>
      </c>
      <c r="AW581" s="12" t="s">
        <v>35</v>
      </c>
      <c r="AX581" s="12" t="s">
        <v>72</v>
      </c>
      <c r="AY581" s="252" t="s">
        <v>158</v>
      </c>
    </row>
    <row r="582" spans="2:51" s="12" customFormat="1" ht="13.5">
      <c r="B582" s="242"/>
      <c r="C582" s="243"/>
      <c r="D582" s="229" t="s">
        <v>208</v>
      </c>
      <c r="E582" s="244" t="s">
        <v>21</v>
      </c>
      <c r="F582" s="245" t="s">
        <v>383</v>
      </c>
      <c r="G582" s="243"/>
      <c r="H582" s="246">
        <v>120</v>
      </c>
      <c r="I582" s="247"/>
      <c r="J582" s="243"/>
      <c r="K582" s="243"/>
      <c r="L582" s="248"/>
      <c r="M582" s="249"/>
      <c r="N582" s="250"/>
      <c r="O582" s="250"/>
      <c r="P582" s="250"/>
      <c r="Q582" s="250"/>
      <c r="R582" s="250"/>
      <c r="S582" s="250"/>
      <c r="T582" s="251"/>
      <c r="AT582" s="252" t="s">
        <v>208</v>
      </c>
      <c r="AU582" s="252" t="s">
        <v>82</v>
      </c>
      <c r="AV582" s="12" t="s">
        <v>82</v>
      </c>
      <c r="AW582" s="12" t="s">
        <v>35</v>
      </c>
      <c r="AX582" s="12" t="s">
        <v>72</v>
      </c>
      <c r="AY582" s="252" t="s">
        <v>158</v>
      </c>
    </row>
    <row r="583" spans="2:51" s="12" customFormat="1" ht="13.5">
      <c r="B583" s="242"/>
      <c r="C583" s="243"/>
      <c r="D583" s="229" t="s">
        <v>208</v>
      </c>
      <c r="E583" s="244" t="s">
        <v>21</v>
      </c>
      <c r="F583" s="245" t="s">
        <v>982</v>
      </c>
      <c r="G583" s="243"/>
      <c r="H583" s="246">
        <v>160</v>
      </c>
      <c r="I583" s="247"/>
      <c r="J583" s="243"/>
      <c r="K583" s="243"/>
      <c r="L583" s="248"/>
      <c r="M583" s="249"/>
      <c r="N583" s="250"/>
      <c r="O583" s="250"/>
      <c r="P583" s="250"/>
      <c r="Q583" s="250"/>
      <c r="R583" s="250"/>
      <c r="S583" s="250"/>
      <c r="T583" s="251"/>
      <c r="AT583" s="252" t="s">
        <v>208</v>
      </c>
      <c r="AU583" s="252" t="s">
        <v>82</v>
      </c>
      <c r="AV583" s="12" t="s">
        <v>82</v>
      </c>
      <c r="AW583" s="12" t="s">
        <v>35</v>
      </c>
      <c r="AX583" s="12" t="s">
        <v>72</v>
      </c>
      <c r="AY583" s="252" t="s">
        <v>158</v>
      </c>
    </row>
    <row r="584" spans="2:51" s="12" customFormat="1" ht="13.5">
      <c r="B584" s="242"/>
      <c r="C584" s="243"/>
      <c r="D584" s="229" t="s">
        <v>208</v>
      </c>
      <c r="E584" s="244" t="s">
        <v>21</v>
      </c>
      <c r="F584" s="245" t="s">
        <v>1028</v>
      </c>
      <c r="G584" s="243"/>
      <c r="H584" s="246">
        <v>772</v>
      </c>
      <c r="I584" s="247"/>
      <c r="J584" s="243"/>
      <c r="K584" s="243"/>
      <c r="L584" s="248"/>
      <c r="M584" s="249"/>
      <c r="N584" s="250"/>
      <c r="O584" s="250"/>
      <c r="P584" s="250"/>
      <c r="Q584" s="250"/>
      <c r="R584" s="250"/>
      <c r="S584" s="250"/>
      <c r="T584" s="251"/>
      <c r="AT584" s="252" t="s">
        <v>208</v>
      </c>
      <c r="AU584" s="252" t="s">
        <v>82</v>
      </c>
      <c r="AV584" s="12" t="s">
        <v>82</v>
      </c>
      <c r="AW584" s="12" t="s">
        <v>35</v>
      </c>
      <c r="AX584" s="12" t="s">
        <v>72</v>
      </c>
      <c r="AY584" s="252" t="s">
        <v>158</v>
      </c>
    </row>
    <row r="585" spans="2:51" s="12" customFormat="1" ht="13.5">
      <c r="B585" s="242"/>
      <c r="C585" s="243"/>
      <c r="D585" s="229" t="s">
        <v>208</v>
      </c>
      <c r="E585" s="244" t="s">
        <v>21</v>
      </c>
      <c r="F585" s="245" t="s">
        <v>984</v>
      </c>
      <c r="G585" s="243"/>
      <c r="H585" s="246">
        <v>690</v>
      </c>
      <c r="I585" s="247"/>
      <c r="J585" s="243"/>
      <c r="K585" s="243"/>
      <c r="L585" s="248"/>
      <c r="M585" s="249"/>
      <c r="N585" s="250"/>
      <c r="O585" s="250"/>
      <c r="P585" s="250"/>
      <c r="Q585" s="250"/>
      <c r="R585" s="250"/>
      <c r="S585" s="250"/>
      <c r="T585" s="251"/>
      <c r="AT585" s="252" t="s">
        <v>208</v>
      </c>
      <c r="AU585" s="252" t="s">
        <v>82</v>
      </c>
      <c r="AV585" s="12" t="s">
        <v>82</v>
      </c>
      <c r="AW585" s="12" t="s">
        <v>35</v>
      </c>
      <c r="AX585" s="12" t="s">
        <v>72</v>
      </c>
      <c r="AY585" s="252" t="s">
        <v>158</v>
      </c>
    </row>
    <row r="586" spans="2:51" s="12" customFormat="1" ht="13.5">
      <c r="B586" s="242"/>
      <c r="C586" s="243"/>
      <c r="D586" s="229" t="s">
        <v>208</v>
      </c>
      <c r="E586" s="244" t="s">
        <v>21</v>
      </c>
      <c r="F586" s="245" t="s">
        <v>387</v>
      </c>
      <c r="G586" s="243"/>
      <c r="H586" s="246">
        <v>34</v>
      </c>
      <c r="I586" s="247"/>
      <c r="J586" s="243"/>
      <c r="K586" s="243"/>
      <c r="L586" s="248"/>
      <c r="M586" s="249"/>
      <c r="N586" s="250"/>
      <c r="O586" s="250"/>
      <c r="P586" s="250"/>
      <c r="Q586" s="250"/>
      <c r="R586" s="250"/>
      <c r="S586" s="250"/>
      <c r="T586" s="251"/>
      <c r="AT586" s="252" t="s">
        <v>208</v>
      </c>
      <c r="AU586" s="252" t="s">
        <v>82</v>
      </c>
      <c r="AV586" s="12" t="s">
        <v>82</v>
      </c>
      <c r="AW586" s="12" t="s">
        <v>35</v>
      </c>
      <c r="AX586" s="12" t="s">
        <v>72</v>
      </c>
      <c r="AY586" s="252" t="s">
        <v>158</v>
      </c>
    </row>
    <row r="587" spans="2:51" s="13" customFormat="1" ht="13.5">
      <c r="B587" s="253"/>
      <c r="C587" s="254"/>
      <c r="D587" s="229" t="s">
        <v>208</v>
      </c>
      <c r="E587" s="255" t="s">
        <v>21</v>
      </c>
      <c r="F587" s="256" t="s">
        <v>211</v>
      </c>
      <c r="G587" s="254"/>
      <c r="H587" s="257">
        <v>1966</v>
      </c>
      <c r="I587" s="258"/>
      <c r="J587" s="254"/>
      <c r="K587" s="254"/>
      <c r="L587" s="259"/>
      <c r="M587" s="260"/>
      <c r="N587" s="261"/>
      <c r="O587" s="261"/>
      <c r="P587" s="261"/>
      <c r="Q587" s="261"/>
      <c r="R587" s="261"/>
      <c r="S587" s="261"/>
      <c r="T587" s="262"/>
      <c r="AT587" s="263" t="s">
        <v>208</v>
      </c>
      <c r="AU587" s="263" t="s">
        <v>82</v>
      </c>
      <c r="AV587" s="13" t="s">
        <v>165</v>
      </c>
      <c r="AW587" s="13" t="s">
        <v>35</v>
      </c>
      <c r="AX587" s="13" t="s">
        <v>77</v>
      </c>
      <c r="AY587" s="263" t="s">
        <v>158</v>
      </c>
    </row>
    <row r="588" spans="2:51" s="12" customFormat="1" ht="13.5">
      <c r="B588" s="242"/>
      <c r="C588" s="243"/>
      <c r="D588" s="229" t="s">
        <v>208</v>
      </c>
      <c r="E588" s="243"/>
      <c r="F588" s="245" t="s">
        <v>1069</v>
      </c>
      <c r="G588" s="243"/>
      <c r="H588" s="246">
        <v>2005.32</v>
      </c>
      <c r="I588" s="247"/>
      <c r="J588" s="243"/>
      <c r="K588" s="243"/>
      <c r="L588" s="248"/>
      <c r="M588" s="249"/>
      <c r="N588" s="250"/>
      <c r="O588" s="250"/>
      <c r="P588" s="250"/>
      <c r="Q588" s="250"/>
      <c r="R588" s="250"/>
      <c r="S588" s="250"/>
      <c r="T588" s="251"/>
      <c r="AT588" s="252" t="s">
        <v>208</v>
      </c>
      <c r="AU588" s="252" t="s">
        <v>82</v>
      </c>
      <c r="AV588" s="12" t="s">
        <v>82</v>
      </c>
      <c r="AW588" s="12" t="s">
        <v>6</v>
      </c>
      <c r="AX588" s="12" t="s">
        <v>77</v>
      </c>
      <c r="AY588" s="252" t="s">
        <v>158</v>
      </c>
    </row>
    <row r="589" spans="2:65" s="1" customFormat="1" ht="16.5" customHeight="1">
      <c r="B589" s="45"/>
      <c r="C589" s="217" t="s">
        <v>1070</v>
      </c>
      <c r="D589" s="217" t="s">
        <v>160</v>
      </c>
      <c r="E589" s="218" t="s">
        <v>1071</v>
      </c>
      <c r="F589" s="219" t="s">
        <v>1072</v>
      </c>
      <c r="G589" s="220" t="s">
        <v>163</v>
      </c>
      <c r="H589" s="221">
        <v>3557</v>
      </c>
      <c r="I589" s="222"/>
      <c r="J589" s="223">
        <f>ROUND(I589*H589,2)</f>
        <v>0</v>
      </c>
      <c r="K589" s="219" t="s">
        <v>164</v>
      </c>
      <c r="L589" s="71"/>
      <c r="M589" s="224" t="s">
        <v>21</v>
      </c>
      <c r="N589" s="225" t="s">
        <v>43</v>
      </c>
      <c r="O589" s="46"/>
      <c r="P589" s="226">
        <f>O589*H589</f>
        <v>0</v>
      </c>
      <c r="Q589" s="226">
        <v>1E-05</v>
      </c>
      <c r="R589" s="226">
        <f>Q589*H589</f>
        <v>0.035570000000000004</v>
      </c>
      <c r="S589" s="226">
        <v>0</v>
      </c>
      <c r="T589" s="227">
        <f>S589*H589</f>
        <v>0</v>
      </c>
      <c r="AR589" s="23" t="s">
        <v>236</v>
      </c>
      <c r="AT589" s="23" t="s">
        <v>160</v>
      </c>
      <c r="AU589" s="23" t="s">
        <v>82</v>
      </c>
      <c r="AY589" s="23" t="s">
        <v>158</v>
      </c>
      <c r="BE589" s="228">
        <f>IF(N589="základní",J589,0)</f>
        <v>0</v>
      </c>
      <c r="BF589" s="228">
        <f>IF(N589="snížená",J589,0)</f>
        <v>0</v>
      </c>
      <c r="BG589" s="228">
        <f>IF(N589="zákl. přenesená",J589,0)</f>
        <v>0</v>
      </c>
      <c r="BH589" s="228">
        <f>IF(N589="sníž. přenesená",J589,0)</f>
        <v>0</v>
      </c>
      <c r="BI589" s="228">
        <f>IF(N589="nulová",J589,0)</f>
        <v>0</v>
      </c>
      <c r="BJ589" s="23" t="s">
        <v>77</v>
      </c>
      <c r="BK589" s="228">
        <f>ROUND(I589*H589,2)</f>
        <v>0</v>
      </c>
      <c r="BL589" s="23" t="s">
        <v>236</v>
      </c>
      <c r="BM589" s="23" t="s">
        <v>1073</v>
      </c>
    </row>
    <row r="590" spans="2:47" s="1" customFormat="1" ht="13.5">
      <c r="B590" s="45"/>
      <c r="C590" s="73"/>
      <c r="D590" s="229" t="s">
        <v>167</v>
      </c>
      <c r="E590" s="73"/>
      <c r="F590" s="230" t="s">
        <v>1027</v>
      </c>
      <c r="G590" s="73"/>
      <c r="H590" s="73"/>
      <c r="I590" s="188"/>
      <c r="J590" s="73"/>
      <c r="K590" s="73"/>
      <c r="L590" s="71"/>
      <c r="M590" s="231"/>
      <c r="N590" s="46"/>
      <c r="O590" s="46"/>
      <c r="P590" s="46"/>
      <c r="Q590" s="46"/>
      <c r="R590" s="46"/>
      <c r="S590" s="46"/>
      <c r="T590" s="94"/>
      <c r="AT590" s="23" t="s">
        <v>167</v>
      </c>
      <c r="AU590" s="23" t="s">
        <v>82</v>
      </c>
    </row>
    <row r="591" spans="2:51" s="12" customFormat="1" ht="13.5">
      <c r="B591" s="242"/>
      <c r="C591" s="243"/>
      <c r="D591" s="229" t="s">
        <v>208</v>
      </c>
      <c r="E591" s="244" t="s">
        <v>21</v>
      </c>
      <c r="F591" s="245" t="s">
        <v>976</v>
      </c>
      <c r="G591" s="243"/>
      <c r="H591" s="246">
        <v>280</v>
      </c>
      <c r="I591" s="247"/>
      <c r="J591" s="243"/>
      <c r="K591" s="243"/>
      <c r="L591" s="248"/>
      <c r="M591" s="249"/>
      <c r="N591" s="250"/>
      <c r="O591" s="250"/>
      <c r="P591" s="250"/>
      <c r="Q591" s="250"/>
      <c r="R591" s="250"/>
      <c r="S591" s="250"/>
      <c r="T591" s="251"/>
      <c r="AT591" s="252" t="s">
        <v>208</v>
      </c>
      <c r="AU591" s="252" t="s">
        <v>82</v>
      </c>
      <c r="AV591" s="12" t="s">
        <v>82</v>
      </c>
      <c r="AW591" s="12" t="s">
        <v>35</v>
      </c>
      <c r="AX591" s="12" t="s">
        <v>72</v>
      </c>
      <c r="AY591" s="252" t="s">
        <v>158</v>
      </c>
    </row>
    <row r="592" spans="2:51" s="12" customFormat="1" ht="13.5">
      <c r="B592" s="242"/>
      <c r="C592" s="243"/>
      <c r="D592" s="229" t="s">
        <v>208</v>
      </c>
      <c r="E592" s="244" t="s">
        <v>21</v>
      </c>
      <c r="F592" s="245" t="s">
        <v>977</v>
      </c>
      <c r="G592" s="243"/>
      <c r="H592" s="246">
        <v>655</v>
      </c>
      <c r="I592" s="247"/>
      <c r="J592" s="243"/>
      <c r="K592" s="243"/>
      <c r="L592" s="248"/>
      <c r="M592" s="249"/>
      <c r="N592" s="250"/>
      <c r="O592" s="250"/>
      <c r="P592" s="250"/>
      <c r="Q592" s="250"/>
      <c r="R592" s="250"/>
      <c r="S592" s="250"/>
      <c r="T592" s="251"/>
      <c r="AT592" s="252" t="s">
        <v>208</v>
      </c>
      <c r="AU592" s="252" t="s">
        <v>82</v>
      </c>
      <c r="AV592" s="12" t="s">
        <v>82</v>
      </c>
      <c r="AW592" s="12" t="s">
        <v>35</v>
      </c>
      <c r="AX592" s="12" t="s">
        <v>72</v>
      </c>
      <c r="AY592" s="252" t="s">
        <v>158</v>
      </c>
    </row>
    <row r="593" spans="2:51" s="12" customFormat="1" ht="13.5">
      <c r="B593" s="242"/>
      <c r="C593" s="243"/>
      <c r="D593" s="229" t="s">
        <v>208</v>
      </c>
      <c r="E593" s="244" t="s">
        <v>21</v>
      </c>
      <c r="F593" s="245" t="s">
        <v>978</v>
      </c>
      <c r="G593" s="243"/>
      <c r="H593" s="246">
        <v>190</v>
      </c>
      <c r="I593" s="247"/>
      <c r="J593" s="243"/>
      <c r="K593" s="243"/>
      <c r="L593" s="248"/>
      <c r="M593" s="249"/>
      <c r="N593" s="250"/>
      <c r="O593" s="250"/>
      <c r="P593" s="250"/>
      <c r="Q593" s="250"/>
      <c r="R593" s="250"/>
      <c r="S593" s="250"/>
      <c r="T593" s="251"/>
      <c r="AT593" s="252" t="s">
        <v>208</v>
      </c>
      <c r="AU593" s="252" t="s">
        <v>82</v>
      </c>
      <c r="AV593" s="12" t="s">
        <v>82</v>
      </c>
      <c r="AW593" s="12" t="s">
        <v>35</v>
      </c>
      <c r="AX593" s="12" t="s">
        <v>72</v>
      </c>
      <c r="AY593" s="252" t="s">
        <v>158</v>
      </c>
    </row>
    <row r="594" spans="2:51" s="12" customFormat="1" ht="13.5">
      <c r="B594" s="242"/>
      <c r="C594" s="243"/>
      <c r="D594" s="229" t="s">
        <v>208</v>
      </c>
      <c r="E594" s="244" t="s">
        <v>21</v>
      </c>
      <c r="F594" s="245" t="s">
        <v>979</v>
      </c>
      <c r="G594" s="243"/>
      <c r="H594" s="246">
        <v>100</v>
      </c>
      <c r="I594" s="247"/>
      <c r="J594" s="243"/>
      <c r="K594" s="243"/>
      <c r="L594" s="248"/>
      <c r="M594" s="249"/>
      <c r="N594" s="250"/>
      <c r="O594" s="250"/>
      <c r="P594" s="250"/>
      <c r="Q594" s="250"/>
      <c r="R594" s="250"/>
      <c r="S594" s="250"/>
      <c r="T594" s="251"/>
      <c r="AT594" s="252" t="s">
        <v>208</v>
      </c>
      <c r="AU594" s="252" t="s">
        <v>82</v>
      </c>
      <c r="AV594" s="12" t="s">
        <v>82</v>
      </c>
      <c r="AW594" s="12" t="s">
        <v>35</v>
      </c>
      <c r="AX594" s="12" t="s">
        <v>72</v>
      </c>
      <c r="AY594" s="252" t="s">
        <v>158</v>
      </c>
    </row>
    <row r="595" spans="2:51" s="12" customFormat="1" ht="13.5">
      <c r="B595" s="242"/>
      <c r="C595" s="243"/>
      <c r="D595" s="229" t="s">
        <v>208</v>
      </c>
      <c r="E595" s="244" t="s">
        <v>21</v>
      </c>
      <c r="F595" s="245" t="s">
        <v>980</v>
      </c>
      <c r="G595" s="243"/>
      <c r="H595" s="246">
        <v>556</v>
      </c>
      <c r="I595" s="247"/>
      <c r="J595" s="243"/>
      <c r="K595" s="243"/>
      <c r="L595" s="248"/>
      <c r="M595" s="249"/>
      <c r="N595" s="250"/>
      <c r="O595" s="250"/>
      <c r="P595" s="250"/>
      <c r="Q595" s="250"/>
      <c r="R595" s="250"/>
      <c r="S595" s="250"/>
      <c r="T595" s="251"/>
      <c r="AT595" s="252" t="s">
        <v>208</v>
      </c>
      <c r="AU595" s="252" t="s">
        <v>82</v>
      </c>
      <c r="AV595" s="12" t="s">
        <v>82</v>
      </c>
      <c r="AW595" s="12" t="s">
        <v>35</v>
      </c>
      <c r="AX595" s="12" t="s">
        <v>72</v>
      </c>
      <c r="AY595" s="252" t="s">
        <v>158</v>
      </c>
    </row>
    <row r="596" spans="2:51" s="12" customFormat="1" ht="13.5">
      <c r="B596" s="242"/>
      <c r="C596" s="243"/>
      <c r="D596" s="229" t="s">
        <v>208</v>
      </c>
      <c r="E596" s="244" t="s">
        <v>21</v>
      </c>
      <c r="F596" s="245" t="s">
        <v>383</v>
      </c>
      <c r="G596" s="243"/>
      <c r="H596" s="246">
        <v>120</v>
      </c>
      <c r="I596" s="247"/>
      <c r="J596" s="243"/>
      <c r="K596" s="243"/>
      <c r="L596" s="248"/>
      <c r="M596" s="249"/>
      <c r="N596" s="250"/>
      <c r="O596" s="250"/>
      <c r="P596" s="250"/>
      <c r="Q596" s="250"/>
      <c r="R596" s="250"/>
      <c r="S596" s="250"/>
      <c r="T596" s="251"/>
      <c r="AT596" s="252" t="s">
        <v>208</v>
      </c>
      <c r="AU596" s="252" t="s">
        <v>82</v>
      </c>
      <c r="AV596" s="12" t="s">
        <v>82</v>
      </c>
      <c r="AW596" s="12" t="s">
        <v>35</v>
      </c>
      <c r="AX596" s="12" t="s">
        <v>72</v>
      </c>
      <c r="AY596" s="252" t="s">
        <v>158</v>
      </c>
    </row>
    <row r="597" spans="2:51" s="12" customFormat="1" ht="13.5">
      <c r="B597" s="242"/>
      <c r="C597" s="243"/>
      <c r="D597" s="229" t="s">
        <v>208</v>
      </c>
      <c r="E597" s="244" t="s">
        <v>21</v>
      </c>
      <c r="F597" s="245" t="s">
        <v>982</v>
      </c>
      <c r="G597" s="243"/>
      <c r="H597" s="246">
        <v>160</v>
      </c>
      <c r="I597" s="247"/>
      <c r="J597" s="243"/>
      <c r="K597" s="243"/>
      <c r="L597" s="248"/>
      <c r="M597" s="249"/>
      <c r="N597" s="250"/>
      <c r="O597" s="250"/>
      <c r="P597" s="250"/>
      <c r="Q597" s="250"/>
      <c r="R597" s="250"/>
      <c r="S597" s="250"/>
      <c r="T597" s="251"/>
      <c r="AT597" s="252" t="s">
        <v>208</v>
      </c>
      <c r="AU597" s="252" t="s">
        <v>82</v>
      </c>
      <c r="AV597" s="12" t="s">
        <v>82</v>
      </c>
      <c r="AW597" s="12" t="s">
        <v>35</v>
      </c>
      <c r="AX597" s="12" t="s">
        <v>72</v>
      </c>
      <c r="AY597" s="252" t="s">
        <v>158</v>
      </c>
    </row>
    <row r="598" spans="2:51" s="12" customFormat="1" ht="13.5">
      <c r="B598" s="242"/>
      <c r="C598" s="243"/>
      <c r="D598" s="229" t="s">
        <v>208</v>
      </c>
      <c r="E598" s="244" t="s">
        <v>21</v>
      </c>
      <c r="F598" s="245" t="s">
        <v>1074</v>
      </c>
      <c r="G598" s="243"/>
      <c r="H598" s="246">
        <v>772</v>
      </c>
      <c r="I598" s="247"/>
      <c r="J598" s="243"/>
      <c r="K598" s="243"/>
      <c r="L598" s="248"/>
      <c r="M598" s="249"/>
      <c r="N598" s="250"/>
      <c r="O598" s="250"/>
      <c r="P598" s="250"/>
      <c r="Q598" s="250"/>
      <c r="R598" s="250"/>
      <c r="S598" s="250"/>
      <c r="T598" s="251"/>
      <c r="AT598" s="252" t="s">
        <v>208</v>
      </c>
      <c r="AU598" s="252" t="s">
        <v>82</v>
      </c>
      <c r="AV598" s="12" t="s">
        <v>82</v>
      </c>
      <c r="AW598" s="12" t="s">
        <v>35</v>
      </c>
      <c r="AX598" s="12" t="s">
        <v>72</v>
      </c>
      <c r="AY598" s="252" t="s">
        <v>158</v>
      </c>
    </row>
    <row r="599" spans="2:51" s="12" customFormat="1" ht="13.5">
      <c r="B599" s="242"/>
      <c r="C599" s="243"/>
      <c r="D599" s="229" t="s">
        <v>208</v>
      </c>
      <c r="E599" s="244" t="s">
        <v>21</v>
      </c>
      <c r="F599" s="245" t="s">
        <v>984</v>
      </c>
      <c r="G599" s="243"/>
      <c r="H599" s="246">
        <v>690</v>
      </c>
      <c r="I599" s="247"/>
      <c r="J599" s="243"/>
      <c r="K599" s="243"/>
      <c r="L599" s="248"/>
      <c r="M599" s="249"/>
      <c r="N599" s="250"/>
      <c r="O599" s="250"/>
      <c r="P599" s="250"/>
      <c r="Q599" s="250"/>
      <c r="R599" s="250"/>
      <c r="S599" s="250"/>
      <c r="T599" s="251"/>
      <c r="AT599" s="252" t="s">
        <v>208</v>
      </c>
      <c r="AU599" s="252" t="s">
        <v>82</v>
      </c>
      <c r="AV599" s="12" t="s">
        <v>82</v>
      </c>
      <c r="AW599" s="12" t="s">
        <v>35</v>
      </c>
      <c r="AX599" s="12" t="s">
        <v>72</v>
      </c>
      <c r="AY599" s="252" t="s">
        <v>158</v>
      </c>
    </row>
    <row r="600" spans="2:51" s="12" customFormat="1" ht="13.5">
      <c r="B600" s="242"/>
      <c r="C600" s="243"/>
      <c r="D600" s="229" t="s">
        <v>208</v>
      </c>
      <c r="E600" s="244" t="s">
        <v>21</v>
      </c>
      <c r="F600" s="245" t="s">
        <v>387</v>
      </c>
      <c r="G600" s="243"/>
      <c r="H600" s="246">
        <v>34</v>
      </c>
      <c r="I600" s="247"/>
      <c r="J600" s="243"/>
      <c r="K600" s="243"/>
      <c r="L600" s="248"/>
      <c r="M600" s="249"/>
      <c r="N600" s="250"/>
      <c r="O600" s="250"/>
      <c r="P600" s="250"/>
      <c r="Q600" s="250"/>
      <c r="R600" s="250"/>
      <c r="S600" s="250"/>
      <c r="T600" s="251"/>
      <c r="AT600" s="252" t="s">
        <v>208</v>
      </c>
      <c r="AU600" s="252" t="s">
        <v>82</v>
      </c>
      <c r="AV600" s="12" t="s">
        <v>82</v>
      </c>
      <c r="AW600" s="12" t="s">
        <v>35</v>
      </c>
      <c r="AX600" s="12" t="s">
        <v>72</v>
      </c>
      <c r="AY600" s="252" t="s">
        <v>158</v>
      </c>
    </row>
    <row r="601" spans="2:51" s="13" customFormat="1" ht="13.5">
      <c r="B601" s="253"/>
      <c r="C601" s="254"/>
      <c r="D601" s="229" t="s">
        <v>208</v>
      </c>
      <c r="E601" s="255" t="s">
        <v>21</v>
      </c>
      <c r="F601" s="256" t="s">
        <v>211</v>
      </c>
      <c r="G601" s="254"/>
      <c r="H601" s="257">
        <v>3557</v>
      </c>
      <c r="I601" s="258"/>
      <c r="J601" s="254"/>
      <c r="K601" s="254"/>
      <c r="L601" s="259"/>
      <c r="M601" s="260"/>
      <c r="N601" s="261"/>
      <c r="O601" s="261"/>
      <c r="P601" s="261"/>
      <c r="Q601" s="261"/>
      <c r="R601" s="261"/>
      <c r="S601" s="261"/>
      <c r="T601" s="262"/>
      <c r="AT601" s="263" t="s">
        <v>208</v>
      </c>
      <c r="AU601" s="263" t="s">
        <v>82</v>
      </c>
      <c r="AV601" s="13" t="s">
        <v>165</v>
      </c>
      <c r="AW601" s="13" t="s">
        <v>35</v>
      </c>
      <c r="AX601" s="13" t="s">
        <v>77</v>
      </c>
      <c r="AY601" s="263" t="s">
        <v>158</v>
      </c>
    </row>
    <row r="602" spans="2:65" s="1" customFormat="1" ht="16.5" customHeight="1">
      <c r="B602" s="45"/>
      <c r="C602" s="264" t="s">
        <v>1075</v>
      </c>
      <c r="D602" s="264" t="s">
        <v>261</v>
      </c>
      <c r="E602" s="265" t="s">
        <v>1076</v>
      </c>
      <c r="F602" s="266" t="s">
        <v>1077</v>
      </c>
      <c r="G602" s="267" t="s">
        <v>163</v>
      </c>
      <c r="H602" s="268">
        <v>3912.7</v>
      </c>
      <c r="I602" s="269"/>
      <c r="J602" s="270">
        <f>ROUND(I602*H602,2)</f>
        <v>0</v>
      </c>
      <c r="K602" s="266" t="s">
        <v>21</v>
      </c>
      <c r="L602" s="271"/>
      <c r="M602" s="272" t="s">
        <v>21</v>
      </c>
      <c r="N602" s="273" t="s">
        <v>43</v>
      </c>
      <c r="O602" s="46"/>
      <c r="P602" s="226">
        <f>O602*H602</f>
        <v>0</v>
      </c>
      <c r="Q602" s="226">
        <v>0</v>
      </c>
      <c r="R602" s="226">
        <f>Q602*H602</f>
        <v>0</v>
      </c>
      <c r="S602" s="226">
        <v>0</v>
      </c>
      <c r="T602" s="227">
        <f>S602*H602</f>
        <v>0</v>
      </c>
      <c r="AR602" s="23" t="s">
        <v>312</v>
      </c>
      <c r="AT602" s="23" t="s">
        <v>261</v>
      </c>
      <c r="AU602" s="23" t="s">
        <v>82</v>
      </c>
      <c r="AY602" s="23" t="s">
        <v>158</v>
      </c>
      <c r="BE602" s="228">
        <f>IF(N602="základní",J602,0)</f>
        <v>0</v>
      </c>
      <c r="BF602" s="228">
        <f>IF(N602="snížená",J602,0)</f>
        <v>0</v>
      </c>
      <c r="BG602" s="228">
        <f>IF(N602="zákl. přenesená",J602,0)</f>
        <v>0</v>
      </c>
      <c r="BH602" s="228">
        <f>IF(N602="sníž. přenesená",J602,0)</f>
        <v>0</v>
      </c>
      <c r="BI602" s="228">
        <f>IF(N602="nulová",J602,0)</f>
        <v>0</v>
      </c>
      <c r="BJ602" s="23" t="s">
        <v>77</v>
      </c>
      <c r="BK602" s="228">
        <f>ROUND(I602*H602,2)</f>
        <v>0</v>
      </c>
      <c r="BL602" s="23" t="s">
        <v>236</v>
      </c>
      <c r="BM602" s="23" t="s">
        <v>1078</v>
      </c>
    </row>
    <row r="603" spans="2:51" s="12" customFormat="1" ht="13.5">
      <c r="B603" s="242"/>
      <c r="C603" s="243"/>
      <c r="D603" s="229" t="s">
        <v>208</v>
      </c>
      <c r="E603" s="243"/>
      <c r="F603" s="245" t="s">
        <v>1079</v>
      </c>
      <c r="G603" s="243"/>
      <c r="H603" s="246">
        <v>3912.7</v>
      </c>
      <c r="I603" s="247"/>
      <c r="J603" s="243"/>
      <c r="K603" s="243"/>
      <c r="L603" s="248"/>
      <c r="M603" s="249"/>
      <c r="N603" s="250"/>
      <c r="O603" s="250"/>
      <c r="P603" s="250"/>
      <c r="Q603" s="250"/>
      <c r="R603" s="250"/>
      <c r="S603" s="250"/>
      <c r="T603" s="251"/>
      <c r="AT603" s="252" t="s">
        <v>208</v>
      </c>
      <c r="AU603" s="252" t="s">
        <v>82</v>
      </c>
      <c r="AV603" s="12" t="s">
        <v>82</v>
      </c>
      <c r="AW603" s="12" t="s">
        <v>6</v>
      </c>
      <c r="AX603" s="12" t="s">
        <v>77</v>
      </c>
      <c r="AY603" s="252" t="s">
        <v>158</v>
      </c>
    </row>
    <row r="604" spans="2:65" s="1" customFormat="1" ht="51" customHeight="1">
      <c r="B604" s="45"/>
      <c r="C604" s="217" t="s">
        <v>1080</v>
      </c>
      <c r="D604" s="217" t="s">
        <v>160</v>
      </c>
      <c r="E604" s="218" t="s">
        <v>1081</v>
      </c>
      <c r="F604" s="219" t="s">
        <v>1082</v>
      </c>
      <c r="G604" s="220" t="s">
        <v>163</v>
      </c>
      <c r="H604" s="221">
        <v>3340</v>
      </c>
      <c r="I604" s="222"/>
      <c r="J604" s="223">
        <f>ROUND(I604*H604,2)</f>
        <v>0</v>
      </c>
      <c r="K604" s="219" t="s">
        <v>164</v>
      </c>
      <c r="L604" s="71"/>
      <c r="M604" s="224" t="s">
        <v>21</v>
      </c>
      <c r="N604" s="225" t="s">
        <v>43</v>
      </c>
      <c r="O604" s="46"/>
      <c r="P604" s="226">
        <f>O604*H604</f>
        <v>0</v>
      </c>
      <c r="Q604" s="226">
        <v>0</v>
      </c>
      <c r="R604" s="226">
        <f>Q604*H604</f>
        <v>0</v>
      </c>
      <c r="S604" s="226">
        <v>0.008</v>
      </c>
      <c r="T604" s="227">
        <f>S604*H604</f>
        <v>26.72</v>
      </c>
      <c r="AR604" s="23" t="s">
        <v>236</v>
      </c>
      <c r="AT604" s="23" t="s">
        <v>160</v>
      </c>
      <c r="AU604" s="23" t="s">
        <v>82</v>
      </c>
      <c r="AY604" s="23" t="s">
        <v>158</v>
      </c>
      <c r="BE604" s="228">
        <f>IF(N604="základní",J604,0)</f>
        <v>0</v>
      </c>
      <c r="BF604" s="228">
        <f>IF(N604="snížená",J604,0)</f>
        <v>0</v>
      </c>
      <c r="BG604" s="228">
        <f>IF(N604="zákl. přenesená",J604,0)</f>
        <v>0</v>
      </c>
      <c r="BH604" s="228">
        <f>IF(N604="sníž. přenesená",J604,0)</f>
        <v>0</v>
      </c>
      <c r="BI604" s="228">
        <f>IF(N604="nulová",J604,0)</f>
        <v>0</v>
      </c>
      <c r="BJ604" s="23" t="s">
        <v>77</v>
      </c>
      <c r="BK604" s="228">
        <f>ROUND(I604*H604,2)</f>
        <v>0</v>
      </c>
      <c r="BL604" s="23" t="s">
        <v>236</v>
      </c>
      <c r="BM604" s="23" t="s">
        <v>1083</v>
      </c>
    </row>
    <row r="605" spans="2:47" s="1" customFormat="1" ht="13.5">
      <c r="B605" s="45"/>
      <c r="C605" s="73"/>
      <c r="D605" s="229" t="s">
        <v>167</v>
      </c>
      <c r="E605" s="73"/>
      <c r="F605" s="230" t="s">
        <v>1004</v>
      </c>
      <c r="G605" s="73"/>
      <c r="H605" s="73"/>
      <c r="I605" s="188"/>
      <c r="J605" s="73"/>
      <c r="K605" s="73"/>
      <c r="L605" s="71"/>
      <c r="M605" s="231"/>
      <c r="N605" s="46"/>
      <c r="O605" s="46"/>
      <c r="P605" s="46"/>
      <c r="Q605" s="46"/>
      <c r="R605" s="46"/>
      <c r="S605" s="46"/>
      <c r="T605" s="94"/>
      <c r="AT605" s="23" t="s">
        <v>167</v>
      </c>
      <c r="AU605" s="23" t="s">
        <v>82</v>
      </c>
    </row>
    <row r="606" spans="2:51" s="12" customFormat="1" ht="13.5">
      <c r="B606" s="242"/>
      <c r="C606" s="243"/>
      <c r="D606" s="229" t="s">
        <v>208</v>
      </c>
      <c r="E606" s="244" t="s">
        <v>21</v>
      </c>
      <c r="F606" s="245" t="s">
        <v>871</v>
      </c>
      <c r="G606" s="243"/>
      <c r="H606" s="246">
        <v>265</v>
      </c>
      <c r="I606" s="247"/>
      <c r="J606" s="243"/>
      <c r="K606" s="243"/>
      <c r="L606" s="248"/>
      <c r="M606" s="249"/>
      <c r="N606" s="250"/>
      <c r="O606" s="250"/>
      <c r="P606" s="250"/>
      <c r="Q606" s="250"/>
      <c r="R606" s="250"/>
      <c r="S606" s="250"/>
      <c r="T606" s="251"/>
      <c r="AT606" s="252" t="s">
        <v>208</v>
      </c>
      <c r="AU606" s="252" t="s">
        <v>82</v>
      </c>
      <c r="AV606" s="12" t="s">
        <v>82</v>
      </c>
      <c r="AW606" s="12" t="s">
        <v>35</v>
      </c>
      <c r="AX606" s="12" t="s">
        <v>72</v>
      </c>
      <c r="AY606" s="252" t="s">
        <v>158</v>
      </c>
    </row>
    <row r="607" spans="2:51" s="12" customFormat="1" ht="13.5">
      <c r="B607" s="242"/>
      <c r="C607" s="243"/>
      <c r="D607" s="229" t="s">
        <v>208</v>
      </c>
      <c r="E607" s="244" t="s">
        <v>21</v>
      </c>
      <c r="F607" s="245" t="s">
        <v>1084</v>
      </c>
      <c r="G607" s="243"/>
      <c r="H607" s="246">
        <v>625</v>
      </c>
      <c r="I607" s="247"/>
      <c r="J607" s="243"/>
      <c r="K607" s="243"/>
      <c r="L607" s="248"/>
      <c r="M607" s="249"/>
      <c r="N607" s="250"/>
      <c r="O607" s="250"/>
      <c r="P607" s="250"/>
      <c r="Q607" s="250"/>
      <c r="R607" s="250"/>
      <c r="S607" s="250"/>
      <c r="T607" s="251"/>
      <c r="AT607" s="252" t="s">
        <v>208</v>
      </c>
      <c r="AU607" s="252" t="s">
        <v>82</v>
      </c>
      <c r="AV607" s="12" t="s">
        <v>82</v>
      </c>
      <c r="AW607" s="12" t="s">
        <v>35</v>
      </c>
      <c r="AX607" s="12" t="s">
        <v>72</v>
      </c>
      <c r="AY607" s="252" t="s">
        <v>158</v>
      </c>
    </row>
    <row r="608" spans="2:51" s="12" customFormat="1" ht="13.5">
      <c r="B608" s="242"/>
      <c r="C608" s="243"/>
      <c r="D608" s="229" t="s">
        <v>208</v>
      </c>
      <c r="E608" s="244" t="s">
        <v>21</v>
      </c>
      <c r="F608" s="245" t="s">
        <v>1085</v>
      </c>
      <c r="G608" s="243"/>
      <c r="H608" s="246">
        <v>528</v>
      </c>
      <c r="I608" s="247"/>
      <c r="J608" s="243"/>
      <c r="K608" s="243"/>
      <c r="L608" s="248"/>
      <c r="M608" s="249"/>
      <c r="N608" s="250"/>
      <c r="O608" s="250"/>
      <c r="P608" s="250"/>
      <c r="Q608" s="250"/>
      <c r="R608" s="250"/>
      <c r="S608" s="250"/>
      <c r="T608" s="251"/>
      <c r="AT608" s="252" t="s">
        <v>208</v>
      </c>
      <c r="AU608" s="252" t="s">
        <v>82</v>
      </c>
      <c r="AV608" s="12" t="s">
        <v>82</v>
      </c>
      <c r="AW608" s="12" t="s">
        <v>35</v>
      </c>
      <c r="AX608" s="12" t="s">
        <v>72</v>
      </c>
      <c r="AY608" s="252" t="s">
        <v>158</v>
      </c>
    </row>
    <row r="609" spans="2:51" s="12" customFormat="1" ht="13.5">
      <c r="B609" s="242"/>
      <c r="C609" s="243"/>
      <c r="D609" s="229" t="s">
        <v>208</v>
      </c>
      <c r="E609" s="244" t="s">
        <v>21</v>
      </c>
      <c r="F609" s="245" t="s">
        <v>1086</v>
      </c>
      <c r="G609" s="243"/>
      <c r="H609" s="246">
        <v>115</v>
      </c>
      <c r="I609" s="247"/>
      <c r="J609" s="243"/>
      <c r="K609" s="243"/>
      <c r="L609" s="248"/>
      <c r="M609" s="249"/>
      <c r="N609" s="250"/>
      <c r="O609" s="250"/>
      <c r="P609" s="250"/>
      <c r="Q609" s="250"/>
      <c r="R609" s="250"/>
      <c r="S609" s="250"/>
      <c r="T609" s="251"/>
      <c r="AT609" s="252" t="s">
        <v>208</v>
      </c>
      <c r="AU609" s="252" t="s">
        <v>82</v>
      </c>
      <c r="AV609" s="12" t="s">
        <v>82</v>
      </c>
      <c r="AW609" s="12" t="s">
        <v>35</v>
      </c>
      <c r="AX609" s="12" t="s">
        <v>72</v>
      </c>
      <c r="AY609" s="252" t="s">
        <v>158</v>
      </c>
    </row>
    <row r="610" spans="2:51" s="12" customFormat="1" ht="13.5">
      <c r="B610" s="242"/>
      <c r="C610" s="243"/>
      <c r="D610" s="229" t="s">
        <v>208</v>
      </c>
      <c r="E610" s="244" t="s">
        <v>21</v>
      </c>
      <c r="F610" s="245" t="s">
        <v>969</v>
      </c>
      <c r="G610" s="243"/>
      <c r="H610" s="246">
        <v>152</v>
      </c>
      <c r="I610" s="247"/>
      <c r="J610" s="243"/>
      <c r="K610" s="243"/>
      <c r="L610" s="248"/>
      <c r="M610" s="249"/>
      <c r="N610" s="250"/>
      <c r="O610" s="250"/>
      <c r="P610" s="250"/>
      <c r="Q610" s="250"/>
      <c r="R610" s="250"/>
      <c r="S610" s="250"/>
      <c r="T610" s="251"/>
      <c r="AT610" s="252" t="s">
        <v>208</v>
      </c>
      <c r="AU610" s="252" t="s">
        <v>82</v>
      </c>
      <c r="AV610" s="12" t="s">
        <v>82</v>
      </c>
      <c r="AW610" s="12" t="s">
        <v>35</v>
      </c>
      <c r="AX610" s="12" t="s">
        <v>72</v>
      </c>
      <c r="AY610" s="252" t="s">
        <v>158</v>
      </c>
    </row>
    <row r="611" spans="2:51" s="12" customFormat="1" ht="13.5">
      <c r="B611" s="242"/>
      <c r="C611" s="243"/>
      <c r="D611" s="229" t="s">
        <v>208</v>
      </c>
      <c r="E611" s="244" t="s">
        <v>21</v>
      </c>
      <c r="F611" s="245" t="s">
        <v>970</v>
      </c>
      <c r="G611" s="243"/>
      <c r="H611" s="246">
        <v>733</v>
      </c>
      <c r="I611" s="247"/>
      <c r="J611" s="243"/>
      <c r="K611" s="243"/>
      <c r="L611" s="248"/>
      <c r="M611" s="249"/>
      <c r="N611" s="250"/>
      <c r="O611" s="250"/>
      <c r="P611" s="250"/>
      <c r="Q611" s="250"/>
      <c r="R611" s="250"/>
      <c r="S611" s="250"/>
      <c r="T611" s="251"/>
      <c r="AT611" s="252" t="s">
        <v>208</v>
      </c>
      <c r="AU611" s="252" t="s">
        <v>82</v>
      </c>
      <c r="AV611" s="12" t="s">
        <v>82</v>
      </c>
      <c r="AW611" s="12" t="s">
        <v>35</v>
      </c>
      <c r="AX611" s="12" t="s">
        <v>72</v>
      </c>
      <c r="AY611" s="252" t="s">
        <v>158</v>
      </c>
    </row>
    <row r="612" spans="2:51" s="12" customFormat="1" ht="13.5">
      <c r="B612" s="242"/>
      <c r="C612" s="243"/>
      <c r="D612" s="229" t="s">
        <v>208</v>
      </c>
      <c r="E612" s="244" t="s">
        <v>21</v>
      </c>
      <c r="F612" s="245" t="s">
        <v>971</v>
      </c>
      <c r="G612" s="243"/>
      <c r="H612" s="246">
        <v>660</v>
      </c>
      <c r="I612" s="247"/>
      <c r="J612" s="243"/>
      <c r="K612" s="243"/>
      <c r="L612" s="248"/>
      <c r="M612" s="249"/>
      <c r="N612" s="250"/>
      <c r="O612" s="250"/>
      <c r="P612" s="250"/>
      <c r="Q612" s="250"/>
      <c r="R612" s="250"/>
      <c r="S612" s="250"/>
      <c r="T612" s="251"/>
      <c r="AT612" s="252" t="s">
        <v>208</v>
      </c>
      <c r="AU612" s="252" t="s">
        <v>82</v>
      </c>
      <c r="AV612" s="12" t="s">
        <v>82</v>
      </c>
      <c r="AW612" s="12" t="s">
        <v>35</v>
      </c>
      <c r="AX612" s="12" t="s">
        <v>72</v>
      </c>
      <c r="AY612" s="252" t="s">
        <v>158</v>
      </c>
    </row>
    <row r="613" spans="2:51" s="12" customFormat="1" ht="13.5">
      <c r="B613" s="242"/>
      <c r="C613" s="243"/>
      <c r="D613" s="229" t="s">
        <v>208</v>
      </c>
      <c r="E613" s="244" t="s">
        <v>21</v>
      </c>
      <c r="F613" s="245" t="s">
        <v>1087</v>
      </c>
      <c r="G613" s="243"/>
      <c r="H613" s="246">
        <v>230</v>
      </c>
      <c r="I613" s="247"/>
      <c r="J613" s="243"/>
      <c r="K613" s="243"/>
      <c r="L613" s="248"/>
      <c r="M613" s="249"/>
      <c r="N613" s="250"/>
      <c r="O613" s="250"/>
      <c r="P613" s="250"/>
      <c r="Q613" s="250"/>
      <c r="R613" s="250"/>
      <c r="S613" s="250"/>
      <c r="T613" s="251"/>
      <c r="AT613" s="252" t="s">
        <v>208</v>
      </c>
      <c r="AU613" s="252" t="s">
        <v>82</v>
      </c>
      <c r="AV613" s="12" t="s">
        <v>82</v>
      </c>
      <c r="AW613" s="12" t="s">
        <v>35</v>
      </c>
      <c r="AX613" s="12" t="s">
        <v>72</v>
      </c>
      <c r="AY613" s="252" t="s">
        <v>158</v>
      </c>
    </row>
    <row r="614" spans="2:51" s="12" customFormat="1" ht="13.5">
      <c r="B614" s="242"/>
      <c r="C614" s="243"/>
      <c r="D614" s="229" t="s">
        <v>208</v>
      </c>
      <c r="E614" s="244" t="s">
        <v>21</v>
      </c>
      <c r="F614" s="245" t="s">
        <v>1088</v>
      </c>
      <c r="G614" s="243"/>
      <c r="H614" s="246">
        <v>32</v>
      </c>
      <c r="I614" s="247"/>
      <c r="J614" s="243"/>
      <c r="K614" s="243"/>
      <c r="L614" s="248"/>
      <c r="M614" s="249"/>
      <c r="N614" s="250"/>
      <c r="O614" s="250"/>
      <c r="P614" s="250"/>
      <c r="Q614" s="250"/>
      <c r="R614" s="250"/>
      <c r="S614" s="250"/>
      <c r="T614" s="251"/>
      <c r="AT614" s="252" t="s">
        <v>208</v>
      </c>
      <c r="AU614" s="252" t="s">
        <v>82</v>
      </c>
      <c r="AV614" s="12" t="s">
        <v>82</v>
      </c>
      <c r="AW614" s="12" t="s">
        <v>35</v>
      </c>
      <c r="AX614" s="12" t="s">
        <v>72</v>
      </c>
      <c r="AY614" s="252" t="s">
        <v>158</v>
      </c>
    </row>
    <row r="615" spans="2:51" s="13" customFormat="1" ht="13.5">
      <c r="B615" s="253"/>
      <c r="C615" s="254"/>
      <c r="D615" s="229" t="s">
        <v>208</v>
      </c>
      <c r="E615" s="255" t="s">
        <v>21</v>
      </c>
      <c r="F615" s="256" t="s">
        <v>211</v>
      </c>
      <c r="G615" s="254"/>
      <c r="H615" s="257">
        <v>3340</v>
      </c>
      <c r="I615" s="258"/>
      <c r="J615" s="254"/>
      <c r="K615" s="254"/>
      <c r="L615" s="259"/>
      <c r="M615" s="260"/>
      <c r="N615" s="261"/>
      <c r="O615" s="261"/>
      <c r="P615" s="261"/>
      <c r="Q615" s="261"/>
      <c r="R615" s="261"/>
      <c r="S615" s="261"/>
      <c r="T615" s="262"/>
      <c r="AT615" s="263" t="s">
        <v>208</v>
      </c>
      <c r="AU615" s="263" t="s">
        <v>82</v>
      </c>
      <c r="AV615" s="13" t="s">
        <v>165</v>
      </c>
      <c r="AW615" s="13" t="s">
        <v>35</v>
      </c>
      <c r="AX615" s="13" t="s">
        <v>77</v>
      </c>
      <c r="AY615" s="263" t="s">
        <v>158</v>
      </c>
    </row>
    <row r="616" spans="2:65" s="1" customFormat="1" ht="25.5" customHeight="1">
      <c r="B616" s="45"/>
      <c r="C616" s="217" t="s">
        <v>1089</v>
      </c>
      <c r="D616" s="217" t="s">
        <v>160</v>
      </c>
      <c r="E616" s="218" t="s">
        <v>1090</v>
      </c>
      <c r="F616" s="219" t="s">
        <v>1091</v>
      </c>
      <c r="G616" s="220" t="s">
        <v>163</v>
      </c>
      <c r="H616" s="221">
        <v>234</v>
      </c>
      <c r="I616" s="222"/>
      <c r="J616" s="223">
        <f>ROUND(I616*H616,2)</f>
        <v>0</v>
      </c>
      <c r="K616" s="219" t="s">
        <v>21</v>
      </c>
      <c r="L616" s="71"/>
      <c r="M616" s="224" t="s">
        <v>21</v>
      </c>
      <c r="N616" s="225" t="s">
        <v>43</v>
      </c>
      <c r="O616" s="46"/>
      <c r="P616" s="226">
        <f>O616*H616</f>
        <v>0</v>
      </c>
      <c r="Q616" s="226">
        <v>0</v>
      </c>
      <c r="R616" s="226">
        <f>Q616*H616</f>
        <v>0</v>
      </c>
      <c r="S616" s="226">
        <v>0</v>
      </c>
      <c r="T616" s="227">
        <f>S616*H616</f>
        <v>0</v>
      </c>
      <c r="AR616" s="23" t="s">
        <v>236</v>
      </c>
      <c r="AT616" s="23" t="s">
        <v>160</v>
      </c>
      <c r="AU616" s="23" t="s">
        <v>82</v>
      </c>
      <c r="AY616" s="23" t="s">
        <v>158</v>
      </c>
      <c r="BE616" s="228">
        <f>IF(N616="základní",J616,0)</f>
        <v>0</v>
      </c>
      <c r="BF616" s="228">
        <f>IF(N616="snížená",J616,0)</f>
        <v>0</v>
      </c>
      <c r="BG616" s="228">
        <f>IF(N616="zákl. přenesená",J616,0)</f>
        <v>0</v>
      </c>
      <c r="BH616" s="228">
        <f>IF(N616="sníž. přenesená",J616,0)</f>
        <v>0</v>
      </c>
      <c r="BI616" s="228">
        <f>IF(N616="nulová",J616,0)</f>
        <v>0</v>
      </c>
      <c r="BJ616" s="23" t="s">
        <v>77</v>
      </c>
      <c r="BK616" s="228">
        <f>ROUND(I616*H616,2)</f>
        <v>0</v>
      </c>
      <c r="BL616" s="23" t="s">
        <v>236</v>
      </c>
      <c r="BM616" s="23" t="s">
        <v>1092</v>
      </c>
    </row>
    <row r="617" spans="2:51" s="12" customFormat="1" ht="13.5">
      <c r="B617" s="242"/>
      <c r="C617" s="243"/>
      <c r="D617" s="229" t="s">
        <v>208</v>
      </c>
      <c r="E617" s="244" t="s">
        <v>21</v>
      </c>
      <c r="F617" s="245" t="s">
        <v>385</v>
      </c>
      <c r="G617" s="243"/>
      <c r="H617" s="246">
        <v>86</v>
      </c>
      <c r="I617" s="247"/>
      <c r="J617" s="243"/>
      <c r="K617" s="243"/>
      <c r="L617" s="248"/>
      <c r="M617" s="249"/>
      <c r="N617" s="250"/>
      <c r="O617" s="250"/>
      <c r="P617" s="250"/>
      <c r="Q617" s="250"/>
      <c r="R617" s="250"/>
      <c r="S617" s="250"/>
      <c r="T617" s="251"/>
      <c r="AT617" s="252" t="s">
        <v>208</v>
      </c>
      <c r="AU617" s="252" t="s">
        <v>82</v>
      </c>
      <c r="AV617" s="12" t="s">
        <v>82</v>
      </c>
      <c r="AW617" s="12" t="s">
        <v>35</v>
      </c>
      <c r="AX617" s="12" t="s">
        <v>72</v>
      </c>
      <c r="AY617" s="252" t="s">
        <v>158</v>
      </c>
    </row>
    <row r="618" spans="2:51" s="12" customFormat="1" ht="13.5">
      <c r="B618" s="242"/>
      <c r="C618" s="243"/>
      <c r="D618" s="229" t="s">
        <v>208</v>
      </c>
      <c r="E618" s="244" t="s">
        <v>21</v>
      </c>
      <c r="F618" s="245" t="s">
        <v>386</v>
      </c>
      <c r="G618" s="243"/>
      <c r="H618" s="246">
        <v>148</v>
      </c>
      <c r="I618" s="247"/>
      <c r="J618" s="243"/>
      <c r="K618" s="243"/>
      <c r="L618" s="248"/>
      <c r="M618" s="249"/>
      <c r="N618" s="250"/>
      <c r="O618" s="250"/>
      <c r="P618" s="250"/>
      <c r="Q618" s="250"/>
      <c r="R618" s="250"/>
      <c r="S618" s="250"/>
      <c r="T618" s="251"/>
      <c r="AT618" s="252" t="s">
        <v>208</v>
      </c>
      <c r="AU618" s="252" t="s">
        <v>82</v>
      </c>
      <c r="AV618" s="12" t="s">
        <v>82</v>
      </c>
      <c r="AW618" s="12" t="s">
        <v>35</v>
      </c>
      <c r="AX618" s="12" t="s">
        <v>72</v>
      </c>
      <c r="AY618" s="252" t="s">
        <v>158</v>
      </c>
    </row>
    <row r="619" spans="2:51" s="13" customFormat="1" ht="13.5">
      <c r="B619" s="253"/>
      <c r="C619" s="254"/>
      <c r="D619" s="229" t="s">
        <v>208</v>
      </c>
      <c r="E619" s="255" t="s">
        <v>21</v>
      </c>
      <c r="F619" s="256" t="s">
        <v>211</v>
      </c>
      <c r="G619" s="254"/>
      <c r="H619" s="257">
        <v>234</v>
      </c>
      <c r="I619" s="258"/>
      <c r="J619" s="254"/>
      <c r="K619" s="254"/>
      <c r="L619" s="259"/>
      <c r="M619" s="260"/>
      <c r="N619" s="261"/>
      <c r="O619" s="261"/>
      <c r="P619" s="261"/>
      <c r="Q619" s="261"/>
      <c r="R619" s="261"/>
      <c r="S619" s="261"/>
      <c r="T619" s="262"/>
      <c r="AT619" s="263" t="s">
        <v>208</v>
      </c>
      <c r="AU619" s="263" t="s">
        <v>82</v>
      </c>
      <c r="AV619" s="13" t="s">
        <v>165</v>
      </c>
      <c r="AW619" s="13" t="s">
        <v>35</v>
      </c>
      <c r="AX619" s="13" t="s">
        <v>77</v>
      </c>
      <c r="AY619" s="263" t="s">
        <v>158</v>
      </c>
    </row>
    <row r="620" spans="2:65" s="1" customFormat="1" ht="16.5" customHeight="1">
      <c r="B620" s="45"/>
      <c r="C620" s="264" t="s">
        <v>1093</v>
      </c>
      <c r="D620" s="264" t="s">
        <v>261</v>
      </c>
      <c r="E620" s="265" t="s">
        <v>1094</v>
      </c>
      <c r="F620" s="266" t="s">
        <v>1095</v>
      </c>
      <c r="G620" s="267" t="s">
        <v>163</v>
      </c>
      <c r="H620" s="268">
        <v>257.4</v>
      </c>
      <c r="I620" s="269"/>
      <c r="J620" s="270">
        <f>ROUND(I620*H620,2)</f>
        <v>0</v>
      </c>
      <c r="K620" s="266" t="s">
        <v>21</v>
      </c>
      <c r="L620" s="271"/>
      <c r="M620" s="272" t="s">
        <v>21</v>
      </c>
      <c r="N620" s="273" t="s">
        <v>43</v>
      </c>
      <c r="O620" s="46"/>
      <c r="P620" s="226">
        <f>O620*H620</f>
        <v>0</v>
      </c>
      <c r="Q620" s="226">
        <v>0</v>
      </c>
      <c r="R620" s="226">
        <f>Q620*H620</f>
        <v>0</v>
      </c>
      <c r="S620" s="226">
        <v>0</v>
      </c>
      <c r="T620" s="227">
        <f>S620*H620</f>
        <v>0</v>
      </c>
      <c r="AR620" s="23" t="s">
        <v>312</v>
      </c>
      <c r="AT620" s="23" t="s">
        <v>261</v>
      </c>
      <c r="AU620" s="23" t="s">
        <v>82</v>
      </c>
      <c r="AY620" s="23" t="s">
        <v>158</v>
      </c>
      <c r="BE620" s="228">
        <f>IF(N620="základní",J620,0)</f>
        <v>0</v>
      </c>
      <c r="BF620" s="228">
        <f>IF(N620="snížená",J620,0)</f>
        <v>0</v>
      </c>
      <c r="BG620" s="228">
        <f>IF(N620="zákl. přenesená",J620,0)</f>
        <v>0</v>
      </c>
      <c r="BH620" s="228">
        <f>IF(N620="sníž. přenesená",J620,0)</f>
        <v>0</v>
      </c>
      <c r="BI620" s="228">
        <f>IF(N620="nulová",J620,0)</f>
        <v>0</v>
      </c>
      <c r="BJ620" s="23" t="s">
        <v>77</v>
      </c>
      <c r="BK620" s="228">
        <f>ROUND(I620*H620,2)</f>
        <v>0</v>
      </c>
      <c r="BL620" s="23" t="s">
        <v>236</v>
      </c>
      <c r="BM620" s="23" t="s">
        <v>1096</v>
      </c>
    </row>
    <row r="621" spans="2:51" s="12" customFormat="1" ht="13.5">
      <c r="B621" s="242"/>
      <c r="C621" s="243"/>
      <c r="D621" s="229" t="s">
        <v>208</v>
      </c>
      <c r="E621" s="243"/>
      <c r="F621" s="245" t="s">
        <v>1097</v>
      </c>
      <c r="G621" s="243"/>
      <c r="H621" s="246">
        <v>257.4</v>
      </c>
      <c r="I621" s="247"/>
      <c r="J621" s="243"/>
      <c r="K621" s="243"/>
      <c r="L621" s="248"/>
      <c r="M621" s="249"/>
      <c r="N621" s="250"/>
      <c r="O621" s="250"/>
      <c r="P621" s="250"/>
      <c r="Q621" s="250"/>
      <c r="R621" s="250"/>
      <c r="S621" s="250"/>
      <c r="T621" s="251"/>
      <c r="AT621" s="252" t="s">
        <v>208</v>
      </c>
      <c r="AU621" s="252" t="s">
        <v>82</v>
      </c>
      <c r="AV621" s="12" t="s">
        <v>82</v>
      </c>
      <c r="AW621" s="12" t="s">
        <v>6</v>
      </c>
      <c r="AX621" s="12" t="s">
        <v>77</v>
      </c>
      <c r="AY621" s="252" t="s">
        <v>158</v>
      </c>
    </row>
    <row r="622" spans="2:65" s="1" customFormat="1" ht="16.5" customHeight="1">
      <c r="B622" s="45"/>
      <c r="C622" s="217" t="s">
        <v>1098</v>
      </c>
      <c r="D622" s="217" t="s">
        <v>160</v>
      </c>
      <c r="E622" s="218" t="s">
        <v>1099</v>
      </c>
      <c r="F622" s="219" t="s">
        <v>1100</v>
      </c>
      <c r="G622" s="220" t="s">
        <v>952</v>
      </c>
      <c r="H622" s="274"/>
      <c r="I622" s="222"/>
      <c r="J622" s="223">
        <f>ROUND(I622*H622,2)</f>
        <v>0</v>
      </c>
      <c r="K622" s="219" t="s">
        <v>164</v>
      </c>
      <c r="L622" s="71"/>
      <c r="M622" s="224" t="s">
        <v>21</v>
      </c>
      <c r="N622" s="225" t="s">
        <v>43</v>
      </c>
      <c r="O622" s="46"/>
      <c r="P622" s="226">
        <f>O622*H622</f>
        <v>0</v>
      </c>
      <c r="Q622" s="226">
        <v>0</v>
      </c>
      <c r="R622" s="226">
        <f>Q622*H622</f>
        <v>0</v>
      </c>
      <c r="S622" s="226">
        <v>0</v>
      </c>
      <c r="T622" s="227">
        <f>S622*H622</f>
        <v>0</v>
      </c>
      <c r="AR622" s="23" t="s">
        <v>236</v>
      </c>
      <c r="AT622" s="23" t="s">
        <v>160</v>
      </c>
      <c r="AU622" s="23" t="s">
        <v>82</v>
      </c>
      <c r="AY622" s="23" t="s">
        <v>158</v>
      </c>
      <c r="BE622" s="228">
        <f>IF(N622="základní",J622,0)</f>
        <v>0</v>
      </c>
      <c r="BF622" s="228">
        <f>IF(N622="snížená",J622,0)</f>
        <v>0</v>
      </c>
      <c r="BG622" s="228">
        <f>IF(N622="zákl. přenesená",J622,0)</f>
        <v>0</v>
      </c>
      <c r="BH622" s="228">
        <f>IF(N622="sníž. přenesená",J622,0)</f>
        <v>0</v>
      </c>
      <c r="BI622" s="228">
        <f>IF(N622="nulová",J622,0)</f>
        <v>0</v>
      </c>
      <c r="BJ622" s="23" t="s">
        <v>77</v>
      </c>
      <c r="BK622" s="228">
        <f>ROUND(I622*H622,2)</f>
        <v>0</v>
      </c>
      <c r="BL622" s="23" t="s">
        <v>236</v>
      </c>
      <c r="BM622" s="23" t="s">
        <v>1101</v>
      </c>
    </row>
    <row r="623" spans="2:47" s="1" customFormat="1" ht="13.5">
      <c r="B623" s="45"/>
      <c r="C623" s="73"/>
      <c r="D623" s="229" t="s">
        <v>167</v>
      </c>
      <c r="E623" s="73"/>
      <c r="F623" s="230" t="s">
        <v>1102</v>
      </c>
      <c r="G623" s="73"/>
      <c r="H623" s="73"/>
      <c r="I623" s="188"/>
      <c r="J623" s="73"/>
      <c r="K623" s="73"/>
      <c r="L623" s="71"/>
      <c r="M623" s="231"/>
      <c r="N623" s="46"/>
      <c r="O623" s="46"/>
      <c r="P623" s="46"/>
      <c r="Q623" s="46"/>
      <c r="R623" s="46"/>
      <c r="S623" s="46"/>
      <c r="T623" s="94"/>
      <c r="AT623" s="23" t="s">
        <v>167</v>
      </c>
      <c r="AU623" s="23" t="s">
        <v>82</v>
      </c>
    </row>
    <row r="624" spans="2:63" s="10" customFormat="1" ht="29.85" customHeight="1">
      <c r="B624" s="201"/>
      <c r="C624" s="202"/>
      <c r="D624" s="203" t="s">
        <v>71</v>
      </c>
      <c r="E624" s="215" t="s">
        <v>1103</v>
      </c>
      <c r="F624" s="215" t="s">
        <v>1104</v>
      </c>
      <c r="G624" s="202"/>
      <c r="H624" s="202"/>
      <c r="I624" s="205"/>
      <c r="J624" s="216">
        <f>BK624</f>
        <v>0</v>
      </c>
      <c r="K624" s="202"/>
      <c r="L624" s="207"/>
      <c r="M624" s="208"/>
      <c r="N624" s="209"/>
      <c r="O624" s="209"/>
      <c r="P624" s="210">
        <f>SUM(P625:P629)</f>
        <v>0</v>
      </c>
      <c r="Q624" s="209"/>
      <c r="R624" s="210">
        <f>SUM(R625:R629)</f>
        <v>0</v>
      </c>
      <c r="S624" s="209"/>
      <c r="T624" s="211">
        <f>SUM(T625:T629)</f>
        <v>0</v>
      </c>
      <c r="AR624" s="212" t="s">
        <v>82</v>
      </c>
      <c r="AT624" s="213" t="s">
        <v>71</v>
      </c>
      <c r="AU624" s="213" t="s">
        <v>77</v>
      </c>
      <c r="AY624" s="212" t="s">
        <v>158</v>
      </c>
      <c r="BK624" s="214">
        <f>SUM(BK625:BK629)</f>
        <v>0</v>
      </c>
    </row>
    <row r="625" spans="2:65" s="1" customFormat="1" ht="25.5" customHeight="1">
      <c r="B625" s="45"/>
      <c r="C625" s="217" t="s">
        <v>1105</v>
      </c>
      <c r="D625" s="217" t="s">
        <v>160</v>
      </c>
      <c r="E625" s="218" t="s">
        <v>1106</v>
      </c>
      <c r="F625" s="219" t="s">
        <v>1107</v>
      </c>
      <c r="G625" s="220" t="s">
        <v>269</v>
      </c>
      <c r="H625" s="221">
        <v>300</v>
      </c>
      <c r="I625" s="222"/>
      <c r="J625" s="223">
        <f>ROUND(I625*H625,2)</f>
        <v>0</v>
      </c>
      <c r="K625" s="219" t="s">
        <v>21</v>
      </c>
      <c r="L625" s="71"/>
      <c r="M625" s="224" t="s">
        <v>21</v>
      </c>
      <c r="N625" s="225" t="s">
        <v>43</v>
      </c>
      <c r="O625" s="46"/>
      <c r="P625" s="226">
        <f>O625*H625</f>
        <v>0</v>
      </c>
      <c r="Q625" s="226">
        <v>0</v>
      </c>
      <c r="R625" s="226">
        <f>Q625*H625</f>
        <v>0</v>
      </c>
      <c r="S625" s="226">
        <v>0</v>
      </c>
      <c r="T625" s="227">
        <f>S625*H625</f>
        <v>0</v>
      </c>
      <c r="AR625" s="23" t="s">
        <v>236</v>
      </c>
      <c r="AT625" s="23" t="s">
        <v>160</v>
      </c>
      <c r="AU625" s="23" t="s">
        <v>82</v>
      </c>
      <c r="AY625" s="23" t="s">
        <v>158</v>
      </c>
      <c r="BE625" s="228">
        <f>IF(N625="základní",J625,0)</f>
        <v>0</v>
      </c>
      <c r="BF625" s="228">
        <f>IF(N625="snížená",J625,0)</f>
        <v>0</v>
      </c>
      <c r="BG625" s="228">
        <f>IF(N625="zákl. přenesená",J625,0)</f>
        <v>0</v>
      </c>
      <c r="BH625" s="228">
        <f>IF(N625="sníž. přenesená",J625,0)</f>
        <v>0</v>
      </c>
      <c r="BI625" s="228">
        <f>IF(N625="nulová",J625,0)</f>
        <v>0</v>
      </c>
      <c r="BJ625" s="23" t="s">
        <v>77</v>
      </c>
      <c r="BK625" s="228">
        <f>ROUND(I625*H625,2)</f>
        <v>0</v>
      </c>
      <c r="BL625" s="23" t="s">
        <v>236</v>
      </c>
      <c r="BM625" s="23" t="s">
        <v>1108</v>
      </c>
    </row>
    <row r="626" spans="2:65" s="1" customFormat="1" ht="25.5" customHeight="1">
      <c r="B626" s="45"/>
      <c r="C626" s="217" t="s">
        <v>1109</v>
      </c>
      <c r="D626" s="217" t="s">
        <v>160</v>
      </c>
      <c r="E626" s="218" t="s">
        <v>1110</v>
      </c>
      <c r="F626" s="219" t="s">
        <v>1111</v>
      </c>
      <c r="G626" s="220" t="s">
        <v>269</v>
      </c>
      <c r="H626" s="221">
        <v>300</v>
      </c>
      <c r="I626" s="222"/>
      <c r="J626" s="223">
        <f>ROUND(I626*H626,2)</f>
        <v>0</v>
      </c>
      <c r="K626" s="219" t="s">
        <v>21</v>
      </c>
      <c r="L626" s="71"/>
      <c r="M626" s="224" t="s">
        <v>21</v>
      </c>
      <c r="N626" s="225" t="s">
        <v>43</v>
      </c>
      <c r="O626" s="46"/>
      <c r="P626" s="226">
        <f>O626*H626</f>
        <v>0</v>
      </c>
      <c r="Q626" s="226">
        <v>0</v>
      </c>
      <c r="R626" s="226">
        <f>Q626*H626</f>
        <v>0</v>
      </c>
      <c r="S626" s="226">
        <v>0</v>
      </c>
      <c r="T626" s="227">
        <f>S626*H626</f>
        <v>0</v>
      </c>
      <c r="AR626" s="23" t="s">
        <v>236</v>
      </c>
      <c r="AT626" s="23" t="s">
        <v>160</v>
      </c>
      <c r="AU626" s="23" t="s">
        <v>82</v>
      </c>
      <c r="AY626" s="23" t="s">
        <v>158</v>
      </c>
      <c r="BE626" s="228">
        <f>IF(N626="základní",J626,0)</f>
        <v>0</v>
      </c>
      <c r="BF626" s="228">
        <f>IF(N626="snížená",J626,0)</f>
        <v>0</v>
      </c>
      <c r="BG626" s="228">
        <f>IF(N626="zákl. přenesená",J626,0)</f>
        <v>0</v>
      </c>
      <c r="BH626" s="228">
        <f>IF(N626="sníž. přenesená",J626,0)</f>
        <v>0</v>
      </c>
      <c r="BI626" s="228">
        <f>IF(N626="nulová",J626,0)</f>
        <v>0</v>
      </c>
      <c r="BJ626" s="23" t="s">
        <v>77</v>
      </c>
      <c r="BK626" s="228">
        <f>ROUND(I626*H626,2)</f>
        <v>0</v>
      </c>
      <c r="BL626" s="23" t="s">
        <v>236</v>
      </c>
      <c r="BM626" s="23" t="s">
        <v>1112</v>
      </c>
    </row>
    <row r="627" spans="2:65" s="1" customFormat="1" ht="16.5" customHeight="1">
      <c r="B627" s="45"/>
      <c r="C627" s="264" t="s">
        <v>1113</v>
      </c>
      <c r="D627" s="264" t="s">
        <v>261</v>
      </c>
      <c r="E627" s="265" t="s">
        <v>1114</v>
      </c>
      <c r="F627" s="266" t="s">
        <v>1115</v>
      </c>
      <c r="G627" s="267" t="s">
        <v>269</v>
      </c>
      <c r="H627" s="268">
        <v>30</v>
      </c>
      <c r="I627" s="269"/>
      <c r="J627" s="270">
        <f>ROUND(I627*H627,2)</f>
        <v>0</v>
      </c>
      <c r="K627" s="266" t="s">
        <v>21</v>
      </c>
      <c r="L627" s="271"/>
      <c r="M627" s="272" t="s">
        <v>21</v>
      </c>
      <c r="N627" s="273" t="s">
        <v>43</v>
      </c>
      <c r="O627" s="46"/>
      <c r="P627" s="226">
        <f>O627*H627</f>
        <v>0</v>
      </c>
      <c r="Q627" s="226">
        <v>0</v>
      </c>
      <c r="R627" s="226">
        <f>Q627*H627</f>
        <v>0</v>
      </c>
      <c r="S627" s="226">
        <v>0</v>
      </c>
      <c r="T627" s="227">
        <f>S627*H627</f>
        <v>0</v>
      </c>
      <c r="AR627" s="23" t="s">
        <v>312</v>
      </c>
      <c r="AT627" s="23" t="s">
        <v>261</v>
      </c>
      <c r="AU627" s="23" t="s">
        <v>82</v>
      </c>
      <c r="AY627" s="23" t="s">
        <v>158</v>
      </c>
      <c r="BE627" s="228">
        <f>IF(N627="základní",J627,0)</f>
        <v>0</v>
      </c>
      <c r="BF627" s="228">
        <f>IF(N627="snížená",J627,0)</f>
        <v>0</v>
      </c>
      <c r="BG627" s="228">
        <f>IF(N627="zákl. přenesená",J627,0)</f>
        <v>0</v>
      </c>
      <c r="BH627" s="228">
        <f>IF(N627="sníž. přenesená",J627,0)</f>
        <v>0</v>
      </c>
      <c r="BI627" s="228">
        <f>IF(N627="nulová",J627,0)</f>
        <v>0</v>
      </c>
      <c r="BJ627" s="23" t="s">
        <v>77</v>
      </c>
      <c r="BK627" s="228">
        <f>ROUND(I627*H627,2)</f>
        <v>0</v>
      </c>
      <c r="BL627" s="23" t="s">
        <v>236</v>
      </c>
      <c r="BM627" s="23" t="s">
        <v>1116</v>
      </c>
    </row>
    <row r="628" spans="2:65" s="1" customFormat="1" ht="38.25" customHeight="1">
      <c r="B628" s="45"/>
      <c r="C628" s="217" t="s">
        <v>1117</v>
      </c>
      <c r="D628" s="217" t="s">
        <v>160</v>
      </c>
      <c r="E628" s="218" t="s">
        <v>1118</v>
      </c>
      <c r="F628" s="219" t="s">
        <v>1119</v>
      </c>
      <c r="G628" s="220" t="s">
        <v>952</v>
      </c>
      <c r="H628" s="274"/>
      <c r="I628" s="222"/>
      <c r="J628" s="223">
        <f>ROUND(I628*H628,2)</f>
        <v>0</v>
      </c>
      <c r="K628" s="219" t="s">
        <v>164</v>
      </c>
      <c r="L628" s="71"/>
      <c r="M628" s="224" t="s">
        <v>21</v>
      </c>
      <c r="N628" s="225" t="s">
        <v>43</v>
      </c>
      <c r="O628" s="46"/>
      <c r="P628" s="226">
        <f>O628*H628</f>
        <v>0</v>
      </c>
      <c r="Q628" s="226">
        <v>0</v>
      </c>
      <c r="R628" s="226">
        <f>Q628*H628</f>
        <v>0</v>
      </c>
      <c r="S628" s="226">
        <v>0</v>
      </c>
      <c r="T628" s="227">
        <f>S628*H628</f>
        <v>0</v>
      </c>
      <c r="AR628" s="23" t="s">
        <v>236</v>
      </c>
      <c r="AT628" s="23" t="s">
        <v>160</v>
      </c>
      <c r="AU628" s="23" t="s">
        <v>82</v>
      </c>
      <c r="AY628" s="23" t="s">
        <v>158</v>
      </c>
      <c r="BE628" s="228">
        <f>IF(N628="základní",J628,0)</f>
        <v>0</v>
      </c>
      <c r="BF628" s="228">
        <f>IF(N628="snížená",J628,0)</f>
        <v>0</v>
      </c>
      <c r="BG628" s="228">
        <f>IF(N628="zákl. přenesená",J628,0)</f>
        <v>0</v>
      </c>
      <c r="BH628" s="228">
        <f>IF(N628="sníž. přenesená",J628,0)</f>
        <v>0</v>
      </c>
      <c r="BI628" s="228">
        <f>IF(N628="nulová",J628,0)</f>
        <v>0</v>
      </c>
      <c r="BJ628" s="23" t="s">
        <v>77</v>
      </c>
      <c r="BK628" s="228">
        <f>ROUND(I628*H628,2)</f>
        <v>0</v>
      </c>
      <c r="BL628" s="23" t="s">
        <v>236</v>
      </c>
      <c r="BM628" s="23" t="s">
        <v>1120</v>
      </c>
    </row>
    <row r="629" spans="2:47" s="1" customFormat="1" ht="13.5">
      <c r="B629" s="45"/>
      <c r="C629" s="73"/>
      <c r="D629" s="229" t="s">
        <v>167</v>
      </c>
      <c r="E629" s="73"/>
      <c r="F629" s="230" t="s">
        <v>1121</v>
      </c>
      <c r="G629" s="73"/>
      <c r="H629" s="73"/>
      <c r="I629" s="188"/>
      <c r="J629" s="73"/>
      <c r="K629" s="73"/>
      <c r="L629" s="71"/>
      <c r="M629" s="231"/>
      <c r="N629" s="46"/>
      <c r="O629" s="46"/>
      <c r="P629" s="46"/>
      <c r="Q629" s="46"/>
      <c r="R629" s="46"/>
      <c r="S629" s="46"/>
      <c r="T629" s="94"/>
      <c r="AT629" s="23" t="s">
        <v>167</v>
      </c>
      <c r="AU629" s="23" t="s">
        <v>82</v>
      </c>
    </row>
    <row r="630" spans="2:63" s="10" customFormat="1" ht="29.85" customHeight="1">
      <c r="B630" s="201"/>
      <c r="C630" s="202"/>
      <c r="D630" s="203" t="s">
        <v>71</v>
      </c>
      <c r="E630" s="215" t="s">
        <v>1122</v>
      </c>
      <c r="F630" s="215" t="s">
        <v>1123</v>
      </c>
      <c r="G630" s="202"/>
      <c r="H630" s="202"/>
      <c r="I630" s="205"/>
      <c r="J630" s="216">
        <f>BK630</f>
        <v>0</v>
      </c>
      <c r="K630" s="202"/>
      <c r="L630" s="207"/>
      <c r="M630" s="208"/>
      <c r="N630" s="209"/>
      <c r="O630" s="209"/>
      <c r="P630" s="210">
        <f>SUM(P631:P632)</f>
        <v>0</v>
      </c>
      <c r="Q630" s="209"/>
      <c r="R630" s="210">
        <f>SUM(R631:R632)</f>
        <v>0.039</v>
      </c>
      <c r="S630" s="209"/>
      <c r="T630" s="211">
        <f>SUM(T631:T632)</f>
        <v>0.57891</v>
      </c>
      <c r="AR630" s="212" t="s">
        <v>82</v>
      </c>
      <c r="AT630" s="213" t="s">
        <v>71</v>
      </c>
      <c r="AU630" s="213" t="s">
        <v>77</v>
      </c>
      <c r="AY630" s="212" t="s">
        <v>158</v>
      </c>
      <c r="BK630" s="214">
        <f>SUM(BK631:BK632)</f>
        <v>0</v>
      </c>
    </row>
    <row r="631" spans="2:65" s="1" customFormat="1" ht="16.5" customHeight="1">
      <c r="B631" s="45"/>
      <c r="C631" s="217" t="s">
        <v>1124</v>
      </c>
      <c r="D631" s="217" t="s">
        <v>160</v>
      </c>
      <c r="E631" s="218" t="s">
        <v>1125</v>
      </c>
      <c r="F631" s="219" t="s">
        <v>1126</v>
      </c>
      <c r="G631" s="220" t="s">
        <v>269</v>
      </c>
      <c r="H631" s="221">
        <v>26</v>
      </c>
      <c r="I631" s="222"/>
      <c r="J631" s="223">
        <f>ROUND(I631*H631,2)</f>
        <v>0</v>
      </c>
      <c r="K631" s="219" t="s">
        <v>164</v>
      </c>
      <c r="L631" s="71"/>
      <c r="M631" s="224" t="s">
        <v>21</v>
      </c>
      <c r="N631" s="225" t="s">
        <v>43</v>
      </c>
      <c r="O631" s="46"/>
      <c r="P631" s="226">
        <f>O631*H631</f>
        <v>0</v>
      </c>
      <c r="Q631" s="226">
        <v>0.0015</v>
      </c>
      <c r="R631" s="226">
        <f>Q631*H631</f>
        <v>0.039</v>
      </c>
      <c r="S631" s="226">
        <v>0</v>
      </c>
      <c r="T631" s="227">
        <f>S631*H631</f>
        <v>0</v>
      </c>
      <c r="AR631" s="23" t="s">
        <v>236</v>
      </c>
      <c r="AT631" s="23" t="s">
        <v>160</v>
      </c>
      <c r="AU631" s="23" t="s">
        <v>82</v>
      </c>
      <c r="AY631" s="23" t="s">
        <v>158</v>
      </c>
      <c r="BE631" s="228">
        <f>IF(N631="základní",J631,0)</f>
        <v>0</v>
      </c>
      <c r="BF631" s="228">
        <f>IF(N631="snížená",J631,0)</f>
        <v>0</v>
      </c>
      <c r="BG631" s="228">
        <f>IF(N631="zákl. přenesená",J631,0)</f>
        <v>0</v>
      </c>
      <c r="BH631" s="228">
        <f>IF(N631="sníž. přenesená",J631,0)</f>
        <v>0</v>
      </c>
      <c r="BI631" s="228">
        <f>IF(N631="nulová",J631,0)</f>
        <v>0</v>
      </c>
      <c r="BJ631" s="23" t="s">
        <v>77</v>
      </c>
      <c r="BK631" s="228">
        <f>ROUND(I631*H631,2)</f>
        <v>0</v>
      </c>
      <c r="BL631" s="23" t="s">
        <v>236</v>
      </c>
      <c r="BM631" s="23" t="s">
        <v>1127</v>
      </c>
    </row>
    <row r="632" spans="2:65" s="1" customFormat="1" ht="16.5" customHeight="1">
      <c r="B632" s="45"/>
      <c r="C632" s="217" t="s">
        <v>1128</v>
      </c>
      <c r="D632" s="217" t="s">
        <v>160</v>
      </c>
      <c r="E632" s="218" t="s">
        <v>1129</v>
      </c>
      <c r="F632" s="219" t="s">
        <v>1130</v>
      </c>
      <c r="G632" s="220" t="s">
        <v>269</v>
      </c>
      <c r="H632" s="221">
        <v>23</v>
      </c>
      <c r="I632" s="222"/>
      <c r="J632" s="223">
        <f>ROUND(I632*H632,2)</f>
        <v>0</v>
      </c>
      <c r="K632" s="219" t="s">
        <v>164</v>
      </c>
      <c r="L632" s="71"/>
      <c r="M632" s="224" t="s">
        <v>21</v>
      </c>
      <c r="N632" s="225" t="s">
        <v>43</v>
      </c>
      <c r="O632" s="46"/>
      <c r="P632" s="226">
        <f>O632*H632</f>
        <v>0</v>
      </c>
      <c r="Q632" s="226">
        <v>0</v>
      </c>
      <c r="R632" s="226">
        <f>Q632*H632</f>
        <v>0</v>
      </c>
      <c r="S632" s="226">
        <v>0.02517</v>
      </c>
      <c r="T632" s="227">
        <f>S632*H632</f>
        <v>0.57891</v>
      </c>
      <c r="AR632" s="23" t="s">
        <v>236</v>
      </c>
      <c r="AT632" s="23" t="s">
        <v>160</v>
      </c>
      <c r="AU632" s="23" t="s">
        <v>82</v>
      </c>
      <c r="AY632" s="23" t="s">
        <v>158</v>
      </c>
      <c r="BE632" s="228">
        <f>IF(N632="základní",J632,0)</f>
        <v>0</v>
      </c>
      <c r="BF632" s="228">
        <f>IF(N632="snížená",J632,0)</f>
        <v>0</v>
      </c>
      <c r="BG632" s="228">
        <f>IF(N632="zákl. přenesená",J632,0)</f>
        <v>0</v>
      </c>
      <c r="BH632" s="228">
        <f>IF(N632="sníž. přenesená",J632,0)</f>
        <v>0</v>
      </c>
      <c r="BI632" s="228">
        <f>IF(N632="nulová",J632,0)</f>
        <v>0</v>
      </c>
      <c r="BJ632" s="23" t="s">
        <v>77</v>
      </c>
      <c r="BK632" s="228">
        <f>ROUND(I632*H632,2)</f>
        <v>0</v>
      </c>
      <c r="BL632" s="23" t="s">
        <v>236</v>
      </c>
      <c r="BM632" s="23" t="s">
        <v>1131</v>
      </c>
    </row>
    <row r="633" spans="2:63" s="10" customFormat="1" ht="29.85" customHeight="1">
      <c r="B633" s="201"/>
      <c r="C633" s="202"/>
      <c r="D633" s="203" t="s">
        <v>71</v>
      </c>
      <c r="E633" s="215" t="s">
        <v>1132</v>
      </c>
      <c r="F633" s="215" t="s">
        <v>1133</v>
      </c>
      <c r="G633" s="202"/>
      <c r="H633" s="202"/>
      <c r="I633" s="205"/>
      <c r="J633" s="216">
        <f>BK633</f>
        <v>0</v>
      </c>
      <c r="K633" s="202"/>
      <c r="L633" s="207"/>
      <c r="M633" s="208"/>
      <c r="N633" s="209"/>
      <c r="O633" s="209"/>
      <c r="P633" s="210">
        <f>P634</f>
        <v>0</v>
      </c>
      <c r="Q633" s="209"/>
      <c r="R633" s="210">
        <f>R634</f>
        <v>0</v>
      </c>
      <c r="S633" s="209"/>
      <c r="T633" s="211">
        <f>T634</f>
        <v>0</v>
      </c>
      <c r="AR633" s="212" t="s">
        <v>82</v>
      </c>
      <c r="AT633" s="213" t="s">
        <v>71</v>
      </c>
      <c r="AU633" s="213" t="s">
        <v>77</v>
      </c>
      <c r="AY633" s="212" t="s">
        <v>158</v>
      </c>
      <c r="BK633" s="214">
        <f>BK634</f>
        <v>0</v>
      </c>
    </row>
    <row r="634" spans="2:65" s="1" customFormat="1" ht="16.5" customHeight="1">
      <c r="B634" s="45"/>
      <c r="C634" s="217" t="s">
        <v>1134</v>
      </c>
      <c r="D634" s="217" t="s">
        <v>160</v>
      </c>
      <c r="E634" s="218" t="s">
        <v>1135</v>
      </c>
      <c r="F634" s="219" t="s">
        <v>1136</v>
      </c>
      <c r="G634" s="220" t="s">
        <v>400</v>
      </c>
      <c r="H634" s="221">
        <v>1</v>
      </c>
      <c r="I634" s="222"/>
      <c r="J634" s="223">
        <f>ROUND(I634*H634,2)</f>
        <v>0</v>
      </c>
      <c r="K634" s="219" t="s">
        <v>21</v>
      </c>
      <c r="L634" s="71"/>
      <c r="M634" s="224" t="s">
        <v>21</v>
      </c>
      <c r="N634" s="225" t="s">
        <v>43</v>
      </c>
      <c r="O634" s="46"/>
      <c r="P634" s="226">
        <f>O634*H634</f>
        <v>0</v>
      </c>
      <c r="Q634" s="226">
        <v>0</v>
      </c>
      <c r="R634" s="226">
        <f>Q634*H634</f>
        <v>0</v>
      </c>
      <c r="S634" s="226">
        <v>0</v>
      </c>
      <c r="T634" s="227">
        <f>S634*H634</f>
        <v>0</v>
      </c>
      <c r="AR634" s="23" t="s">
        <v>236</v>
      </c>
      <c r="AT634" s="23" t="s">
        <v>160</v>
      </c>
      <c r="AU634" s="23" t="s">
        <v>82</v>
      </c>
      <c r="AY634" s="23" t="s">
        <v>158</v>
      </c>
      <c r="BE634" s="228">
        <f>IF(N634="základní",J634,0)</f>
        <v>0</v>
      </c>
      <c r="BF634" s="228">
        <f>IF(N634="snížená",J634,0)</f>
        <v>0</v>
      </c>
      <c r="BG634" s="228">
        <f>IF(N634="zákl. přenesená",J634,0)</f>
        <v>0</v>
      </c>
      <c r="BH634" s="228">
        <f>IF(N634="sníž. přenesená",J634,0)</f>
        <v>0</v>
      </c>
      <c r="BI634" s="228">
        <f>IF(N634="nulová",J634,0)</f>
        <v>0</v>
      </c>
      <c r="BJ634" s="23" t="s">
        <v>77</v>
      </c>
      <c r="BK634" s="228">
        <f>ROUND(I634*H634,2)</f>
        <v>0</v>
      </c>
      <c r="BL634" s="23" t="s">
        <v>236</v>
      </c>
      <c r="BM634" s="23" t="s">
        <v>1137</v>
      </c>
    </row>
    <row r="635" spans="2:63" s="10" customFormat="1" ht="29.85" customHeight="1">
      <c r="B635" s="201"/>
      <c r="C635" s="202"/>
      <c r="D635" s="203" t="s">
        <v>71</v>
      </c>
      <c r="E635" s="215" t="s">
        <v>1138</v>
      </c>
      <c r="F635" s="215" t="s">
        <v>1139</v>
      </c>
      <c r="G635" s="202"/>
      <c r="H635" s="202"/>
      <c r="I635" s="205"/>
      <c r="J635" s="216">
        <f>BK635</f>
        <v>0</v>
      </c>
      <c r="K635" s="202"/>
      <c r="L635" s="207"/>
      <c r="M635" s="208"/>
      <c r="N635" s="209"/>
      <c r="O635" s="209"/>
      <c r="P635" s="210">
        <f>SUM(P636:P740)</f>
        <v>0</v>
      </c>
      <c r="Q635" s="209"/>
      <c r="R635" s="210">
        <f>SUM(R636:R740)</f>
        <v>114.00871701</v>
      </c>
      <c r="S635" s="209"/>
      <c r="T635" s="211">
        <f>SUM(T636:T740)</f>
        <v>127.2405</v>
      </c>
      <c r="AR635" s="212" t="s">
        <v>82</v>
      </c>
      <c r="AT635" s="213" t="s">
        <v>71</v>
      </c>
      <c r="AU635" s="213" t="s">
        <v>77</v>
      </c>
      <c r="AY635" s="212" t="s">
        <v>158</v>
      </c>
      <c r="BK635" s="214">
        <f>SUM(BK636:BK740)</f>
        <v>0</v>
      </c>
    </row>
    <row r="636" spans="2:65" s="1" customFormat="1" ht="25.5" customHeight="1">
      <c r="B636" s="45"/>
      <c r="C636" s="217" t="s">
        <v>1140</v>
      </c>
      <c r="D636" s="217" t="s">
        <v>160</v>
      </c>
      <c r="E636" s="218" t="s">
        <v>1141</v>
      </c>
      <c r="F636" s="219" t="s">
        <v>1142</v>
      </c>
      <c r="G636" s="220" t="s">
        <v>332</v>
      </c>
      <c r="H636" s="221">
        <v>40</v>
      </c>
      <c r="I636" s="222"/>
      <c r="J636" s="223">
        <f>ROUND(I636*H636,2)</f>
        <v>0</v>
      </c>
      <c r="K636" s="219" t="s">
        <v>164</v>
      </c>
      <c r="L636" s="71"/>
      <c r="M636" s="224" t="s">
        <v>21</v>
      </c>
      <c r="N636" s="225" t="s">
        <v>43</v>
      </c>
      <c r="O636" s="46"/>
      <c r="P636" s="226">
        <f>O636*H636</f>
        <v>0</v>
      </c>
      <c r="Q636" s="226">
        <v>0</v>
      </c>
      <c r="R636" s="226">
        <f>Q636*H636</f>
        <v>0</v>
      </c>
      <c r="S636" s="226">
        <v>0.014</v>
      </c>
      <c r="T636" s="227">
        <f>S636*H636</f>
        <v>0.56</v>
      </c>
      <c r="AR636" s="23" t="s">
        <v>236</v>
      </c>
      <c r="AT636" s="23" t="s">
        <v>160</v>
      </c>
      <c r="AU636" s="23" t="s">
        <v>82</v>
      </c>
      <c r="AY636" s="23" t="s">
        <v>158</v>
      </c>
      <c r="BE636" s="228">
        <f>IF(N636="základní",J636,0)</f>
        <v>0</v>
      </c>
      <c r="BF636" s="228">
        <f>IF(N636="snížená",J636,0)</f>
        <v>0</v>
      </c>
      <c r="BG636" s="228">
        <f>IF(N636="zákl. přenesená",J636,0)</f>
        <v>0</v>
      </c>
      <c r="BH636" s="228">
        <f>IF(N636="sníž. přenesená",J636,0)</f>
        <v>0</v>
      </c>
      <c r="BI636" s="228">
        <f>IF(N636="nulová",J636,0)</f>
        <v>0</v>
      </c>
      <c r="BJ636" s="23" t="s">
        <v>77</v>
      </c>
      <c r="BK636" s="228">
        <f>ROUND(I636*H636,2)</f>
        <v>0</v>
      </c>
      <c r="BL636" s="23" t="s">
        <v>236</v>
      </c>
      <c r="BM636" s="23" t="s">
        <v>1143</v>
      </c>
    </row>
    <row r="637" spans="2:51" s="12" customFormat="1" ht="13.5">
      <c r="B637" s="242"/>
      <c r="C637" s="243"/>
      <c r="D637" s="229" t="s">
        <v>208</v>
      </c>
      <c r="E637" s="244" t="s">
        <v>21</v>
      </c>
      <c r="F637" s="245" t="s">
        <v>1144</v>
      </c>
      <c r="G637" s="243"/>
      <c r="H637" s="246">
        <v>40</v>
      </c>
      <c r="I637" s="247"/>
      <c r="J637" s="243"/>
      <c r="K637" s="243"/>
      <c r="L637" s="248"/>
      <c r="M637" s="249"/>
      <c r="N637" s="250"/>
      <c r="O637" s="250"/>
      <c r="P637" s="250"/>
      <c r="Q637" s="250"/>
      <c r="R637" s="250"/>
      <c r="S637" s="250"/>
      <c r="T637" s="251"/>
      <c r="AT637" s="252" t="s">
        <v>208</v>
      </c>
      <c r="AU637" s="252" t="s">
        <v>82</v>
      </c>
      <c r="AV637" s="12" t="s">
        <v>82</v>
      </c>
      <c r="AW637" s="12" t="s">
        <v>35</v>
      </c>
      <c r="AX637" s="12" t="s">
        <v>72</v>
      </c>
      <c r="AY637" s="252" t="s">
        <v>158</v>
      </c>
    </row>
    <row r="638" spans="2:51" s="13" customFormat="1" ht="13.5">
      <c r="B638" s="253"/>
      <c r="C638" s="254"/>
      <c r="D638" s="229" t="s">
        <v>208</v>
      </c>
      <c r="E638" s="255" t="s">
        <v>21</v>
      </c>
      <c r="F638" s="256" t="s">
        <v>211</v>
      </c>
      <c r="G638" s="254"/>
      <c r="H638" s="257">
        <v>40</v>
      </c>
      <c r="I638" s="258"/>
      <c r="J638" s="254"/>
      <c r="K638" s="254"/>
      <c r="L638" s="259"/>
      <c r="M638" s="260"/>
      <c r="N638" s="261"/>
      <c r="O638" s="261"/>
      <c r="P638" s="261"/>
      <c r="Q638" s="261"/>
      <c r="R638" s="261"/>
      <c r="S638" s="261"/>
      <c r="T638" s="262"/>
      <c r="AT638" s="263" t="s">
        <v>208</v>
      </c>
      <c r="AU638" s="263" t="s">
        <v>82</v>
      </c>
      <c r="AV638" s="13" t="s">
        <v>165</v>
      </c>
      <c r="AW638" s="13" t="s">
        <v>35</v>
      </c>
      <c r="AX638" s="13" t="s">
        <v>77</v>
      </c>
      <c r="AY638" s="263" t="s">
        <v>158</v>
      </c>
    </row>
    <row r="639" spans="2:65" s="1" customFormat="1" ht="25.5" customHeight="1">
      <c r="B639" s="45"/>
      <c r="C639" s="217" t="s">
        <v>1145</v>
      </c>
      <c r="D639" s="217" t="s">
        <v>160</v>
      </c>
      <c r="E639" s="218" t="s">
        <v>1146</v>
      </c>
      <c r="F639" s="219" t="s">
        <v>1147</v>
      </c>
      <c r="G639" s="220" t="s">
        <v>332</v>
      </c>
      <c r="H639" s="221">
        <v>1301</v>
      </c>
      <c r="I639" s="222"/>
      <c r="J639" s="223">
        <f>ROUND(I639*H639,2)</f>
        <v>0</v>
      </c>
      <c r="K639" s="219" t="s">
        <v>164</v>
      </c>
      <c r="L639" s="71"/>
      <c r="M639" s="224" t="s">
        <v>21</v>
      </c>
      <c r="N639" s="225" t="s">
        <v>43</v>
      </c>
      <c r="O639" s="46"/>
      <c r="P639" s="226">
        <f>O639*H639</f>
        <v>0</v>
      </c>
      <c r="Q639" s="226">
        <v>0</v>
      </c>
      <c r="R639" s="226">
        <f>Q639*H639</f>
        <v>0</v>
      </c>
      <c r="S639" s="226">
        <v>0</v>
      </c>
      <c r="T639" s="227">
        <f>S639*H639</f>
        <v>0</v>
      </c>
      <c r="AR639" s="23" t="s">
        <v>236</v>
      </c>
      <c r="AT639" s="23" t="s">
        <v>160</v>
      </c>
      <c r="AU639" s="23" t="s">
        <v>82</v>
      </c>
      <c r="AY639" s="23" t="s">
        <v>158</v>
      </c>
      <c r="BE639" s="228">
        <f>IF(N639="základní",J639,0)</f>
        <v>0</v>
      </c>
      <c r="BF639" s="228">
        <f>IF(N639="snížená",J639,0)</f>
        <v>0</v>
      </c>
      <c r="BG639" s="228">
        <f>IF(N639="zákl. přenesená",J639,0)</f>
        <v>0</v>
      </c>
      <c r="BH639" s="228">
        <f>IF(N639="sníž. přenesená",J639,0)</f>
        <v>0</v>
      </c>
      <c r="BI639" s="228">
        <f>IF(N639="nulová",J639,0)</f>
        <v>0</v>
      </c>
      <c r="BJ639" s="23" t="s">
        <v>77</v>
      </c>
      <c r="BK639" s="228">
        <f>ROUND(I639*H639,2)</f>
        <v>0</v>
      </c>
      <c r="BL639" s="23" t="s">
        <v>236</v>
      </c>
      <c r="BM639" s="23" t="s">
        <v>1148</v>
      </c>
    </row>
    <row r="640" spans="2:47" s="1" customFormat="1" ht="13.5">
      <c r="B640" s="45"/>
      <c r="C640" s="73"/>
      <c r="D640" s="229" t="s">
        <v>167</v>
      </c>
      <c r="E640" s="73"/>
      <c r="F640" s="230" t="s">
        <v>1149</v>
      </c>
      <c r="G640" s="73"/>
      <c r="H640" s="73"/>
      <c r="I640" s="188"/>
      <c r="J640" s="73"/>
      <c r="K640" s="73"/>
      <c r="L640" s="71"/>
      <c r="M640" s="231"/>
      <c r="N640" s="46"/>
      <c r="O640" s="46"/>
      <c r="P640" s="46"/>
      <c r="Q640" s="46"/>
      <c r="R640" s="46"/>
      <c r="S640" s="46"/>
      <c r="T640" s="94"/>
      <c r="AT640" s="23" t="s">
        <v>167</v>
      </c>
      <c r="AU640" s="23" t="s">
        <v>82</v>
      </c>
    </row>
    <row r="641" spans="2:65" s="1" customFormat="1" ht="16.5" customHeight="1">
      <c r="B641" s="45"/>
      <c r="C641" s="264" t="s">
        <v>1150</v>
      </c>
      <c r="D641" s="264" t="s">
        <v>261</v>
      </c>
      <c r="E641" s="265" t="s">
        <v>1151</v>
      </c>
      <c r="F641" s="266" t="s">
        <v>1152</v>
      </c>
      <c r="G641" s="267" t="s">
        <v>196</v>
      </c>
      <c r="H641" s="268">
        <v>34.094</v>
      </c>
      <c r="I641" s="269"/>
      <c r="J641" s="270">
        <f>ROUND(I641*H641,2)</f>
        <v>0</v>
      </c>
      <c r="K641" s="266" t="s">
        <v>164</v>
      </c>
      <c r="L641" s="271"/>
      <c r="M641" s="272" t="s">
        <v>21</v>
      </c>
      <c r="N641" s="273" t="s">
        <v>43</v>
      </c>
      <c r="O641" s="46"/>
      <c r="P641" s="226">
        <f>O641*H641</f>
        <v>0</v>
      </c>
      <c r="Q641" s="226">
        <v>0.55</v>
      </c>
      <c r="R641" s="226">
        <f>Q641*H641</f>
        <v>18.751700000000003</v>
      </c>
      <c r="S641" s="226">
        <v>0</v>
      </c>
      <c r="T641" s="227">
        <f>S641*H641</f>
        <v>0</v>
      </c>
      <c r="AR641" s="23" t="s">
        <v>312</v>
      </c>
      <c r="AT641" s="23" t="s">
        <v>261</v>
      </c>
      <c r="AU641" s="23" t="s">
        <v>82</v>
      </c>
      <c r="AY641" s="23" t="s">
        <v>158</v>
      </c>
      <c r="BE641" s="228">
        <f>IF(N641="základní",J641,0)</f>
        <v>0</v>
      </c>
      <c r="BF641" s="228">
        <f>IF(N641="snížená",J641,0)</f>
        <v>0</v>
      </c>
      <c r="BG641" s="228">
        <f>IF(N641="zákl. přenesená",J641,0)</f>
        <v>0</v>
      </c>
      <c r="BH641" s="228">
        <f>IF(N641="sníž. přenesená",J641,0)</f>
        <v>0</v>
      </c>
      <c r="BI641" s="228">
        <f>IF(N641="nulová",J641,0)</f>
        <v>0</v>
      </c>
      <c r="BJ641" s="23" t="s">
        <v>77</v>
      </c>
      <c r="BK641" s="228">
        <f>ROUND(I641*H641,2)</f>
        <v>0</v>
      </c>
      <c r="BL641" s="23" t="s">
        <v>236</v>
      </c>
      <c r="BM641" s="23" t="s">
        <v>1153</v>
      </c>
    </row>
    <row r="642" spans="2:65" s="1" customFormat="1" ht="25.5" customHeight="1">
      <c r="B642" s="45"/>
      <c r="C642" s="217" t="s">
        <v>1154</v>
      </c>
      <c r="D642" s="217" t="s">
        <v>160</v>
      </c>
      <c r="E642" s="218" t="s">
        <v>1155</v>
      </c>
      <c r="F642" s="219" t="s">
        <v>1156</v>
      </c>
      <c r="G642" s="220" t="s">
        <v>332</v>
      </c>
      <c r="H642" s="221">
        <v>16</v>
      </c>
      <c r="I642" s="222"/>
      <c r="J642" s="223">
        <f>ROUND(I642*H642,2)</f>
        <v>0</v>
      </c>
      <c r="K642" s="219" t="s">
        <v>164</v>
      </c>
      <c r="L642" s="71"/>
      <c r="M642" s="224" t="s">
        <v>21</v>
      </c>
      <c r="N642" s="225" t="s">
        <v>43</v>
      </c>
      <c r="O642" s="46"/>
      <c r="P642" s="226">
        <f>O642*H642</f>
        <v>0</v>
      </c>
      <c r="Q642" s="226">
        <v>0.02733</v>
      </c>
      <c r="R642" s="226">
        <f>Q642*H642</f>
        <v>0.43728</v>
      </c>
      <c r="S642" s="226">
        <v>0</v>
      </c>
      <c r="T642" s="227">
        <f>S642*H642</f>
        <v>0</v>
      </c>
      <c r="AR642" s="23" t="s">
        <v>236</v>
      </c>
      <c r="AT642" s="23" t="s">
        <v>160</v>
      </c>
      <c r="AU642" s="23" t="s">
        <v>82</v>
      </c>
      <c r="AY642" s="23" t="s">
        <v>158</v>
      </c>
      <c r="BE642" s="228">
        <f>IF(N642="základní",J642,0)</f>
        <v>0</v>
      </c>
      <c r="BF642" s="228">
        <f>IF(N642="snížená",J642,0)</f>
        <v>0</v>
      </c>
      <c r="BG642" s="228">
        <f>IF(N642="zákl. přenesená",J642,0)</f>
        <v>0</v>
      </c>
      <c r="BH642" s="228">
        <f>IF(N642="sníž. přenesená",J642,0)</f>
        <v>0</v>
      </c>
      <c r="BI642" s="228">
        <f>IF(N642="nulová",J642,0)</f>
        <v>0</v>
      </c>
      <c r="BJ642" s="23" t="s">
        <v>77</v>
      </c>
      <c r="BK642" s="228">
        <f>ROUND(I642*H642,2)</f>
        <v>0</v>
      </c>
      <c r="BL642" s="23" t="s">
        <v>236</v>
      </c>
      <c r="BM642" s="23" t="s">
        <v>1157</v>
      </c>
    </row>
    <row r="643" spans="2:47" s="1" customFormat="1" ht="13.5">
      <c r="B643" s="45"/>
      <c r="C643" s="73"/>
      <c r="D643" s="229" t="s">
        <v>167</v>
      </c>
      <c r="E643" s="73"/>
      <c r="F643" s="230" t="s">
        <v>1158</v>
      </c>
      <c r="G643" s="73"/>
      <c r="H643" s="73"/>
      <c r="I643" s="188"/>
      <c r="J643" s="73"/>
      <c r="K643" s="73"/>
      <c r="L643" s="71"/>
      <c r="M643" s="231"/>
      <c r="N643" s="46"/>
      <c r="O643" s="46"/>
      <c r="P643" s="46"/>
      <c r="Q643" s="46"/>
      <c r="R643" s="46"/>
      <c r="S643" s="46"/>
      <c r="T643" s="94"/>
      <c r="AT643" s="23" t="s">
        <v>167</v>
      </c>
      <c r="AU643" s="23" t="s">
        <v>82</v>
      </c>
    </row>
    <row r="644" spans="2:65" s="1" customFormat="1" ht="38.25" customHeight="1">
      <c r="B644" s="45"/>
      <c r="C644" s="217" t="s">
        <v>1159</v>
      </c>
      <c r="D644" s="217" t="s">
        <v>160</v>
      </c>
      <c r="E644" s="218" t="s">
        <v>1160</v>
      </c>
      <c r="F644" s="219" t="s">
        <v>1161</v>
      </c>
      <c r="G644" s="220" t="s">
        <v>163</v>
      </c>
      <c r="H644" s="221">
        <v>3277</v>
      </c>
      <c r="I644" s="222"/>
      <c r="J644" s="223">
        <f>ROUND(I644*H644,2)</f>
        <v>0</v>
      </c>
      <c r="K644" s="219" t="s">
        <v>164</v>
      </c>
      <c r="L644" s="71"/>
      <c r="M644" s="224" t="s">
        <v>21</v>
      </c>
      <c r="N644" s="225" t="s">
        <v>43</v>
      </c>
      <c r="O644" s="46"/>
      <c r="P644" s="226">
        <f>O644*H644</f>
        <v>0</v>
      </c>
      <c r="Q644" s="226">
        <v>0.01152</v>
      </c>
      <c r="R644" s="226">
        <f>Q644*H644</f>
        <v>37.75104</v>
      </c>
      <c r="S644" s="226">
        <v>0</v>
      </c>
      <c r="T644" s="227">
        <f>S644*H644</f>
        <v>0</v>
      </c>
      <c r="AR644" s="23" t="s">
        <v>236</v>
      </c>
      <c r="AT644" s="23" t="s">
        <v>160</v>
      </c>
      <c r="AU644" s="23" t="s">
        <v>82</v>
      </c>
      <c r="AY644" s="23" t="s">
        <v>158</v>
      </c>
      <c r="BE644" s="228">
        <f>IF(N644="základní",J644,0)</f>
        <v>0</v>
      </c>
      <c r="BF644" s="228">
        <f>IF(N644="snížená",J644,0)</f>
        <v>0</v>
      </c>
      <c r="BG644" s="228">
        <f>IF(N644="zákl. přenesená",J644,0)</f>
        <v>0</v>
      </c>
      <c r="BH644" s="228">
        <f>IF(N644="sníž. přenesená",J644,0)</f>
        <v>0</v>
      </c>
      <c r="BI644" s="228">
        <f>IF(N644="nulová",J644,0)</f>
        <v>0</v>
      </c>
      <c r="BJ644" s="23" t="s">
        <v>77</v>
      </c>
      <c r="BK644" s="228">
        <f>ROUND(I644*H644,2)</f>
        <v>0</v>
      </c>
      <c r="BL644" s="23" t="s">
        <v>236</v>
      </c>
      <c r="BM644" s="23" t="s">
        <v>1162</v>
      </c>
    </row>
    <row r="645" spans="2:47" s="1" customFormat="1" ht="13.5">
      <c r="B645" s="45"/>
      <c r="C645" s="73"/>
      <c r="D645" s="229" t="s">
        <v>167</v>
      </c>
      <c r="E645" s="73"/>
      <c r="F645" s="230" t="s">
        <v>1163</v>
      </c>
      <c r="G645" s="73"/>
      <c r="H645" s="73"/>
      <c r="I645" s="188"/>
      <c r="J645" s="73"/>
      <c r="K645" s="73"/>
      <c r="L645" s="71"/>
      <c r="M645" s="231"/>
      <c r="N645" s="46"/>
      <c r="O645" s="46"/>
      <c r="P645" s="46"/>
      <c r="Q645" s="46"/>
      <c r="R645" s="46"/>
      <c r="S645" s="46"/>
      <c r="T645" s="94"/>
      <c r="AT645" s="23" t="s">
        <v>167</v>
      </c>
      <c r="AU645" s="23" t="s">
        <v>82</v>
      </c>
    </row>
    <row r="646" spans="2:51" s="12" customFormat="1" ht="13.5">
      <c r="B646" s="242"/>
      <c r="C646" s="243"/>
      <c r="D646" s="229" t="s">
        <v>208</v>
      </c>
      <c r="E646" s="244" t="s">
        <v>21</v>
      </c>
      <c r="F646" s="245" t="s">
        <v>977</v>
      </c>
      <c r="G646" s="243"/>
      <c r="H646" s="246">
        <v>655</v>
      </c>
      <c r="I646" s="247"/>
      <c r="J646" s="243"/>
      <c r="K646" s="243"/>
      <c r="L646" s="248"/>
      <c r="M646" s="249"/>
      <c r="N646" s="250"/>
      <c r="O646" s="250"/>
      <c r="P646" s="250"/>
      <c r="Q646" s="250"/>
      <c r="R646" s="250"/>
      <c r="S646" s="250"/>
      <c r="T646" s="251"/>
      <c r="AT646" s="252" t="s">
        <v>208</v>
      </c>
      <c r="AU646" s="252" t="s">
        <v>82</v>
      </c>
      <c r="AV646" s="12" t="s">
        <v>82</v>
      </c>
      <c r="AW646" s="12" t="s">
        <v>35</v>
      </c>
      <c r="AX646" s="12" t="s">
        <v>72</v>
      </c>
      <c r="AY646" s="252" t="s">
        <v>158</v>
      </c>
    </row>
    <row r="647" spans="2:51" s="12" customFormat="1" ht="13.5">
      <c r="B647" s="242"/>
      <c r="C647" s="243"/>
      <c r="D647" s="229" t="s">
        <v>208</v>
      </c>
      <c r="E647" s="244" t="s">
        <v>21</v>
      </c>
      <c r="F647" s="245" t="s">
        <v>978</v>
      </c>
      <c r="G647" s="243"/>
      <c r="H647" s="246">
        <v>190</v>
      </c>
      <c r="I647" s="247"/>
      <c r="J647" s="243"/>
      <c r="K647" s="243"/>
      <c r="L647" s="248"/>
      <c r="M647" s="249"/>
      <c r="N647" s="250"/>
      <c r="O647" s="250"/>
      <c r="P647" s="250"/>
      <c r="Q647" s="250"/>
      <c r="R647" s="250"/>
      <c r="S647" s="250"/>
      <c r="T647" s="251"/>
      <c r="AT647" s="252" t="s">
        <v>208</v>
      </c>
      <c r="AU647" s="252" t="s">
        <v>82</v>
      </c>
      <c r="AV647" s="12" t="s">
        <v>82</v>
      </c>
      <c r="AW647" s="12" t="s">
        <v>35</v>
      </c>
      <c r="AX647" s="12" t="s">
        <v>72</v>
      </c>
      <c r="AY647" s="252" t="s">
        <v>158</v>
      </c>
    </row>
    <row r="648" spans="2:51" s="12" customFormat="1" ht="13.5">
      <c r="B648" s="242"/>
      <c r="C648" s="243"/>
      <c r="D648" s="229" t="s">
        <v>208</v>
      </c>
      <c r="E648" s="244" t="s">
        <v>21</v>
      </c>
      <c r="F648" s="245" t="s">
        <v>979</v>
      </c>
      <c r="G648" s="243"/>
      <c r="H648" s="246">
        <v>100</v>
      </c>
      <c r="I648" s="247"/>
      <c r="J648" s="243"/>
      <c r="K648" s="243"/>
      <c r="L648" s="248"/>
      <c r="M648" s="249"/>
      <c r="N648" s="250"/>
      <c r="O648" s="250"/>
      <c r="P648" s="250"/>
      <c r="Q648" s="250"/>
      <c r="R648" s="250"/>
      <c r="S648" s="250"/>
      <c r="T648" s="251"/>
      <c r="AT648" s="252" t="s">
        <v>208</v>
      </c>
      <c r="AU648" s="252" t="s">
        <v>82</v>
      </c>
      <c r="AV648" s="12" t="s">
        <v>82</v>
      </c>
      <c r="AW648" s="12" t="s">
        <v>35</v>
      </c>
      <c r="AX648" s="12" t="s">
        <v>72</v>
      </c>
      <c r="AY648" s="252" t="s">
        <v>158</v>
      </c>
    </row>
    <row r="649" spans="2:51" s="12" customFormat="1" ht="13.5">
      <c r="B649" s="242"/>
      <c r="C649" s="243"/>
      <c r="D649" s="229" t="s">
        <v>208</v>
      </c>
      <c r="E649" s="244" t="s">
        <v>21</v>
      </c>
      <c r="F649" s="245" t="s">
        <v>980</v>
      </c>
      <c r="G649" s="243"/>
      <c r="H649" s="246">
        <v>556</v>
      </c>
      <c r="I649" s="247"/>
      <c r="J649" s="243"/>
      <c r="K649" s="243"/>
      <c r="L649" s="248"/>
      <c r="M649" s="249"/>
      <c r="N649" s="250"/>
      <c r="O649" s="250"/>
      <c r="P649" s="250"/>
      <c r="Q649" s="250"/>
      <c r="R649" s="250"/>
      <c r="S649" s="250"/>
      <c r="T649" s="251"/>
      <c r="AT649" s="252" t="s">
        <v>208</v>
      </c>
      <c r="AU649" s="252" t="s">
        <v>82</v>
      </c>
      <c r="AV649" s="12" t="s">
        <v>82</v>
      </c>
      <c r="AW649" s="12" t="s">
        <v>35</v>
      </c>
      <c r="AX649" s="12" t="s">
        <v>72</v>
      </c>
      <c r="AY649" s="252" t="s">
        <v>158</v>
      </c>
    </row>
    <row r="650" spans="2:51" s="12" customFormat="1" ht="13.5">
      <c r="B650" s="242"/>
      <c r="C650" s="243"/>
      <c r="D650" s="229" t="s">
        <v>208</v>
      </c>
      <c r="E650" s="244" t="s">
        <v>21</v>
      </c>
      <c r="F650" s="245" t="s">
        <v>383</v>
      </c>
      <c r="G650" s="243"/>
      <c r="H650" s="246">
        <v>120</v>
      </c>
      <c r="I650" s="247"/>
      <c r="J650" s="243"/>
      <c r="K650" s="243"/>
      <c r="L650" s="248"/>
      <c r="M650" s="249"/>
      <c r="N650" s="250"/>
      <c r="O650" s="250"/>
      <c r="P650" s="250"/>
      <c r="Q650" s="250"/>
      <c r="R650" s="250"/>
      <c r="S650" s="250"/>
      <c r="T650" s="251"/>
      <c r="AT650" s="252" t="s">
        <v>208</v>
      </c>
      <c r="AU650" s="252" t="s">
        <v>82</v>
      </c>
      <c r="AV650" s="12" t="s">
        <v>82</v>
      </c>
      <c r="AW650" s="12" t="s">
        <v>35</v>
      </c>
      <c r="AX650" s="12" t="s">
        <v>72</v>
      </c>
      <c r="AY650" s="252" t="s">
        <v>158</v>
      </c>
    </row>
    <row r="651" spans="2:51" s="12" customFormat="1" ht="13.5">
      <c r="B651" s="242"/>
      <c r="C651" s="243"/>
      <c r="D651" s="229" t="s">
        <v>208</v>
      </c>
      <c r="E651" s="244" t="s">
        <v>21</v>
      </c>
      <c r="F651" s="245" t="s">
        <v>982</v>
      </c>
      <c r="G651" s="243"/>
      <c r="H651" s="246">
        <v>160</v>
      </c>
      <c r="I651" s="247"/>
      <c r="J651" s="243"/>
      <c r="K651" s="243"/>
      <c r="L651" s="248"/>
      <c r="M651" s="249"/>
      <c r="N651" s="250"/>
      <c r="O651" s="250"/>
      <c r="P651" s="250"/>
      <c r="Q651" s="250"/>
      <c r="R651" s="250"/>
      <c r="S651" s="250"/>
      <c r="T651" s="251"/>
      <c r="AT651" s="252" t="s">
        <v>208</v>
      </c>
      <c r="AU651" s="252" t="s">
        <v>82</v>
      </c>
      <c r="AV651" s="12" t="s">
        <v>82</v>
      </c>
      <c r="AW651" s="12" t="s">
        <v>35</v>
      </c>
      <c r="AX651" s="12" t="s">
        <v>72</v>
      </c>
      <c r="AY651" s="252" t="s">
        <v>158</v>
      </c>
    </row>
    <row r="652" spans="2:51" s="12" customFormat="1" ht="13.5">
      <c r="B652" s="242"/>
      <c r="C652" s="243"/>
      <c r="D652" s="229" t="s">
        <v>208</v>
      </c>
      <c r="E652" s="244" t="s">
        <v>21</v>
      </c>
      <c r="F652" s="245" t="s">
        <v>1028</v>
      </c>
      <c r="G652" s="243"/>
      <c r="H652" s="246">
        <v>772</v>
      </c>
      <c r="I652" s="247"/>
      <c r="J652" s="243"/>
      <c r="K652" s="243"/>
      <c r="L652" s="248"/>
      <c r="M652" s="249"/>
      <c r="N652" s="250"/>
      <c r="O652" s="250"/>
      <c r="P652" s="250"/>
      <c r="Q652" s="250"/>
      <c r="R652" s="250"/>
      <c r="S652" s="250"/>
      <c r="T652" s="251"/>
      <c r="AT652" s="252" t="s">
        <v>208</v>
      </c>
      <c r="AU652" s="252" t="s">
        <v>82</v>
      </c>
      <c r="AV652" s="12" t="s">
        <v>82</v>
      </c>
      <c r="AW652" s="12" t="s">
        <v>35</v>
      </c>
      <c r="AX652" s="12" t="s">
        <v>72</v>
      </c>
      <c r="AY652" s="252" t="s">
        <v>158</v>
      </c>
    </row>
    <row r="653" spans="2:51" s="12" customFormat="1" ht="13.5">
      <c r="B653" s="242"/>
      <c r="C653" s="243"/>
      <c r="D653" s="229" t="s">
        <v>208</v>
      </c>
      <c r="E653" s="244" t="s">
        <v>21</v>
      </c>
      <c r="F653" s="245" t="s">
        <v>984</v>
      </c>
      <c r="G653" s="243"/>
      <c r="H653" s="246">
        <v>690</v>
      </c>
      <c r="I653" s="247"/>
      <c r="J653" s="243"/>
      <c r="K653" s="243"/>
      <c r="L653" s="248"/>
      <c r="M653" s="249"/>
      <c r="N653" s="250"/>
      <c r="O653" s="250"/>
      <c r="P653" s="250"/>
      <c r="Q653" s="250"/>
      <c r="R653" s="250"/>
      <c r="S653" s="250"/>
      <c r="T653" s="251"/>
      <c r="AT653" s="252" t="s">
        <v>208</v>
      </c>
      <c r="AU653" s="252" t="s">
        <v>82</v>
      </c>
      <c r="AV653" s="12" t="s">
        <v>82</v>
      </c>
      <c r="AW653" s="12" t="s">
        <v>35</v>
      </c>
      <c r="AX653" s="12" t="s">
        <v>72</v>
      </c>
      <c r="AY653" s="252" t="s">
        <v>158</v>
      </c>
    </row>
    <row r="654" spans="2:51" s="12" customFormat="1" ht="13.5">
      <c r="B654" s="242"/>
      <c r="C654" s="243"/>
      <c r="D654" s="229" t="s">
        <v>208</v>
      </c>
      <c r="E654" s="244" t="s">
        <v>21</v>
      </c>
      <c r="F654" s="245" t="s">
        <v>387</v>
      </c>
      <c r="G654" s="243"/>
      <c r="H654" s="246">
        <v>34</v>
      </c>
      <c r="I654" s="247"/>
      <c r="J654" s="243"/>
      <c r="K654" s="243"/>
      <c r="L654" s="248"/>
      <c r="M654" s="249"/>
      <c r="N654" s="250"/>
      <c r="O654" s="250"/>
      <c r="P654" s="250"/>
      <c r="Q654" s="250"/>
      <c r="R654" s="250"/>
      <c r="S654" s="250"/>
      <c r="T654" s="251"/>
      <c r="AT654" s="252" t="s">
        <v>208</v>
      </c>
      <c r="AU654" s="252" t="s">
        <v>82</v>
      </c>
      <c r="AV654" s="12" t="s">
        <v>82</v>
      </c>
      <c r="AW654" s="12" t="s">
        <v>35</v>
      </c>
      <c r="AX654" s="12" t="s">
        <v>72</v>
      </c>
      <c r="AY654" s="252" t="s">
        <v>158</v>
      </c>
    </row>
    <row r="655" spans="2:51" s="13" customFormat="1" ht="13.5">
      <c r="B655" s="253"/>
      <c r="C655" s="254"/>
      <c r="D655" s="229" t="s">
        <v>208</v>
      </c>
      <c r="E655" s="255" t="s">
        <v>21</v>
      </c>
      <c r="F655" s="256" t="s">
        <v>211</v>
      </c>
      <c r="G655" s="254"/>
      <c r="H655" s="257">
        <v>3277</v>
      </c>
      <c r="I655" s="258"/>
      <c r="J655" s="254"/>
      <c r="K655" s="254"/>
      <c r="L655" s="259"/>
      <c r="M655" s="260"/>
      <c r="N655" s="261"/>
      <c r="O655" s="261"/>
      <c r="P655" s="261"/>
      <c r="Q655" s="261"/>
      <c r="R655" s="261"/>
      <c r="S655" s="261"/>
      <c r="T655" s="262"/>
      <c r="AT655" s="263" t="s">
        <v>208</v>
      </c>
      <c r="AU655" s="263" t="s">
        <v>82</v>
      </c>
      <c r="AV655" s="13" t="s">
        <v>165</v>
      </c>
      <c r="AW655" s="13" t="s">
        <v>35</v>
      </c>
      <c r="AX655" s="13" t="s">
        <v>77</v>
      </c>
      <c r="AY655" s="263" t="s">
        <v>158</v>
      </c>
    </row>
    <row r="656" spans="2:65" s="1" customFormat="1" ht="38.25" customHeight="1">
      <c r="B656" s="45"/>
      <c r="C656" s="217" t="s">
        <v>1164</v>
      </c>
      <c r="D656" s="217" t="s">
        <v>160</v>
      </c>
      <c r="E656" s="218" t="s">
        <v>1165</v>
      </c>
      <c r="F656" s="219" t="s">
        <v>1166</v>
      </c>
      <c r="G656" s="220" t="s">
        <v>163</v>
      </c>
      <c r="H656" s="221">
        <v>3557</v>
      </c>
      <c r="I656" s="222"/>
      <c r="J656" s="223">
        <f>ROUND(I656*H656,2)</f>
        <v>0</v>
      </c>
      <c r="K656" s="219" t="s">
        <v>164</v>
      </c>
      <c r="L656" s="71"/>
      <c r="M656" s="224" t="s">
        <v>21</v>
      </c>
      <c r="N656" s="225" t="s">
        <v>43</v>
      </c>
      <c r="O656" s="46"/>
      <c r="P656" s="226">
        <f>O656*H656</f>
        <v>0</v>
      </c>
      <c r="Q656" s="226">
        <v>0.01159</v>
      </c>
      <c r="R656" s="226">
        <f>Q656*H656</f>
        <v>41.225629999999995</v>
      </c>
      <c r="S656" s="226">
        <v>0</v>
      </c>
      <c r="T656" s="227">
        <f>S656*H656</f>
        <v>0</v>
      </c>
      <c r="AR656" s="23" t="s">
        <v>236</v>
      </c>
      <c r="AT656" s="23" t="s">
        <v>160</v>
      </c>
      <c r="AU656" s="23" t="s">
        <v>82</v>
      </c>
      <c r="AY656" s="23" t="s">
        <v>158</v>
      </c>
      <c r="BE656" s="228">
        <f>IF(N656="základní",J656,0)</f>
        <v>0</v>
      </c>
      <c r="BF656" s="228">
        <f>IF(N656="snížená",J656,0)</f>
        <v>0</v>
      </c>
      <c r="BG656" s="228">
        <f>IF(N656="zákl. přenesená",J656,0)</f>
        <v>0</v>
      </c>
      <c r="BH656" s="228">
        <f>IF(N656="sníž. přenesená",J656,0)</f>
        <v>0</v>
      </c>
      <c r="BI656" s="228">
        <f>IF(N656="nulová",J656,0)</f>
        <v>0</v>
      </c>
      <c r="BJ656" s="23" t="s">
        <v>77</v>
      </c>
      <c r="BK656" s="228">
        <f>ROUND(I656*H656,2)</f>
        <v>0</v>
      </c>
      <c r="BL656" s="23" t="s">
        <v>236</v>
      </c>
      <c r="BM656" s="23" t="s">
        <v>1167</v>
      </c>
    </row>
    <row r="657" spans="2:47" s="1" customFormat="1" ht="13.5">
      <c r="B657" s="45"/>
      <c r="C657" s="73"/>
      <c r="D657" s="229" t="s">
        <v>167</v>
      </c>
      <c r="E657" s="73"/>
      <c r="F657" s="230" t="s">
        <v>1163</v>
      </c>
      <c r="G657" s="73"/>
      <c r="H657" s="73"/>
      <c r="I657" s="188"/>
      <c r="J657" s="73"/>
      <c r="K657" s="73"/>
      <c r="L657" s="71"/>
      <c r="M657" s="231"/>
      <c r="N657" s="46"/>
      <c r="O657" s="46"/>
      <c r="P657" s="46"/>
      <c r="Q657" s="46"/>
      <c r="R657" s="46"/>
      <c r="S657" s="46"/>
      <c r="T657" s="94"/>
      <c r="AT657" s="23" t="s">
        <v>167</v>
      </c>
      <c r="AU657" s="23" t="s">
        <v>82</v>
      </c>
    </row>
    <row r="658" spans="2:51" s="12" customFormat="1" ht="13.5">
      <c r="B658" s="242"/>
      <c r="C658" s="243"/>
      <c r="D658" s="229" t="s">
        <v>208</v>
      </c>
      <c r="E658" s="244" t="s">
        <v>21</v>
      </c>
      <c r="F658" s="245" t="s">
        <v>976</v>
      </c>
      <c r="G658" s="243"/>
      <c r="H658" s="246">
        <v>280</v>
      </c>
      <c r="I658" s="247"/>
      <c r="J658" s="243"/>
      <c r="K658" s="243"/>
      <c r="L658" s="248"/>
      <c r="M658" s="249"/>
      <c r="N658" s="250"/>
      <c r="O658" s="250"/>
      <c r="P658" s="250"/>
      <c r="Q658" s="250"/>
      <c r="R658" s="250"/>
      <c r="S658" s="250"/>
      <c r="T658" s="251"/>
      <c r="AT658" s="252" t="s">
        <v>208</v>
      </c>
      <c r="AU658" s="252" t="s">
        <v>82</v>
      </c>
      <c r="AV658" s="12" t="s">
        <v>82</v>
      </c>
      <c r="AW658" s="12" t="s">
        <v>35</v>
      </c>
      <c r="AX658" s="12" t="s">
        <v>72</v>
      </c>
      <c r="AY658" s="252" t="s">
        <v>158</v>
      </c>
    </row>
    <row r="659" spans="2:51" s="12" customFormat="1" ht="13.5">
      <c r="B659" s="242"/>
      <c r="C659" s="243"/>
      <c r="D659" s="229" t="s">
        <v>208</v>
      </c>
      <c r="E659" s="244" t="s">
        <v>21</v>
      </c>
      <c r="F659" s="245" t="s">
        <v>977</v>
      </c>
      <c r="G659" s="243"/>
      <c r="H659" s="246">
        <v>655</v>
      </c>
      <c r="I659" s="247"/>
      <c r="J659" s="243"/>
      <c r="K659" s="243"/>
      <c r="L659" s="248"/>
      <c r="M659" s="249"/>
      <c r="N659" s="250"/>
      <c r="O659" s="250"/>
      <c r="P659" s="250"/>
      <c r="Q659" s="250"/>
      <c r="R659" s="250"/>
      <c r="S659" s="250"/>
      <c r="T659" s="251"/>
      <c r="AT659" s="252" t="s">
        <v>208</v>
      </c>
      <c r="AU659" s="252" t="s">
        <v>82</v>
      </c>
      <c r="AV659" s="12" t="s">
        <v>82</v>
      </c>
      <c r="AW659" s="12" t="s">
        <v>35</v>
      </c>
      <c r="AX659" s="12" t="s">
        <v>72</v>
      </c>
      <c r="AY659" s="252" t="s">
        <v>158</v>
      </c>
    </row>
    <row r="660" spans="2:51" s="12" customFormat="1" ht="13.5">
      <c r="B660" s="242"/>
      <c r="C660" s="243"/>
      <c r="D660" s="229" t="s">
        <v>208</v>
      </c>
      <c r="E660" s="244" t="s">
        <v>21</v>
      </c>
      <c r="F660" s="245" t="s">
        <v>978</v>
      </c>
      <c r="G660" s="243"/>
      <c r="H660" s="246">
        <v>190</v>
      </c>
      <c r="I660" s="247"/>
      <c r="J660" s="243"/>
      <c r="K660" s="243"/>
      <c r="L660" s="248"/>
      <c r="M660" s="249"/>
      <c r="N660" s="250"/>
      <c r="O660" s="250"/>
      <c r="P660" s="250"/>
      <c r="Q660" s="250"/>
      <c r="R660" s="250"/>
      <c r="S660" s="250"/>
      <c r="T660" s="251"/>
      <c r="AT660" s="252" t="s">
        <v>208</v>
      </c>
      <c r="AU660" s="252" t="s">
        <v>82</v>
      </c>
      <c r="AV660" s="12" t="s">
        <v>82</v>
      </c>
      <c r="AW660" s="12" t="s">
        <v>35</v>
      </c>
      <c r="AX660" s="12" t="s">
        <v>72</v>
      </c>
      <c r="AY660" s="252" t="s">
        <v>158</v>
      </c>
    </row>
    <row r="661" spans="2:51" s="12" customFormat="1" ht="13.5">
      <c r="B661" s="242"/>
      <c r="C661" s="243"/>
      <c r="D661" s="229" t="s">
        <v>208</v>
      </c>
      <c r="E661" s="244" t="s">
        <v>21</v>
      </c>
      <c r="F661" s="245" t="s">
        <v>979</v>
      </c>
      <c r="G661" s="243"/>
      <c r="H661" s="246">
        <v>100</v>
      </c>
      <c r="I661" s="247"/>
      <c r="J661" s="243"/>
      <c r="K661" s="243"/>
      <c r="L661" s="248"/>
      <c r="M661" s="249"/>
      <c r="N661" s="250"/>
      <c r="O661" s="250"/>
      <c r="P661" s="250"/>
      <c r="Q661" s="250"/>
      <c r="R661" s="250"/>
      <c r="S661" s="250"/>
      <c r="T661" s="251"/>
      <c r="AT661" s="252" t="s">
        <v>208</v>
      </c>
      <c r="AU661" s="252" t="s">
        <v>82</v>
      </c>
      <c r="AV661" s="12" t="s">
        <v>82</v>
      </c>
      <c r="AW661" s="12" t="s">
        <v>35</v>
      </c>
      <c r="AX661" s="12" t="s">
        <v>72</v>
      </c>
      <c r="AY661" s="252" t="s">
        <v>158</v>
      </c>
    </row>
    <row r="662" spans="2:51" s="12" customFormat="1" ht="13.5">
      <c r="B662" s="242"/>
      <c r="C662" s="243"/>
      <c r="D662" s="229" t="s">
        <v>208</v>
      </c>
      <c r="E662" s="244" t="s">
        <v>21</v>
      </c>
      <c r="F662" s="245" t="s">
        <v>980</v>
      </c>
      <c r="G662" s="243"/>
      <c r="H662" s="246">
        <v>556</v>
      </c>
      <c r="I662" s="247"/>
      <c r="J662" s="243"/>
      <c r="K662" s="243"/>
      <c r="L662" s="248"/>
      <c r="M662" s="249"/>
      <c r="N662" s="250"/>
      <c r="O662" s="250"/>
      <c r="P662" s="250"/>
      <c r="Q662" s="250"/>
      <c r="R662" s="250"/>
      <c r="S662" s="250"/>
      <c r="T662" s="251"/>
      <c r="AT662" s="252" t="s">
        <v>208</v>
      </c>
      <c r="AU662" s="252" t="s">
        <v>82</v>
      </c>
      <c r="AV662" s="12" t="s">
        <v>82</v>
      </c>
      <c r="AW662" s="12" t="s">
        <v>35</v>
      </c>
      <c r="AX662" s="12" t="s">
        <v>72</v>
      </c>
      <c r="AY662" s="252" t="s">
        <v>158</v>
      </c>
    </row>
    <row r="663" spans="2:51" s="12" customFormat="1" ht="13.5">
      <c r="B663" s="242"/>
      <c r="C663" s="243"/>
      <c r="D663" s="229" t="s">
        <v>208</v>
      </c>
      <c r="E663" s="244" t="s">
        <v>21</v>
      </c>
      <c r="F663" s="245" t="s">
        <v>383</v>
      </c>
      <c r="G663" s="243"/>
      <c r="H663" s="246">
        <v>120</v>
      </c>
      <c r="I663" s="247"/>
      <c r="J663" s="243"/>
      <c r="K663" s="243"/>
      <c r="L663" s="248"/>
      <c r="M663" s="249"/>
      <c r="N663" s="250"/>
      <c r="O663" s="250"/>
      <c r="P663" s="250"/>
      <c r="Q663" s="250"/>
      <c r="R663" s="250"/>
      <c r="S663" s="250"/>
      <c r="T663" s="251"/>
      <c r="AT663" s="252" t="s">
        <v>208</v>
      </c>
      <c r="AU663" s="252" t="s">
        <v>82</v>
      </c>
      <c r="AV663" s="12" t="s">
        <v>82</v>
      </c>
      <c r="AW663" s="12" t="s">
        <v>35</v>
      </c>
      <c r="AX663" s="12" t="s">
        <v>72</v>
      </c>
      <c r="AY663" s="252" t="s">
        <v>158</v>
      </c>
    </row>
    <row r="664" spans="2:51" s="12" customFormat="1" ht="13.5">
      <c r="B664" s="242"/>
      <c r="C664" s="243"/>
      <c r="D664" s="229" t="s">
        <v>208</v>
      </c>
      <c r="E664" s="244" t="s">
        <v>21</v>
      </c>
      <c r="F664" s="245" t="s">
        <v>982</v>
      </c>
      <c r="G664" s="243"/>
      <c r="H664" s="246">
        <v>160</v>
      </c>
      <c r="I664" s="247"/>
      <c r="J664" s="243"/>
      <c r="K664" s="243"/>
      <c r="L664" s="248"/>
      <c r="M664" s="249"/>
      <c r="N664" s="250"/>
      <c r="O664" s="250"/>
      <c r="P664" s="250"/>
      <c r="Q664" s="250"/>
      <c r="R664" s="250"/>
      <c r="S664" s="250"/>
      <c r="T664" s="251"/>
      <c r="AT664" s="252" t="s">
        <v>208</v>
      </c>
      <c r="AU664" s="252" t="s">
        <v>82</v>
      </c>
      <c r="AV664" s="12" t="s">
        <v>82</v>
      </c>
      <c r="AW664" s="12" t="s">
        <v>35</v>
      </c>
      <c r="AX664" s="12" t="s">
        <v>72</v>
      </c>
      <c r="AY664" s="252" t="s">
        <v>158</v>
      </c>
    </row>
    <row r="665" spans="2:51" s="12" customFormat="1" ht="13.5">
      <c r="B665" s="242"/>
      <c r="C665" s="243"/>
      <c r="D665" s="229" t="s">
        <v>208</v>
      </c>
      <c r="E665" s="244" t="s">
        <v>21</v>
      </c>
      <c r="F665" s="245" t="s">
        <v>1028</v>
      </c>
      <c r="G665" s="243"/>
      <c r="H665" s="246">
        <v>772</v>
      </c>
      <c r="I665" s="247"/>
      <c r="J665" s="243"/>
      <c r="K665" s="243"/>
      <c r="L665" s="248"/>
      <c r="M665" s="249"/>
      <c r="N665" s="250"/>
      <c r="O665" s="250"/>
      <c r="P665" s="250"/>
      <c r="Q665" s="250"/>
      <c r="R665" s="250"/>
      <c r="S665" s="250"/>
      <c r="T665" s="251"/>
      <c r="AT665" s="252" t="s">
        <v>208</v>
      </c>
      <c r="AU665" s="252" t="s">
        <v>82</v>
      </c>
      <c r="AV665" s="12" t="s">
        <v>82</v>
      </c>
      <c r="AW665" s="12" t="s">
        <v>35</v>
      </c>
      <c r="AX665" s="12" t="s">
        <v>72</v>
      </c>
      <c r="AY665" s="252" t="s">
        <v>158</v>
      </c>
    </row>
    <row r="666" spans="2:51" s="12" customFormat="1" ht="13.5">
      <c r="B666" s="242"/>
      <c r="C666" s="243"/>
      <c r="D666" s="229" t="s">
        <v>208</v>
      </c>
      <c r="E666" s="244" t="s">
        <v>21</v>
      </c>
      <c r="F666" s="245" t="s">
        <v>984</v>
      </c>
      <c r="G666" s="243"/>
      <c r="H666" s="246">
        <v>690</v>
      </c>
      <c r="I666" s="247"/>
      <c r="J666" s="243"/>
      <c r="K666" s="243"/>
      <c r="L666" s="248"/>
      <c r="M666" s="249"/>
      <c r="N666" s="250"/>
      <c r="O666" s="250"/>
      <c r="P666" s="250"/>
      <c r="Q666" s="250"/>
      <c r="R666" s="250"/>
      <c r="S666" s="250"/>
      <c r="T666" s="251"/>
      <c r="AT666" s="252" t="s">
        <v>208</v>
      </c>
      <c r="AU666" s="252" t="s">
        <v>82</v>
      </c>
      <c r="AV666" s="12" t="s">
        <v>82</v>
      </c>
      <c r="AW666" s="12" t="s">
        <v>35</v>
      </c>
      <c r="AX666" s="12" t="s">
        <v>72</v>
      </c>
      <c r="AY666" s="252" t="s">
        <v>158</v>
      </c>
    </row>
    <row r="667" spans="2:51" s="12" customFormat="1" ht="13.5">
      <c r="B667" s="242"/>
      <c r="C667" s="243"/>
      <c r="D667" s="229" t="s">
        <v>208</v>
      </c>
      <c r="E667" s="244" t="s">
        <v>21</v>
      </c>
      <c r="F667" s="245" t="s">
        <v>387</v>
      </c>
      <c r="G667" s="243"/>
      <c r="H667" s="246">
        <v>34</v>
      </c>
      <c r="I667" s="247"/>
      <c r="J667" s="243"/>
      <c r="K667" s="243"/>
      <c r="L667" s="248"/>
      <c r="M667" s="249"/>
      <c r="N667" s="250"/>
      <c r="O667" s="250"/>
      <c r="P667" s="250"/>
      <c r="Q667" s="250"/>
      <c r="R667" s="250"/>
      <c r="S667" s="250"/>
      <c r="T667" s="251"/>
      <c r="AT667" s="252" t="s">
        <v>208</v>
      </c>
      <c r="AU667" s="252" t="s">
        <v>82</v>
      </c>
      <c r="AV667" s="12" t="s">
        <v>82</v>
      </c>
      <c r="AW667" s="12" t="s">
        <v>35</v>
      </c>
      <c r="AX667" s="12" t="s">
        <v>72</v>
      </c>
      <c r="AY667" s="252" t="s">
        <v>158</v>
      </c>
    </row>
    <row r="668" spans="2:51" s="13" customFormat="1" ht="13.5">
      <c r="B668" s="253"/>
      <c r="C668" s="254"/>
      <c r="D668" s="229" t="s">
        <v>208</v>
      </c>
      <c r="E668" s="255" t="s">
        <v>21</v>
      </c>
      <c r="F668" s="256" t="s">
        <v>211</v>
      </c>
      <c r="G668" s="254"/>
      <c r="H668" s="257">
        <v>3557</v>
      </c>
      <c r="I668" s="258"/>
      <c r="J668" s="254"/>
      <c r="K668" s="254"/>
      <c r="L668" s="259"/>
      <c r="M668" s="260"/>
      <c r="N668" s="261"/>
      <c r="O668" s="261"/>
      <c r="P668" s="261"/>
      <c r="Q668" s="261"/>
      <c r="R668" s="261"/>
      <c r="S668" s="261"/>
      <c r="T668" s="262"/>
      <c r="AT668" s="263" t="s">
        <v>208</v>
      </c>
      <c r="AU668" s="263" t="s">
        <v>82</v>
      </c>
      <c r="AV668" s="13" t="s">
        <v>165</v>
      </c>
      <c r="AW668" s="13" t="s">
        <v>35</v>
      </c>
      <c r="AX668" s="13" t="s">
        <v>77</v>
      </c>
      <c r="AY668" s="263" t="s">
        <v>158</v>
      </c>
    </row>
    <row r="669" spans="2:65" s="1" customFormat="1" ht="16.5" customHeight="1">
      <c r="B669" s="45"/>
      <c r="C669" s="217" t="s">
        <v>1168</v>
      </c>
      <c r="D669" s="217" t="s">
        <v>160</v>
      </c>
      <c r="E669" s="218" t="s">
        <v>1169</v>
      </c>
      <c r="F669" s="219" t="s">
        <v>1170</v>
      </c>
      <c r="G669" s="220" t="s">
        <v>163</v>
      </c>
      <c r="H669" s="221">
        <v>88.6</v>
      </c>
      <c r="I669" s="222"/>
      <c r="J669" s="223">
        <f>ROUND(I669*H669,2)</f>
        <v>0</v>
      </c>
      <c r="K669" s="219" t="s">
        <v>164</v>
      </c>
      <c r="L669" s="71"/>
      <c r="M669" s="224" t="s">
        <v>21</v>
      </c>
      <c r="N669" s="225" t="s">
        <v>43</v>
      </c>
      <c r="O669" s="46"/>
      <c r="P669" s="226">
        <f>O669*H669</f>
        <v>0</v>
      </c>
      <c r="Q669" s="226">
        <v>0</v>
      </c>
      <c r="R669" s="226">
        <f>Q669*H669</f>
        <v>0</v>
      </c>
      <c r="S669" s="226">
        <v>0</v>
      </c>
      <c r="T669" s="227">
        <f>S669*H669</f>
        <v>0</v>
      </c>
      <c r="AR669" s="23" t="s">
        <v>236</v>
      </c>
      <c r="AT669" s="23" t="s">
        <v>160</v>
      </c>
      <c r="AU669" s="23" t="s">
        <v>82</v>
      </c>
      <c r="AY669" s="23" t="s">
        <v>158</v>
      </c>
      <c r="BE669" s="228">
        <f>IF(N669="základní",J669,0)</f>
        <v>0</v>
      </c>
      <c r="BF669" s="228">
        <f>IF(N669="snížená",J669,0)</f>
        <v>0</v>
      </c>
      <c r="BG669" s="228">
        <f>IF(N669="zákl. přenesená",J669,0)</f>
        <v>0</v>
      </c>
      <c r="BH669" s="228">
        <f>IF(N669="sníž. přenesená",J669,0)</f>
        <v>0</v>
      </c>
      <c r="BI669" s="228">
        <f>IF(N669="nulová",J669,0)</f>
        <v>0</v>
      </c>
      <c r="BJ669" s="23" t="s">
        <v>77</v>
      </c>
      <c r="BK669" s="228">
        <f>ROUND(I669*H669,2)</f>
        <v>0</v>
      </c>
      <c r="BL669" s="23" t="s">
        <v>236</v>
      </c>
      <c r="BM669" s="23" t="s">
        <v>1171</v>
      </c>
    </row>
    <row r="670" spans="2:47" s="1" customFormat="1" ht="13.5">
      <c r="B670" s="45"/>
      <c r="C670" s="73"/>
      <c r="D670" s="229" t="s">
        <v>167</v>
      </c>
      <c r="E670" s="73"/>
      <c r="F670" s="230" t="s">
        <v>1163</v>
      </c>
      <c r="G670" s="73"/>
      <c r="H670" s="73"/>
      <c r="I670" s="188"/>
      <c r="J670" s="73"/>
      <c r="K670" s="73"/>
      <c r="L670" s="71"/>
      <c r="M670" s="231"/>
      <c r="N670" s="46"/>
      <c r="O670" s="46"/>
      <c r="P670" s="46"/>
      <c r="Q670" s="46"/>
      <c r="R670" s="46"/>
      <c r="S670" s="46"/>
      <c r="T670" s="94"/>
      <c r="AT670" s="23" t="s">
        <v>167</v>
      </c>
      <c r="AU670" s="23" t="s">
        <v>82</v>
      </c>
    </row>
    <row r="671" spans="2:65" s="1" customFormat="1" ht="16.5" customHeight="1">
      <c r="B671" s="45"/>
      <c r="C671" s="264" t="s">
        <v>1172</v>
      </c>
      <c r="D671" s="264" t="s">
        <v>261</v>
      </c>
      <c r="E671" s="265" t="s">
        <v>1173</v>
      </c>
      <c r="F671" s="266" t="s">
        <v>1174</v>
      </c>
      <c r="G671" s="267" t="s">
        <v>163</v>
      </c>
      <c r="H671" s="268">
        <v>97.46</v>
      </c>
      <c r="I671" s="269"/>
      <c r="J671" s="270">
        <f>ROUND(I671*H671,2)</f>
        <v>0</v>
      </c>
      <c r="K671" s="266" t="s">
        <v>164</v>
      </c>
      <c r="L671" s="271"/>
      <c r="M671" s="272" t="s">
        <v>21</v>
      </c>
      <c r="N671" s="273" t="s">
        <v>43</v>
      </c>
      <c r="O671" s="46"/>
      <c r="P671" s="226">
        <f>O671*H671</f>
        <v>0</v>
      </c>
      <c r="Q671" s="226">
        <v>0.0227</v>
      </c>
      <c r="R671" s="226">
        <f>Q671*H671</f>
        <v>2.212342</v>
      </c>
      <c r="S671" s="226">
        <v>0</v>
      </c>
      <c r="T671" s="227">
        <f>S671*H671</f>
        <v>0</v>
      </c>
      <c r="AR671" s="23" t="s">
        <v>312</v>
      </c>
      <c r="AT671" s="23" t="s">
        <v>261</v>
      </c>
      <c r="AU671" s="23" t="s">
        <v>82</v>
      </c>
      <c r="AY671" s="23" t="s">
        <v>158</v>
      </c>
      <c r="BE671" s="228">
        <f>IF(N671="základní",J671,0)</f>
        <v>0</v>
      </c>
      <c r="BF671" s="228">
        <f>IF(N671="snížená",J671,0)</f>
        <v>0</v>
      </c>
      <c r="BG671" s="228">
        <f>IF(N671="zákl. přenesená",J671,0)</f>
        <v>0</v>
      </c>
      <c r="BH671" s="228">
        <f>IF(N671="sníž. přenesená",J671,0)</f>
        <v>0</v>
      </c>
      <c r="BI671" s="228">
        <f>IF(N671="nulová",J671,0)</f>
        <v>0</v>
      </c>
      <c r="BJ671" s="23" t="s">
        <v>77</v>
      </c>
      <c r="BK671" s="228">
        <f>ROUND(I671*H671,2)</f>
        <v>0</v>
      </c>
      <c r="BL671" s="23" t="s">
        <v>236</v>
      </c>
      <c r="BM671" s="23" t="s">
        <v>1175</v>
      </c>
    </row>
    <row r="672" spans="2:51" s="12" customFormat="1" ht="13.5">
      <c r="B672" s="242"/>
      <c r="C672" s="243"/>
      <c r="D672" s="229" t="s">
        <v>208</v>
      </c>
      <c r="E672" s="243"/>
      <c r="F672" s="245" t="s">
        <v>1176</v>
      </c>
      <c r="G672" s="243"/>
      <c r="H672" s="246">
        <v>97.46</v>
      </c>
      <c r="I672" s="247"/>
      <c r="J672" s="243"/>
      <c r="K672" s="243"/>
      <c r="L672" s="248"/>
      <c r="M672" s="249"/>
      <c r="N672" s="250"/>
      <c r="O672" s="250"/>
      <c r="P672" s="250"/>
      <c r="Q672" s="250"/>
      <c r="R672" s="250"/>
      <c r="S672" s="250"/>
      <c r="T672" s="251"/>
      <c r="AT672" s="252" t="s">
        <v>208</v>
      </c>
      <c r="AU672" s="252" t="s">
        <v>82</v>
      </c>
      <c r="AV672" s="12" t="s">
        <v>82</v>
      </c>
      <c r="AW672" s="12" t="s">
        <v>6</v>
      </c>
      <c r="AX672" s="12" t="s">
        <v>77</v>
      </c>
      <c r="AY672" s="252" t="s">
        <v>158</v>
      </c>
    </row>
    <row r="673" spans="2:65" s="1" customFormat="1" ht="38.25" customHeight="1">
      <c r="B673" s="45"/>
      <c r="C673" s="217" t="s">
        <v>1177</v>
      </c>
      <c r="D673" s="217" t="s">
        <v>160</v>
      </c>
      <c r="E673" s="218" t="s">
        <v>1178</v>
      </c>
      <c r="F673" s="219" t="s">
        <v>1179</v>
      </c>
      <c r="G673" s="220" t="s">
        <v>163</v>
      </c>
      <c r="H673" s="221">
        <v>3578.5</v>
      </c>
      <c r="I673" s="222"/>
      <c r="J673" s="223">
        <f>ROUND(I673*H673,2)</f>
        <v>0</v>
      </c>
      <c r="K673" s="219" t="s">
        <v>164</v>
      </c>
      <c r="L673" s="71"/>
      <c r="M673" s="224" t="s">
        <v>21</v>
      </c>
      <c r="N673" s="225" t="s">
        <v>43</v>
      </c>
      <c r="O673" s="46"/>
      <c r="P673" s="226">
        <f>O673*H673</f>
        <v>0</v>
      </c>
      <c r="Q673" s="226">
        <v>0</v>
      </c>
      <c r="R673" s="226">
        <f>Q673*H673</f>
        <v>0</v>
      </c>
      <c r="S673" s="226">
        <v>0.015</v>
      </c>
      <c r="T673" s="227">
        <f>S673*H673</f>
        <v>53.677499999999995</v>
      </c>
      <c r="AR673" s="23" t="s">
        <v>236</v>
      </c>
      <c r="AT673" s="23" t="s">
        <v>160</v>
      </c>
      <c r="AU673" s="23" t="s">
        <v>82</v>
      </c>
      <c r="AY673" s="23" t="s">
        <v>158</v>
      </c>
      <c r="BE673" s="228">
        <f>IF(N673="základní",J673,0)</f>
        <v>0</v>
      </c>
      <c r="BF673" s="228">
        <f>IF(N673="snížená",J673,0)</f>
        <v>0</v>
      </c>
      <c r="BG673" s="228">
        <f>IF(N673="zákl. přenesená",J673,0)</f>
        <v>0</v>
      </c>
      <c r="BH673" s="228">
        <f>IF(N673="sníž. přenesená",J673,0)</f>
        <v>0</v>
      </c>
      <c r="BI673" s="228">
        <f>IF(N673="nulová",J673,0)</f>
        <v>0</v>
      </c>
      <c r="BJ673" s="23" t="s">
        <v>77</v>
      </c>
      <c r="BK673" s="228">
        <f>ROUND(I673*H673,2)</f>
        <v>0</v>
      </c>
      <c r="BL673" s="23" t="s">
        <v>236</v>
      </c>
      <c r="BM673" s="23" t="s">
        <v>1180</v>
      </c>
    </row>
    <row r="674" spans="2:51" s="12" customFormat="1" ht="13.5">
      <c r="B674" s="242"/>
      <c r="C674" s="243"/>
      <c r="D674" s="229" t="s">
        <v>208</v>
      </c>
      <c r="E674" s="244" t="s">
        <v>21</v>
      </c>
      <c r="F674" s="245" t="s">
        <v>871</v>
      </c>
      <c r="G674" s="243"/>
      <c r="H674" s="246">
        <v>265</v>
      </c>
      <c r="I674" s="247"/>
      <c r="J674" s="243"/>
      <c r="K674" s="243"/>
      <c r="L674" s="248"/>
      <c r="M674" s="249"/>
      <c r="N674" s="250"/>
      <c r="O674" s="250"/>
      <c r="P674" s="250"/>
      <c r="Q674" s="250"/>
      <c r="R674" s="250"/>
      <c r="S674" s="250"/>
      <c r="T674" s="251"/>
      <c r="AT674" s="252" t="s">
        <v>208</v>
      </c>
      <c r="AU674" s="252" t="s">
        <v>82</v>
      </c>
      <c r="AV674" s="12" t="s">
        <v>82</v>
      </c>
      <c r="AW674" s="12" t="s">
        <v>35</v>
      </c>
      <c r="AX674" s="12" t="s">
        <v>72</v>
      </c>
      <c r="AY674" s="252" t="s">
        <v>158</v>
      </c>
    </row>
    <row r="675" spans="2:51" s="12" customFormat="1" ht="13.5">
      <c r="B675" s="242"/>
      <c r="C675" s="243"/>
      <c r="D675" s="229" t="s">
        <v>208</v>
      </c>
      <c r="E675" s="244" t="s">
        <v>21</v>
      </c>
      <c r="F675" s="245" t="s">
        <v>1084</v>
      </c>
      <c r="G675" s="243"/>
      <c r="H675" s="246">
        <v>625</v>
      </c>
      <c r="I675" s="247"/>
      <c r="J675" s="243"/>
      <c r="K675" s="243"/>
      <c r="L675" s="248"/>
      <c r="M675" s="249"/>
      <c r="N675" s="250"/>
      <c r="O675" s="250"/>
      <c r="P675" s="250"/>
      <c r="Q675" s="250"/>
      <c r="R675" s="250"/>
      <c r="S675" s="250"/>
      <c r="T675" s="251"/>
      <c r="AT675" s="252" t="s">
        <v>208</v>
      </c>
      <c r="AU675" s="252" t="s">
        <v>82</v>
      </c>
      <c r="AV675" s="12" t="s">
        <v>82</v>
      </c>
      <c r="AW675" s="12" t="s">
        <v>35</v>
      </c>
      <c r="AX675" s="12" t="s">
        <v>72</v>
      </c>
      <c r="AY675" s="252" t="s">
        <v>158</v>
      </c>
    </row>
    <row r="676" spans="2:51" s="12" customFormat="1" ht="13.5">
      <c r="B676" s="242"/>
      <c r="C676" s="243"/>
      <c r="D676" s="229" t="s">
        <v>208</v>
      </c>
      <c r="E676" s="244" t="s">
        <v>21</v>
      </c>
      <c r="F676" s="245" t="s">
        <v>1181</v>
      </c>
      <c r="G676" s="243"/>
      <c r="H676" s="246">
        <v>180</v>
      </c>
      <c r="I676" s="247"/>
      <c r="J676" s="243"/>
      <c r="K676" s="243"/>
      <c r="L676" s="248"/>
      <c r="M676" s="249"/>
      <c r="N676" s="250"/>
      <c r="O676" s="250"/>
      <c r="P676" s="250"/>
      <c r="Q676" s="250"/>
      <c r="R676" s="250"/>
      <c r="S676" s="250"/>
      <c r="T676" s="251"/>
      <c r="AT676" s="252" t="s">
        <v>208</v>
      </c>
      <c r="AU676" s="252" t="s">
        <v>82</v>
      </c>
      <c r="AV676" s="12" t="s">
        <v>82</v>
      </c>
      <c r="AW676" s="12" t="s">
        <v>35</v>
      </c>
      <c r="AX676" s="12" t="s">
        <v>72</v>
      </c>
      <c r="AY676" s="252" t="s">
        <v>158</v>
      </c>
    </row>
    <row r="677" spans="2:51" s="12" customFormat="1" ht="13.5">
      <c r="B677" s="242"/>
      <c r="C677" s="243"/>
      <c r="D677" s="229" t="s">
        <v>208</v>
      </c>
      <c r="E677" s="244" t="s">
        <v>21</v>
      </c>
      <c r="F677" s="245" t="s">
        <v>1182</v>
      </c>
      <c r="G677" s="243"/>
      <c r="H677" s="246">
        <v>95</v>
      </c>
      <c r="I677" s="247"/>
      <c r="J677" s="243"/>
      <c r="K677" s="243"/>
      <c r="L677" s="248"/>
      <c r="M677" s="249"/>
      <c r="N677" s="250"/>
      <c r="O677" s="250"/>
      <c r="P677" s="250"/>
      <c r="Q677" s="250"/>
      <c r="R677" s="250"/>
      <c r="S677" s="250"/>
      <c r="T677" s="251"/>
      <c r="AT677" s="252" t="s">
        <v>208</v>
      </c>
      <c r="AU677" s="252" t="s">
        <v>82</v>
      </c>
      <c r="AV677" s="12" t="s">
        <v>82</v>
      </c>
      <c r="AW677" s="12" t="s">
        <v>35</v>
      </c>
      <c r="AX677" s="12" t="s">
        <v>72</v>
      </c>
      <c r="AY677" s="252" t="s">
        <v>158</v>
      </c>
    </row>
    <row r="678" spans="2:51" s="12" customFormat="1" ht="13.5">
      <c r="B678" s="242"/>
      <c r="C678" s="243"/>
      <c r="D678" s="229" t="s">
        <v>208</v>
      </c>
      <c r="E678" s="244" t="s">
        <v>21</v>
      </c>
      <c r="F678" s="245" t="s">
        <v>1085</v>
      </c>
      <c r="G678" s="243"/>
      <c r="H678" s="246">
        <v>528</v>
      </c>
      <c r="I678" s="247"/>
      <c r="J678" s="243"/>
      <c r="K678" s="243"/>
      <c r="L678" s="248"/>
      <c r="M678" s="249"/>
      <c r="N678" s="250"/>
      <c r="O678" s="250"/>
      <c r="P678" s="250"/>
      <c r="Q678" s="250"/>
      <c r="R678" s="250"/>
      <c r="S678" s="250"/>
      <c r="T678" s="251"/>
      <c r="AT678" s="252" t="s">
        <v>208</v>
      </c>
      <c r="AU678" s="252" t="s">
        <v>82</v>
      </c>
      <c r="AV678" s="12" t="s">
        <v>82</v>
      </c>
      <c r="AW678" s="12" t="s">
        <v>35</v>
      </c>
      <c r="AX678" s="12" t="s">
        <v>72</v>
      </c>
      <c r="AY678" s="252" t="s">
        <v>158</v>
      </c>
    </row>
    <row r="679" spans="2:51" s="12" customFormat="1" ht="13.5">
      <c r="B679" s="242"/>
      <c r="C679" s="243"/>
      <c r="D679" s="229" t="s">
        <v>208</v>
      </c>
      <c r="E679" s="244" t="s">
        <v>21</v>
      </c>
      <c r="F679" s="245" t="s">
        <v>1086</v>
      </c>
      <c r="G679" s="243"/>
      <c r="H679" s="246">
        <v>115</v>
      </c>
      <c r="I679" s="247"/>
      <c r="J679" s="243"/>
      <c r="K679" s="243"/>
      <c r="L679" s="248"/>
      <c r="M679" s="249"/>
      <c r="N679" s="250"/>
      <c r="O679" s="250"/>
      <c r="P679" s="250"/>
      <c r="Q679" s="250"/>
      <c r="R679" s="250"/>
      <c r="S679" s="250"/>
      <c r="T679" s="251"/>
      <c r="AT679" s="252" t="s">
        <v>208</v>
      </c>
      <c r="AU679" s="252" t="s">
        <v>82</v>
      </c>
      <c r="AV679" s="12" t="s">
        <v>82</v>
      </c>
      <c r="AW679" s="12" t="s">
        <v>35</v>
      </c>
      <c r="AX679" s="12" t="s">
        <v>72</v>
      </c>
      <c r="AY679" s="252" t="s">
        <v>158</v>
      </c>
    </row>
    <row r="680" spans="2:51" s="12" customFormat="1" ht="13.5">
      <c r="B680" s="242"/>
      <c r="C680" s="243"/>
      <c r="D680" s="229" t="s">
        <v>208</v>
      </c>
      <c r="E680" s="244" t="s">
        <v>21</v>
      </c>
      <c r="F680" s="245" t="s">
        <v>1183</v>
      </c>
      <c r="G680" s="243"/>
      <c r="H680" s="246">
        <v>115.5</v>
      </c>
      <c r="I680" s="247"/>
      <c r="J680" s="243"/>
      <c r="K680" s="243"/>
      <c r="L680" s="248"/>
      <c r="M680" s="249"/>
      <c r="N680" s="250"/>
      <c r="O680" s="250"/>
      <c r="P680" s="250"/>
      <c r="Q680" s="250"/>
      <c r="R680" s="250"/>
      <c r="S680" s="250"/>
      <c r="T680" s="251"/>
      <c r="AT680" s="252" t="s">
        <v>208</v>
      </c>
      <c r="AU680" s="252" t="s">
        <v>82</v>
      </c>
      <c r="AV680" s="12" t="s">
        <v>82</v>
      </c>
      <c r="AW680" s="12" t="s">
        <v>35</v>
      </c>
      <c r="AX680" s="12" t="s">
        <v>72</v>
      </c>
      <c r="AY680" s="252" t="s">
        <v>158</v>
      </c>
    </row>
    <row r="681" spans="2:51" s="12" customFormat="1" ht="13.5">
      <c r="B681" s="242"/>
      <c r="C681" s="243"/>
      <c r="D681" s="229" t="s">
        <v>208</v>
      </c>
      <c r="E681" s="244" t="s">
        <v>21</v>
      </c>
      <c r="F681" s="245" t="s">
        <v>970</v>
      </c>
      <c r="G681" s="243"/>
      <c r="H681" s="246">
        <v>733</v>
      </c>
      <c r="I681" s="247"/>
      <c r="J681" s="243"/>
      <c r="K681" s="243"/>
      <c r="L681" s="248"/>
      <c r="M681" s="249"/>
      <c r="N681" s="250"/>
      <c r="O681" s="250"/>
      <c r="P681" s="250"/>
      <c r="Q681" s="250"/>
      <c r="R681" s="250"/>
      <c r="S681" s="250"/>
      <c r="T681" s="251"/>
      <c r="AT681" s="252" t="s">
        <v>208</v>
      </c>
      <c r="AU681" s="252" t="s">
        <v>82</v>
      </c>
      <c r="AV681" s="12" t="s">
        <v>82</v>
      </c>
      <c r="AW681" s="12" t="s">
        <v>35</v>
      </c>
      <c r="AX681" s="12" t="s">
        <v>72</v>
      </c>
      <c r="AY681" s="252" t="s">
        <v>158</v>
      </c>
    </row>
    <row r="682" spans="2:51" s="12" customFormat="1" ht="13.5">
      <c r="B682" s="242"/>
      <c r="C682" s="243"/>
      <c r="D682" s="229" t="s">
        <v>208</v>
      </c>
      <c r="E682" s="244" t="s">
        <v>21</v>
      </c>
      <c r="F682" s="245" t="s">
        <v>971</v>
      </c>
      <c r="G682" s="243"/>
      <c r="H682" s="246">
        <v>660</v>
      </c>
      <c r="I682" s="247"/>
      <c r="J682" s="243"/>
      <c r="K682" s="243"/>
      <c r="L682" s="248"/>
      <c r="M682" s="249"/>
      <c r="N682" s="250"/>
      <c r="O682" s="250"/>
      <c r="P682" s="250"/>
      <c r="Q682" s="250"/>
      <c r="R682" s="250"/>
      <c r="S682" s="250"/>
      <c r="T682" s="251"/>
      <c r="AT682" s="252" t="s">
        <v>208</v>
      </c>
      <c r="AU682" s="252" t="s">
        <v>82</v>
      </c>
      <c r="AV682" s="12" t="s">
        <v>82</v>
      </c>
      <c r="AW682" s="12" t="s">
        <v>35</v>
      </c>
      <c r="AX682" s="12" t="s">
        <v>72</v>
      </c>
      <c r="AY682" s="252" t="s">
        <v>158</v>
      </c>
    </row>
    <row r="683" spans="2:51" s="12" customFormat="1" ht="13.5">
      <c r="B683" s="242"/>
      <c r="C683" s="243"/>
      <c r="D683" s="229" t="s">
        <v>208</v>
      </c>
      <c r="E683" s="244" t="s">
        <v>21</v>
      </c>
      <c r="F683" s="245" t="s">
        <v>1087</v>
      </c>
      <c r="G683" s="243"/>
      <c r="H683" s="246">
        <v>230</v>
      </c>
      <c r="I683" s="247"/>
      <c r="J683" s="243"/>
      <c r="K683" s="243"/>
      <c r="L683" s="248"/>
      <c r="M683" s="249"/>
      <c r="N683" s="250"/>
      <c r="O683" s="250"/>
      <c r="P683" s="250"/>
      <c r="Q683" s="250"/>
      <c r="R683" s="250"/>
      <c r="S683" s="250"/>
      <c r="T683" s="251"/>
      <c r="AT683" s="252" t="s">
        <v>208</v>
      </c>
      <c r="AU683" s="252" t="s">
        <v>82</v>
      </c>
      <c r="AV683" s="12" t="s">
        <v>82</v>
      </c>
      <c r="AW683" s="12" t="s">
        <v>35</v>
      </c>
      <c r="AX683" s="12" t="s">
        <v>72</v>
      </c>
      <c r="AY683" s="252" t="s">
        <v>158</v>
      </c>
    </row>
    <row r="684" spans="2:51" s="12" customFormat="1" ht="13.5">
      <c r="B684" s="242"/>
      <c r="C684" s="243"/>
      <c r="D684" s="229" t="s">
        <v>208</v>
      </c>
      <c r="E684" s="244" t="s">
        <v>21</v>
      </c>
      <c r="F684" s="245" t="s">
        <v>1088</v>
      </c>
      <c r="G684" s="243"/>
      <c r="H684" s="246">
        <v>32</v>
      </c>
      <c r="I684" s="247"/>
      <c r="J684" s="243"/>
      <c r="K684" s="243"/>
      <c r="L684" s="248"/>
      <c r="M684" s="249"/>
      <c r="N684" s="250"/>
      <c r="O684" s="250"/>
      <c r="P684" s="250"/>
      <c r="Q684" s="250"/>
      <c r="R684" s="250"/>
      <c r="S684" s="250"/>
      <c r="T684" s="251"/>
      <c r="AT684" s="252" t="s">
        <v>208</v>
      </c>
      <c r="AU684" s="252" t="s">
        <v>82</v>
      </c>
      <c r="AV684" s="12" t="s">
        <v>82</v>
      </c>
      <c r="AW684" s="12" t="s">
        <v>35</v>
      </c>
      <c r="AX684" s="12" t="s">
        <v>72</v>
      </c>
      <c r="AY684" s="252" t="s">
        <v>158</v>
      </c>
    </row>
    <row r="685" spans="2:51" s="13" customFormat="1" ht="13.5">
      <c r="B685" s="253"/>
      <c r="C685" s="254"/>
      <c r="D685" s="229" t="s">
        <v>208</v>
      </c>
      <c r="E685" s="255" t="s">
        <v>21</v>
      </c>
      <c r="F685" s="256" t="s">
        <v>211</v>
      </c>
      <c r="G685" s="254"/>
      <c r="H685" s="257">
        <v>3578.5</v>
      </c>
      <c r="I685" s="258"/>
      <c r="J685" s="254"/>
      <c r="K685" s="254"/>
      <c r="L685" s="259"/>
      <c r="M685" s="260"/>
      <c r="N685" s="261"/>
      <c r="O685" s="261"/>
      <c r="P685" s="261"/>
      <c r="Q685" s="261"/>
      <c r="R685" s="261"/>
      <c r="S685" s="261"/>
      <c r="T685" s="262"/>
      <c r="AT685" s="263" t="s">
        <v>208</v>
      </c>
      <c r="AU685" s="263" t="s">
        <v>82</v>
      </c>
      <c r="AV685" s="13" t="s">
        <v>165</v>
      </c>
      <c r="AW685" s="13" t="s">
        <v>35</v>
      </c>
      <c r="AX685" s="13" t="s">
        <v>77</v>
      </c>
      <c r="AY685" s="263" t="s">
        <v>158</v>
      </c>
    </row>
    <row r="686" spans="2:65" s="1" customFormat="1" ht="38.25" customHeight="1">
      <c r="B686" s="45"/>
      <c r="C686" s="217" t="s">
        <v>1184</v>
      </c>
      <c r="D686" s="217" t="s">
        <v>160</v>
      </c>
      <c r="E686" s="218" t="s">
        <v>1185</v>
      </c>
      <c r="F686" s="219" t="s">
        <v>1186</v>
      </c>
      <c r="G686" s="220" t="s">
        <v>163</v>
      </c>
      <c r="H686" s="221">
        <v>2053</v>
      </c>
      <c r="I686" s="222"/>
      <c r="J686" s="223">
        <f>ROUND(I686*H686,2)</f>
        <v>0</v>
      </c>
      <c r="K686" s="219" t="s">
        <v>164</v>
      </c>
      <c r="L686" s="71"/>
      <c r="M686" s="224" t="s">
        <v>21</v>
      </c>
      <c r="N686" s="225" t="s">
        <v>43</v>
      </c>
      <c r="O686" s="46"/>
      <c r="P686" s="226">
        <f>O686*H686</f>
        <v>0</v>
      </c>
      <c r="Q686" s="226">
        <v>0</v>
      </c>
      <c r="R686" s="226">
        <f>Q686*H686</f>
        <v>0</v>
      </c>
      <c r="S686" s="226">
        <v>0.031</v>
      </c>
      <c r="T686" s="227">
        <f>S686*H686</f>
        <v>63.643</v>
      </c>
      <c r="AR686" s="23" t="s">
        <v>236</v>
      </c>
      <c r="AT686" s="23" t="s">
        <v>160</v>
      </c>
      <c r="AU686" s="23" t="s">
        <v>82</v>
      </c>
      <c r="AY686" s="23" t="s">
        <v>158</v>
      </c>
      <c r="BE686" s="228">
        <f>IF(N686="základní",J686,0)</f>
        <v>0</v>
      </c>
      <c r="BF686" s="228">
        <f>IF(N686="snížená",J686,0)</f>
        <v>0</v>
      </c>
      <c r="BG686" s="228">
        <f>IF(N686="zákl. přenesená",J686,0)</f>
        <v>0</v>
      </c>
      <c r="BH686" s="228">
        <f>IF(N686="sníž. přenesená",J686,0)</f>
        <v>0</v>
      </c>
      <c r="BI686" s="228">
        <f>IF(N686="nulová",J686,0)</f>
        <v>0</v>
      </c>
      <c r="BJ686" s="23" t="s">
        <v>77</v>
      </c>
      <c r="BK686" s="228">
        <f>ROUND(I686*H686,2)</f>
        <v>0</v>
      </c>
      <c r="BL686" s="23" t="s">
        <v>236</v>
      </c>
      <c r="BM686" s="23" t="s">
        <v>1187</v>
      </c>
    </row>
    <row r="687" spans="2:51" s="12" customFormat="1" ht="13.5">
      <c r="B687" s="242"/>
      <c r="C687" s="243"/>
      <c r="D687" s="229" t="s">
        <v>208</v>
      </c>
      <c r="E687" s="244" t="s">
        <v>21</v>
      </c>
      <c r="F687" s="245" t="s">
        <v>871</v>
      </c>
      <c r="G687" s="243"/>
      <c r="H687" s="246">
        <v>265</v>
      </c>
      <c r="I687" s="247"/>
      <c r="J687" s="243"/>
      <c r="K687" s="243"/>
      <c r="L687" s="248"/>
      <c r="M687" s="249"/>
      <c r="N687" s="250"/>
      <c r="O687" s="250"/>
      <c r="P687" s="250"/>
      <c r="Q687" s="250"/>
      <c r="R687" s="250"/>
      <c r="S687" s="250"/>
      <c r="T687" s="251"/>
      <c r="AT687" s="252" t="s">
        <v>208</v>
      </c>
      <c r="AU687" s="252" t="s">
        <v>82</v>
      </c>
      <c r="AV687" s="12" t="s">
        <v>82</v>
      </c>
      <c r="AW687" s="12" t="s">
        <v>35</v>
      </c>
      <c r="AX687" s="12" t="s">
        <v>72</v>
      </c>
      <c r="AY687" s="252" t="s">
        <v>158</v>
      </c>
    </row>
    <row r="688" spans="2:51" s="12" customFormat="1" ht="13.5">
      <c r="B688" s="242"/>
      <c r="C688" s="243"/>
      <c r="D688" s="229" t="s">
        <v>208</v>
      </c>
      <c r="E688" s="244" t="s">
        <v>21</v>
      </c>
      <c r="F688" s="245" t="s">
        <v>1084</v>
      </c>
      <c r="G688" s="243"/>
      <c r="H688" s="246">
        <v>625</v>
      </c>
      <c r="I688" s="247"/>
      <c r="J688" s="243"/>
      <c r="K688" s="243"/>
      <c r="L688" s="248"/>
      <c r="M688" s="249"/>
      <c r="N688" s="250"/>
      <c r="O688" s="250"/>
      <c r="P688" s="250"/>
      <c r="Q688" s="250"/>
      <c r="R688" s="250"/>
      <c r="S688" s="250"/>
      <c r="T688" s="251"/>
      <c r="AT688" s="252" t="s">
        <v>208</v>
      </c>
      <c r="AU688" s="252" t="s">
        <v>82</v>
      </c>
      <c r="AV688" s="12" t="s">
        <v>82</v>
      </c>
      <c r="AW688" s="12" t="s">
        <v>35</v>
      </c>
      <c r="AX688" s="12" t="s">
        <v>72</v>
      </c>
      <c r="AY688" s="252" t="s">
        <v>158</v>
      </c>
    </row>
    <row r="689" spans="2:51" s="12" customFormat="1" ht="13.5">
      <c r="B689" s="242"/>
      <c r="C689" s="243"/>
      <c r="D689" s="229" t="s">
        <v>208</v>
      </c>
      <c r="E689" s="244" t="s">
        <v>21</v>
      </c>
      <c r="F689" s="245" t="s">
        <v>1181</v>
      </c>
      <c r="G689" s="243"/>
      <c r="H689" s="246">
        <v>180</v>
      </c>
      <c r="I689" s="247"/>
      <c r="J689" s="243"/>
      <c r="K689" s="243"/>
      <c r="L689" s="248"/>
      <c r="M689" s="249"/>
      <c r="N689" s="250"/>
      <c r="O689" s="250"/>
      <c r="P689" s="250"/>
      <c r="Q689" s="250"/>
      <c r="R689" s="250"/>
      <c r="S689" s="250"/>
      <c r="T689" s="251"/>
      <c r="AT689" s="252" t="s">
        <v>208</v>
      </c>
      <c r="AU689" s="252" t="s">
        <v>82</v>
      </c>
      <c r="AV689" s="12" t="s">
        <v>82</v>
      </c>
      <c r="AW689" s="12" t="s">
        <v>35</v>
      </c>
      <c r="AX689" s="12" t="s">
        <v>72</v>
      </c>
      <c r="AY689" s="252" t="s">
        <v>158</v>
      </c>
    </row>
    <row r="690" spans="2:51" s="12" customFormat="1" ht="13.5">
      <c r="B690" s="242"/>
      <c r="C690" s="243"/>
      <c r="D690" s="229" t="s">
        <v>208</v>
      </c>
      <c r="E690" s="244" t="s">
        <v>21</v>
      </c>
      <c r="F690" s="245" t="s">
        <v>1182</v>
      </c>
      <c r="G690" s="243"/>
      <c r="H690" s="246">
        <v>95</v>
      </c>
      <c r="I690" s="247"/>
      <c r="J690" s="243"/>
      <c r="K690" s="243"/>
      <c r="L690" s="248"/>
      <c r="M690" s="249"/>
      <c r="N690" s="250"/>
      <c r="O690" s="250"/>
      <c r="P690" s="250"/>
      <c r="Q690" s="250"/>
      <c r="R690" s="250"/>
      <c r="S690" s="250"/>
      <c r="T690" s="251"/>
      <c r="AT690" s="252" t="s">
        <v>208</v>
      </c>
      <c r="AU690" s="252" t="s">
        <v>82</v>
      </c>
      <c r="AV690" s="12" t="s">
        <v>82</v>
      </c>
      <c r="AW690" s="12" t="s">
        <v>35</v>
      </c>
      <c r="AX690" s="12" t="s">
        <v>72</v>
      </c>
      <c r="AY690" s="252" t="s">
        <v>158</v>
      </c>
    </row>
    <row r="691" spans="2:51" s="12" customFormat="1" ht="13.5">
      <c r="B691" s="242"/>
      <c r="C691" s="243"/>
      <c r="D691" s="229" t="s">
        <v>208</v>
      </c>
      <c r="E691" s="244" t="s">
        <v>21</v>
      </c>
      <c r="F691" s="245" t="s">
        <v>1085</v>
      </c>
      <c r="G691" s="243"/>
      <c r="H691" s="246">
        <v>528</v>
      </c>
      <c r="I691" s="247"/>
      <c r="J691" s="243"/>
      <c r="K691" s="243"/>
      <c r="L691" s="248"/>
      <c r="M691" s="249"/>
      <c r="N691" s="250"/>
      <c r="O691" s="250"/>
      <c r="P691" s="250"/>
      <c r="Q691" s="250"/>
      <c r="R691" s="250"/>
      <c r="S691" s="250"/>
      <c r="T691" s="251"/>
      <c r="AT691" s="252" t="s">
        <v>208</v>
      </c>
      <c r="AU691" s="252" t="s">
        <v>82</v>
      </c>
      <c r="AV691" s="12" t="s">
        <v>82</v>
      </c>
      <c r="AW691" s="12" t="s">
        <v>35</v>
      </c>
      <c r="AX691" s="12" t="s">
        <v>72</v>
      </c>
      <c r="AY691" s="252" t="s">
        <v>158</v>
      </c>
    </row>
    <row r="692" spans="2:51" s="12" customFormat="1" ht="13.5">
      <c r="B692" s="242"/>
      <c r="C692" s="243"/>
      <c r="D692" s="229" t="s">
        <v>208</v>
      </c>
      <c r="E692" s="244" t="s">
        <v>21</v>
      </c>
      <c r="F692" s="245" t="s">
        <v>1086</v>
      </c>
      <c r="G692" s="243"/>
      <c r="H692" s="246">
        <v>115</v>
      </c>
      <c r="I692" s="247"/>
      <c r="J692" s="243"/>
      <c r="K692" s="243"/>
      <c r="L692" s="248"/>
      <c r="M692" s="249"/>
      <c r="N692" s="250"/>
      <c r="O692" s="250"/>
      <c r="P692" s="250"/>
      <c r="Q692" s="250"/>
      <c r="R692" s="250"/>
      <c r="S692" s="250"/>
      <c r="T692" s="251"/>
      <c r="AT692" s="252" t="s">
        <v>208</v>
      </c>
      <c r="AU692" s="252" t="s">
        <v>82</v>
      </c>
      <c r="AV692" s="12" t="s">
        <v>82</v>
      </c>
      <c r="AW692" s="12" t="s">
        <v>35</v>
      </c>
      <c r="AX692" s="12" t="s">
        <v>72</v>
      </c>
      <c r="AY692" s="252" t="s">
        <v>158</v>
      </c>
    </row>
    <row r="693" spans="2:51" s="12" customFormat="1" ht="13.5">
      <c r="B693" s="242"/>
      <c r="C693" s="243"/>
      <c r="D693" s="229" t="s">
        <v>208</v>
      </c>
      <c r="E693" s="244" t="s">
        <v>21</v>
      </c>
      <c r="F693" s="245" t="s">
        <v>1188</v>
      </c>
      <c r="G693" s="243"/>
      <c r="H693" s="246">
        <v>140</v>
      </c>
      <c r="I693" s="247"/>
      <c r="J693" s="243"/>
      <c r="K693" s="243"/>
      <c r="L693" s="248"/>
      <c r="M693" s="249"/>
      <c r="N693" s="250"/>
      <c r="O693" s="250"/>
      <c r="P693" s="250"/>
      <c r="Q693" s="250"/>
      <c r="R693" s="250"/>
      <c r="S693" s="250"/>
      <c r="T693" s="251"/>
      <c r="AT693" s="252" t="s">
        <v>208</v>
      </c>
      <c r="AU693" s="252" t="s">
        <v>82</v>
      </c>
      <c r="AV693" s="12" t="s">
        <v>82</v>
      </c>
      <c r="AW693" s="12" t="s">
        <v>35</v>
      </c>
      <c r="AX693" s="12" t="s">
        <v>72</v>
      </c>
      <c r="AY693" s="252" t="s">
        <v>158</v>
      </c>
    </row>
    <row r="694" spans="2:51" s="12" customFormat="1" ht="13.5">
      <c r="B694" s="242"/>
      <c r="C694" s="243"/>
      <c r="D694" s="229" t="s">
        <v>208</v>
      </c>
      <c r="E694" s="244" t="s">
        <v>21</v>
      </c>
      <c r="F694" s="245" t="s">
        <v>1189</v>
      </c>
      <c r="G694" s="243"/>
      <c r="H694" s="246">
        <v>73</v>
      </c>
      <c r="I694" s="247"/>
      <c r="J694" s="243"/>
      <c r="K694" s="243"/>
      <c r="L694" s="248"/>
      <c r="M694" s="249"/>
      <c r="N694" s="250"/>
      <c r="O694" s="250"/>
      <c r="P694" s="250"/>
      <c r="Q694" s="250"/>
      <c r="R694" s="250"/>
      <c r="S694" s="250"/>
      <c r="T694" s="251"/>
      <c r="AT694" s="252" t="s">
        <v>208</v>
      </c>
      <c r="AU694" s="252" t="s">
        <v>82</v>
      </c>
      <c r="AV694" s="12" t="s">
        <v>82</v>
      </c>
      <c r="AW694" s="12" t="s">
        <v>35</v>
      </c>
      <c r="AX694" s="12" t="s">
        <v>72</v>
      </c>
      <c r="AY694" s="252" t="s">
        <v>158</v>
      </c>
    </row>
    <row r="695" spans="2:51" s="12" customFormat="1" ht="13.5">
      <c r="B695" s="242"/>
      <c r="C695" s="243"/>
      <c r="D695" s="229" t="s">
        <v>208</v>
      </c>
      <c r="E695" s="244" t="s">
        <v>21</v>
      </c>
      <c r="F695" s="245" t="s">
        <v>1088</v>
      </c>
      <c r="G695" s="243"/>
      <c r="H695" s="246">
        <v>32</v>
      </c>
      <c r="I695" s="247"/>
      <c r="J695" s="243"/>
      <c r="K695" s="243"/>
      <c r="L695" s="248"/>
      <c r="M695" s="249"/>
      <c r="N695" s="250"/>
      <c r="O695" s="250"/>
      <c r="P695" s="250"/>
      <c r="Q695" s="250"/>
      <c r="R695" s="250"/>
      <c r="S695" s="250"/>
      <c r="T695" s="251"/>
      <c r="AT695" s="252" t="s">
        <v>208</v>
      </c>
      <c r="AU695" s="252" t="s">
        <v>82</v>
      </c>
      <c r="AV695" s="12" t="s">
        <v>82</v>
      </c>
      <c r="AW695" s="12" t="s">
        <v>35</v>
      </c>
      <c r="AX695" s="12" t="s">
        <v>72</v>
      </c>
      <c r="AY695" s="252" t="s">
        <v>158</v>
      </c>
    </row>
    <row r="696" spans="2:51" s="13" customFormat="1" ht="13.5">
      <c r="B696" s="253"/>
      <c r="C696" s="254"/>
      <c r="D696" s="229" t="s">
        <v>208</v>
      </c>
      <c r="E696" s="255" t="s">
        <v>21</v>
      </c>
      <c r="F696" s="256" t="s">
        <v>211</v>
      </c>
      <c r="G696" s="254"/>
      <c r="H696" s="257">
        <v>2053</v>
      </c>
      <c r="I696" s="258"/>
      <c r="J696" s="254"/>
      <c r="K696" s="254"/>
      <c r="L696" s="259"/>
      <c r="M696" s="260"/>
      <c r="N696" s="261"/>
      <c r="O696" s="261"/>
      <c r="P696" s="261"/>
      <c r="Q696" s="261"/>
      <c r="R696" s="261"/>
      <c r="S696" s="261"/>
      <c r="T696" s="262"/>
      <c r="AT696" s="263" t="s">
        <v>208</v>
      </c>
      <c r="AU696" s="263" t="s">
        <v>82</v>
      </c>
      <c r="AV696" s="13" t="s">
        <v>165</v>
      </c>
      <c r="AW696" s="13" t="s">
        <v>35</v>
      </c>
      <c r="AX696" s="13" t="s">
        <v>77</v>
      </c>
      <c r="AY696" s="263" t="s">
        <v>158</v>
      </c>
    </row>
    <row r="697" spans="2:65" s="1" customFormat="1" ht="25.5" customHeight="1">
      <c r="B697" s="45"/>
      <c r="C697" s="217" t="s">
        <v>1190</v>
      </c>
      <c r="D697" s="217" t="s">
        <v>160</v>
      </c>
      <c r="E697" s="218" t="s">
        <v>1191</v>
      </c>
      <c r="F697" s="219" t="s">
        <v>1192</v>
      </c>
      <c r="G697" s="220" t="s">
        <v>163</v>
      </c>
      <c r="H697" s="221">
        <v>3557</v>
      </c>
      <c r="I697" s="222"/>
      <c r="J697" s="223">
        <f>ROUND(I697*H697,2)</f>
        <v>0</v>
      </c>
      <c r="K697" s="219" t="s">
        <v>164</v>
      </c>
      <c r="L697" s="71"/>
      <c r="M697" s="224" t="s">
        <v>21</v>
      </c>
      <c r="N697" s="225" t="s">
        <v>43</v>
      </c>
      <c r="O697" s="46"/>
      <c r="P697" s="226">
        <f>O697*H697</f>
        <v>0</v>
      </c>
      <c r="Q697" s="226">
        <v>0</v>
      </c>
      <c r="R697" s="226">
        <f>Q697*H697</f>
        <v>0</v>
      </c>
      <c r="S697" s="226">
        <v>0</v>
      </c>
      <c r="T697" s="227">
        <f>S697*H697</f>
        <v>0</v>
      </c>
      <c r="AR697" s="23" t="s">
        <v>236</v>
      </c>
      <c r="AT697" s="23" t="s">
        <v>160</v>
      </c>
      <c r="AU697" s="23" t="s">
        <v>82</v>
      </c>
      <c r="AY697" s="23" t="s">
        <v>158</v>
      </c>
      <c r="BE697" s="228">
        <f>IF(N697="základní",J697,0)</f>
        <v>0</v>
      </c>
      <c r="BF697" s="228">
        <f>IF(N697="snížená",J697,0)</f>
        <v>0</v>
      </c>
      <c r="BG697" s="228">
        <f>IF(N697="zákl. přenesená",J697,0)</f>
        <v>0</v>
      </c>
      <c r="BH697" s="228">
        <f>IF(N697="sníž. přenesená",J697,0)</f>
        <v>0</v>
      </c>
      <c r="BI697" s="228">
        <f>IF(N697="nulová",J697,0)</f>
        <v>0</v>
      </c>
      <c r="BJ697" s="23" t="s">
        <v>77</v>
      </c>
      <c r="BK697" s="228">
        <f>ROUND(I697*H697,2)</f>
        <v>0</v>
      </c>
      <c r="BL697" s="23" t="s">
        <v>236</v>
      </c>
      <c r="BM697" s="23" t="s">
        <v>1193</v>
      </c>
    </row>
    <row r="698" spans="2:47" s="1" customFormat="1" ht="13.5">
      <c r="B698" s="45"/>
      <c r="C698" s="73"/>
      <c r="D698" s="229" t="s">
        <v>167</v>
      </c>
      <c r="E698" s="73"/>
      <c r="F698" s="230" t="s">
        <v>1163</v>
      </c>
      <c r="G698" s="73"/>
      <c r="H698" s="73"/>
      <c r="I698" s="188"/>
      <c r="J698" s="73"/>
      <c r="K698" s="73"/>
      <c r="L698" s="71"/>
      <c r="M698" s="231"/>
      <c r="N698" s="46"/>
      <c r="O698" s="46"/>
      <c r="P698" s="46"/>
      <c r="Q698" s="46"/>
      <c r="R698" s="46"/>
      <c r="S698" s="46"/>
      <c r="T698" s="94"/>
      <c r="AT698" s="23" t="s">
        <v>167</v>
      </c>
      <c r="AU698" s="23" t="s">
        <v>82</v>
      </c>
    </row>
    <row r="699" spans="2:51" s="12" customFormat="1" ht="13.5">
      <c r="B699" s="242"/>
      <c r="C699" s="243"/>
      <c r="D699" s="229" t="s">
        <v>208</v>
      </c>
      <c r="E699" s="244" t="s">
        <v>21</v>
      </c>
      <c r="F699" s="245" t="s">
        <v>976</v>
      </c>
      <c r="G699" s="243"/>
      <c r="H699" s="246">
        <v>280</v>
      </c>
      <c r="I699" s="247"/>
      <c r="J699" s="243"/>
      <c r="K699" s="243"/>
      <c r="L699" s="248"/>
      <c r="M699" s="249"/>
      <c r="N699" s="250"/>
      <c r="O699" s="250"/>
      <c r="P699" s="250"/>
      <c r="Q699" s="250"/>
      <c r="R699" s="250"/>
      <c r="S699" s="250"/>
      <c r="T699" s="251"/>
      <c r="AT699" s="252" t="s">
        <v>208</v>
      </c>
      <c r="AU699" s="252" t="s">
        <v>82</v>
      </c>
      <c r="AV699" s="12" t="s">
        <v>82</v>
      </c>
      <c r="AW699" s="12" t="s">
        <v>35</v>
      </c>
      <c r="AX699" s="12" t="s">
        <v>72</v>
      </c>
      <c r="AY699" s="252" t="s">
        <v>158</v>
      </c>
    </row>
    <row r="700" spans="2:51" s="12" customFormat="1" ht="13.5">
      <c r="B700" s="242"/>
      <c r="C700" s="243"/>
      <c r="D700" s="229" t="s">
        <v>208</v>
      </c>
      <c r="E700" s="244" t="s">
        <v>21</v>
      </c>
      <c r="F700" s="245" t="s">
        <v>977</v>
      </c>
      <c r="G700" s="243"/>
      <c r="H700" s="246">
        <v>655</v>
      </c>
      <c r="I700" s="247"/>
      <c r="J700" s="243"/>
      <c r="K700" s="243"/>
      <c r="L700" s="248"/>
      <c r="M700" s="249"/>
      <c r="N700" s="250"/>
      <c r="O700" s="250"/>
      <c r="P700" s="250"/>
      <c r="Q700" s="250"/>
      <c r="R700" s="250"/>
      <c r="S700" s="250"/>
      <c r="T700" s="251"/>
      <c r="AT700" s="252" t="s">
        <v>208</v>
      </c>
      <c r="AU700" s="252" t="s">
        <v>82</v>
      </c>
      <c r="AV700" s="12" t="s">
        <v>82</v>
      </c>
      <c r="AW700" s="12" t="s">
        <v>35</v>
      </c>
      <c r="AX700" s="12" t="s">
        <v>72</v>
      </c>
      <c r="AY700" s="252" t="s">
        <v>158</v>
      </c>
    </row>
    <row r="701" spans="2:51" s="12" customFormat="1" ht="13.5">
      <c r="B701" s="242"/>
      <c r="C701" s="243"/>
      <c r="D701" s="229" t="s">
        <v>208</v>
      </c>
      <c r="E701" s="244" t="s">
        <v>21</v>
      </c>
      <c r="F701" s="245" t="s">
        <v>978</v>
      </c>
      <c r="G701" s="243"/>
      <c r="H701" s="246">
        <v>190</v>
      </c>
      <c r="I701" s="247"/>
      <c r="J701" s="243"/>
      <c r="K701" s="243"/>
      <c r="L701" s="248"/>
      <c r="M701" s="249"/>
      <c r="N701" s="250"/>
      <c r="O701" s="250"/>
      <c r="P701" s="250"/>
      <c r="Q701" s="250"/>
      <c r="R701" s="250"/>
      <c r="S701" s="250"/>
      <c r="T701" s="251"/>
      <c r="AT701" s="252" t="s">
        <v>208</v>
      </c>
      <c r="AU701" s="252" t="s">
        <v>82</v>
      </c>
      <c r="AV701" s="12" t="s">
        <v>82</v>
      </c>
      <c r="AW701" s="12" t="s">
        <v>35</v>
      </c>
      <c r="AX701" s="12" t="s">
        <v>72</v>
      </c>
      <c r="AY701" s="252" t="s">
        <v>158</v>
      </c>
    </row>
    <row r="702" spans="2:51" s="12" customFormat="1" ht="13.5">
      <c r="B702" s="242"/>
      <c r="C702" s="243"/>
      <c r="D702" s="229" t="s">
        <v>208</v>
      </c>
      <c r="E702" s="244" t="s">
        <v>21</v>
      </c>
      <c r="F702" s="245" t="s">
        <v>979</v>
      </c>
      <c r="G702" s="243"/>
      <c r="H702" s="246">
        <v>100</v>
      </c>
      <c r="I702" s="247"/>
      <c r="J702" s="243"/>
      <c r="K702" s="243"/>
      <c r="L702" s="248"/>
      <c r="M702" s="249"/>
      <c r="N702" s="250"/>
      <c r="O702" s="250"/>
      <c r="P702" s="250"/>
      <c r="Q702" s="250"/>
      <c r="R702" s="250"/>
      <c r="S702" s="250"/>
      <c r="T702" s="251"/>
      <c r="AT702" s="252" t="s">
        <v>208</v>
      </c>
      <c r="AU702" s="252" t="s">
        <v>82</v>
      </c>
      <c r="AV702" s="12" t="s">
        <v>82</v>
      </c>
      <c r="AW702" s="12" t="s">
        <v>35</v>
      </c>
      <c r="AX702" s="12" t="s">
        <v>72</v>
      </c>
      <c r="AY702" s="252" t="s">
        <v>158</v>
      </c>
    </row>
    <row r="703" spans="2:51" s="12" customFormat="1" ht="13.5">
      <c r="B703" s="242"/>
      <c r="C703" s="243"/>
      <c r="D703" s="229" t="s">
        <v>208</v>
      </c>
      <c r="E703" s="244" t="s">
        <v>21</v>
      </c>
      <c r="F703" s="245" t="s">
        <v>980</v>
      </c>
      <c r="G703" s="243"/>
      <c r="H703" s="246">
        <v>556</v>
      </c>
      <c r="I703" s="247"/>
      <c r="J703" s="243"/>
      <c r="K703" s="243"/>
      <c r="L703" s="248"/>
      <c r="M703" s="249"/>
      <c r="N703" s="250"/>
      <c r="O703" s="250"/>
      <c r="P703" s="250"/>
      <c r="Q703" s="250"/>
      <c r="R703" s="250"/>
      <c r="S703" s="250"/>
      <c r="T703" s="251"/>
      <c r="AT703" s="252" t="s">
        <v>208</v>
      </c>
      <c r="AU703" s="252" t="s">
        <v>82</v>
      </c>
      <c r="AV703" s="12" t="s">
        <v>82</v>
      </c>
      <c r="AW703" s="12" t="s">
        <v>35</v>
      </c>
      <c r="AX703" s="12" t="s">
        <v>72</v>
      </c>
      <c r="AY703" s="252" t="s">
        <v>158</v>
      </c>
    </row>
    <row r="704" spans="2:51" s="12" customFormat="1" ht="13.5">
      <c r="B704" s="242"/>
      <c r="C704" s="243"/>
      <c r="D704" s="229" t="s">
        <v>208</v>
      </c>
      <c r="E704" s="244" t="s">
        <v>21</v>
      </c>
      <c r="F704" s="245" t="s">
        <v>383</v>
      </c>
      <c r="G704" s="243"/>
      <c r="H704" s="246">
        <v>120</v>
      </c>
      <c r="I704" s="247"/>
      <c r="J704" s="243"/>
      <c r="K704" s="243"/>
      <c r="L704" s="248"/>
      <c r="M704" s="249"/>
      <c r="N704" s="250"/>
      <c r="O704" s="250"/>
      <c r="P704" s="250"/>
      <c r="Q704" s="250"/>
      <c r="R704" s="250"/>
      <c r="S704" s="250"/>
      <c r="T704" s="251"/>
      <c r="AT704" s="252" t="s">
        <v>208</v>
      </c>
      <c r="AU704" s="252" t="s">
        <v>82</v>
      </c>
      <c r="AV704" s="12" t="s">
        <v>82</v>
      </c>
      <c r="AW704" s="12" t="s">
        <v>35</v>
      </c>
      <c r="AX704" s="12" t="s">
        <v>72</v>
      </c>
      <c r="AY704" s="252" t="s">
        <v>158</v>
      </c>
    </row>
    <row r="705" spans="2:51" s="12" customFormat="1" ht="13.5">
      <c r="B705" s="242"/>
      <c r="C705" s="243"/>
      <c r="D705" s="229" t="s">
        <v>208</v>
      </c>
      <c r="E705" s="244" t="s">
        <v>21</v>
      </c>
      <c r="F705" s="245" t="s">
        <v>982</v>
      </c>
      <c r="G705" s="243"/>
      <c r="H705" s="246">
        <v>160</v>
      </c>
      <c r="I705" s="247"/>
      <c r="J705" s="243"/>
      <c r="K705" s="243"/>
      <c r="L705" s="248"/>
      <c r="M705" s="249"/>
      <c r="N705" s="250"/>
      <c r="O705" s="250"/>
      <c r="P705" s="250"/>
      <c r="Q705" s="250"/>
      <c r="R705" s="250"/>
      <c r="S705" s="250"/>
      <c r="T705" s="251"/>
      <c r="AT705" s="252" t="s">
        <v>208</v>
      </c>
      <c r="AU705" s="252" t="s">
        <v>82</v>
      </c>
      <c r="AV705" s="12" t="s">
        <v>82</v>
      </c>
      <c r="AW705" s="12" t="s">
        <v>35</v>
      </c>
      <c r="AX705" s="12" t="s">
        <v>72</v>
      </c>
      <c r="AY705" s="252" t="s">
        <v>158</v>
      </c>
    </row>
    <row r="706" spans="2:51" s="12" customFormat="1" ht="13.5">
      <c r="B706" s="242"/>
      <c r="C706" s="243"/>
      <c r="D706" s="229" t="s">
        <v>208</v>
      </c>
      <c r="E706" s="244" t="s">
        <v>21</v>
      </c>
      <c r="F706" s="245" t="s">
        <v>1074</v>
      </c>
      <c r="G706" s="243"/>
      <c r="H706" s="246">
        <v>772</v>
      </c>
      <c r="I706" s="247"/>
      <c r="J706" s="243"/>
      <c r="K706" s="243"/>
      <c r="L706" s="248"/>
      <c r="M706" s="249"/>
      <c r="N706" s="250"/>
      <c r="O706" s="250"/>
      <c r="P706" s="250"/>
      <c r="Q706" s="250"/>
      <c r="R706" s="250"/>
      <c r="S706" s="250"/>
      <c r="T706" s="251"/>
      <c r="AT706" s="252" t="s">
        <v>208</v>
      </c>
      <c r="AU706" s="252" t="s">
        <v>82</v>
      </c>
      <c r="AV706" s="12" t="s">
        <v>82</v>
      </c>
      <c r="AW706" s="12" t="s">
        <v>35</v>
      </c>
      <c r="AX706" s="12" t="s">
        <v>72</v>
      </c>
      <c r="AY706" s="252" t="s">
        <v>158</v>
      </c>
    </row>
    <row r="707" spans="2:51" s="12" customFormat="1" ht="13.5">
      <c r="B707" s="242"/>
      <c r="C707" s="243"/>
      <c r="D707" s="229" t="s">
        <v>208</v>
      </c>
      <c r="E707" s="244" t="s">
        <v>21</v>
      </c>
      <c r="F707" s="245" t="s">
        <v>984</v>
      </c>
      <c r="G707" s="243"/>
      <c r="H707" s="246">
        <v>690</v>
      </c>
      <c r="I707" s="247"/>
      <c r="J707" s="243"/>
      <c r="K707" s="243"/>
      <c r="L707" s="248"/>
      <c r="M707" s="249"/>
      <c r="N707" s="250"/>
      <c r="O707" s="250"/>
      <c r="P707" s="250"/>
      <c r="Q707" s="250"/>
      <c r="R707" s="250"/>
      <c r="S707" s="250"/>
      <c r="T707" s="251"/>
      <c r="AT707" s="252" t="s">
        <v>208</v>
      </c>
      <c r="AU707" s="252" t="s">
        <v>82</v>
      </c>
      <c r="AV707" s="12" t="s">
        <v>82</v>
      </c>
      <c r="AW707" s="12" t="s">
        <v>35</v>
      </c>
      <c r="AX707" s="12" t="s">
        <v>72</v>
      </c>
      <c r="AY707" s="252" t="s">
        <v>158</v>
      </c>
    </row>
    <row r="708" spans="2:51" s="12" customFormat="1" ht="13.5">
      <c r="B708" s="242"/>
      <c r="C708" s="243"/>
      <c r="D708" s="229" t="s">
        <v>208</v>
      </c>
      <c r="E708" s="244" t="s">
        <v>21</v>
      </c>
      <c r="F708" s="245" t="s">
        <v>387</v>
      </c>
      <c r="G708" s="243"/>
      <c r="H708" s="246">
        <v>34</v>
      </c>
      <c r="I708" s="247"/>
      <c r="J708" s="243"/>
      <c r="K708" s="243"/>
      <c r="L708" s="248"/>
      <c r="M708" s="249"/>
      <c r="N708" s="250"/>
      <c r="O708" s="250"/>
      <c r="P708" s="250"/>
      <c r="Q708" s="250"/>
      <c r="R708" s="250"/>
      <c r="S708" s="250"/>
      <c r="T708" s="251"/>
      <c r="AT708" s="252" t="s">
        <v>208</v>
      </c>
      <c r="AU708" s="252" t="s">
        <v>82</v>
      </c>
      <c r="AV708" s="12" t="s">
        <v>82</v>
      </c>
      <c r="AW708" s="12" t="s">
        <v>35</v>
      </c>
      <c r="AX708" s="12" t="s">
        <v>72</v>
      </c>
      <c r="AY708" s="252" t="s">
        <v>158</v>
      </c>
    </row>
    <row r="709" spans="2:51" s="13" customFormat="1" ht="13.5">
      <c r="B709" s="253"/>
      <c r="C709" s="254"/>
      <c r="D709" s="229" t="s">
        <v>208</v>
      </c>
      <c r="E709" s="255" t="s">
        <v>21</v>
      </c>
      <c r="F709" s="256" t="s">
        <v>211</v>
      </c>
      <c r="G709" s="254"/>
      <c r="H709" s="257">
        <v>3557</v>
      </c>
      <c r="I709" s="258"/>
      <c r="J709" s="254"/>
      <c r="K709" s="254"/>
      <c r="L709" s="259"/>
      <c r="M709" s="260"/>
      <c r="N709" s="261"/>
      <c r="O709" s="261"/>
      <c r="P709" s="261"/>
      <c r="Q709" s="261"/>
      <c r="R709" s="261"/>
      <c r="S709" s="261"/>
      <c r="T709" s="262"/>
      <c r="AT709" s="263" t="s">
        <v>208</v>
      </c>
      <c r="AU709" s="263" t="s">
        <v>82</v>
      </c>
      <c r="AV709" s="13" t="s">
        <v>165</v>
      </c>
      <c r="AW709" s="13" t="s">
        <v>35</v>
      </c>
      <c r="AX709" s="13" t="s">
        <v>77</v>
      </c>
      <c r="AY709" s="263" t="s">
        <v>158</v>
      </c>
    </row>
    <row r="710" spans="2:65" s="1" customFormat="1" ht="16.5" customHeight="1">
      <c r="B710" s="45"/>
      <c r="C710" s="264" t="s">
        <v>1194</v>
      </c>
      <c r="D710" s="264" t="s">
        <v>261</v>
      </c>
      <c r="E710" s="265" t="s">
        <v>1195</v>
      </c>
      <c r="F710" s="266" t="s">
        <v>1196</v>
      </c>
      <c r="G710" s="267" t="s">
        <v>196</v>
      </c>
      <c r="H710" s="268">
        <v>22.479</v>
      </c>
      <c r="I710" s="269"/>
      <c r="J710" s="270">
        <f>ROUND(I710*H710,2)</f>
        <v>0</v>
      </c>
      <c r="K710" s="266" t="s">
        <v>164</v>
      </c>
      <c r="L710" s="271"/>
      <c r="M710" s="272" t="s">
        <v>21</v>
      </c>
      <c r="N710" s="273" t="s">
        <v>43</v>
      </c>
      <c r="O710" s="46"/>
      <c r="P710" s="226">
        <f>O710*H710</f>
        <v>0</v>
      </c>
      <c r="Q710" s="226">
        <v>0.55</v>
      </c>
      <c r="R710" s="226">
        <f>Q710*H710</f>
        <v>12.36345</v>
      </c>
      <c r="S710" s="226">
        <v>0</v>
      </c>
      <c r="T710" s="227">
        <f>S710*H710</f>
        <v>0</v>
      </c>
      <c r="AR710" s="23" t="s">
        <v>312</v>
      </c>
      <c r="AT710" s="23" t="s">
        <v>261</v>
      </c>
      <c r="AU710" s="23" t="s">
        <v>82</v>
      </c>
      <c r="AY710" s="23" t="s">
        <v>158</v>
      </c>
      <c r="BE710" s="228">
        <f>IF(N710="základní",J710,0)</f>
        <v>0</v>
      </c>
      <c r="BF710" s="228">
        <f>IF(N710="snížená",J710,0)</f>
        <v>0</v>
      </c>
      <c r="BG710" s="228">
        <f>IF(N710="zákl. přenesená",J710,0)</f>
        <v>0</v>
      </c>
      <c r="BH710" s="228">
        <f>IF(N710="sníž. přenesená",J710,0)</f>
        <v>0</v>
      </c>
      <c r="BI710" s="228">
        <f>IF(N710="nulová",J710,0)</f>
        <v>0</v>
      </c>
      <c r="BJ710" s="23" t="s">
        <v>77</v>
      </c>
      <c r="BK710" s="228">
        <f>ROUND(I710*H710,2)</f>
        <v>0</v>
      </c>
      <c r="BL710" s="23" t="s">
        <v>236</v>
      </c>
      <c r="BM710" s="23" t="s">
        <v>1197</v>
      </c>
    </row>
    <row r="711" spans="2:51" s="12" customFormat="1" ht="13.5">
      <c r="B711" s="242"/>
      <c r="C711" s="243"/>
      <c r="D711" s="229" t="s">
        <v>208</v>
      </c>
      <c r="E711" s="244" t="s">
        <v>21</v>
      </c>
      <c r="F711" s="245" t="s">
        <v>1198</v>
      </c>
      <c r="G711" s="243"/>
      <c r="H711" s="246">
        <v>1.244</v>
      </c>
      <c r="I711" s="247"/>
      <c r="J711" s="243"/>
      <c r="K711" s="243"/>
      <c r="L711" s="248"/>
      <c r="M711" s="249"/>
      <c r="N711" s="250"/>
      <c r="O711" s="250"/>
      <c r="P711" s="250"/>
      <c r="Q711" s="250"/>
      <c r="R711" s="250"/>
      <c r="S711" s="250"/>
      <c r="T711" s="251"/>
      <c r="AT711" s="252" t="s">
        <v>208</v>
      </c>
      <c r="AU711" s="252" t="s">
        <v>82</v>
      </c>
      <c r="AV711" s="12" t="s">
        <v>82</v>
      </c>
      <c r="AW711" s="12" t="s">
        <v>35</v>
      </c>
      <c r="AX711" s="12" t="s">
        <v>72</v>
      </c>
      <c r="AY711" s="252" t="s">
        <v>158</v>
      </c>
    </row>
    <row r="712" spans="2:51" s="12" customFormat="1" ht="13.5">
      <c r="B712" s="242"/>
      <c r="C712" s="243"/>
      <c r="D712" s="229" t="s">
        <v>208</v>
      </c>
      <c r="E712" s="244" t="s">
        <v>21</v>
      </c>
      <c r="F712" s="245" t="s">
        <v>1199</v>
      </c>
      <c r="G712" s="243"/>
      <c r="H712" s="246">
        <v>4.244</v>
      </c>
      <c r="I712" s="247"/>
      <c r="J712" s="243"/>
      <c r="K712" s="243"/>
      <c r="L712" s="248"/>
      <c r="M712" s="249"/>
      <c r="N712" s="250"/>
      <c r="O712" s="250"/>
      <c r="P712" s="250"/>
      <c r="Q712" s="250"/>
      <c r="R712" s="250"/>
      <c r="S712" s="250"/>
      <c r="T712" s="251"/>
      <c r="AT712" s="252" t="s">
        <v>208</v>
      </c>
      <c r="AU712" s="252" t="s">
        <v>82</v>
      </c>
      <c r="AV712" s="12" t="s">
        <v>82</v>
      </c>
      <c r="AW712" s="12" t="s">
        <v>35</v>
      </c>
      <c r="AX712" s="12" t="s">
        <v>72</v>
      </c>
      <c r="AY712" s="252" t="s">
        <v>158</v>
      </c>
    </row>
    <row r="713" spans="2:51" s="12" customFormat="1" ht="13.5">
      <c r="B713" s="242"/>
      <c r="C713" s="243"/>
      <c r="D713" s="229" t="s">
        <v>208</v>
      </c>
      <c r="E713" s="244" t="s">
        <v>21</v>
      </c>
      <c r="F713" s="245" t="s">
        <v>1200</v>
      </c>
      <c r="G713" s="243"/>
      <c r="H713" s="246">
        <v>1.231</v>
      </c>
      <c r="I713" s="247"/>
      <c r="J713" s="243"/>
      <c r="K713" s="243"/>
      <c r="L713" s="248"/>
      <c r="M713" s="249"/>
      <c r="N713" s="250"/>
      <c r="O713" s="250"/>
      <c r="P713" s="250"/>
      <c r="Q713" s="250"/>
      <c r="R713" s="250"/>
      <c r="S713" s="250"/>
      <c r="T713" s="251"/>
      <c r="AT713" s="252" t="s">
        <v>208</v>
      </c>
      <c r="AU713" s="252" t="s">
        <v>82</v>
      </c>
      <c r="AV713" s="12" t="s">
        <v>82</v>
      </c>
      <c r="AW713" s="12" t="s">
        <v>35</v>
      </c>
      <c r="AX713" s="12" t="s">
        <v>72</v>
      </c>
      <c r="AY713" s="252" t="s">
        <v>158</v>
      </c>
    </row>
    <row r="714" spans="2:51" s="12" customFormat="1" ht="13.5">
      <c r="B714" s="242"/>
      <c r="C714" s="243"/>
      <c r="D714" s="229" t="s">
        <v>208</v>
      </c>
      <c r="E714" s="244" t="s">
        <v>21</v>
      </c>
      <c r="F714" s="245" t="s">
        <v>1201</v>
      </c>
      <c r="G714" s="243"/>
      <c r="H714" s="246">
        <v>0.648</v>
      </c>
      <c r="I714" s="247"/>
      <c r="J714" s="243"/>
      <c r="K714" s="243"/>
      <c r="L714" s="248"/>
      <c r="M714" s="249"/>
      <c r="N714" s="250"/>
      <c r="O714" s="250"/>
      <c r="P714" s="250"/>
      <c r="Q714" s="250"/>
      <c r="R714" s="250"/>
      <c r="S714" s="250"/>
      <c r="T714" s="251"/>
      <c r="AT714" s="252" t="s">
        <v>208</v>
      </c>
      <c r="AU714" s="252" t="s">
        <v>82</v>
      </c>
      <c r="AV714" s="12" t="s">
        <v>82</v>
      </c>
      <c r="AW714" s="12" t="s">
        <v>35</v>
      </c>
      <c r="AX714" s="12" t="s">
        <v>72</v>
      </c>
      <c r="AY714" s="252" t="s">
        <v>158</v>
      </c>
    </row>
    <row r="715" spans="2:51" s="12" customFormat="1" ht="13.5">
      <c r="B715" s="242"/>
      <c r="C715" s="243"/>
      <c r="D715" s="229" t="s">
        <v>208</v>
      </c>
      <c r="E715" s="244" t="s">
        <v>21</v>
      </c>
      <c r="F715" s="245" t="s">
        <v>1202</v>
      </c>
      <c r="G715" s="243"/>
      <c r="H715" s="246">
        <v>3.603</v>
      </c>
      <c r="I715" s="247"/>
      <c r="J715" s="243"/>
      <c r="K715" s="243"/>
      <c r="L715" s="248"/>
      <c r="M715" s="249"/>
      <c r="N715" s="250"/>
      <c r="O715" s="250"/>
      <c r="P715" s="250"/>
      <c r="Q715" s="250"/>
      <c r="R715" s="250"/>
      <c r="S715" s="250"/>
      <c r="T715" s="251"/>
      <c r="AT715" s="252" t="s">
        <v>208</v>
      </c>
      <c r="AU715" s="252" t="s">
        <v>82</v>
      </c>
      <c r="AV715" s="12" t="s">
        <v>82</v>
      </c>
      <c r="AW715" s="12" t="s">
        <v>35</v>
      </c>
      <c r="AX715" s="12" t="s">
        <v>72</v>
      </c>
      <c r="AY715" s="252" t="s">
        <v>158</v>
      </c>
    </row>
    <row r="716" spans="2:51" s="12" customFormat="1" ht="13.5">
      <c r="B716" s="242"/>
      <c r="C716" s="243"/>
      <c r="D716" s="229" t="s">
        <v>208</v>
      </c>
      <c r="E716" s="244" t="s">
        <v>21</v>
      </c>
      <c r="F716" s="245" t="s">
        <v>1203</v>
      </c>
      <c r="G716" s="243"/>
      <c r="H716" s="246">
        <v>0.778</v>
      </c>
      <c r="I716" s="247"/>
      <c r="J716" s="243"/>
      <c r="K716" s="243"/>
      <c r="L716" s="248"/>
      <c r="M716" s="249"/>
      <c r="N716" s="250"/>
      <c r="O716" s="250"/>
      <c r="P716" s="250"/>
      <c r="Q716" s="250"/>
      <c r="R716" s="250"/>
      <c r="S716" s="250"/>
      <c r="T716" s="251"/>
      <c r="AT716" s="252" t="s">
        <v>208</v>
      </c>
      <c r="AU716" s="252" t="s">
        <v>82</v>
      </c>
      <c r="AV716" s="12" t="s">
        <v>82</v>
      </c>
      <c r="AW716" s="12" t="s">
        <v>35</v>
      </c>
      <c r="AX716" s="12" t="s">
        <v>72</v>
      </c>
      <c r="AY716" s="252" t="s">
        <v>158</v>
      </c>
    </row>
    <row r="717" spans="2:51" s="12" customFormat="1" ht="13.5">
      <c r="B717" s="242"/>
      <c r="C717" s="243"/>
      <c r="D717" s="229" t="s">
        <v>208</v>
      </c>
      <c r="E717" s="244" t="s">
        <v>21</v>
      </c>
      <c r="F717" s="245" t="s">
        <v>1204</v>
      </c>
      <c r="G717" s="243"/>
      <c r="H717" s="246">
        <v>1.037</v>
      </c>
      <c r="I717" s="247"/>
      <c r="J717" s="243"/>
      <c r="K717" s="243"/>
      <c r="L717" s="248"/>
      <c r="M717" s="249"/>
      <c r="N717" s="250"/>
      <c r="O717" s="250"/>
      <c r="P717" s="250"/>
      <c r="Q717" s="250"/>
      <c r="R717" s="250"/>
      <c r="S717" s="250"/>
      <c r="T717" s="251"/>
      <c r="AT717" s="252" t="s">
        <v>208</v>
      </c>
      <c r="AU717" s="252" t="s">
        <v>82</v>
      </c>
      <c r="AV717" s="12" t="s">
        <v>82</v>
      </c>
      <c r="AW717" s="12" t="s">
        <v>35</v>
      </c>
      <c r="AX717" s="12" t="s">
        <v>72</v>
      </c>
      <c r="AY717" s="252" t="s">
        <v>158</v>
      </c>
    </row>
    <row r="718" spans="2:51" s="12" customFormat="1" ht="13.5">
      <c r="B718" s="242"/>
      <c r="C718" s="243"/>
      <c r="D718" s="229" t="s">
        <v>208</v>
      </c>
      <c r="E718" s="244" t="s">
        <v>21</v>
      </c>
      <c r="F718" s="245" t="s">
        <v>1205</v>
      </c>
      <c r="G718" s="243"/>
      <c r="H718" s="246">
        <v>5.003</v>
      </c>
      <c r="I718" s="247"/>
      <c r="J718" s="243"/>
      <c r="K718" s="243"/>
      <c r="L718" s="248"/>
      <c r="M718" s="249"/>
      <c r="N718" s="250"/>
      <c r="O718" s="250"/>
      <c r="P718" s="250"/>
      <c r="Q718" s="250"/>
      <c r="R718" s="250"/>
      <c r="S718" s="250"/>
      <c r="T718" s="251"/>
      <c r="AT718" s="252" t="s">
        <v>208</v>
      </c>
      <c r="AU718" s="252" t="s">
        <v>82</v>
      </c>
      <c r="AV718" s="12" t="s">
        <v>82</v>
      </c>
      <c r="AW718" s="12" t="s">
        <v>35</v>
      </c>
      <c r="AX718" s="12" t="s">
        <v>72</v>
      </c>
      <c r="AY718" s="252" t="s">
        <v>158</v>
      </c>
    </row>
    <row r="719" spans="2:51" s="12" customFormat="1" ht="13.5">
      <c r="B719" s="242"/>
      <c r="C719" s="243"/>
      <c r="D719" s="229" t="s">
        <v>208</v>
      </c>
      <c r="E719" s="244" t="s">
        <v>21</v>
      </c>
      <c r="F719" s="245" t="s">
        <v>1206</v>
      </c>
      <c r="G719" s="243"/>
      <c r="H719" s="246">
        <v>4.471</v>
      </c>
      <c r="I719" s="247"/>
      <c r="J719" s="243"/>
      <c r="K719" s="243"/>
      <c r="L719" s="248"/>
      <c r="M719" s="249"/>
      <c r="N719" s="250"/>
      <c r="O719" s="250"/>
      <c r="P719" s="250"/>
      <c r="Q719" s="250"/>
      <c r="R719" s="250"/>
      <c r="S719" s="250"/>
      <c r="T719" s="251"/>
      <c r="AT719" s="252" t="s">
        <v>208</v>
      </c>
      <c r="AU719" s="252" t="s">
        <v>82</v>
      </c>
      <c r="AV719" s="12" t="s">
        <v>82</v>
      </c>
      <c r="AW719" s="12" t="s">
        <v>35</v>
      </c>
      <c r="AX719" s="12" t="s">
        <v>72</v>
      </c>
      <c r="AY719" s="252" t="s">
        <v>158</v>
      </c>
    </row>
    <row r="720" spans="2:51" s="12" customFormat="1" ht="13.5">
      <c r="B720" s="242"/>
      <c r="C720" s="243"/>
      <c r="D720" s="229" t="s">
        <v>208</v>
      </c>
      <c r="E720" s="244" t="s">
        <v>21</v>
      </c>
      <c r="F720" s="245" t="s">
        <v>1207</v>
      </c>
      <c r="G720" s="243"/>
      <c r="H720" s="246">
        <v>0.22</v>
      </c>
      <c r="I720" s="247"/>
      <c r="J720" s="243"/>
      <c r="K720" s="243"/>
      <c r="L720" s="248"/>
      <c r="M720" s="249"/>
      <c r="N720" s="250"/>
      <c r="O720" s="250"/>
      <c r="P720" s="250"/>
      <c r="Q720" s="250"/>
      <c r="R720" s="250"/>
      <c r="S720" s="250"/>
      <c r="T720" s="251"/>
      <c r="AT720" s="252" t="s">
        <v>208</v>
      </c>
      <c r="AU720" s="252" t="s">
        <v>82</v>
      </c>
      <c r="AV720" s="12" t="s">
        <v>82</v>
      </c>
      <c r="AW720" s="12" t="s">
        <v>35</v>
      </c>
      <c r="AX720" s="12" t="s">
        <v>72</v>
      </c>
      <c r="AY720" s="252" t="s">
        <v>158</v>
      </c>
    </row>
    <row r="721" spans="2:51" s="13" customFormat="1" ht="13.5">
      <c r="B721" s="253"/>
      <c r="C721" s="254"/>
      <c r="D721" s="229" t="s">
        <v>208</v>
      </c>
      <c r="E721" s="255" t="s">
        <v>21</v>
      </c>
      <c r="F721" s="256" t="s">
        <v>211</v>
      </c>
      <c r="G721" s="254"/>
      <c r="H721" s="257">
        <v>22.479</v>
      </c>
      <c r="I721" s="258"/>
      <c r="J721" s="254"/>
      <c r="K721" s="254"/>
      <c r="L721" s="259"/>
      <c r="M721" s="260"/>
      <c r="N721" s="261"/>
      <c r="O721" s="261"/>
      <c r="P721" s="261"/>
      <c r="Q721" s="261"/>
      <c r="R721" s="261"/>
      <c r="S721" s="261"/>
      <c r="T721" s="262"/>
      <c r="AT721" s="263" t="s">
        <v>208</v>
      </c>
      <c r="AU721" s="263" t="s">
        <v>82</v>
      </c>
      <c r="AV721" s="13" t="s">
        <v>165</v>
      </c>
      <c r="AW721" s="13" t="s">
        <v>35</v>
      </c>
      <c r="AX721" s="13" t="s">
        <v>77</v>
      </c>
      <c r="AY721" s="263" t="s">
        <v>158</v>
      </c>
    </row>
    <row r="722" spans="2:65" s="1" customFormat="1" ht="38.25" customHeight="1">
      <c r="B722" s="45"/>
      <c r="C722" s="217" t="s">
        <v>1208</v>
      </c>
      <c r="D722" s="217" t="s">
        <v>160</v>
      </c>
      <c r="E722" s="218" t="s">
        <v>1209</v>
      </c>
      <c r="F722" s="219" t="s">
        <v>1210</v>
      </c>
      <c r="G722" s="220" t="s">
        <v>163</v>
      </c>
      <c r="H722" s="221">
        <v>3120</v>
      </c>
      <c r="I722" s="222"/>
      <c r="J722" s="223">
        <f>ROUND(I722*H722,2)</f>
        <v>0</v>
      </c>
      <c r="K722" s="219" t="s">
        <v>164</v>
      </c>
      <c r="L722" s="71"/>
      <c r="M722" s="224" t="s">
        <v>21</v>
      </c>
      <c r="N722" s="225" t="s">
        <v>43</v>
      </c>
      <c r="O722" s="46"/>
      <c r="P722" s="226">
        <f>O722*H722</f>
        <v>0</v>
      </c>
      <c r="Q722" s="226">
        <v>0</v>
      </c>
      <c r="R722" s="226">
        <f>Q722*H722</f>
        <v>0</v>
      </c>
      <c r="S722" s="226">
        <v>0.003</v>
      </c>
      <c r="T722" s="227">
        <f>S722*H722</f>
        <v>9.36</v>
      </c>
      <c r="AR722" s="23" t="s">
        <v>236</v>
      </c>
      <c r="AT722" s="23" t="s">
        <v>160</v>
      </c>
      <c r="AU722" s="23" t="s">
        <v>82</v>
      </c>
      <c r="AY722" s="23" t="s">
        <v>158</v>
      </c>
      <c r="BE722" s="228">
        <f>IF(N722="základní",J722,0)</f>
        <v>0</v>
      </c>
      <c r="BF722" s="228">
        <f>IF(N722="snížená",J722,0)</f>
        <v>0</v>
      </c>
      <c r="BG722" s="228">
        <f>IF(N722="zákl. přenesená",J722,0)</f>
        <v>0</v>
      </c>
      <c r="BH722" s="228">
        <f>IF(N722="sníž. přenesená",J722,0)</f>
        <v>0</v>
      </c>
      <c r="BI722" s="228">
        <f>IF(N722="nulová",J722,0)</f>
        <v>0</v>
      </c>
      <c r="BJ722" s="23" t="s">
        <v>77</v>
      </c>
      <c r="BK722" s="228">
        <f>ROUND(I722*H722,2)</f>
        <v>0</v>
      </c>
      <c r="BL722" s="23" t="s">
        <v>236</v>
      </c>
      <c r="BM722" s="23" t="s">
        <v>1211</v>
      </c>
    </row>
    <row r="723" spans="2:51" s="12" customFormat="1" ht="13.5">
      <c r="B723" s="242"/>
      <c r="C723" s="243"/>
      <c r="D723" s="229" t="s">
        <v>208</v>
      </c>
      <c r="E723" s="244" t="s">
        <v>21</v>
      </c>
      <c r="F723" s="245" t="s">
        <v>1084</v>
      </c>
      <c r="G723" s="243"/>
      <c r="H723" s="246">
        <v>625</v>
      </c>
      <c r="I723" s="247"/>
      <c r="J723" s="243"/>
      <c r="K723" s="243"/>
      <c r="L723" s="248"/>
      <c r="M723" s="249"/>
      <c r="N723" s="250"/>
      <c r="O723" s="250"/>
      <c r="P723" s="250"/>
      <c r="Q723" s="250"/>
      <c r="R723" s="250"/>
      <c r="S723" s="250"/>
      <c r="T723" s="251"/>
      <c r="AT723" s="252" t="s">
        <v>208</v>
      </c>
      <c r="AU723" s="252" t="s">
        <v>82</v>
      </c>
      <c r="AV723" s="12" t="s">
        <v>82</v>
      </c>
      <c r="AW723" s="12" t="s">
        <v>35</v>
      </c>
      <c r="AX723" s="12" t="s">
        <v>72</v>
      </c>
      <c r="AY723" s="252" t="s">
        <v>158</v>
      </c>
    </row>
    <row r="724" spans="2:51" s="12" customFormat="1" ht="13.5">
      <c r="B724" s="242"/>
      <c r="C724" s="243"/>
      <c r="D724" s="229" t="s">
        <v>208</v>
      </c>
      <c r="E724" s="244" t="s">
        <v>21</v>
      </c>
      <c r="F724" s="245" t="s">
        <v>1181</v>
      </c>
      <c r="G724" s="243"/>
      <c r="H724" s="246">
        <v>180</v>
      </c>
      <c r="I724" s="247"/>
      <c r="J724" s="243"/>
      <c r="K724" s="243"/>
      <c r="L724" s="248"/>
      <c r="M724" s="249"/>
      <c r="N724" s="250"/>
      <c r="O724" s="250"/>
      <c r="P724" s="250"/>
      <c r="Q724" s="250"/>
      <c r="R724" s="250"/>
      <c r="S724" s="250"/>
      <c r="T724" s="251"/>
      <c r="AT724" s="252" t="s">
        <v>208</v>
      </c>
      <c r="AU724" s="252" t="s">
        <v>82</v>
      </c>
      <c r="AV724" s="12" t="s">
        <v>82</v>
      </c>
      <c r="AW724" s="12" t="s">
        <v>35</v>
      </c>
      <c r="AX724" s="12" t="s">
        <v>72</v>
      </c>
      <c r="AY724" s="252" t="s">
        <v>158</v>
      </c>
    </row>
    <row r="725" spans="2:51" s="12" customFormat="1" ht="13.5">
      <c r="B725" s="242"/>
      <c r="C725" s="243"/>
      <c r="D725" s="229" t="s">
        <v>208</v>
      </c>
      <c r="E725" s="244" t="s">
        <v>21</v>
      </c>
      <c r="F725" s="245" t="s">
        <v>1182</v>
      </c>
      <c r="G725" s="243"/>
      <c r="H725" s="246">
        <v>95</v>
      </c>
      <c r="I725" s="247"/>
      <c r="J725" s="243"/>
      <c r="K725" s="243"/>
      <c r="L725" s="248"/>
      <c r="M725" s="249"/>
      <c r="N725" s="250"/>
      <c r="O725" s="250"/>
      <c r="P725" s="250"/>
      <c r="Q725" s="250"/>
      <c r="R725" s="250"/>
      <c r="S725" s="250"/>
      <c r="T725" s="251"/>
      <c r="AT725" s="252" t="s">
        <v>208</v>
      </c>
      <c r="AU725" s="252" t="s">
        <v>82</v>
      </c>
      <c r="AV725" s="12" t="s">
        <v>82</v>
      </c>
      <c r="AW725" s="12" t="s">
        <v>35</v>
      </c>
      <c r="AX725" s="12" t="s">
        <v>72</v>
      </c>
      <c r="AY725" s="252" t="s">
        <v>158</v>
      </c>
    </row>
    <row r="726" spans="2:51" s="12" customFormat="1" ht="13.5">
      <c r="B726" s="242"/>
      <c r="C726" s="243"/>
      <c r="D726" s="229" t="s">
        <v>208</v>
      </c>
      <c r="E726" s="244" t="s">
        <v>21</v>
      </c>
      <c r="F726" s="245" t="s">
        <v>1085</v>
      </c>
      <c r="G726" s="243"/>
      <c r="H726" s="246">
        <v>528</v>
      </c>
      <c r="I726" s="247"/>
      <c r="J726" s="243"/>
      <c r="K726" s="243"/>
      <c r="L726" s="248"/>
      <c r="M726" s="249"/>
      <c r="N726" s="250"/>
      <c r="O726" s="250"/>
      <c r="P726" s="250"/>
      <c r="Q726" s="250"/>
      <c r="R726" s="250"/>
      <c r="S726" s="250"/>
      <c r="T726" s="251"/>
      <c r="AT726" s="252" t="s">
        <v>208</v>
      </c>
      <c r="AU726" s="252" t="s">
        <v>82</v>
      </c>
      <c r="AV726" s="12" t="s">
        <v>82</v>
      </c>
      <c r="AW726" s="12" t="s">
        <v>35</v>
      </c>
      <c r="AX726" s="12" t="s">
        <v>72</v>
      </c>
      <c r="AY726" s="252" t="s">
        <v>158</v>
      </c>
    </row>
    <row r="727" spans="2:51" s="12" customFormat="1" ht="13.5">
      <c r="B727" s="242"/>
      <c r="C727" s="243"/>
      <c r="D727" s="229" t="s">
        <v>208</v>
      </c>
      <c r="E727" s="244" t="s">
        <v>21</v>
      </c>
      <c r="F727" s="245" t="s">
        <v>1086</v>
      </c>
      <c r="G727" s="243"/>
      <c r="H727" s="246">
        <v>115</v>
      </c>
      <c r="I727" s="247"/>
      <c r="J727" s="243"/>
      <c r="K727" s="243"/>
      <c r="L727" s="248"/>
      <c r="M727" s="249"/>
      <c r="N727" s="250"/>
      <c r="O727" s="250"/>
      <c r="P727" s="250"/>
      <c r="Q727" s="250"/>
      <c r="R727" s="250"/>
      <c r="S727" s="250"/>
      <c r="T727" s="251"/>
      <c r="AT727" s="252" t="s">
        <v>208</v>
      </c>
      <c r="AU727" s="252" t="s">
        <v>82</v>
      </c>
      <c r="AV727" s="12" t="s">
        <v>82</v>
      </c>
      <c r="AW727" s="12" t="s">
        <v>35</v>
      </c>
      <c r="AX727" s="12" t="s">
        <v>72</v>
      </c>
      <c r="AY727" s="252" t="s">
        <v>158</v>
      </c>
    </row>
    <row r="728" spans="2:51" s="12" customFormat="1" ht="13.5">
      <c r="B728" s="242"/>
      <c r="C728" s="243"/>
      <c r="D728" s="229" t="s">
        <v>208</v>
      </c>
      <c r="E728" s="244" t="s">
        <v>21</v>
      </c>
      <c r="F728" s="245" t="s">
        <v>969</v>
      </c>
      <c r="G728" s="243"/>
      <c r="H728" s="246">
        <v>152</v>
      </c>
      <c r="I728" s="247"/>
      <c r="J728" s="243"/>
      <c r="K728" s="243"/>
      <c r="L728" s="248"/>
      <c r="M728" s="249"/>
      <c r="N728" s="250"/>
      <c r="O728" s="250"/>
      <c r="P728" s="250"/>
      <c r="Q728" s="250"/>
      <c r="R728" s="250"/>
      <c r="S728" s="250"/>
      <c r="T728" s="251"/>
      <c r="AT728" s="252" t="s">
        <v>208</v>
      </c>
      <c r="AU728" s="252" t="s">
        <v>82</v>
      </c>
      <c r="AV728" s="12" t="s">
        <v>82</v>
      </c>
      <c r="AW728" s="12" t="s">
        <v>35</v>
      </c>
      <c r="AX728" s="12" t="s">
        <v>72</v>
      </c>
      <c r="AY728" s="252" t="s">
        <v>158</v>
      </c>
    </row>
    <row r="729" spans="2:51" s="12" customFormat="1" ht="13.5">
      <c r="B729" s="242"/>
      <c r="C729" s="243"/>
      <c r="D729" s="229" t="s">
        <v>208</v>
      </c>
      <c r="E729" s="244" t="s">
        <v>21</v>
      </c>
      <c r="F729" s="245" t="s">
        <v>970</v>
      </c>
      <c r="G729" s="243"/>
      <c r="H729" s="246">
        <v>733</v>
      </c>
      <c r="I729" s="247"/>
      <c r="J729" s="243"/>
      <c r="K729" s="243"/>
      <c r="L729" s="248"/>
      <c r="M729" s="249"/>
      <c r="N729" s="250"/>
      <c r="O729" s="250"/>
      <c r="P729" s="250"/>
      <c r="Q729" s="250"/>
      <c r="R729" s="250"/>
      <c r="S729" s="250"/>
      <c r="T729" s="251"/>
      <c r="AT729" s="252" t="s">
        <v>208</v>
      </c>
      <c r="AU729" s="252" t="s">
        <v>82</v>
      </c>
      <c r="AV729" s="12" t="s">
        <v>82</v>
      </c>
      <c r="AW729" s="12" t="s">
        <v>35</v>
      </c>
      <c r="AX729" s="12" t="s">
        <v>72</v>
      </c>
      <c r="AY729" s="252" t="s">
        <v>158</v>
      </c>
    </row>
    <row r="730" spans="2:51" s="12" customFormat="1" ht="13.5">
      <c r="B730" s="242"/>
      <c r="C730" s="243"/>
      <c r="D730" s="229" t="s">
        <v>208</v>
      </c>
      <c r="E730" s="244" t="s">
        <v>21</v>
      </c>
      <c r="F730" s="245" t="s">
        <v>971</v>
      </c>
      <c r="G730" s="243"/>
      <c r="H730" s="246">
        <v>660</v>
      </c>
      <c r="I730" s="247"/>
      <c r="J730" s="243"/>
      <c r="K730" s="243"/>
      <c r="L730" s="248"/>
      <c r="M730" s="249"/>
      <c r="N730" s="250"/>
      <c r="O730" s="250"/>
      <c r="P730" s="250"/>
      <c r="Q730" s="250"/>
      <c r="R730" s="250"/>
      <c r="S730" s="250"/>
      <c r="T730" s="251"/>
      <c r="AT730" s="252" t="s">
        <v>208</v>
      </c>
      <c r="AU730" s="252" t="s">
        <v>82</v>
      </c>
      <c r="AV730" s="12" t="s">
        <v>82</v>
      </c>
      <c r="AW730" s="12" t="s">
        <v>35</v>
      </c>
      <c r="AX730" s="12" t="s">
        <v>72</v>
      </c>
      <c r="AY730" s="252" t="s">
        <v>158</v>
      </c>
    </row>
    <row r="731" spans="2:51" s="12" customFormat="1" ht="13.5">
      <c r="B731" s="242"/>
      <c r="C731" s="243"/>
      <c r="D731" s="229" t="s">
        <v>208</v>
      </c>
      <c r="E731" s="244" t="s">
        <v>21</v>
      </c>
      <c r="F731" s="245" t="s">
        <v>1088</v>
      </c>
      <c r="G731" s="243"/>
      <c r="H731" s="246">
        <v>32</v>
      </c>
      <c r="I731" s="247"/>
      <c r="J731" s="243"/>
      <c r="K731" s="243"/>
      <c r="L731" s="248"/>
      <c r="M731" s="249"/>
      <c r="N731" s="250"/>
      <c r="O731" s="250"/>
      <c r="P731" s="250"/>
      <c r="Q731" s="250"/>
      <c r="R731" s="250"/>
      <c r="S731" s="250"/>
      <c r="T731" s="251"/>
      <c r="AT731" s="252" t="s">
        <v>208</v>
      </c>
      <c r="AU731" s="252" t="s">
        <v>82</v>
      </c>
      <c r="AV731" s="12" t="s">
        <v>82</v>
      </c>
      <c r="AW731" s="12" t="s">
        <v>35</v>
      </c>
      <c r="AX731" s="12" t="s">
        <v>72</v>
      </c>
      <c r="AY731" s="252" t="s">
        <v>158</v>
      </c>
    </row>
    <row r="732" spans="2:51" s="13" customFormat="1" ht="13.5">
      <c r="B732" s="253"/>
      <c r="C732" s="254"/>
      <c r="D732" s="229" t="s">
        <v>208</v>
      </c>
      <c r="E732" s="255" t="s">
        <v>21</v>
      </c>
      <c r="F732" s="256" t="s">
        <v>211</v>
      </c>
      <c r="G732" s="254"/>
      <c r="H732" s="257">
        <v>3120</v>
      </c>
      <c r="I732" s="258"/>
      <c r="J732" s="254"/>
      <c r="K732" s="254"/>
      <c r="L732" s="259"/>
      <c r="M732" s="260"/>
      <c r="N732" s="261"/>
      <c r="O732" s="261"/>
      <c r="P732" s="261"/>
      <c r="Q732" s="261"/>
      <c r="R732" s="261"/>
      <c r="S732" s="261"/>
      <c r="T732" s="262"/>
      <c r="AT732" s="263" t="s">
        <v>208</v>
      </c>
      <c r="AU732" s="263" t="s">
        <v>82</v>
      </c>
      <c r="AV732" s="13" t="s">
        <v>165</v>
      </c>
      <c r="AW732" s="13" t="s">
        <v>35</v>
      </c>
      <c r="AX732" s="13" t="s">
        <v>77</v>
      </c>
      <c r="AY732" s="263" t="s">
        <v>158</v>
      </c>
    </row>
    <row r="733" spans="2:65" s="1" customFormat="1" ht="25.5" customHeight="1">
      <c r="B733" s="45"/>
      <c r="C733" s="217" t="s">
        <v>1212</v>
      </c>
      <c r="D733" s="217" t="s">
        <v>160</v>
      </c>
      <c r="E733" s="218" t="s">
        <v>1213</v>
      </c>
      <c r="F733" s="219" t="s">
        <v>1214</v>
      </c>
      <c r="G733" s="220" t="s">
        <v>332</v>
      </c>
      <c r="H733" s="221">
        <v>70</v>
      </c>
      <c r="I733" s="222"/>
      <c r="J733" s="223">
        <f>ROUND(I733*H733,2)</f>
        <v>0</v>
      </c>
      <c r="K733" s="219" t="s">
        <v>164</v>
      </c>
      <c r="L733" s="71"/>
      <c r="M733" s="224" t="s">
        <v>21</v>
      </c>
      <c r="N733" s="225" t="s">
        <v>43</v>
      </c>
      <c r="O733" s="46"/>
      <c r="P733" s="226">
        <f>O733*H733</f>
        <v>0</v>
      </c>
      <c r="Q733" s="226">
        <v>0</v>
      </c>
      <c r="R733" s="226">
        <f>Q733*H733</f>
        <v>0</v>
      </c>
      <c r="S733" s="226">
        <v>0</v>
      </c>
      <c r="T733" s="227">
        <f>S733*H733</f>
        <v>0</v>
      </c>
      <c r="AR733" s="23" t="s">
        <v>236</v>
      </c>
      <c r="AT733" s="23" t="s">
        <v>160</v>
      </c>
      <c r="AU733" s="23" t="s">
        <v>82</v>
      </c>
      <c r="AY733" s="23" t="s">
        <v>158</v>
      </c>
      <c r="BE733" s="228">
        <f>IF(N733="základní",J733,0)</f>
        <v>0</v>
      </c>
      <c r="BF733" s="228">
        <f>IF(N733="snížená",J733,0)</f>
        <v>0</v>
      </c>
      <c r="BG733" s="228">
        <f>IF(N733="zákl. přenesená",J733,0)</f>
        <v>0</v>
      </c>
      <c r="BH733" s="228">
        <f>IF(N733="sníž. přenesená",J733,0)</f>
        <v>0</v>
      </c>
      <c r="BI733" s="228">
        <f>IF(N733="nulová",J733,0)</f>
        <v>0</v>
      </c>
      <c r="BJ733" s="23" t="s">
        <v>77</v>
      </c>
      <c r="BK733" s="228">
        <f>ROUND(I733*H733,2)</f>
        <v>0</v>
      </c>
      <c r="BL733" s="23" t="s">
        <v>236</v>
      </c>
      <c r="BM733" s="23" t="s">
        <v>1215</v>
      </c>
    </row>
    <row r="734" spans="2:65" s="1" customFormat="1" ht="16.5" customHeight="1">
      <c r="B734" s="45"/>
      <c r="C734" s="264" t="s">
        <v>1216</v>
      </c>
      <c r="D734" s="264" t="s">
        <v>261</v>
      </c>
      <c r="E734" s="265" t="s">
        <v>1151</v>
      </c>
      <c r="F734" s="266" t="s">
        <v>1152</v>
      </c>
      <c r="G734" s="267" t="s">
        <v>196</v>
      </c>
      <c r="H734" s="268">
        <v>1.294</v>
      </c>
      <c r="I734" s="269"/>
      <c r="J734" s="270">
        <f>ROUND(I734*H734,2)</f>
        <v>0</v>
      </c>
      <c r="K734" s="266" t="s">
        <v>164</v>
      </c>
      <c r="L734" s="271"/>
      <c r="M734" s="272" t="s">
        <v>21</v>
      </c>
      <c r="N734" s="273" t="s">
        <v>43</v>
      </c>
      <c r="O734" s="46"/>
      <c r="P734" s="226">
        <f>O734*H734</f>
        <v>0</v>
      </c>
      <c r="Q734" s="226">
        <v>0.55</v>
      </c>
      <c r="R734" s="226">
        <f>Q734*H734</f>
        <v>0.7117000000000001</v>
      </c>
      <c r="S734" s="226">
        <v>0</v>
      </c>
      <c r="T734" s="227">
        <f>S734*H734</f>
        <v>0</v>
      </c>
      <c r="AR734" s="23" t="s">
        <v>312</v>
      </c>
      <c r="AT734" s="23" t="s">
        <v>261</v>
      </c>
      <c r="AU734" s="23" t="s">
        <v>82</v>
      </c>
      <c r="AY734" s="23" t="s">
        <v>158</v>
      </c>
      <c r="BE734" s="228">
        <f>IF(N734="základní",J734,0)</f>
        <v>0</v>
      </c>
      <c r="BF734" s="228">
        <f>IF(N734="snížená",J734,0)</f>
        <v>0</v>
      </c>
      <c r="BG734" s="228">
        <f>IF(N734="zákl. přenesená",J734,0)</f>
        <v>0</v>
      </c>
      <c r="BH734" s="228">
        <f>IF(N734="sníž. přenesená",J734,0)</f>
        <v>0</v>
      </c>
      <c r="BI734" s="228">
        <f>IF(N734="nulová",J734,0)</f>
        <v>0</v>
      </c>
      <c r="BJ734" s="23" t="s">
        <v>77</v>
      </c>
      <c r="BK734" s="228">
        <f>ROUND(I734*H734,2)</f>
        <v>0</v>
      </c>
      <c r="BL734" s="23" t="s">
        <v>236</v>
      </c>
      <c r="BM734" s="23" t="s">
        <v>1217</v>
      </c>
    </row>
    <row r="735" spans="2:65" s="1" customFormat="1" ht="16.5" customHeight="1">
      <c r="B735" s="45"/>
      <c r="C735" s="217" t="s">
        <v>1218</v>
      </c>
      <c r="D735" s="217" t="s">
        <v>160</v>
      </c>
      <c r="E735" s="218" t="s">
        <v>1219</v>
      </c>
      <c r="F735" s="219" t="s">
        <v>1220</v>
      </c>
      <c r="G735" s="220" t="s">
        <v>196</v>
      </c>
      <c r="H735" s="221">
        <v>23.773</v>
      </c>
      <c r="I735" s="222"/>
      <c r="J735" s="223">
        <f>ROUND(I735*H735,2)</f>
        <v>0</v>
      </c>
      <c r="K735" s="219" t="s">
        <v>164</v>
      </c>
      <c r="L735" s="71"/>
      <c r="M735" s="224" t="s">
        <v>21</v>
      </c>
      <c r="N735" s="225" t="s">
        <v>43</v>
      </c>
      <c r="O735" s="46"/>
      <c r="P735" s="226">
        <f>O735*H735</f>
        <v>0</v>
      </c>
      <c r="Q735" s="226">
        <v>0.02337</v>
      </c>
      <c r="R735" s="226">
        <f>Q735*H735</f>
        <v>0.55557501</v>
      </c>
      <c r="S735" s="226">
        <v>0</v>
      </c>
      <c r="T735" s="227">
        <f>S735*H735</f>
        <v>0</v>
      </c>
      <c r="AR735" s="23" t="s">
        <v>236</v>
      </c>
      <c r="AT735" s="23" t="s">
        <v>160</v>
      </c>
      <c r="AU735" s="23" t="s">
        <v>82</v>
      </c>
      <c r="AY735" s="23" t="s">
        <v>158</v>
      </c>
      <c r="BE735" s="228">
        <f>IF(N735="základní",J735,0)</f>
        <v>0</v>
      </c>
      <c r="BF735" s="228">
        <f>IF(N735="snížená",J735,0)</f>
        <v>0</v>
      </c>
      <c r="BG735" s="228">
        <f>IF(N735="zákl. přenesená",J735,0)</f>
        <v>0</v>
      </c>
      <c r="BH735" s="228">
        <f>IF(N735="sníž. přenesená",J735,0)</f>
        <v>0</v>
      </c>
      <c r="BI735" s="228">
        <f>IF(N735="nulová",J735,0)</f>
        <v>0</v>
      </c>
      <c r="BJ735" s="23" t="s">
        <v>77</v>
      </c>
      <c r="BK735" s="228">
        <f>ROUND(I735*H735,2)</f>
        <v>0</v>
      </c>
      <c r="BL735" s="23" t="s">
        <v>236</v>
      </c>
      <c r="BM735" s="23" t="s">
        <v>1221</v>
      </c>
    </row>
    <row r="736" spans="2:47" s="1" customFormat="1" ht="13.5">
      <c r="B736" s="45"/>
      <c r="C736" s="73"/>
      <c r="D736" s="229" t="s">
        <v>167</v>
      </c>
      <c r="E736" s="73"/>
      <c r="F736" s="230" t="s">
        <v>1222</v>
      </c>
      <c r="G736" s="73"/>
      <c r="H736" s="73"/>
      <c r="I736" s="188"/>
      <c r="J736" s="73"/>
      <c r="K736" s="73"/>
      <c r="L736" s="71"/>
      <c r="M736" s="231"/>
      <c r="N736" s="46"/>
      <c r="O736" s="46"/>
      <c r="P736" s="46"/>
      <c r="Q736" s="46"/>
      <c r="R736" s="46"/>
      <c r="S736" s="46"/>
      <c r="T736" s="94"/>
      <c r="AT736" s="23" t="s">
        <v>167</v>
      </c>
      <c r="AU736" s="23" t="s">
        <v>82</v>
      </c>
    </row>
    <row r="737" spans="2:51" s="12" customFormat="1" ht="13.5">
      <c r="B737" s="242"/>
      <c r="C737" s="243"/>
      <c r="D737" s="229" t="s">
        <v>208</v>
      </c>
      <c r="E737" s="244" t="s">
        <v>21</v>
      </c>
      <c r="F737" s="245" t="s">
        <v>1223</v>
      </c>
      <c r="G737" s="243"/>
      <c r="H737" s="246">
        <v>23.773</v>
      </c>
      <c r="I737" s="247"/>
      <c r="J737" s="243"/>
      <c r="K737" s="243"/>
      <c r="L737" s="248"/>
      <c r="M737" s="249"/>
      <c r="N737" s="250"/>
      <c r="O737" s="250"/>
      <c r="P737" s="250"/>
      <c r="Q737" s="250"/>
      <c r="R737" s="250"/>
      <c r="S737" s="250"/>
      <c r="T737" s="251"/>
      <c r="AT737" s="252" t="s">
        <v>208</v>
      </c>
      <c r="AU737" s="252" t="s">
        <v>82</v>
      </c>
      <c r="AV737" s="12" t="s">
        <v>82</v>
      </c>
      <c r="AW737" s="12" t="s">
        <v>35</v>
      </c>
      <c r="AX737" s="12" t="s">
        <v>72</v>
      </c>
      <c r="AY737" s="252" t="s">
        <v>158</v>
      </c>
    </row>
    <row r="738" spans="2:51" s="13" customFormat="1" ht="13.5">
      <c r="B738" s="253"/>
      <c r="C738" s="254"/>
      <c r="D738" s="229" t="s">
        <v>208</v>
      </c>
      <c r="E738" s="255" t="s">
        <v>21</v>
      </c>
      <c r="F738" s="256" t="s">
        <v>211</v>
      </c>
      <c r="G738" s="254"/>
      <c r="H738" s="257">
        <v>23.773</v>
      </c>
      <c r="I738" s="258"/>
      <c r="J738" s="254"/>
      <c r="K738" s="254"/>
      <c r="L738" s="259"/>
      <c r="M738" s="260"/>
      <c r="N738" s="261"/>
      <c r="O738" s="261"/>
      <c r="P738" s="261"/>
      <c r="Q738" s="261"/>
      <c r="R738" s="261"/>
      <c r="S738" s="261"/>
      <c r="T738" s="262"/>
      <c r="AT738" s="263" t="s">
        <v>208</v>
      </c>
      <c r="AU738" s="263" t="s">
        <v>82</v>
      </c>
      <c r="AV738" s="13" t="s">
        <v>165</v>
      </c>
      <c r="AW738" s="13" t="s">
        <v>35</v>
      </c>
      <c r="AX738" s="13" t="s">
        <v>77</v>
      </c>
      <c r="AY738" s="263" t="s">
        <v>158</v>
      </c>
    </row>
    <row r="739" spans="2:65" s="1" customFormat="1" ht="16.5" customHeight="1">
      <c r="B739" s="45"/>
      <c r="C739" s="217" t="s">
        <v>1224</v>
      </c>
      <c r="D739" s="217" t="s">
        <v>160</v>
      </c>
      <c r="E739" s="218" t="s">
        <v>1225</v>
      </c>
      <c r="F739" s="219" t="s">
        <v>1226</v>
      </c>
      <c r="G739" s="220" t="s">
        <v>952</v>
      </c>
      <c r="H739" s="274"/>
      <c r="I739" s="222"/>
      <c r="J739" s="223">
        <f>ROUND(I739*H739,2)</f>
        <v>0</v>
      </c>
      <c r="K739" s="219" t="s">
        <v>164</v>
      </c>
      <c r="L739" s="71"/>
      <c r="M739" s="224" t="s">
        <v>21</v>
      </c>
      <c r="N739" s="225" t="s">
        <v>43</v>
      </c>
      <c r="O739" s="46"/>
      <c r="P739" s="226">
        <f>O739*H739</f>
        <v>0</v>
      </c>
      <c r="Q739" s="226">
        <v>0</v>
      </c>
      <c r="R739" s="226">
        <f>Q739*H739</f>
        <v>0</v>
      </c>
      <c r="S739" s="226">
        <v>0</v>
      </c>
      <c r="T739" s="227">
        <f>S739*H739</f>
        <v>0</v>
      </c>
      <c r="AR739" s="23" t="s">
        <v>236</v>
      </c>
      <c r="AT739" s="23" t="s">
        <v>160</v>
      </c>
      <c r="AU739" s="23" t="s">
        <v>82</v>
      </c>
      <c r="AY739" s="23" t="s">
        <v>158</v>
      </c>
      <c r="BE739" s="228">
        <f>IF(N739="základní",J739,0)</f>
        <v>0</v>
      </c>
      <c r="BF739" s="228">
        <f>IF(N739="snížená",J739,0)</f>
        <v>0</v>
      </c>
      <c r="BG739" s="228">
        <f>IF(N739="zákl. přenesená",J739,0)</f>
        <v>0</v>
      </c>
      <c r="BH739" s="228">
        <f>IF(N739="sníž. přenesená",J739,0)</f>
        <v>0</v>
      </c>
      <c r="BI739" s="228">
        <f>IF(N739="nulová",J739,0)</f>
        <v>0</v>
      </c>
      <c r="BJ739" s="23" t="s">
        <v>77</v>
      </c>
      <c r="BK739" s="228">
        <f>ROUND(I739*H739,2)</f>
        <v>0</v>
      </c>
      <c r="BL739" s="23" t="s">
        <v>236</v>
      </c>
      <c r="BM739" s="23" t="s">
        <v>1227</v>
      </c>
    </row>
    <row r="740" spans="2:47" s="1" customFormat="1" ht="13.5">
      <c r="B740" s="45"/>
      <c r="C740" s="73"/>
      <c r="D740" s="229" t="s">
        <v>167</v>
      </c>
      <c r="E740" s="73"/>
      <c r="F740" s="230" t="s">
        <v>997</v>
      </c>
      <c r="G740" s="73"/>
      <c r="H740" s="73"/>
      <c r="I740" s="188"/>
      <c r="J740" s="73"/>
      <c r="K740" s="73"/>
      <c r="L740" s="71"/>
      <c r="M740" s="231"/>
      <c r="N740" s="46"/>
      <c r="O740" s="46"/>
      <c r="P740" s="46"/>
      <c r="Q740" s="46"/>
      <c r="R740" s="46"/>
      <c r="S740" s="46"/>
      <c r="T740" s="94"/>
      <c r="AT740" s="23" t="s">
        <v>167</v>
      </c>
      <c r="AU740" s="23" t="s">
        <v>82</v>
      </c>
    </row>
    <row r="741" spans="2:63" s="10" customFormat="1" ht="29.85" customHeight="1">
      <c r="B741" s="201"/>
      <c r="C741" s="202"/>
      <c r="D741" s="203" t="s">
        <v>71</v>
      </c>
      <c r="E741" s="215" t="s">
        <v>1228</v>
      </c>
      <c r="F741" s="215" t="s">
        <v>1229</v>
      </c>
      <c r="G741" s="202"/>
      <c r="H741" s="202"/>
      <c r="I741" s="205"/>
      <c r="J741" s="216">
        <f>BK741</f>
        <v>0</v>
      </c>
      <c r="K741" s="202"/>
      <c r="L741" s="207"/>
      <c r="M741" s="208"/>
      <c r="N741" s="209"/>
      <c r="O741" s="209"/>
      <c r="P741" s="210">
        <f>SUM(P742:P762)</f>
        <v>0</v>
      </c>
      <c r="Q741" s="209"/>
      <c r="R741" s="210">
        <f>SUM(R742:R762)</f>
        <v>10.80279</v>
      </c>
      <c r="S741" s="209"/>
      <c r="T741" s="211">
        <f>SUM(T742:T762)</f>
        <v>0</v>
      </c>
      <c r="AR741" s="212" t="s">
        <v>82</v>
      </c>
      <c r="AT741" s="213" t="s">
        <v>71</v>
      </c>
      <c r="AU741" s="213" t="s">
        <v>77</v>
      </c>
      <c r="AY741" s="212" t="s">
        <v>158</v>
      </c>
      <c r="BK741" s="214">
        <f>SUM(BK742:BK762)</f>
        <v>0</v>
      </c>
    </row>
    <row r="742" spans="2:65" s="1" customFormat="1" ht="25.5" customHeight="1">
      <c r="B742" s="45"/>
      <c r="C742" s="217" t="s">
        <v>1230</v>
      </c>
      <c r="D742" s="217" t="s">
        <v>160</v>
      </c>
      <c r="E742" s="218" t="s">
        <v>1231</v>
      </c>
      <c r="F742" s="219" t="s">
        <v>1232</v>
      </c>
      <c r="G742" s="220" t="s">
        <v>163</v>
      </c>
      <c r="H742" s="221">
        <v>870</v>
      </c>
      <c r="I742" s="222"/>
      <c r="J742" s="223">
        <f>ROUND(I742*H742,2)</f>
        <v>0</v>
      </c>
      <c r="K742" s="219" t="s">
        <v>164</v>
      </c>
      <c r="L742" s="71"/>
      <c r="M742" s="224" t="s">
        <v>21</v>
      </c>
      <c r="N742" s="225" t="s">
        <v>43</v>
      </c>
      <c r="O742" s="46"/>
      <c r="P742" s="226">
        <f>O742*H742</f>
        <v>0</v>
      </c>
      <c r="Q742" s="226">
        <v>0.01223</v>
      </c>
      <c r="R742" s="226">
        <f>Q742*H742</f>
        <v>10.6401</v>
      </c>
      <c r="S742" s="226">
        <v>0</v>
      </c>
      <c r="T742" s="227">
        <f>S742*H742</f>
        <v>0</v>
      </c>
      <c r="AR742" s="23" t="s">
        <v>236</v>
      </c>
      <c r="AT742" s="23" t="s">
        <v>160</v>
      </c>
      <c r="AU742" s="23" t="s">
        <v>82</v>
      </c>
      <c r="AY742" s="23" t="s">
        <v>158</v>
      </c>
      <c r="BE742" s="228">
        <f>IF(N742="základní",J742,0)</f>
        <v>0</v>
      </c>
      <c r="BF742" s="228">
        <f>IF(N742="snížená",J742,0)</f>
        <v>0</v>
      </c>
      <c r="BG742" s="228">
        <f>IF(N742="zákl. přenesená",J742,0)</f>
        <v>0</v>
      </c>
      <c r="BH742" s="228">
        <f>IF(N742="sníž. přenesená",J742,0)</f>
        <v>0</v>
      </c>
      <c r="BI742" s="228">
        <f>IF(N742="nulová",J742,0)</f>
        <v>0</v>
      </c>
      <c r="BJ742" s="23" t="s">
        <v>77</v>
      </c>
      <c r="BK742" s="228">
        <f>ROUND(I742*H742,2)</f>
        <v>0</v>
      </c>
      <c r="BL742" s="23" t="s">
        <v>236</v>
      </c>
      <c r="BM742" s="23" t="s">
        <v>1233</v>
      </c>
    </row>
    <row r="743" spans="2:47" s="1" customFormat="1" ht="13.5">
      <c r="B743" s="45"/>
      <c r="C743" s="73"/>
      <c r="D743" s="229" t="s">
        <v>167</v>
      </c>
      <c r="E743" s="73"/>
      <c r="F743" s="230" t="s">
        <v>1234</v>
      </c>
      <c r="G743" s="73"/>
      <c r="H743" s="73"/>
      <c r="I743" s="188"/>
      <c r="J743" s="73"/>
      <c r="K743" s="73"/>
      <c r="L743" s="71"/>
      <c r="M743" s="231"/>
      <c r="N743" s="46"/>
      <c r="O743" s="46"/>
      <c r="P743" s="46"/>
      <c r="Q743" s="46"/>
      <c r="R743" s="46"/>
      <c r="S743" s="46"/>
      <c r="T743" s="94"/>
      <c r="AT743" s="23" t="s">
        <v>167</v>
      </c>
      <c r="AU743" s="23" t="s">
        <v>82</v>
      </c>
    </row>
    <row r="744" spans="2:51" s="12" customFormat="1" ht="13.5">
      <c r="B744" s="242"/>
      <c r="C744" s="243"/>
      <c r="D744" s="229" t="s">
        <v>208</v>
      </c>
      <c r="E744" s="244" t="s">
        <v>21</v>
      </c>
      <c r="F744" s="245" t="s">
        <v>976</v>
      </c>
      <c r="G744" s="243"/>
      <c r="H744" s="246">
        <v>280</v>
      </c>
      <c r="I744" s="247"/>
      <c r="J744" s="243"/>
      <c r="K744" s="243"/>
      <c r="L744" s="248"/>
      <c r="M744" s="249"/>
      <c r="N744" s="250"/>
      <c r="O744" s="250"/>
      <c r="P744" s="250"/>
      <c r="Q744" s="250"/>
      <c r="R744" s="250"/>
      <c r="S744" s="250"/>
      <c r="T744" s="251"/>
      <c r="AT744" s="252" t="s">
        <v>208</v>
      </c>
      <c r="AU744" s="252" t="s">
        <v>82</v>
      </c>
      <c r="AV744" s="12" t="s">
        <v>82</v>
      </c>
      <c r="AW744" s="12" t="s">
        <v>35</v>
      </c>
      <c r="AX744" s="12" t="s">
        <v>72</v>
      </c>
      <c r="AY744" s="252" t="s">
        <v>158</v>
      </c>
    </row>
    <row r="745" spans="2:51" s="12" customFormat="1" ht="13.5">
      <c r="B745" s="242"/>
      <c r="C745" s="243"/>
      <c r="D745" s="229" t="s">
        <v>208</v>
      </c>
      <c r="E745" s="244" t="s">
        <v>21</v>
      </c>
      <c r="F745" s="245" t="s">
        <v>1235</v>
      </c>
      <c r="G745" s="243"/>
      <c r="H745" s="246">
        <v>295</v>
      </c>
      <c r="I745" s="247"/>
      <c r="J745" s="243"/>
      <c r="K745" s="243"/>
      <c r="L745" s="248"/>
      <c r="M745" s="249"/>
      <c r="N745" s="250"/>
      <c r="O745" s="250"/>
      <c r="P745" s="250"/>
      <c r="Q745" s="250"/>
      <c r="R745" s="250"/>
      <c r="S745" s="250"/>
      <c r="T745" s="251"/>
      <c r="AT745" s="252" t="s">
        <v>208</v>
      </c>
      <c r="AU745" s="252" t="s">
        <v>82</v>
      </c>
      <c r="AV745" s="12" t="s">
        <v>82</v>
      </c>
      <c r="AW745" s="12" t="s">
        <v>35</v>
      </c>
      <c r="AX745" s="12" t="s">
        <v>72</v>
      </c>
      <c r="AY745" s="252" t="s">
        <v>158</v>
      </c>
    </row>
    <row r="746" spans="2:51" s="12" customFormat="1" ht="13.5">
      <c r="B746" s="242"/>
      <c r="C746" s="243"/>
      <c r="D746" s="229" t="s">
        <v>208</v>
      </c>
      <c r="E746" s="244" t="s">
        <v>21</v>
      </c>
      <c r="F746" s="245" t="s">
        <v>1034</v>
      </c>
      <c r="G746" s="243"/>
      <c r="H746" s="246">
        <v>45</v>
      </c>
      <c r="I746" s="247"/>
      <c r="J746" s="243"/>
      <c r="K746" s="243"/>
      <c r="L746" s="248"/>
      <c r="M746" s="249"/>
      <c r="N746" s="250"/>
      <c r="O746" s="250"/>
      <c r="P746" s="250"/>
      <c r="Q746" s="250"/>
      <c r="R746" s="250"/>
      <c r="S746" s="250"/>
      <c r="T746" s="251"/>
      <c r="AT746" s="252" t="s">
        <v>208</v>
      </c>
      <c r="AU746" s="252" t="s">
        <v>82</v>
      </c>
      <c r="AV746" s="12" t="s">
        <v>82</v>
      </c>
      <c r="AW746" s="12" t="s">
        <v>35</v>
      </c>
      <c r="AX746" s="12" t="s">
        <v>72</v>
      </c>
      <c r="AY746" s="252" t="s">
        <v>158</v>
      </c>
    </row>
    <row r="747" spans="2:51" s="12" customFormat="1" ht="13.5">
      <c r="B747" s="242"/>
      <c r="C747" s="243"/>
      <c r="D747" s="229" t="s">
        <v>208</v>
      </c>
      <c r="E747" s="244" t="s">
        <v>21</v>
      </c>
      <c r="F747" s="245" t="s">
        <v>1029</v>
      </c>
      <c r="G747" s="243"/>
      <c r="H747" s="246">
        <v>250</v>
      </c>
      <c r="I747" s="247"/>
      <c r="J747" s="243"/>
      <c r="K747" s="243"/>
      <c r="L747" s="248"/>
      <c r="M747" s="249"/>
      <c r="N747" s="250"/>
      <c r="O747" s="250"/>
      <c r="P747" s="250"/>
      <c r="Q747" s="250"/>
      <c r="R747" s="250"/>
      <c r="S747" s="250"/>
      <c r="T747" s="251"/>
      <c r="AT747" s="252" t="s">
        <v>208</v>
      </c>
      <c r="AU747" s="252" t="s">
        <v>82</v>
      </c>
      <c r="AV747" s="12" t="s">
        <v>82</v>
      </c>
      <c r="AW747" s="12" t="s">
        <v>35</v>
      </c>
      <c r="AX747" s="12" t="s">
        <v>72</v>
      </c>
      <c r="AY747" s="252" t="s">
        <v>158</v>
      </c>
    </row>
    <row r="748" spans="2:51" s="13" customFormat="1" ht="13.5">
      <c r="B748" s="253"/>
      <c r="C748" s="254"/>
      <c r="D748" s="229" t="s">
        <v>208</v>
      </c>
      <c r="E748" s="255" t="s">
        <v>21</v>
      </c>
      <c r="F748" s="256" t="s">
        <v>211</v>
      </c>
      <c r="G748" s="254"/>
      <c r="H748" s="257">
        <v>870</v>
      </c>
      <c r="I748" s="258"/>
      <c r="J748" s="254"/>
      <c r="K748" s="254"/>
      <c r="L748" s="259"/>
      <c r="M748" s="260"/>
      <c r="N748" s="261"/>
      <c r="O748" s="261"/>
      <c r="P748" s="261"/>
      <c r="Q748" s="261"/>
      <c r="R748" s="261"/>
      <c r="S748" s="261"/>
      <c r="T748" s="262"/>
      <c r="AT748" s="263" t="s">
        <v>208</v>
      </c>
      <c r="AU748" s="263" t="s">
        <v>82</v>
      </c>
      <c r="AV748" s="13" t="s">
        <v>165</v>
      </c>
      <c r="AW748" s="13" t="s">
        <v>35</v>
      </c>
      <c r="AX748" s="13" t="s">
        <v>77</v>
      </c>
      <c r="AY748" s="263" t="s">
        <v>158</v>
      </c>
    </row>
    <row r="749" spans="2:65" s="1" customFormat="1" ht="25.5" customHeight="1">
      <c r="B749" s="45"/>
      <c r="C749" s="217" t="s">
        <v>1236</v>
      </c>
      <c r="D749" s="217" t="s">
        <v>160</v>
      </c>
      <c r="E749" s="218" t="s">
        <v>1237</v>
      </c>
      <c r="F749" s="219" t="s">
        <v>1238</v>
      </c>
      <c r="G749" s="220" t="s">
        <v>163</v>
      </c>
      <c r="H749" s="221">
        <v>870</v>
      </c>
      <c r="I749" s="222"/>
      <c r="J749" s="223">
        <f>ROUND(I749*H749,2)</f>
        <v>0</v>
      </c>
      <c r="K749" s="219" t="s">
        <v>164</v>
      </c>
      <c r="L749" s="71"/>
      <c r="M749" s="224" t="s">
        <v>21</v>
      </c>
      <c r="N749" s="225" t="s">
        <v>43</v>
      </c>
      <c r="O749" s="46"/>
      <c r="P749" s="226">
        <f>O749*H749</f>
        <v>0</v>
      </c>
      <c r="Q749" s="226">
        <v>0</v>
      </c>
      <c r="R749" s="226">
        <f>Q749*H749</f>
        <v>0</v>
      </c>
      <c r="S749" s="226">
        <v>0</v>
      </c>
      <c r="T749" s="227">
        <f>S749*H749</f>
        <v>0</v>
      </c>
      <c r="AR749" s="23" t="s">
        <v>236</v>
      </c>
      <c r="AT749" s="23" t="s">
        <v>160</v>
      </c>
      <c r="AU749" s="23" t="s">
        <v>82</v>
      </c>
      <c r="AY749" s="23" t="s">
        <v>158</v>
      </c>
      <c r="BE749" s="228">
        <f>IF(N749="základní",J749,0)</f>
        <v>0</v>
      </c>
      <c r="BF749" s="228">
        <f>IF(N749="snížená",J749,0)</f>
        <v>0</v>
      </c>
      <c r="BG749" s="228">
        <f>IF(N749="zákl. přenesená",J749,0)</f>
        <v>0</v>
      </c>
      <c r="BH749" s="228">
        <f>IF(N749="sníž. přenesená",J749,0)</f>
        <v>0</v>
      </c>
      <c r="BI749" s="228">
        <f>IF(N749="nulová",J749,0)</f>
        <v>0</v>
      </c>
      <c r="BJ749" s="23" t="s">
        <v>77</v>
      </c>
      <c r="BK749" s="228">
        <f>ROUND(I749*H749,2)</f>
        <v>0</v>
      </c>
      <c r="BL749" s="23" t="s">
        <v>236</v>
      </c>
      <c r="BM749" s="23" t="s">
        <v>1239</v>
      </c>
    </row>
    <row r="750" spans="2:47" s="1" customFormat="1" ht="13.5">
      <c r="B750" s="45"/>
      <c r="C750" s="73"/>
      <c r="D750" s="229" t="s">
        <v>167</v>
      </c>
      <c r="E750" s="73"/>
      <c r="F750" s="230" t="s">
        <v>1234</v>
      </c>
      <c r="G750" s="73"/>
      <c r="H750" s="73"/>
      <c r="I750" s="188"/>
      <c r="J750" s="73"/>
      <c r="K750" s="73"/>
      <c r="L750" s="71"/>
      <c r="M750" s="231"/>
      <c r="N750" s="46"/>
      <c r="O750" s="46"/>
      <c r="P750" s="46"/>
      <c r="Q750" s="46"/>
      <c r="R750" s="46"/>
      <c r="S750" s="46"/>
      <c r="T750" s="94"/>
      <c r="AT750" s="23" t="s">
        <v>167</v>
      </c>
      <c r="AU750" s="23" t="s">
        <v>82</v>
      </c>
    </row>
    <row r="751" spans="2:51" s="12" customFormat="1" ht="13.5">
      <c r="B751" s="242"/>
      <c r="C751" s="243"/>
      <c r="D751" s="229" t="s">
        <v>208</v>
      </c>
      <c r="E751" s="244" t="s">
        <v>21</v>
      </c>
      <c r="F751" s="245" t="s">
        <v>976</v>
      </c>
      <c r="G751" s="243"/>
      <c r="H751" s="246">
        <v>280</v>
      </c>
      <c r="I751" s="247"/>
      <c r="J751" s="243"/>
      <c r="K751" s="243"/>
      <c r="L751" s="248"/>
      <c r="M751" s="249"/>
      <c r="N751" s="250"/>
      <c r="O751" s="250"/>
      <c r="P751" s="250"/>
      <c r="Q751" s="250"/>
      <c r="R751" s="250"/>
      <c r="S751" s="250"/>
      <c r="T751" s="251"/>
      <c r="AT751" s="252" t="s">
        <v>208</v>
      </c>
      <c r="AU751" s="252" t="s">
        <v>82</v>
      </c>
      <c r="AV751" s="12" t="s">
        <v>82</v>
      </c>
      <c r="AW751" s="12" t="s">
        <v>35</v>
      </c>
      <c r="AX751" s="12" t="s">
        <v>72</v>
      </c>
      <c r="AY751" s="252" t="s">
        <v>158</v>
      </c>
    </row>
    <row r="752" spans="2:51" s="12" customFormat="1" ht="13.5">
      <c r="B752" s="242"/>
      <c r="C752" s="243"/>
      <c r="D752" s="229" t="s">
        <v>208</v>
      </c>
      <c r="E752" s="244" t="s">
        <v>21</v>
      </c>
      <c r="F752" s="245" t="s">
        <v>1235</v>
      </c>
      <c r="G752" s="243"/>
      <c r="H752" s="246">
        <v>295</v>
      </c>
      <c r="I752" s="247"/>
      <c r="J752" s="243"/>
      <c r="K752" s="243"/>
      <c r="L752" s="248"/>
      <c r="M752" s="249"/>
      <c r="N752" s="250"/>
      <c r="O752" s="250"/>
      <c r="P752" s="250"/>
      <c r="Q752" s="250"/>
      <c r="R752" s="250"/>
      <c r="S752" s="250"/>
      <c r="T752" s="251"/>
      <c r="AT752" s="252" t="s">
        <v>208</v>
      </c>
      <c r="AU752" s="252" t="s">
        <v>82</v>
      </c>
      <c r="AV752" s="12" t="s">
        <v>82</v>
      </c>
      <c r="AW752" s="12" t="s">
        <v>35</v>
      </c>
      <c r="AX752" s="12" t="s">
        <v>72</v>
      </c>
      <c r="AY752" s="252" t="s">
        <v>158</v>
      </c>
    </row>
    <row r="753" spans="2:51" s="12" customFormat="1" ht="13.5">
      <c r="B753" s="242"/>
      <c r="C753" s="243"/>
      <c r="D753" s="229" t="s">
        <v>208</v>
      </c>
      <c r="E753" s="244" t="s">
        <v>21</v>
      </c>
      <c r="F753" s="245" t="s">
        <v>1034</v>
      </c>
      <c r="G753" s="243"/>
      <c r="H753" s="246">
        <v>45</v>
      </c>
      <c r="I753" s="247"/>
      <c r="J753" s="243"/>
      <c r="K753" s="243"/>
      <c r="L753" s="248"/>
      <c r="M753" s="249"/>
      <c r="N753" s="250"/>
      <c r="O753" s="250"/>
      <c r="P753" s="250"/>
      <c r="Q753" s="250"/>
      <c r="R753" s="250"/>
      <c r="S753" s="250"/>
      <c r="T753" s="251"/>
      <c r="AT753" s="252" t="s">
        <v>208</v>
      </c>
      <c r="AU753" s="252" t="s">
        <v>82</v>
      </c>
      <c r="AV753" s="12" t="s">
        <v>82</v>
      </c>
      <c r="AW753" s="12" t="s">
        <v>35</v>
      </c>
      <c r="AX753" s="12" t="s">
        <v>72</v>
      </c>
      <c r="AY753" s="252" t="s">
        <v>158</v>
      </c>
    </row>
    <row r="754" spans="2:51" s="12" customFormat="1" ht="13.5">
      <c r="B754" s="242"/>
      <c r="C754" s="243"/>
      <c r="D754" s="229" t="s">
        <v>208</v>
      </c>
      <c r="E754" s="244" t="s">
        <v>21</v>
      </c>
      <c r="F754" s="245" t="s">
        <v>1029</v>
      </c>
      <c r="G754" s="243"/>
      <c r="H754" s="246">
        <v>250</v>
      </c>
      <c r="I754" s="247"/>
      <c r="J754" s="243"/>
      <c r="K754" s="243"/>
      <c r="L754" s="248"/>
      <c r="M754" s="249"/>
      <c r="N754" s="250"/>
      <c r="O754" s="250"/>
      <c r="P754" s="250"/>
      <c r="Q754" s="250"/>
      <c r="R754" s="250"/>
      <c r="S754" s="250"/>
      <c r="T754" s="251"/>
      <c r="AT754" s="252" t="s">
        <v>208</v>
      </c>
      <c r="AU754" s="252" t="s">
        <v>82</v>
      </c>
      <c r="AV754" s="12" t="s">
        <v>82</v>
      </c>
      <c r="AW754" s="12" t="s">
        <v>35</v>
      </c>
      <c r="AX754" s="12" t="s">
        <v>72</v>
      </c>
      <c r="AY754" s="252" t="s">
        <v>158</v>
      </c>
    </row>
    <row r="755" spans="2:51" s="13" customFormat="1" ht="13.5">
      <c r="B755" s="253"/>
      <c r="C755" s="254"/>
      <c r="D755" s="229" t="s">
        <v>208</v>
      </c>
      <c r="E755" s="255" t="s">
        <v>21</v>
      </c>
      <c r="F755" s="256" t="s">
        <v>211</v>
      </c>
      <c r="G755" s="254"/>
      <c r="H755" s="257">
        <v>870</v>
      </c>
      <c r="I755" s="258"/>
      <c r="J755" s="254"/>
      <c r="K755" s="254"/>
      <c r="L755" s="259"/>
      <c r="M755" s="260"/>
      <c r="N755" s="261"/>
      <c r="O755" s="261"/>
      <c r="P755" s="261"/>
      <c r="Q755" s="261"/>
      <c r="R755" s="261"/>
      <c r="S755" s="261"/>
      <c r="T755" s="262"/>
      <c r="AT755" s="263" t="s">
        <v>208</v>
      </c>
      <c r="AU755" s="263" t="s">
        <v>82</v>
      </c>
      <c r="AV755" s="13" t="s">
        <v>165</v>
      </c>
      <c r="AW755" s="13" t="s">
        <v>35</v>
      </c>
      <c r="AX755" s="13" t="s">
        <v>77</v>
      </c>
      <c r="AY755" s="263" t="s">
        <v>158</v>
      </c>
    </row>
    <row r="756" spans="2:65" s="1" customFormat="1" ht="16.5" customHeight="1">
      <c r="B756" s="45"/>
      <c r="C756" s="264" t="s">
        <v>1240</v>
      </c>
      <c r="D756" s="264" t="s">
        <v>261</v>
      </c>
      <c r="E756" s="265" t="s">
        <v>1241</v>
      </c>
      <c r="F756" s="266" t="s">
        <v>1242</v>
      </c>
      <c r="G756" s="267" t="s">
        <v>163</v>
      </c>
      <c r="H756" s="268">
        <v>957</v>
      </c>
      <c r="I756" s="269"/>
      <c r="J756" s="270">
        <f>ROUND(I756*H756,2)</f>
        <v>0</v>
      </c>
      <c r="K756" s="266" t="s">
        <v>164</v>
      </c>
      <c r="L756" s="271"/>
      <c r="M756" s="272" t="s">
        <v>21</v>
      </c>
      <c r="N756" s="273" t="s">
        <v>43</v>
      </c>
      <c r="O756" s="46"/>
      <c r="P756" s="226">
        <f>O756*H756</f>
        <v>0</v>
      </c>
      <c r="Q756" s="226">
        <v>0.00017</v>
      </c>
      <c r="R756" s="226">
        <f>Q756*H756</f>
        <v>0.16269</v>
      </c>
      <c r="S756" s="226">
        <v>0</v>
      </c>
      <c r="T756" s="227">
        <f>S756*H756</f>
        <v>0</v>
      </c>
      <c r="AR756" s="23" t="s">
        <v>312</v>
      </c>
      <c r="AT756" s="23" t="s">
        <v>261</v>
      </c>
      <c r="AU756" s="23" t="s">
        <v>82</v>
      </c>
      <c r="AY756" s="23" t="s">
        <v>158</v>
      </c>
      <c r="BE756" s="228">
        <f>IF(N756="základní",J756,0)</f>
        <v>0</v>
      </c>
      <c r="BF756" s="228">
        <f>IF(N756="snížená",J756,0)</f>
        <v>0</v>
      </c>
      <c r="BG756" s="228">
        <f>IF(N756="zákl. přenesená",J756,0)</f>
        <v>0</v>
      </c>
      <c r="BH756" s="228">
        <f>IF(N756="sníž. přenesená",J756,0)</f>
        <v>0</v>
      </c>
      <c r="BI756" s="228">
        <f>IF(N756="nulová",J756,0)</f>
        <v>0</v>
      </c>
      <c r="BJ756" s="23" t="s">
        <v>77</v>
      </c>
      <c r="BK756" s="228">
        <f>ROUND(I756*H756,2)</f>
        <v>0</v>
      </c>
      <c r="BL756" s="23" t="s">
        <v>236</v>
      </c>
      <c r="BM756" s="23" t="s">
        <v>1243</v>
      </c>
    </row>
    <row r="757" spans="2:51" s="12" customFormat="1" ht="13.5">
      <c r="B757" s="242"/>
      <c r="C757" s="243"/>
      <c r="D757" s="229" t="s">
        <v>208</v>
      </c>
      <c r="E757" s="243"/>
      <c r="F757" s="245" t="s">
        <v>1244</v>
      </c>
      <c r="G757" s="243"/>
      <c r="H757" s="246">
        <v>957</v>
      </c>
      <c r="I757" s="247"/>
      <c r="J757" s="243"/>
      <c r="K757" s="243"/>
      <c r="L757" s="248"/>
      <c r="M757" s="249"/>
      <c r="N757" s="250"/>
      <c r="O757" s="250"/>
      <c r="P757" s="250"/>
      <c r="Q757" s="250"/>
      <c r="R757" s="250"/>
      <c r="S757" s="250"/>
      <c r="T757" s="251"/>
      <c r="AT757" s="252" t="s">
        <v>208</v>
      </c>
      <c r="AU757" s="252" t="s">
        <v>82</v>
      </c>
      <c r="AV757" s="12" t="s">
        <v>82</v>
      </c>
      <c r="AW757" s="12" t="s">
        <v>6</v>
      </c>
      <c r="AX757" s="12" t="s">
        <v>77</v>
      </c>
      <c r="AY757" s="252" t="s">
        <v>158</v>
      </c>
    </row>
    <row r="758" spans="2:65" s="1" customFormat="1" ht="25.5" customHeight="1">
      <c r="B758" s="45"/>
      <c r="C758" s="217" t="s">
        <v>1245</v>
      </c>
      <c r="D758" s="217" t="s">
        <v>160</v>
      </c>
      <c r="E758" s="218" t="s">
        <v>1246</v>
      </c>
      <c r="F758" s="219" t="s">
        <v>1247</v>
      </c>
      <c r="G758" s="220" t="s">
        <v>163</v>
      </c>
      <c r="H758" s="221">
        <v>9</v>
      </c>
      <c r="I758" s="222"/>
      <c r="J758" s="223">
        <f>ROUND(I758*H758,2)</f>
        <v>0</v>
      </c>
      <c r="K758" s="219" t="s">
        <v>21</v>
      </c>
      <c r="L758" s="71"/>
      <c r="M758" s="224" t="s">
        <v>21</v>
      </c>
      <c r="N758" s="225" t="s">
        <v>43</v>
      </c>
      <c r="O758" s="46"/>
      <c r="P758" s="226">
        <f>O758*H758</f>
        <v>0</v>
      </c>
      <c r="Q758" s="226">
        <v>0</v>
      </c>
      <c r="R758" s="226">
        <f>Q758*H758</f>
        <v>0</v>
      </c>
      <c r="S758" s="226">
        <v>0</v>
      </c>
      <c r="T758" s="227">
        <f>S758*H758</f>
        <v>0</v>
      </c>
      <c r="AR758" s="23" t="s">
        <v>236</v>
      </c>
      <c r="AT758" s="23" t="s">
        <v>160</v>
      </c>
      <c r="AU758" s="23" t="s">
        <v>82</v>
      </c>
      <c r="AY758" s="23" t="s">
        <v>158</v>
      </c>
      <c r="BE758" s="228">
        <f>IF(N758="základní",J758,0)</f>
        <v>0</v>
      </c>
      <c r="BF758" s="228">
        <f>IF(N758="snížená",J758,0)</f>
        <v>0</v>
      </c>
      <c r="BG758" s="228">
        <f>IF(N758="zákl. přenesená",J758,0)</f>
        <v>0</v>
      </c>
      <c r="BH758" s="228">
        <f>IF(N758="sníž. přenesená",J758,0)</f>
        <v>0</v>
      </c>
      <c r="BI758" s="228">
        <f>IF(N758="nulová",J758,0)</f>
        <v>0</v>
      </c>
      <c r="BJ758" s="23" t="s">
        <v>77</v>
      </c>
      <c r="BK758" s="228">
        <f>ROUND(I758*H758,2)</f>
        <v>0</v>
      </c>
      <c r="BL758" s="23" t="s">
        <v>236</v>
      </c>
      <c r="BM758" s="23" t="s">
        <v>1248</v>
      </c>
    </row>
    <row r="759" spans="2:51" s="12" customFormat="1" ht="13.5">
      <c r="B759" s="242"/>
      <c r="C759" s="243"/>
      <c r="D759" s="229" t="s">
        <v>208</v>
      </c>
      <c r="E759" s="244" t="s">
        <v>21</v>
      </c>
      <c r="F759" s="245" t="s">
        <v>1249</v>
      </c>
      <c r="G759" s="243"/>
      <c r="H759" s="246">
        <v>9</v>
      </c>
      <c r="I759" s="247"/>
      <c r="J759" s="243"/>
      <c r="K759" s="243"/>
      <c r="L759" s="248"/>
      <c r="M759" s="249"/>
      <c r="N759" s="250"/>
      <c r="O759" s="250"/>
      <c r="P759" s="250"/>
      <c r="Q759" s="250"/>
      <c r="R759" s="250"/>
      <c r="S759" s="250"/>
      <c r="T759" s="251"/>
      <c r="AT759" s="252" t="s">
        <v>208</v>
      </c>
      <c r="AU759" s="252" t="s">
        <v>82</v>
      </c>
      <c r="AV759" s="12" t="s">
        <v>82</v>
      </c>
      <c r="AW759" s="12" t="s">
        <v>35</v>
      </c>
      <c r="AX759" s="12" t="s">
        <v>72</v>
      </c>
      <c r="AY759" s="252" t="s">
        <v>158</v>
      </c>
    </row>
    <row r="760" spans="2:51" s="13" customFormat="1" ht="13.5">
      <c r="B760" s="253"/>
      <c r="C760" s="254"/>
      <c r="D760" s="229" t="s">
        <v>208</v>
      </c>
      <c r="E760" s="255" t="s">
        <v>21</v>
      </c>
      <c r="F760" s="256" t="s">
        <v>211</v>
      </c>
      <c r="G760" s="254"/>
      <c r="H760" s="257">
        <v>9</v>
      </c>
      <c r="I760" s="258"/>
      <c r="J760" s="254"/>
      <c r="K760" s="254"/>
      <c r="L760" s="259"/>
      <c r="M760" s="260"/>
      <c r="N760" s="261"/>
      <c r="O760" s="261"/>
      <c r="P760" s="261"/>
      <c r="Q760" s="261"/>
      <c r="R760" s="261"/>
      <c r="S760" s="261"/>
      <c r="T760" s="262"/>
      <c r="AT760" s="263" t="s">
        <v>208</v>
      </c>
      <c r="AU760" s="263" t="s">
        <v>82</v>
      </c>
      <c r="AV760" s="13" t="s">
        <v>165</v>
      </c>
      <c r="AW760" s="13" t="s">
        <v>35</v>
      </c>
      <c r="AX760" s="13" t="s">
        <v>77</v>
      </c>
      <c r="AY760" s="263" t="s">
        <v>158</v>
      </c>
    </row>
    <row r="761" spans="2:65" s="1" customFormat="1" ht="38.25" customHeight="1">
      <c r="B761" s="45"/>
      <c r="C761" s="217" t="s">
        <v>1250</v>
      </c>
      <c r="D761" s="217" t="s">
        <v>160</v>
      </c>
      <c r="E761" s="218" t="s">
        <v>1251</v>
      </c>
      <c r="F761" s="219" t="s">
        <v>1252</v>
      </c>
      <c r="G761" s="220" t="s">
        <v>952</v>
      </c>
      <c r="H761" s="274"/>
      <c r="I761" s="222"/>
      <c r="J761" s="223">
        <f>ROUND(I761*H761,2)</f>
        <v>0</v>
      </c>
      <c r="K761" s="219" t="s">
        <v>164</v>
      </c>
      <c r="L761" s="71"/>
      <c r="M761" s="224" t="s">
        <v>21</v>
      </c>
      <c r="N761" s="225" t="s">
        <v>43</v>
      </c>
      <c r="O761" s="46"/>
      <c r="P761" s="226">
        <f>O761*H761</f>
        <v>0</v>
      </c>
      <c r="Q761" s="226">
        <v>0</v>
      </c>
      <c r="R761" s="226">
        <f>Q761*H761</f>
        <v>0</v>
      </c>
      <c r="S761" s="226">
        <v>0</v>
      </c>
      <c r="T761" s="227">
        <f>S761*H761</f>
        <v>0</v>
      </c>
      <c r="AR761" s="23" t="s">
        <v>236</v>
      </c>
      <c r="AT761" s="23" t="s">
        <v>160</v>
      </c>
      <c r="AU761" s="23" t="s">
        <v>82</v>
      </c>
      <c r="AY761" s="23" t="s">
        <v>158</v>
      </c>
      <c r="BE761" s="228">
        <f>IF(N761="základní",J761,0)</f>
        <v>0</v>
      </c>
      <c r="BF761" s="228">
        <f>IF(N761="snížená",J761,0)</f>
        <v>0</v>
      </c>
      <c r="BG761" s="228">
        <f>IF(N761="zákl. přenesená",J761,0)</f>
        <v>0</v>
      </c>
      <c r="BH761" s="228">
        <f>IF(N761="sníž. přenesená",J761,0)</f>
        <v>0</v>
      </c>
      <c r="BI761" s="228">
        <f>IF(N761="nulová",J761,0)</f>
        <v>0</v>
      </c>
      <c r="BJ761" s="23" t="s">
        <v>77</v>
      </c>
      <c r="BK761" s="228">
        <f>ROUND(I761*H761,2)</f>
        <v>0</v>
      </c>
      <c r="BL761" s="23" t="s">
        <v>236</v>
      </c>
      <c r="BM761" s="23" t="s">
        <v>1253</v>
      </c>
    </row>
    <row r="762" spans="2:47" s="1" customFormat="1" ht="13.5">
      <c r="B762" s="45"/>
      <c r="C762" s="73"/>
      <c r="D762" s="229" t="s">
        <v>167</v>
      </c>
      <c r="E762" s="73"/>
      <c r="F762" s="230" t="s">
        <v>1254</v>
      </c>
      <c r="G762" s="73"/>
      <c r="H762" s="73"/>
      <c r="I762" s="188"/>
      <c r="J762" s="73"/>
      <c r="K762" s="73"/>
      <c r="L762" s="71"/>
      <c r="M762" s="231"/>
      <c r="N762" s="46"/>
      <c r="O762" s="46"/>
      <c r="P762" s="46"/>
      <c r="Q762" s="46"/>
      <c r="R762" s="46"/>
      <c r="S762" s="46"/>
      <c r="T762" s="94"/>
      <c r="AT762" s="23" t="s">
        <v>167</v>
      </c>
      <c r="AU762" s="23" t="s">
        <v>82</v>
      </c>
    </row>
    <row r="763" spans="2:63" s="10" customFormat="1" ht="29.85" customHeight="1">
      <c r="B763" s="201"/>
      <c r="C763" s="202"/>
      <c r="D763" s="203" t="s">
        <v>71</v>
      </c>
      <c r="E763" s="215" t="s">
        <v>1255</v>
      </c>
      <c r="F763" s="215" t="s">
        <v>1256</v>
      </c>
      <c r="G763" s="202"/>
      <c r="H763" s="202"/>
      <c r="I763" s="205"/>
      <c r="J763" s="216">
        <f>BK763</f>
        <v>0</v>
      </c>
      <c r="K763" s="202"/>
      <c r="L763" s="207"/>
      <c r="M763" s="208"/>
      <c r="N763" s="209"/>
      <c r="O763" s="209"/>
      <c r="P763" s="210">
        <f>P764+SUM(P765:P796)+P804+P806+P829+P836+P843+P858+P886</f>
        <v>0</v>
      </c>
      <c r="Q763" s="209"/>
      <c r="R763" s="210">
        <f>R764+SUM(R765:R796)+R804+R806+R829+R836+R843+R858+R886</f>
        <v>5.428305</v>
      </c>
      <c r="S763" s="209"/>
      <c r="T763" s="211">
        <f>T764+SUM(T765:T796)+T804+T806+T829+T836+T843+T858+T886</f>
        <v>13.091535</v>
      </c>
      <c r="AR763" s="212" t="s">
        <v>82</v>
      </c>
      <c r="AT763" s="213" t="s">
        <v>71</v>
      </c>
      <c r="AU763" s="213" t="s">
        <v>77</v>
      </c>
      <c r="AY763" s="212" t="s">
        <v>158</v>
      </c>
      <c r="BK763" s="214">
        <f>BK764+SUM(BK765:BK796)+BK804+BK806+BK829+BK836+BK843+BK858+BK886</f>
        <v>0</v>
      </c>
    </row>
    <row r="764" spans="2:65" s="1" customFormat="1" ht="16.5" customHeight="1">
      <c r="B764" s="45"/>
      <c r="C764" s="217" t="s">
        <v>1257</v>
      </c>
      <c r="D764" s="217" t="s">
        <v>160</v>
      </c>
      <c r="E764" s="218" t="s">
        <v>1258</v>
      </c>
      <c r="F764" s="219" t="s">
        <v>1259</v>
      </c>
      <c r="G764" s="220" t="s">
        <v>163</v>
      </c>
      <c r="H764" s="221">
        <v>1405</v>
      </c>
      <c r="I764" s="222"/>
      <c r="J764" s="223">
        <f>ROUND(I764*H764,2)</f>
        <v>0</v>
      </c>
      <c r="K764" s="219" t="s">
        <v>164</v>
      </c>
      <c r="L764" s="71"/>
      <c r="M764" s="224" t="s">
        <v>21</v>
      </c>
      <c r="N764" s="225" t="s">
        <v>43</v>
      </c>
      <c r="O764" s="46"/>
      <c r="P764" s="226">
        <f>O764*H764</f>
        <v>0</v>
      </c>
      <c r="Q764" s="226">
        <v>0</v>
      </c>
      <c r="R764" s="226">
        <f>Q764*H764</f>
        <v>0</v>
      </c>
      <c r="S764" s="226">
        <v>0.00594</v>
      </c>
      <c r="T764" s="227">
        <f>S764*H764</f>
        <v>8.3457</v>
      </c>
      <c r="AR764" s="23" t="s">
        <v>236</v>
      </c>
      <c r="AT764" s="23" t="s">
        <v>160</v>
      </c>
      <c r="AU764" s="23" t="s">
        <v>82</v>
      </c>
      <c r="AY764" s="23" t="s">
        <v>158</v>
      </c>
      <c r="BE764" s="228">
        <f>IF(N764="základní",J764,0)</f>
        <v>0</v>
      </c>
      <c r="BF764" s="228">
        <f>IF(N764="snížená",J764,0)</f>
        <v>0</v>
      </c>
      <c r="BG764" s="228">
        <f>IF(N764="zákl. přenesená",J764,0)</f>
        <v>0</v>
      </c>
      <c r="BH764" s="228">
        <f>IF(N764="sníž. přenesená",J764,0)</f>
        <v>0</v>
      </c>
      <c r="BI764" s="228">
        <f>IF(N764="nulová",J764,0)</f>
        <v>0</v>
      </c>
      <c r="BJ764" s="23" t="s">
        <v>77</v>
      </c>
      <c r="BK764" s="228">
        <f>ROUND(I764*H764,2)</f>
        <v>0</v>
      </c>
      <c r="BL764" s="23" t="s">
        <v>236</v>
      </c>
      <c r="BM764" s="23" t="s">
        <v>1260</v>
      </c>
    </row>
    <row r="765" spans="2:51" s="12" customFormat="1" ht="13.5">
      <c r="B765" s="242"/>
      <c r="C765" s="243"/>
      <c r="D765" s="229" t="s">
        <v>208</v>
      </c>
      <c r="E765" s="244" t="s">
        <v>21</v>
      </c>
      <c r="F765" s="245" t="s">
        <v>969</v>
      </c>
      <c r="G765" s="243"/>
      <c r="H765" s="246">
        <v>152</v>
      </c>
      <c r="I765" s="247"/>
      <c r="J765" s="243"/>
      <c r="K765" s="243"/>
      <c r="L765" s="248"/>
      <c r="M765" s="249"/>
      <c r="N765" s="250"/>
      <c r="O765" s="250"/>
      <c r="P765" s="250"/>
      <c r="Q765" s="250"/>
      <c r="R765" s="250"/>
      <c r="S765" s="250"/>
      <c r="T765" s="251"/>
      <c r="AT765" s="252" t="s">
        <v>208</v>
      </c>
      <c r="AU765" s="252" t="s">
        <v>82</v>
      </c>
      <c r="AV765" s="12" t="s">
        <v>82</v>
      </c>
      <c r="AW765" s="12" t="s">
        <v>35</v>
      </c>
      <c r="AX765" s="12" t="s">
        <v>72</v>
      </c>
      <c r="AY765" s="252" t="s">
        <v>158</v>
      </c>
    </row>
    <row r="766" spans="2:51" s="12" customFormat="1" ht="13.5">
      <c r="B766" s="242"/>
      <c r="C766" s="243"/>
      <c r="D766" s="229" t="s">
        <v>208</v>
      </c>
      <c r="E766" s="244" t="s">
        <v>21</v>
      </c>
      <c r="F766" s="245" t="s">
        <v>1261</v>
      </c>
      <c r="G766" s="243"/>
      <c r="H766" s="246">
        <v>593</v>
      </c>
      <c r="I766" s="247"/>
      <c r="J766" s="243"/>
      <c r="K766" s="243"/>
      <c r="L766" s="248"/>
      <c r="M766" s="249"/>
      <c r="N766" s="250"/>
      <c r="O766" s="250"/>
      <c r="P766" s="250"/>
      <c r="Q766" s="250"/>
      <c r="R766" s="250"/>
      <c r="S766" s="250"/>
      <c r="T766" s="251"/>
      <c r="AT766" s="252" t="s">
        <v>208</v>
      </c>
      <c r="AU766" s="252" t="s">
        <v>82</v>
      </c>
      <c r="AV766" s="12" t="s">
        <v>82</v>
      </c>
      <c r="AW766" s="12" t="s">
        <v>35</v>
      </c>
      <c r="AX766" s="12" t="s">
        <v>72</v>
      </c>
      <c r="AY766" s="252" t="s">
        <v>158</v>
      </c>
    </row>
    <row r="767" spans="2:51" s="12" customFormat="1" ht="13.5">
      <c r="B767" s="242"/>
      <c r="C767" s="243"/>
      <c r="D767" s="229" t="s">
        <v>208</v>
      </c>
      <c r="E767" s="244" t="s">
        <v>21</v>
      </c>
      <c r="F767" s="245" t="s">
        <v>971</v>
      </c>
      <c r="G767" s="243"/>
      <c r="H767" s="246">
        <v>660</v>
      </c>
      <c r="I767" s="247"/>
      <c r="J767" s="243"/>
      <c r="K767" s="243"/>
      <c r="L767" s="248"/>
      <c r="M767" s="249"/>
      <c r="N767" s="250"/>
      <c r="O767" s="250"/>
      <c r="P767" s="250"/>
      <c r="Q767" s="250"/>
      <c r="R767" s="250"/>
      <c r="S767" s="250"/>
      <c r="T767" s="251"/>
      <c r="AT767" s="252" t="s">
        <v>208</v>
      </c>
      <c r="AU767" s="252" t="s">
        <v>82</v>
      </c>
      <c r="AV767" s="12" t="s">
        <v>82</v>
      </c>
      <c r="AW767" s="12" t="s">
        <v>35</v>
      </c>
      <c r="AX767" s="12" t="s">
        <v>72</v>
      </c>
      <c r="AY767" s="252" t="s">
        <v>158</v>
      </c>
    </row>
    <row r="768" spans="2:51" s="13" customFormat="1" ht="13.5">
      <c r="B768" s="253"/>
      <c r="C768" s="254"/>
      <c r="D768" s="229" t="s">
        <v>208</v>
      </c>
      <c r="E768" s="255" t="s">
        <v>21</v>
      </c>
      <c r="F768" s="256" t="s">
        <v>211</v>
      </c>
      <c r="G768" s="254"/>
      <c r="H768" s="257">
        <v>1405</v>
      </c>
      <c r="I768" s="258"/>
      <c r="J768" s="254"/>
      <c r="K768" s="254"/>
      <c r="L768" s="259"/>
      <c r="M768" s="260"/>
      <c r="N768" s="261"/>
      <c r="O768" s="261"/>
      <c r="P768" s="261"/>
      <c r="Q768" s="261"/>
      <c r="R768" s="261"/>
      <c r="S768" s="261"/>
      <c r="T768" s="262"/>
      <c r="AT768" s="263" t="s">
        <v>208</v>
      </c>
      <c r="AU768" s="263" t="s">
        <v>82</v>
      </c>
      <c r="AV768" s="13" t="s">
        <v>165</v>
      </c>
      <c r="AW768" s="13" t="s">
        <v>35</v>
      </c>
      <c r="AX768" s="13" t="s">
        <v>77</v>
      </c>
      <c r="AY768" s="263" t="s">
        <v>158</v>
      </c>
    </row>
    <row r="769" spans="2:65" s="1" customFormat="1" ht="25.5" customHeight="1">
      <c r="B769" s="45"/>
      <c r="C769" s="217" t="s">
        <v>1262</v>
      </c>
      <c r="D769" s="217" t="s">
        <v>160</v>
      </c>
      <c r="E769" s="218" t="s">
        <v>1263</v>
      </c>
      <c r="F769" s="219" t="s">
        <v>1264</v>
      </c>
      <c r="G769" s="220" t="s">
        <v>332</v>
      </c>
      <c r="H769" s="221">
        <v>283</v>
      </c>
      <c r="I769" s="222"/>
      <c r="J769" s="223">
        <f>ROUND(I769*H769,2)</f>
        <v>0</v>
      </c>
      <c r="K769" s="219" t="s">
        <v>21</v>
      </c>
      <c r="L769" s="71"/>
      <c r="M769" s="224" t="s">
        <v>21</v>
      </c>
      <c r="N769" s="225" t="s">
        <v>43</v>
      </c>
      <c r="O769" s="46"/>
      <c r="P769" s="226">
        <f>O769*H769</f>
        <v>0</v>
      </c>
      <c r="Q769" s="226">
        <v>0</v>
      </c>
      <c r="R769" s="226">
        <f>Q769*H769</f>
        <v>0</v>
      </c>
      <c r="S769" s="226">
        <v>0</v>
      </c>
      <c r="T769" s="227">
        <f>S769*H769</f>
        <v>0</v>
      </c>
      <c r="AR769" s="23" t="s">
        <v>236</v>
      </c>
      <c r="AT769" s="23" t="s">
        <v>160</v>
      </c>
      <c r="AU769" s="23" t="s">
        <v>82</v>
      </c>
      <c r="AY769" s="23" t="s">
        <v>158</v>
      </c>
      <c r="BE769" s="228">
        <f>IF(N769="základní",J769,0)</f>
        <v>0</v>
      </c>
      <c r="BF769" s="228">
        <f>IF(N769="snížená",J769,0)</f>
        <v>0</v>
      </c>
      <c r="BG769" s="228">
        <f>IF(N769="zákl. přenesená",J769,0)</f>
        <v>0</v>
      </c>
      <c r="BH769" s="228">
        <f>IF(N769="sníž. přenesená",J769,0)</f>
        <v>0</v>
      </c>
      <c r="BI769" s="228">
        <f>IF(N769="nulová",J769,0)</f>
        <v>0</v>
      </c>
      <c r="BJ769" s="23" t="s">
        <v>77</v>
      </c>
      <c r="BK769" s="228">
        <f>ROUND(I769*H769,2)</f>
        <v>0</v>
      </c>
      <c r="BL769" s="23" t="s">
        <v>236</v>
      </c>
      <c r="BM769" s="23" t="s">
        <v>1265</v>
      </c>
    </row>
    <row r="770" spans="2:51" s="12" customFormat="1" ht="13.5">
      <c r="B770" s="242"/>
      <c r="C770" s="243"/>
      <c r="D770" s="229" t="s">
        <v>208</v>
      </c>
      <c r="E770" s="244" t="s">
        <v>21</v>
      </c>
      <c r="F770" s="245" t="s">
        <v>1266</v>
      </c>
      <c r="G770" s="243"/>
      <c r="H770" s="246">
        <v>283</v>
      </c>
      <c r="I770" s="247"/>
      <c r="J770" s="243"/>
      <c r="K770" s="243"/>
      <c r="L770" s="248"/>
      <c r="M770" s="249"/>
      <c r="N770" s="250"/>
      <c r="O770" s="250"/>
      <c r="P770" s="250"/>
      <c r="Q770" s="250"/>
      <c r="R770" s="250"/>
      <c r="S770" s="250"/>
      <c r="T770" s="251"/>
      <c r="AT770" s="252" t="s">
        <v>208</v>
      </c>
      <c r="AU770" s="252" t="s">
        <v>82</v>
      </c>
      <c r="AV770" s="12" t="s">
        <v>82</v>
      </c>
      <c r="AW770" s="12" t="s">
        <v>35</v>
      </c>
      <c r="AX770" s="12" t="s">
        <v>72</v>
      </c>
      <c r="AY770" s="252" t="s">
        <v>158</v>
      </c>
    </row>
    <row r="771" spans="2:51" s="13" customFormat="1" ht="13.5">
      <c r="B771" s="253"/>
      <c r="C771" s="254"/>
      <c r="D771" s="229" t="s">
        <v>208</v>
      </c>
      <c r="E771" s="255" t="s">
        <v>21</v>
      </c>
      <c r="F771" s="256" t="s">
        <v>211</v>
      </c>
      <c r="G771" s="254"/>
      <c r="H771" s="257">
        <v>283</v>
      </c>
      <c r="I771" s="258"/>
      <c r="J771" s="254"/>
      <c r="K771" s="254"/>
      <c r="L771" s="259"/>
      <c r="M771" s="260"/>
      <c r="N771" s="261"/>
      <c r="O771" s="261"/>
      <c r="P771" s="261"/>
      <c r="Q771" s="261"/>
      <c r="R771" s="261"/>
      <c r="S771" s="261"/>
      <c r="T771" s="262"/>
      <c r="AT771" s="263" t="s">
        <v>208</v>
      </c>
      <c r="AU771" s="263" t="s">
        <v>82</v>
      </c>
      <c r="AV771" s="13" t="s">
        <v>165</v>
      </c>
      <c r="AW771" s="13" t="s">
        <v>35</v>
      </c>
      <c r="AX771" s="13" t="s">
        <v>77</v>
      </c>
      <c r="AY771" s="263" t="s">
        <v>158</v>
      </c>
    </row>
    <row r="772" spans="2:65" s="1" customFormat="1" ht="16.5" customHeight="1">
      <c r="B772" s="45"/>
      <c r="C772" s="217" t="s">
        <v>1267</v>
      </c>
      <c r="D772" s="217" t="s">
        <v>160</v>
      </c>
      <c r="E772" s="218" t="s">
        <v>1268</v>
      </c>
      <c r="F772" s="219" t="s">
        <v>1269</v>
      </c>
      <c r="G772" s="220" t="s">
        <v>332</v>
      </c>
      <c r="H772" s="221">
        <v>277</v>
      </c>
      <c r="I772" s="222"/>
      <c r="J772" s="223">
        <f>ROUND(I772*H772,2)</f>
        <v>0</v>
      </c>
      <c r="K772" s="219" t="s">
        <v>21</v>
      </c>
      <c r="L772" s="71"/>
      <c r="M772" s="224" t="s">
        <v>21</v>
      </c>
      <c r="N772" s="225" t="s">
        <v>43</v>
      </c>
      <c r="O772" s="46"/>
      <c r="P772" s="226">
        <f>O772*H772</f>
        <v>0</v>
      </c>
      <c r="Q772" s="226">
        <v>0</v>
      </c>
      <c r="R772" s="226">
        <f>Q772*H772</f>
        <v>0</v>
      </c>
      <c r="S772" s="226">
        <v>0</v>
      </c>
      <c r="T772" s="227">
        <f>S772*H772</f>
        <v>0</v>
      </c>
      <c r="AR772" s="23" t="s">
        <v>236</v>
      </c>
      <c r="AT772" s="23" t="s">
        <v>160</v>
      </c>
      <c r="AU772" s="23" t="s">
        <v>82</v>
      </c>
      <c r="AY772" s="23" t="s">
        <v>158</v>
      </c>
      <c r="BE772" s="228">
        <f>IF(N772="základní",J772,0)</f>
        <v>0</v>
      </c>
      <c r="BF772" s="228">
        <f>IF(N772="snížená",J772,0)</f>
        <v>0</v>
      </c>
      <c r="BG772" s="228">
        <f>IF(N772="zákl. přenesená",J772,0)</f>
        <v>0</v>
      </c>
      <c r="BH772" s="228">
        <f>IF(N772="sníž. přenesená",J772,0)</f>
        <v>0</v>
      </c>
      <c r="BI772" s="228">
        <f>IF(N772="nulová",J772,0)</f>
        <v>0</v>
      </c>
      <c r="BJ772" s="23" t="s">
        <v>77</v>
      </c>
      <c r="BK772" s="228">
        <f>ROUND(I772*H772,2)</f>
        <v>0</v>
      </c>
      <c r="BL772" s="23" t="s">
        <v>236</v>
      </c>
      <c r="BM772" s="23" t="s">
        <v>1270</v>
      </c>
    </row>
    <row r="773" spans="2:51" s="12" customFormat="1" ht="13.5">
      <c r="B773" s="242"/>
      <c r="C773" s="243"/>
      <c r="D773" s="229" t="s">
        <v>208</v>
      </c>
      <c r="E773" s="244" t="s">
        <v>21</v>
      </c>
      <c r="F773" s="245" t="s">
        <v>1271</v>
      </c>
      <c r="G773" s="243"/>
      <c r="H773" s="246">
        <v>277</v>
      </c>
      <c r="I773" s="247"/>
      <c r="J773" s="243"/>
      <c r="K773" s="243"/>
      <c r="L773" s="248"/>
      <c r="M773" s="249"/>
      <c r="N773" s="250"/>
      <c r="O773" s="250"/>
      <c r="P773" s="250"/>
      <c r="Q773" s="250"/>
      <c r="R773" s="250"/>
      <c r="S773" s="250"/>
      <c r="T773" s="251"/>
      <c r="AT773" s="252" t="s">
        <v>208</v>
      </c>
      <c r="AU773" s="252" t="s">
        <v>82</v>
      </c>
      <c r="AV773" s="12" t="s">
        <v>82</v>
      </c>
      <c r="AW773" s="12" t="s">
        <v>35</v>
      </c>
      <c r="AX773" s="12" t="s">
        <v>72</v>
      </c>
      <c r="AY773" s="252" t="s">
        <v>158</v>
      </c>
    </row>
    <row r="774" spans="2:51" s="13" customFormat="1" ht="13.5">
      <c r="B774" s="253"/>
      <c r="C774" s="254"/>
      <c r="D774" s="229" t="s">
        <v>208</v>
      </c>
      <c r="E774" s="255" t="s">
        <v>21</v>
      </c>
      <c r="F774" s="256" t="s">
        <v>211</v>
      </c>
      <c r="G774" s="254"/>
      <c r="H774" s="257">
        <v>277</v>
      </c>
      <c r="I774" s="258"/>
      <c r="J774" s="254"/>
      <c r="K774" s="254"/>
      <c r="L774" s="259"/>
      <c r="M774" s="260"/>
      <c r="N774" s="261"/>
      <c r="O774" s="261"/>
      <c r="P774" s="261"/>
      <c r="Q774" s="261"/>
      <c r="R774" s="261"/>
      <c r="S774" s="261"/>
      <c r="T774" s="262"/>
      <c r="AT774" s="263" t="s">
        <v>208</v>
      </c>
      <c r="AU774" s="263" t="s">
        <v>82</v>
      </c>
      <c r="AV774" s="13" t="s">
        <v>165</v>
      </c>
      <c r="AW774" s="13" t="s">
        <v>35</v>
      </c>
      <c r="AX774" s="13" t="s">
        <v>77</v>
      </c>
      <c r="AY774" s="263" t="s">
        <v>158</v>
      </c>
    </row>
    <row r="775" spans="2:65" s="1" customFormat="1" ht="25.5" customHeight="1">
      <c r="B775" s="45"/>
      <c r="C775" s="217" t="s">
        <v>1272</v>
      </c>
      <c r="D775" s="217" t="s">
        <v>160</v>
      </c>
      <c r="E775" s="218" t="s">
        <v>1273</v>
      </c>
      <c r="F775" s="219" t="s">
        <v>1274</v>
      </c>
      <c r="G775" s="220" t="s">
        <v>332</v>
      </c>
      <c r="H775" s="221">
        <v>295</v>
      </c>
      <c r="I775" s="222"/>
      <c r="J775" s="223">
        <f>ROUND(I775*H775,2)</f>
        <v>0</v>
      </c>
      <c r="K775" s="219" t="s">
        <v>164</v>
      </c>
      <c r="L775" s="71"/>
      <c r="M775" s="224" t="s">
        <v>21</v>
      </c>
      <c r="N775" s="225" t="s">
        <v>43</v>
      </c>
      <c r="O775" s="46"/>
      <c r="P775" s="226">
        <f>O775*H775</f>
        <v>0</v>
      </c>
      <c r="Q775" s="226">
        <v>0</v>
      </c>
      <c r="R775" s="226">
        <f>Q775*H775</f>
        <v>0</v>
      </c>
      <c r="S775" s="226">
        <v>0.00177</v>
      </c>
      <c r="T775" s="227">
        <f>S775*H775</f>
        <v>0.52215</v>
      </c>
      <c r="AR775" s="23" t="s">
        <v>236</v>
      </c>
      <c r="AT775" s="23" t="s">
        <v>160</v>
      </c>
      <c r="AU775" s="23" t="s">
        <v>82</v>
      </c>
      <c r="AY775" s="23" t="s">
        <v>158</v>
      </c>
      <c r="BE775" s="228">
        <f>IF(N775="základní",J775,0)</f>
        <v>0</v>
      </c>
      <c r="BF775" s="228">
        <f>IF(N775="snížená",J775,0)</f>
        <v>0</v>
      </c>
      <c r="BG775" s="228">
        <f>IF(N775="zákl. přenesená",J775,0)</f>
        <v>0</v>
      </c>
      <c r="BH775" s="228">
        <f>IF(N775="sníž. přenesená",J775,0)</f>
        <v>0</v>
      </c>
      <c r="BI775" s="228">
        <f>IF(N775="nulová",J775,0)</f>
        <v>0</v>
      </c>
      <c r="BJ775" s="23" t="s">
        <v>77</v>
      </c>
      <c r="BK775" s="228">
        <f>ROUND(I775*H775,2)</f>
        <v>0</v>
      </c>
      <c r="BL775" s="23" t="s">
        <v>236</v>
      </c>
      <c r="BM775" s="23" t="s">
        <v>1275</v>
      </c>
    </row>
    <row r="776" spans="2:65" s="1" customFormat="1" ht="16.5" customHeight="1">
      <c r="B776" s="45"/>
      <c r="C776" s="217" t="s">
        <v>1276</v>
      </c>
      <c r="D776" s="217" t="s">
        <v>160</v>
      </c>
      <c r="E776" s="218" t="s">
        <v>1277</v>
      </c>
      <c r="F776" s="219" t="s">
        <v>1278</v>
      </c>
      <c r="G776" s="220" t="s">
        <v>332</v>
      </c>
      <c r="H776" s="221">
        <v>2</v>
      </c>
      <c r="I776" s="222"/>
      <c r="J776" s="223">
        <f>ROUND(I776*H776,2)</f>
        <v>0</v>
      </c>
      <c r="K776" s="219" t="s">
        <v>164</v>
      </c>
      <c r="L776" s="71"/>
      <c r="M776" s="224" t="s">
        <v>21</v>
      </c>
      <c r="N776" s="225" t="s">
        <v>43</v>
      </c>
      <c r="O776" s="46"/>
      <c r="P776" s="226">
        <f>O776*H776</f>
        <v>0</v>
      </c>
      <c r="Q776" s="226">
        <v>0</v>
      </c>
      <c r="R776" s="226">
        <f>Q776*H776</f>
        <v>0</v>
      </c>
      <c r="S776" s="226">
        <v>0.00177</v>
      </c>
      <c r="T776" s="227">
        <f>S776*H776</f>
        <v>0.00354</v>
      </c>
      <c r="AR776" s="23" t="s">
        <v>236</v>
      </c>
      <c r="AT776" s="23" t="s">
        <v>160</v>
      </c>
      <c r="AU776" s="23" t="s">
        <v>82</v>
      </c>
      <c r="AY776" s="23" t="s">
        <v>158</v>
      </c>
      <c r="BE776" s="228">
        <f>IF(N776="základní",J776,0)</f>
        <v>0</v>
      </c>
      <c r="BF776" s="228">
        <f>IF(N776="snížená",J776,0)</f>
        <v>0</v>
      </c>
      <c r="BG776" s="228">
        <f>IF(N776="zákl. přenesená",J776,0)</f>
        <v>0</v>
      </c>
      <c r="BH776" s="228">
        <f>IF(N776="sníž. přenesená",J776,0)</f>
        <v>0</v>
      </c>
      <c r="BI776" s="228">
        <f>IF(N776="nulová",J776,0)</f>
        <v>0</v>
      </c>
      <c r="BJ776" s="23" t="s">
        <v>77</v>
      </c>
      <c r="BK776" s="228">
        <f>ROUND(I776*H776,2)</f>
        <v>0</v>
      </c>
      <c r="BL776" s="23" t="s">
        <v>236</v>
      </c>
      <c r="BM776" s="23" t="s">
        <v>1279</v>
      </c>
    </row>
    <row r="777" spans="2:65" s="1" customFormat="1" ht="16.5" customHeight="1">
      <c r="B777" s="45"/>
      <c r="C777" s="217" t="s">
        <v>1280</v>
      </c>
      <c r="D777" s="217" t="s">
        <v>160</v>
      </c>
      <c r="E777" s="218" t="s">
        <v>1281</v>
      </c>
      <c r="F777" s="219" t="s">
        <v>1282</v>
      </c>
      <c r="G777" s="220" t="s">
        <v>332</v>
      </c>
      <c r="H777" s="221">
        <v>182</v>
      </c>
      <c r="I777" s="222"/>
      <c r="J777" s="223">
        <f>ROUND(I777*H777,2)</f>
        <v>0</v>
      </c>
      <c r="K777" s="219" t="s">
        <v>21</v>
      </c>
      <c r="L777" s="71"/>
      <c r="M777" s="224" t="s">
        <v>21</v>
      </c>
      <c r="N777" s="225" t="s">
        <v>43</v>
      </c>
      <c r="O777" s="46"/>
      <c r="P777" s="226">
        <f>O777*H777</f>
        <v>0</v>
      </c>
      <c r="Q777" s="226">
        <v>0</v>
      </c>
      <c r="R777" s="226">
        <f>Q777*H777</f>
        <v>0</v>
      </c>
      <c r="S777" s="226">
        <v>0</v>
      </c>
      <c r="T777" s="227">
        <f>S777*H777</f>
        <v>0</v>
      </c>
      <c r="AR777" s="23" t="s">
        <v>236</v>
      </c>
      <c r="AT777" s="23" t="s">
        <v>160</v>
      </c>
      <c r="AU777" s="23" t="s">
        <v>82</v>
      </c>
      <c r="AY777" s="23" t="s">
        <v>158</v>
      </c>
      <c r="BE777" s="228">
        <f>IF(N777="základní",J777,0)</f>
        <v>0</v>
      </c>
      <c r="BF777" s="228">
        <f>IF(N777="snížená",J777,0)</f>
        <v>0</v>
      </c>
      <c r="BG777" s="228">
        <f>IF(N777="zákl. přenesená",J777,0)</f>
        <v>0</v>
      </c>
      <c r="BH777" s="228">
        <f>IF(N777="sníž. přenesená",J777,0)</f>
        <v>0</v>
      </c>
      <c r="BI777" s="228">
        <f>IF(N777="nulová",J777,0)</f>
        <v>0</v>
      </c>
      <c r="BJ777" s="23" t="s">
        <v>77</v>
      </c>
      <c r="BK777" s="228">
        <f>ROUND(I777*H777,2)</f>
        <v>0</v>
      </c>
      <c r="BL777" s="23" t="s">
        <v>236</v>
      </c>
      <c r="BM777" s="23" t="s">
        <v>1283</v>
      </c>
    </row>
    <row r="778" spans="2:51" s="12" customFormat="1" ht="13.5">
      <c r="B778" s="242"/>
      <c r="C778" s="243"/>
      <c r="D778" s="229" t="s">
        <v>208</v>
      </c>
      <c r="E778" s="244" t="s">
        <v>21</v>
      </c>
      <c r="F778" s="245" t="s">
        <v>1284</v>
      </c>
      <c r="G778" s="243"/>
      <c r="H778" s="246">
        <v>182</v>
      </c>
      <c r="I778" s="247"/>
      <c r="J778" s="243"/>
      <c r="K778" s="243"/>
      <c r="L778" s="248"/>
      <c r="M778" s="249"/>
      <c r="N778" s="250"/>
      <c r="O778" s="250"/>
      <c r="P778" s="250"/>
      <c r="Q778" s="250"/>
      <c r="R778" s="250"/>
      <c r="S778" s="250"/>
      <c r="T778" s="251"/>
      <c r="AT778" s="252" t="s">
        <v>208</v>
      </c>
      <c r="AU778" s="252" t="s">
        <v>82</v>
      </c>
      <c r="AV778" s="12" t="s">
        <v>82</v>
      </c>
      <c r="AW778" s="12" t="s">
        <v>35</v>
      </c>
      <c r="AX778" s="12" t="s">
        <v>72</v>
      </c>
      <c r="AY778" s="252" t="s">
        <v>158</v>
      </c>
    </row>
    <row r="779" spans="2:51" s="13" customFormat="1" ht="13.5">
      <c r="B779" s="253"/>
      <c r="C779" s="254"/>
      <c r="D779" s="229" t="s">
        <v>208</v>
      </c>
      <c r="E779" s="255" t="s">
        <v>21</v>
      </c>
      <c r="F779" s="256" t="s">
        <v>211</v>
      </c>
      <c r="G779" s="254"/>
      <c r="H779" s="257">
        <v>182</v>
      </c>
      <c r="I779" s="258"/>
      <c r="J779" s="254"/>
      <c r="K779" s="254"/>
      <c r="L779" s="259"/>
      <c r="M779" s="260"/>
      <c r="N779" s="261"/>
      <c r="O779" s="261"/>
      <c r="P779" s="261"/>
      <c r="Q779" s="261"/>
      <c r="R779" s="261"/>
      <c r="S779" s="261"/>
      <c r="T779" s="262"/>
      <c r="AT779" s="263" t="s">
        <v>208</v>
      </c>
      <c r="AU779" s="263" t="s">
        <v>82</v>
      </c>
      <c r="AV779" s="13" t="s">
        <v>165</v>
      </c>
      <c r="AW779" s="13" t="s">
        <v>35</v>
      </c>
      <c r="AX779" s="13" t="s">
        <v>77</v>
      </c>
      <c r="AY779" s="263" t="s">
        <v>158</v>
      </c>
    </row>
    <row r="780" spans="2:65" s="1" customFormat="1" ht="25.5" customHeight="1">
      <c r="B780" s="45"/>
      <c r="C780" s="217" t="s">
        <v>1285</v>
      </c>
      <c r="D780" s="217" t="s">
        <v>160</v>
      </c>
      <c r="E780" s="218" t="s">
        <v>1286</v>
      </c>
      <c r="F780" s="219" t="s">
        <v>1287</v>
      </c>
      <c r="G780" s="220" t="s">
        <v>332</v>
      </c>
      <c r="H780" s="221">
        <v>10.5</v>
      </c>
      <c r="I780" s="222"/>
      <c r="J780" s="223">
        <f>ROUND(I780*H780,2)</f>
        <v>0</v>
      </c>
      <c r="K780" s="219" t="s">
        <v>164</v>
      </c>
      <c r="L780" s="71"/>
      <c r="M780" s="224" t="s">
        <v>21</v>
      </c>
      <c r="N780" s="225" t="s">
        <v>43</v>
      </c>
      <c r="O780" s="46"/>
      <c r="P780" s="226">
        <f>O780*H780</f>
        <v>0</v>
      </c>
      <c r="Q780" s="226">
        <v>0</v>
      </c>
      <c r="R780" s="226">
        <f>Q780*H780</f>
        <v>0</v>
      </c>
      <c r="S780" s="226">
        <v>0.00191</v>
      </c>
      <c r="T780" s="227">
        <f>S780*H780</f>
        <v>0.020055</v>
      </c>
      <c r="AR780" s="23" t="s">
        <v>236</v>
      </c>
      <c r="AT780" s="23" t="s">
        <v>160</v>
      </c>
      <c r="AU780" s="23" t="s">
        <v>82</v>
      </c>
      <c r="AY780" s="23" t="s">
        <v>158</v>
      </c>
      <c r="BE780" s="228">
        <f>IF(N780="základní",J780,0)</f>
        <v>0</v>
      </c>
      <c r="BF780" s="228">
        <f>IF(N780="snížená",J780,0)</f>
        <v>0</v>
      </c>
      <c r="BG780" s="228">
        <f>IF(N780="zákl. přenesená",J780,0)</f>
        <v>0</v>
      </c>
      <c r="BH780" s="228">
        <f>IF(N780="sníž. přenesená",J780,0)</f>
        <v>0</v>
      </c>
      <c r="BI780" s="228">
        <f>IF(N780="nulová",J780,0)</f>
        <v>0</v>
      </c>
      <c r="BJ780" s="23" t="s">
        <v>77</v>
      </c>
      <c r="BK780" s="228">
        <f>ROUND(I780*H780,2)</f>
        <v>0</v>
      </c>
      <c r="BL780" s="23" t="s">
        <v>236</v>
      </c>
      <c r="BM780" s="23" t="s">
        <v>1288</v>
      </c>
    </row>
    <row r="781" spans="2:51" s="12" customFormat="1" ht="13.5">
      <c r="B781" s="242"/>
      <c r="C781" s="243"/>
      <c r="D781" s="229" t="s">
        <v>208</v>
      </c>
      <c r="E781" s="244" t="s">
        <v>21</v>
      </c>
      <c r="F781" s="245" t="s">
        <v>1289</v>
      </c>
      <c r="G781" s="243"/>
      <c r="H781" s="246">
        <v>10.5</v>
      </c>
      <c r="I781" s="247"/>
      <c r="J781" s="243"/>
      <c r="K781" s="243"/>
      <c r="L781" s="248"/>
      <c r="M781" s="249"/>
      <c r="N781" s="250"/>
      <c r="O781" s="250"/>
      <c r="P781" s="250"/>
      <c r="Q781" s="250"/>
      <c r="R781" s="250"/>
      <c r="S781" s="250"/>
      <c r="T781" s="251"/>
      <c r="AT781" s="252" t="s">
        <v>208</v>
      </c>
      <c r="AU781" s="252" t="s">
        <v>82</v>
      </c>
      <c r="AV781" s="12" t="s">
        <v>82</v>
      </c>
      <c r="AW781" s="12" t="s">
        <v>35</v>
      </c>
      <c r="AX781" s="12" t="s">
        <v>72</v>
      </c>
      <c r="AY781" s="252" t="s">
        <v>158</v>
      </c>
    </row>
    <row r="782" spans="2:51" s="13" customFormat="1" ht="13.5">
      <c r="B782" s="253"/>
      <c r="C782" s="254"/>
      <c r="D782" s="229" t="s">
        <v>208</v>
      </c>
      <c r="E782" s="255" t="s">
        <v>21</v>
      </c>
      <c r="F782" s="256" t="s">
        <v>211</v>
      </c>
      <c r="G782" s="254"/>
      <c r="H782" s="257">
        <v>10.5</v>
      </c>
      <c r="I782" s="258"/>
      <c r="J782" s="254"/>
      <c r="K782" s="254"/>
      <c r="L782" s="259"/>
      <c r="M782" s="260"/>
      <c r="N782" s="261"/>
      <c r="O782" s="261"/>
      <c r="P782" s="261"/>
      <c r="Q782" s="261"/>
      <c r="R782" s="261"/>
      <c r="S782" s="261"/>
      <c r="T782" s="262"/>
      <c r="AT782" s="263" t="s">
        <v>208</v>
      </c>
      <c r="AU782" s="263" t="s">
        <v>82</v>
      </c>
      <c r="AV782" s="13" t="s">
        <v>165</v>
      </c>
      <c r="AW782" s="13" t="s">
        <v>35</v>
      </c>
      <c r="AX782" s="13" t="s">
        <v>77</v>
      </c>
      <c r="AY782" s="263" t="s">
        <v>158</v>
      </c>
    </row>
    <row r="783" spans="2:65" s="1" customFormat="1" ht="16.5" customHeight="1">
      <c r="B783" s="45"/>
      <c r="C783" s="217" t="s">
        <v>1290</v>
      </c>
      <c r="D783" s="217" t="s">
        <v>160</v>
      </c>
      <c r="E783" s="218" t="s">
        <v>1291</v>
      </c>
      <c r="F783" s="219" t="s">
        <v>1292</v>
      </c>
      <c r="G783" s="220" t="s">
        <v>332</v>
      </c>
      <c r="H783" s="221">
        <v>754</v>
      </c>
      <c r="I783" s="222"/>
      <c r="J783" s="223">
        <f>ROUND(I783*H783,2)</f>
        <v>0</v>
      </c>
      <c r="K783" s="219" t="s">
        <v>164</v>
      </c>
      <c r="L783" s="71"/>
      <c r="M783" s="224" t="s">
        <v>21</v>
      </c>
      <c r="N783" s="225" t="s">
        <v>43</v>
      </c>
      <c r="O783" s="46"/>
      <c r="P783" s="226">
        <f>O783*H783</f>
        <v>0</v>
      </c>
      <c r="Q783" s="226">
        <v>0</v>
      </c>
      <c r="R783" s="226">
        <f>Q783*H783</f>
        <v>0</v>
      </c>
      <c r="S783" s="226">
        <v>0.00167</v>
      </c>
      <c r="T783" s="227">
        <f>S783*H783</f>
        <v>1.25918</v>
      </c>
      <c r="AR783" s="23" t="s">
        <v>236</v>
      </c>
      <c r="AT783" s="23" t="s">
        <v>160</v>
      </c>
      <c r="AU783" s="23" t="s">
        <v>82</v>
      </c>
      <c r="AY783" s="23" t="s">
        <v>158</v>
      </c>
      <c r="BE783" s="228">
        <f>IF(N783="základní",J783,0)</f>
        <v>0</v>
      </c>
      <c r="BF783" s="228">
        <f>IF(N783="snížená",J783,0)</f>
        <v>0</v>
      </c>
      <c r="BG783" s="228">
        <f>IF(N783="zákl. přenesená",J783,0)</f>
        <v>0</v>
      </c>
      <c r="BH783" s="228">
        <f>IF(N783="sníž. přenesená",J783,0)</f>
        <v>0</v>
      </c>
      <c r="BI783" s="228">
        <f>IF(N783="nulová",J783,0)</f>
        <v>0</v>
      </c>
      <c r="BJ783" s="23" t="s">
        <v>77</v>
      </c>
      <c r="BK783" s="228">
        <f>ROUND(I783*H783,2)</f>
        <v>0</v>
      </c>
      <c r="BL783" s="23" t="s">
        <v>236</v>
      </c>
      <c r="BM783" s="23" t="s">
        <v>1293</v>
      </c>
    </row>
    <row r="784" spans="2:51" s="12" customFormat="1" ht="13.5">
      <c r="B784" s="242"/>
      <c r="C784" s="243"/>
      <c r="D784" s="229" t="s">
        <v>208</v>
      </c>
      <c r="E784" s="244" t="s">
        <v>21</v>
      </c>
      <c r="F784" s="245" t="s">
        <v>1294</v>
      </c>
      <c r="G784" s="243"/>
      <c r="H784" s="246">
        <v>754</v>
      </c>
      <c r="I784" s="247"/>
      <c r="J784" s="243"/>
      <c r="K784" s="243"/>
      <c r="L784" s="248"/>
      <c r="M784" s="249"/>
      <c r="N784" s="250"/>
      <c r="O784" s="250"/>
      <c r="P784" s="250"/>
      <c r="Q784" s="250"/>
      <c r="R784" s="250"/>
      <c r="S784" s="250"/>
      <c r="T784" s="251"/>
      <c r="AT784" s="252" t="s">
        <v>208</v>
      </c>
      <c r="AU784" s="252" t="s">
        <v>82</v>
      </c>
      <c r="AV784" s="12" t="s">
        <v>82</v>
      </c>
      <c r="AW784" s="12" t="s">
        <v>35</v>
      </c>
      <c r="AX784" s="12" t="s">
        <v>72</v>
      </c>
      <c r="AY784" s="252" t="s">
        <v>158</v>
      </c>
    </row>
    <row r="785" spans="2:51" s="13" customFormat="1" ht="13.5">
      <c r="B785" s="253"/>
      <c r="C785" s="254"/>
      <c r="D785" s="229" t="s">
        <v>208</v>
      </c>
      <c r="E785" s="255" t="s">
        <v>21</v>
      </c>
      <c r="F785" s="256" t="s">
        <v>211</v>
      </c>
      <c r="G785" s="254"/>
      <c r="H785" s="257">
        <v>754</v>
      </c>
      <c r="I785" s="258"/>
      <c r="J785" s="254"/>
      <c r="K785" s="254"/>
      <c r="L785" s="259"/>
      <c r="M785" s="260"/>
      <c r="N785" s="261"/>
      <c r="O785" s="261"/>
      <c r="P785" s="261"/>
      <c r="Q785" s="261"/>
      <c r="R785" s="261"/>
      <c r="S785" s="261"/>
      <c r="T785" s="262"/>
      <c r="AT785" s="263" t="s">
        <v>208</v>
      </c>
      <c r="AU785" s="263" t="s">
        <v>82</v>
      </c>
      <c r="AV785" s="13" t="s">
        <v>165</v>
      </c>
      <c r="AW785" s="13" t="s">
        <v>35</v>
      </c>
      <c r="AX785" s="13" t="s">
        <v>77</v>
      </c>
      <c r="AY785" s="263" t="s">
        <v>158</v>
      </c>
    </row>
    <row r="786" spans="2:65" s="1" customFormat="1" ht="16.5" customHeight="1">
      <c r="B786" s="45"/>
      <c r="C786" s="217" t="s">
        <v>1295</v>
      </c>
      <c r="D786" s="217" t="s">
        <v>160</v>
      </c>
      <c r="E786" s="218" t="s">
        <v>1296</v>
      </c>
      <c r="F786" s="219" t="s">
        <v>1297</v>
      </c>
      <c r="G786" s="220" t="s">
        <v>332</v>
      </c>
      <c r="H786" s="221">
        <v>242</v>
      </c>
      <c r="I786" s="222"/>
      <c r="J786" s="223">
        <f>ROUND(I786*H786,2)</f>
        <v>0</v>
      </c>
      <c r="K786" s="219" t="s">
        <v>164</v>
      </c>
      <c r="L786" s="71"/>
      <c r="M786" s="224" t="s">
        <v>21</v>
      </c>
      <c r="N786" s="225" t="s">
        <v>43</v>
      </c>
      <c r="O786" s="46"/>
      <c r="P786" s="226">
        <f>O786*H786</f>
        <v>0</v>
      </c>
      <c r="Q786" s="226">
        <v>0</v>
      </c>
      <c r="R786" s="226">
        <f>Q786*H786</f>
        <v>0</v>
      </c>
      <c r="S786" s="226">
        <v>0.00223</v>
      </c>
      <c r="T786" s="227">
        <f>S786*H786</f>
        <v>0.53966</v>
      </c>
      <c r="AR786" s="23" t="s">
        <v>236</v>
      </c>
      <c r="AT786" s="23" t="s">
        <v>160</v>
      </c>
      <c r="AU786" s="23" t="s">
        <v>82</v>
      </c>
      <c r="AY786" s="23" t="s">
        <v>158</v>
      </c>
      <c r="BE786" s="228">
        <f>IF(N786="základní",J786,0)</f>
        <v>0</v>
      </c>
      <c r="BF786" s="228">
        <f>IF(N786="snížená",J786,0)</f>
        <v>0</v>
      </c>
      <c r="BG786" s="228">
        <f>IF(N786="zákl. přenesená",J786,0)</f>
        <v>0</v>
      </c>
      <c r="BH786" s="228">
        <f>IF(N786="sníž. přenesená",J786,0)</f>
        <v>0</v>
      </c>
      <c r="BI786" s="228">
        <f>IF(N786="nulová",J786,0)</f>
        <v>0</v>
      </c>
      <c r="BJ786" s="23" t="s">
        <v>77</v>
      </c>
      <c r="BK786" s="228">
        <f>ROUND(I786*H786,2)</f>
        <v>0</v>
      </c>
      <c r="BL786" s="23" t="s">
        <v>236</v>
      </c>
      <c r="BM786" s="23" t="s">
        <v>1298</v>
      </c>
    </row>
    <row r="787" spans="2:51" s="12" customFormat="1" ht="13.5">
      <c r="B787" s="242"/>
      <c r="C787" s="243"/>
      <c r="D787" s="229" t="s">
        <v>208</v>
      </c>
      <c r="E787" s="244" t="s">
        <v>21</v>
      </c>
      <c r="F787" s="245" t="s">
        <v>1299</v>
      </c>
      <c r="G787" s="243"/>
      <c r="H787" s="246">
        <v>242</v>
      </c>
      <c r="I787" s="247"/>
      <c r="J787" s="243"/>
      <c r="K787" s="243"/>
      <c r="L787" s="248"/>
      <c r="M787" s="249"/>
      <c r="N787" s="250"/>
      <c r="O787" s="250"/>
      <c r="P787" s="250"/>
      <c r="Q787" s="250"/>
      <c r="R787" s="250"/>
      <c r="S787" s="250"/>
      <c r="T787" s="251"/>
      <c r="AT787" s="252" t="s">
        <v>208</v>
      </c>
      <c r="AU787" s="252" t="s">
        <v>82</v>
      </c>
      <c r="AV787" s="12" t="s">
        <v>82</v>
      </c>
      <c r="AW787" s="12" t="s">
        <v>35</v>
      </c>
      <c r="AX787" s="12" t="s">
        <v>72</v>
      </c>
      <c r="AY787" s="252" t="s">
        <v>158</v>
      </c>
    </row>
    <row r="788" spans="2:51" s="13" customFormat="1" ht="13.5">
      <c r="B788" s="253"/>
      <c r="C788" s="254"/>
      <c r="D788" s="229" t="s">
        <v>208</v>
      </c>
      <c r="E788" s="255" t="s">
        <v>21</v>
      </c>
      <c r="F788" s="256" t="s">
        <v>211</v>
      </c>
      <c r="G788" s="254"/>
      <c r="H788" s="257">
        <v>242</v>
      </c>
      <c r="I788" s="258"/>
      <c r="J788" s="254"/>
      <c r="K788" s="254"/>
      <c r="L788" s="259"/>
      <c r="M788" s="260"/>
      <c r="N788" s="261"/>
      <c r="O788" s="261"/>
      <c r="P788" s="261"/>
      <c r="Q788" s="261"/>
      <c r="R788" s="261"/>
      <c r="S788" s="261"/>
      <c r="T788" s="262"/>
      <c r="AT788" s="263" t="s">
        <v>208</v>
      </c>
      <c r="AU788" s="263" t="s">
        <v>82</v>
      </c>
      <c r="AV788" s="13" t="s">
        <v>165</v>
      </c>
      <c r="AW788" s="13" t="s">
        <v>35</v>
      </c>
      <c r="AX788" s="13" t="s">
        <v>77</v>
      </c>
      <c r="AY788" s="263" t="s">
        <v>158</v>
      </c>
    </row>
    <row r="789" spans="2:65" s="1" customFormat="1" ht="16.5" customHeight="1">
      <c r="B789" s="45"/>
      <c r="C789" s="217" t="s">
        <v>1300</v>
      </c>
      <c r="D789" s="217" t="s">
        <v>160</v>
      </c>
      <c r="E789" s="218" t="s">
        <v>1301</v>
      </c>
      <c r="F789" s="219" t="s">
        <v>1302</v>
      </c>
      <c r="G789" s="220" t="s">
        <v>332</v>
      </c>
      <c r="H789" s="221">
        <v>405</v>
      </c>
      <c r="I789" s="222"/>
      <c r="J789" s="223">
        <f>ROUND(I789*H789,2)</f>
        <v>0</v>
      </c>
      <c r="K789" s="219" t="s">
        <v>164</v>
      </c>
      <c r="L789" s="71"/>
      <c r="M789" s="224" t="s">
        <v>21</v>
      </c>
      <c r="N789" s="225" t="s">
        <v>43</v>
      </c>
      <c r="O789" s="46"/>
      <c r="P789" s="226">
        <f>O789*H789</f>
        <v>0</v>
      </c>
      <c r="Q789" s="226">
        <v>0</v>
      </c>
      <c r="R789" s="226">
        <f>Q789*H789</f>
        <v>0</v>
      </c>
      <c r="S789" s="226">
        <v>0.00175</v>
      </c>
      <c r="T789" s="227">
        <f>S789*H789</f>
        <v>0.70875</v>
      </c>
      <c r="AR789" s="23" t="s">
        <v>236</v>
      </c>
      <c r="AT789" s="23" t="s">
        <v>160</v>
      </c>
      <c r="AU789" s="23" t="s">
        <v>82</v>
      </c>
      <c r="AY789" s="23" t="s">
        <v>158</v>
      </c>
      <c r="BE789" s="228">
        <f>IF(N789="základní",J789,0)</f>
        <v>0</v>
      </c>
      <c r="BF789" s="228">
        <f>IF(N789="snížená",J789,0)</f>
        <v>0</v>
      </c>
      <c r="BG789" s="228">
        <f>IF(N789="zákl. přenesená",J789,0)</f>
        <v>0</v>
      </c>
      <c r="BH789" s="228">
        <f>IF(N789="sníž. přenesená",J789,0)</f>
        <v>0</v>
      </c>
      <c r="BI789" s="228">
        <f>IF(N789="nulová",J789,0)</f>
        <v>0</v>
      </c>
      <c r="BJ789" s="23" t="s">
        <v>77</v>
      </c>
      <c r="BK789" s="228">
        <f>ROUND(I789*H789,2)</f>
        <v>0</v>
      </c>
      <c r="BL789" s="23" t="s">
        <v>236</v>
      </c>
      <c r="BM789" s="23" t="s">
        <v>1303</v>
      </c>
    </row>
    <row r="790" spans="2:51" s="12" customFormat="1" ht="13.5">
      <c r="B790" s="242"/>
      <c r="C790" s="243"/>
      <c r="D790" s="229" t="s">
        <v>208</v>
      </c>
      <c r="E790" s="244" t="s">
        <v>21</v>
      </c>
      <c r="F790" s="245" t="s">
        <v>1304</v>
      </c>
      <c r="G790" s="243"/>
      <c r="H790" s="246">
        <v>405</v>
      </c>
      <c r="I790" s="247"/>
      <c r="J790" s="243"/>
      <c r="K790" s="243"/>
      <c r="L790" s="248"/>
      <c r="M790" s="249"/>
      <c r="N790" s="250"/>
      <c r="O790" s="250"/>
      <c r="P790" s="250"/>
      <c r="Q790" s="250"/>
      <c r="R790" s="250"/>
      <c r="S790" s="250"/>
      <c r="T790" s="251"/>
      <c r="AT790" s="252" t="s">
        <v>208</v>
      </c>
      <c r="AU790" s="252" t="s">
        <v>82</v>
      </c>
      <c r="AV790" s="12" t="s">
        <v>82</v>
      </c>
      <c r="AW790" s="12" t="s">
        <v>35</v>
      </c>
      <c r="AX790" s="12" t="s">
        <v>72</v>
      </c>
      <c r="AY790" s="252" t="s">
        <v>158</v>
      </c>
    </row>
    <row r="791" spans="2:51" s="13" customFormat="1" ht="13.5">
      <c r="B791" s="253"/>
      <c r="C791" s="254"/>
      <c r="D791" s="229" t="s">
        <v>208</v>
      </c>
      <c r="E791" s="255" t="s">
        <v>21</v>
      </c>
      <c r="F791" s="256" t="s">
        <v>211</v>
      </c>
      <c r="G791" s="254"/>
      <c r="H791" s="257">
        <v>405</v>
      </c>
      <c r="I791" s="258"/>
      <c r="J791" s="254"/>
      <c r="K791" s="254"/>
      <c r="L791" s="259"/>
      <c r="M791" s="260"/>
      <c r="N791" s="261"/>
      <c r="O791" s="261"/>
      <c r="P791" s="261"/>
      <c r="Q791" s="261"/>
      <c r="R791" s="261"/>
      <c r="S791" s="261"/>
      <c r="T791" s="262"/>
      <c r="AT791" s="263" t="s">
        <v>208</v>
      </c>
      <c r="AU791" s="263" t="s">
        <v>82</v>
      </c>
      <c r="AV791" s="13" t="s">
        <v>165</v>
      </c>
      <c r="AW791" s="13" t="s">
        <v>35</v>
      </c>
      <c r="AX791" s="13" t="s">
        <v>77</v>
      </c>
      <c r="AY791" s="263" t="s">
        <v>158</v>
      </c>
    </row>
    <row r="792" spans="2:65" s="1" customFormat="1" ht="16.5" customHeight="1">
      <c r="B792" s="45"/>
      <c r="C792" s="217" t="s">
        <v>1305</v>
      </c>
      <c r="D792" s="217" t="s">
        <v>160</v>
      </c>
      <c r="E792" s="218" t="s">
        <v>1306</v>
      </c>
      <c r="F792" s="219" t="s">
        <v>1307</v>
      </c>
      <c r="G792" s="220" t="s">
        <v>332</v>
      </c>
      <c r="H792" s="221">
        <v>310</v>
      </c>
      <c r="I792" s="222"/>
      <c r="J792" s="223">
        <f>ROUND(I792*H792,2)</f>
        <v>0</v>
      </c>
      <c r="K792" s="219" t="s">
        <v>164</v>
      </c>
      <c r="L792" s="71"/>
      <c r="M792" s="224" t="s">
        <v>21</v>
      </c>
      <c r="N792" s="225" t="s">
        <v>43</v>
      </c>
      <c r="O792" s="46"/>
      <c r="P792" s="226">
        <f>O792*H792</f>
        <v>0</v>
      </c>
      <c r="Q792" s="226">
        <v>0</v>
      </c>
      <c r="R792" s="226">
        <f>Q792*H792</f>
        <v>0</v>
      </c>
      <c r="S792" s="226">
        <v>0.0026</v>
      </c>
      <c r="T792" s="227">
        <f>S792*H792</f>
        <v>0.8059999999999999</v>
      </c>
      <c r="AR792" s="23" t="s">
        <v>236</v>
      </c>
      <c r="AT792" s="23" t="s">
        <v>160</v>
      </c>
      <c r="AU792" s="23" t="s">
        <v>82</v>
      </c>
      <c r="AY792" s="23" t="s">
        <v>158</v>
      </c>
      <c r="BE792" s="228">
        <f>IF(N792="základní",J792,0)</f>
        <v>0</v>
      </c>
      <c r="BF792" s="228">
        <f>IF(N792="snížená",J792,0)</f>
        <v>0</v>
      </c>
      <c r="BG792" s="228">
        <f>IF(N792="zákl. přenesená",J792,0)</f>
        <v>0</v>
      </c>
      <c r="BH792" s="228">
        <f>IF(N792="sníž. přenesená",J792,0)</f>
        <v>0</v>
      </c>
      <c r="BI792" s="228">
        <f>IF(N792="nulová",J792,0)</f>
        <v>0</v>
      </c>
      <c r="BJ792" s="23" t="s">
        <v>77</v>
      </c>
      <c r="BK792" s="228">
        <f>ROUND(I792*H792,2)</f>
        <v>0</v>
      </c>
      <c r="BL792" s="23" t="s">
        <v>236</v>
      </c>
      <c r="BM792" s="23" t="s">
        <v>1308</v>
      </c>
    </row>
    <row r="793" spans="2:65" s="1" customFormat="1" ht="16.5" customHeight="1">
      <c r="B793" s="45"/>
      <c r="C793" s="217" t="s">
        <v>1309</v>
      </c>
      <c r="D793" s="217" t="s">
        <v>160</v>
      </c>
      <c r="E793" s="218" t="s">
        <v>1310</v>
      </c>
      <c r="F793" s="219" t="s">
        <v>1311</v>
      </c>
      <c r="G793" s="220" t="s">
        <v>332</v>
      </c>
      <c r="H793" s="221">
        <v>225</v>
      </c>
      <c r="I793" s="222"/>
      <c r="J793" s="223">
        <f>ROUND(I793*H793,2)</f>
        <v>0</v>
      </c>
      <c r="K793" s="219" t="s">
        <v>164</v>
      </c>
      <c r="L793" s="71"/>
      <c r="M793" s="224" t="s">
        <v>21</v>
      </c>
      <c r="N793" s="225" t="s">
        <v>43</v>
      </c>
      <c r="O793" s="46"/>
      <c r="P793" s="226">
        <f>O793*H793</f>
        <v>0</v>
      </c>
      <c r="Q793" s="226">
        <v>0</v>
      </c>
      <c r="R793" s="226">
        <f>Q793*H793</f>
        <v>0</v>
      </c>
      <c r="S793" s="226">
        <v>0.00394</v>
      </c>
      <c r="T793" s="227">
        <f>S793*H793</f>
        <v>0.8865</v>
      </c>
      <c r="AR793" s="23" t="s">
        <v>236</v>
      </c>
      <c r="AT793" s="23" t="s">
        <v>160</v>
      </c>
      <c r="AU793" s="23" t="s">
        <v>82</v>
      </c>
      <c r="AY793" s="23" t="s">
        <v>158</v>
      </c>
      <c r="BE793" s="228">
        <f>IF(N793="základní",J793,0)</f>
        <v>0</v>
      </c>
      <c r="BF793" s="228">
        <f>IF(N793="snížená",J793,0)</f>
        <v>0</v>
      </c>
      <c r="BG793" s="228">
        <f>IF(N793="zákl. přenesená",J793,0)</f>
        <v>0</v>
      </c>
      <c r="BH793" s="228">
        <f>IF(N793="sníž. přenesená",J793,0)</f>
        <v>0</v>
      </c>
      <c r="BI793" s="228">
        <f>IF(N793="nulová",J793,0)</f>
        <v>0</v>
      </c>
      <c r="BJ793" s="23" t="s">
        <v>77</v>
      </c>
      <c r="BK793" s="228">
        <f>ROUND(I793*H793,2)</f>
        <v>0</v>
      </c>
      <c r="BL793" s="23" t="s">
        <v>236</v>
      </c>
      <c r="BM793" s="23" t="s">
        <v>1312</v>
      </c>
    </row>
    <row r="794" spans="2:65" s="1" customFormat="1" ht="16.5" customHeight="1">
      <c r="B794" s="45"/>
      <c r="C794" s="217" t="s">
        <v>1313</v>
      </c>
      <c r="D794" s="217" t="s">
        <v>160</v>
      </c>
      <c r="E794" s="218" t="s">
        <v>1314</v>
      </c>
      <c r="F794" s="219" t="s">
        <v>1315</v>
      </c>
      <c r="G794" s="220" t="s">
        <v>952</v>
      </c>
      <c r="H794" s="274"/>
      <c r="I794" s="222"/>
      <c r="J794" s="223">
        <f>ROUND(I794*H794,2)</f>
        <v>0</v>
      </c>
      <c r="K794" s="219" t="s">
        <v>164</v>
      </c>
      <c r="L794" s="71"/>
      <c r="M794" s="224" t="s">
        <v>21</v>
      </c>
      <c r="N794" s="225" t="s">
        <v>43</v>
      </c>
      <c r="O794" s="46"/>
      <c r="P794" s="226">
        <f>O794*H794</f>
        <v>0</v>
      </c>
      <c r="Q794" s="226">
        <v>0</v>
      </c>
      <c r="R794" s="226">
        <f>Q794*H794</f>
        <v>0</v>
      </c>
      <c r="S794" s="226">
        <v>0</v>
      </c>
      <c r="T794" s="227">
        <f>S794*H794</f>
        <v>0</v>
      </c>
      <c r="AR794" s="23" t="s">
        <v>236</v>
      </c>
      <c r="AT794" s="23" t="s">
        <v>160</v>
      </c>
      <c r="AU794" s="23" t="s">
        <v>82</v>
      </c>
      <c r="AY794" s="23" t="s">
        <v>158</v>
      </c>
      <c r="BE794" s="228">
        <f>IF(N794="základní",J794,0)</f>
        <v>0</v>
      </c>
      <c r="BF794" s="228">
        <f>IF(N794="snížená",J794,0)</f>
        <v>0</v>
      </c>
      <c r="BG794" s="228">
        <f>IF(N794="zákl. přenesená",J794,0)</f>
        <v>0</v>
      </c>
      <c r="BH794" s="228">
        <f>IF(N794="sníž. přenesená",J794,0)</f>
        <v>0</v>
      </c>
      <c r="BI794" s="228">
        <f>IF(N794="nulová",J794,0)</f>
        <v>0</v>
      </c>
      <c r="BJ794" s="23" t="s">
        <v>77</v>
      </c>
      <c r="BK794" s="228">
        <f>ROUND(I794*H794,2)</f>
        <v>0</v>
      </c>
      <c r="BL794" s="23" t="s">
        <v>236</v>
      </c>
      <c r="BM794" s="23" t="s">
        <v>1316</v>
      </c>
    </row>
    <row r="795" spans="2:47" s="1" customFormat="1" ht="13.5">
      <c r="B795" s="45"/>
      <c r="C795" s="73"/>
      <c r="D795" s="229" t="s">
        <v>167</v>
      </c>
      <c r="E795" s="73"/>
      <c r="F795" s="230" t="s">
        <v>1121</v>
      </c>
      <c r="G795" s="73"/>
      <c r="H795" s="73"/>
      <c r="I795" s="188"/>
      <c r="J795" s="73"/>
      <c r="K795" s="73"/>
      <c r="L795" s="71"/>
      <c r="M795" s="231"/>
      <c r="N795" s="46"/>
      <c r="O795" s="46"/>
      <c r="P795" s="46"/>
      <c r="Q795" s="46"/>
      <c r="R795" s="46"/>
      <c r="S795" s="46"/>
      <c r="T795" s="94"/>
      <c r="AT795" s="23" t="s">
        <v>167</v>
      </c>
      <c r="AU795" s="23" t="s">
        <v>82</v>
      </c>
    </row>
    <row r="796" spans="2:63" s="10" customFormat="1" ht="22.3" customHeight="1">
      <c r="B796" s="201"/>
      <c r="C796" s="202"/>
      <c r="D796" s="203" t="s">
        <v>71</v>
      </c>
      <c r="E796" s="215" t="s">
        <v>1317</v>
      </c>
      <c r="F796" s="215" t="s">
        <v>1318</v>
      </c>
      <c r="G796" s="202"/>
      <c r="H796" s="202"/>
      <c r="I796" s="205"/>
      <c r="J796" s="216">
        <f>BK796</f>
        <v>0</v>
      </c>
      <c r="K796" s="202"/>
      <c r="L796" s="207"/>
      <c r="M796" s="208"/>
      <c r="N796" s="209"/>
      <c r="O796" s="209"/>
      <c r="P796" s="210">
        <f>SUM(P797:P803)</f>
        <v>0</v>
      </c>
      <c r="Q796" s="209"/>
      <c r="R796" s="210">
        <f>SUM(R797:R803)</f>
        <v>5.428305</v>
      </c>
      <c r="S796" s="209"/>
      <c r="T796" s="211">
        <f>SUM(T797:T803)</f>
        <v>0</v>
      </c>
      <c r="AR796" s="212" t="s">
        <v>82</v>
      </c>
      <c r="AT796" s="213" t="s">
        <v>71</v>
      </c>
      <c r="AU796" s="213" t="s">
        <v>82</v>
      </c>
      <c r="AY796" s="212" t="s">
        <v>158</v>
      </c>
      <c r="BK796" s="214">
        <f>SUM(BK797:BK803)</f>
        <v>0</v>
      </c>
    </row>
    <row r="797" spans="2:65" s="1" customFormat="1" ht="25.5" customHeight="1">
      <c r="B797" s="45"/>
      <c r="C797" s="217" t="s">
        <v>1319</v>
      </c>
      <c r="D797" s="217" t="s">
        <v>160</v>
      </c>
      <c r="E797" s="218" t="s">
        <v>1320</v>
      </c>
      <c r="F797" s="219" t="s">
        <v>1321</v>
      </c>
      <c r="G797" s="220" t="s">
        <v>332</v>
      </c>
      <c r="H797" s="221">
        <v>241</v>
      </c>
      <c r="I797" s="222"/>
      <c r="J797" s="223">
        <f>ROUND(I797*H797,2)</f>
        <v>0</v>
      </c>
      <c r="K797" s="219" t="s">
        <v>21</v>
      </c>
      <c r="L797" s="71"/>
      <c r="M797" s="224" t="s">
        <v>21</v>
      </c>
      <c r="N797" s="225" t="s">
        <v>43</v>
      </c>
      <c r="O797" s="46"/>
      <c r="P797" s="226">
        <f>O797*H797</f>
        <v>0</v>
      </c>
      <c r="Q797" s="226">
        <v>0.00289</v>
      </c>
      <c r="R797" s="226">
        <f>Q797*H797</f>
        <v>0.69649</v>
      </c>
      <c r="S797" s="226">
        <v>0</v>
      </c>
      <c r="T797" s="227">
        <f>S797*H797</f>
        <v>0</v>
      </c>
      <c r="AR797" s="23" t="s">
        <v>236</v>
      </c>
      <c r="AT797" s="23" t="s">
        <v>160</v>
      </c>
      <c r="AU797" s="23" t="s">
        <v>172</v>
      </c>
      <c r="AY797" s="23" t="s">
        <v>158</v>
      </c>
      <c r="BE797" s="228">
        <f>IF(N797="základní",J797,0)</f>
        <v>0</v>
      </c>
      <c r="BF797" s="228">
        <f>IF(N797="snížená",J797,0)</f>
        <v>0</v>
      </c>
      <c r="BG797" s="228">
        <f>IF(N797="zákl. přenesená",J797,0)</f>
        <v>0</v>
      </c>
      <c r="BH797" s="228">
        <f>IF(N797="sníž. přenesená",J797,0)</f>
        <v>0</v>
      </c>
      <c r="BI797" s="228">
        <f>IF(N797="nulová",J797,0)</f>
        <v>0</v>
      </c>
      <c r="BJ797" s="23" t="s">
        <v>77</v>
      </c>
      <c r="BK797" s="228">
        <f>ROUND(I797*H797,2)</f>
        <v>0</v>
      </c>
      <c r="BL797" s="23" t="s">
        <v>236</v>
      </c>
      <c r="BM797" s="23" t="s">
        <v>1322</v>
      </c>
    </row>
    <row r="798" spans="2:65" s="1" customFormat="1" ht="25.5" customHeight="1">
      <c r="B798" s="45"/>
      <c r="C798" s="217" t="s">
        <v>1323</v>
      </c>
      <c r="D798" s="217" t="s">
        <v>160</v>
      </c>
      <c r="E798" s="218" t="s">
        <v>1324</v>
      </c>
      <c r="F798" s="219" t="s">
        <v>1325</v>
      </c>
      <c r="G798" s="220" t="s">
        <v>332</v>
      </c>
      <c r="H798" s="221">
        <v>339.5</v>
      </c>
      <c r="I798" s="222"/>
      <c r="J798" s="223">
        <f>ROUND(I798*H798,2)</f>
        <v>0</v>
      </c>
      <c r="K798" s="219" t="s">
        <v>21</v>
      </c>
      <c r="L798" s="71"/>
      <c r="M798" s="224" t="s">
        <v>21</v>
      </c>
      <c r="N798" s="225" t="s">
        <v>43</v>
      </c>
      <c r="O798" s="46"/>
      <c r="P798" s="226">
        <f>O798*H798</f>
        <v>0</v>
      </c>
      <c r="Q798" s="226">
        <v>0.00379</v>
      </c>
      <c r="R798" s="226">
        <f>Q798*H798</f>
        <v>1.286705</v>
      </c>
      <c r="S798" s="226">
        <v>0</v>
      </c>
      <c r="T798" s="227">
        <f>S798*H798</f>
        <v>0</v>
      </c>
      <c r="AR798" s="23" t="s">
        <v>236</v>
      </c>
      <c r="AT798" s="23" t="s">
        <v>160</v>
      </c>
      <c r="AU798" s="23" t="s">
        <v>172</v>
      </c>
      <c r="AY798" s="23" t="s">
        <v>158</v>
      </c>
      <c r="BE798" s="228">
        <f>IF(N798="základní",J798,0)</f>
        <v>0</v>
      </c>
      <c r="BF798" s="228">
        <f>IF(N798="snížená",J798,0)</f>
        <v>0</v>
      </c>
      <c r="BG798" s="228">
        <f>IF(N798="zákl. přenesená",J798,0)</f>
        <v>0</v>
      </c>
      <c r="BH798" s="228">
        <f>IF(N798="sníž. přenesená",J798,0)</f>
        <v>0</v>
      </c>
      <c r="BI798" s="228">
        <f>IF(N798="nulová",J798,0)</f>
        <v>0</v>
      </c>
      <c r="BJ798" s="23" t="s">
        <v>77</v>
      </c>
      <c r="BK798" s="228">
        <f>ROUND(I798*H798,2)</f>
        <v>0</v>
      </c>
      <c r="BL798" s="23" t="s">
        <v>236</v>
      </c>
      <c r="BM798" s="23" t="s">
        <v>1326</v>
      </c>
    </row>
    <row r="799" spans="2:65" s="1" customFormat="1" ht="16.5" customHeight="1">
      <c r="B799" s="45"/>
      <c r="C799" s="217" t="s">
        <v>1327</v>
      </c>
      <c r="D799" s="217" t="s">
        <v>160</v>
      </c>
      <c r="E799" s="218" t="s">
        <v>1328</v>
      </c>
      <c r="F799" s="219" t="s">
        <v>1329</v>
      </c>
      <c r="G799" s="220" t="s">
        <v>332</v>
      </c>
      <c r="H799" s="221">
        <v>303</v>
      </c>
      <c r="I799" s="222"/>
      <c r="J799" s="223">
        <f>ROUND(I799*H799,2)</f>
        <v>0</v>
      </c>
      <c r="K799" s="219" t="s">
        <v>21</v>
      </c>
      <c r="L799" s="71"/>
      <c r="M799" s="224" t="s">
        <v>21</v>
      </c>
      <c r="N799" s="225" t="s">
        <v>43</v>
      </c>
      <c r="O799" s="46"/>
      <c r="P799" s="226">
        <f>O799*H799</f>
        <v>0</v>
      </c>
      <c r="Q799" s="226">
        <v>0.00379</v>
      </c>
      <c r="R799" s="226">
        <f>Q799*H799</f>
        <v>1.14837</v>
      </c>
      <c r="S799" s="226">
        <v>0</v>
      </c>
      <c r="T799" s="227">
        <f>S799*H799</f>
        <v>0</v>
      </c>
      <c r="AR799" s="23" t="s">
        <v>236</v>
      </c>
      <c r="AT799" s="23" t="s">
        <v>160</v>
      </c>
      <c r="AU799" s="23" t="s">
        <v>172</v>
      </c>
      <c r="AY799" s="23" t="s">
        <v>158</v>
      </c>
      <c r="BE799" s="228">
        <f>IF(N799="základní",J799,0)</f>
        <v>0</v>
      </c>
      <c r="BF799" s="228">
        <f>IF(N799="snížená",J799,0)</f>
        <v>0</v>
      </c>
      <c r="BG799" s="228">
        <f>IF(N799="zákl. přenesená",J799,0)</f>
        <v>0</v>
      </c>
      <c r="BH799" s="228">
        <f>IF(N799="sníž. přenesená",J799,0)</f>
        <v>0</v>
      </c>
      <c r="BI799" s="228">
        <f>IF(N799="nulová",J799,0)</f>
        <v>0</v>
      </c>
      <c r="BJ799" s="23" t="s">
        <v>77</v>
      </c>
      <c r="BK799" s="228">
        <f>ROUND(I799*H799,2)</f>
        <v>0</v>
      </c>
      <c r="BL799" s="23" t="s">
        <v>236</v>
      </c>
      <c r="BM799" s="23" t="s">
        <v>1330</v>
      </c>
    </row>
    <row r="800" spans="2:47" s="1" customFormat="1" ht="13.5">
      <c r="B800" s="45"/>
      <c r="C800" s="73"/>
      <c r="D800" s="229" t="s">
        <v>1331</v>
      </c>
      <c r="E800" s="73"/>
      <c r="F800" s="230" t="s">
        <v>1332</v>
      </c>
      <c r="G800" s="73"/>
      <c r="H800" s="73"/>
      <c r="I800" s="188"/>
      <c r="J800" s="73"/>
      <c r="K800" s="73"/>
      <c r="L800" s="71"/>
      <c r="M800" s="231"/>
      <c r="N800" s="46"/>
      <c r="O800" s="46"/>
      <c r="P800" s="46"/>
      <c r="Q800" s="46"/>
      <c r="R800" s="46"/>
      <c r="S800" s="46"/>
      <c r="T800" s="94"/>
      <c r="AT800" s="23" t="s">
        <v>1331</v>
      </c>
      <c r="AU800" s="23" t="s">
        <v>172</v>
      </c>
    </row>
    <row r="801" spans="2:65" s="1" customFormat="1" ht="16.5" customHeight="1">
      <c r="B801" s="45"/>
      <c r="C801" s="217" t="s">
        <v>1333</v>
      </c>
      <c r="D801" s="217" t="s">
        <v>160</v>
      </c>
      <c r="E801" s="218" t="s">
        <v>1334</v>
      </c>
      <c r="F801" s="219" t="s">
        <v>1335</v>
      </c>
      <c r="G801" s="220" t="s">
        <v>332</v>
      </c>
      <c r="H801" s="221">
        <v>303</v>
      </c>
      <c r="I801" s="222"/>
      <c r="J801" s="223">
        <f>ROUND(I801*H801,2)</f>
        <v>0</v>
      </c>
      <c r="K801" s="219" t="s">
        <v>21</v>
      </c>
      <c r="L801" s="71"/>
      <c r="M801" s="224" t="s">
        <v>21</v>
      </c>
      <c r="N801" s="225" t="s">
        <v>43</v>
      </c>
      <c r="O801" s="46"/>
      <c r="P801" s="226">
        <f>O801*H801</f>
        <v>0</v>
      </c>
      <c r="Q801" s="226">
        <v>0.00379</v>
      </c>
      <c r="R801" s="226">
        <f>Q801*H801</f>
        <v>1.14837</v>
      </c>
      <c r="S801" s="226">
        <v>0</v>
      </c>
      <c r="T801" s="227">
        <f>S801*H801</f>
        <v>0</v>
      </c>
      <c r="AR801" s="23" t="s">
        <v>236</v>
      </c>
      <c r="AT801" s="23" t="s">
        <v>160</v>
      </c>
      <c r="AU801" s="23" t="s">
        <v>172</v>
      </c>
      <c r="AY801" s="23" t="s">
        <v>158</v>
      </c>
      <c r="BE801" s="228">
        <f>IF(N801="základní",J801,0)</f>
        <v>0</v>
      </c>
      <c r="BF801" s="228">
        <f>IF(N801="snížená",J801,0)</f>
        <v>0</v>
      </c>
      <c r="BG801" s="228">
        <f>IF(N801="zákl. přenesená",J801,0)</f>
        <v>0</v>
      </c>
      <c r="BH801" s="228">
        <f>IF(N801="sníž. přenesená",J801,0)</f>
        <v>0</v>
      </c>
      <c r="BI801" s="228">
        <f>IF(N801="nulová",J801,0)</f>
        <v>0</v>
      </c>
      <c r="BJ801" s="23" t="s">
        <v>77</v>
      </c>
      <c r="BK801" s="228">
        <f>ROUND(I801*H801,2)</f>
        <v>0</v>
      </c>
      <c r="BL801" s="23" t="s">
        <v>236</v>
      </c>
      <c r="BM801" s="23" t="s">
        <v>1336</v>
      </c>
    </row>
    <row r="802" spans="2:47" s="1" customFormat="1" ht="13.5">
      <c r="B802" s="45"/>
      <c r="C802" s="73"/>
      <c r="D802" s="229" t="s">
        <v>1331</v>
      </c>
      <c r="E802" s="73"/>
      <c r="F802" s="230" t="s">
        <v>1337</v>
      </c>
      <c r="G802" s="73"/>
      <c r="H802" s="73"/>
      <c r="I802" s="188"/>
      <c r="J802" s="73"/>
      <c r="K802" s="73"/>
      <c r="L802" s="71"/>
      <c r="M802" s="231"/>
      <c r="N802" s="46"/>
      <c r="O802" s="46"/>
      <c r="P802" s="46"/>
      <c r="Q802" s="46"/>
      <c r="R802" s="46"/>
      <c r="S802" s="46"/>
      <c r="T802" s="94"/>
      <c r="AT802" s="23" t="s">
        <v>1331</v>
      </c>
      <c r="AU802" s="23" t="s">
        <v>172</v>
      </c>
    </row>
    <row r="803" spans="2:65" s="1" customFormat="1" ht="16.5" customHeight="1">
      <c r="B803" s="45"/>
      <c r="C803" s="217" t="s">
        <v>1338</v>
      </c>
      <c r="D803" s="217" t="s">
        <v>160</v>
      </c>
      <c r="E803" s="218" t="s">
        <v>1339</v>
      </c>
      <c r="F803" s="219" t="s">
        <v>1340</v>
      </c>
      <c r="G803" s="220" t="s">
        <v>332</v>
      </c>
      <c r="H803" s="221">
        <v>303</v>
      </c>
      <c r="I803" s="222"/>
      <c r="J803" s="223">
        <f>ROUND(I803*H803,2)</f>
        <v>0</v>
      </c>
      <c r="K803" s="219" t="s">
        <v>21</v>
      </c>
      <c r="L803" s="71"/>
      <c r="M803" s="224" t="s">
        <v>21</v>
      </c>
      <c r="N803" s="225" t="s">
        <v>43</v>
      </c>
      <c r="O803" s="46"/>
      <c r="P803" s="226">
        <f>O803*H803</f>
        <v>0</v>
      </c>
      <c r="Q803" s="226">
        <v>0.00379</v>
      </c>
      <c r="R803" s="226">
        <f>Q803*H803</f>
        <v>1.14837</v>
      </c>
      <c r="S803" s="226">
        <v>0</v>
      </c>
      <c r="T803" s="227">
        <f>S803*H803</f>
        <v>0</v>
      </c>
      <c r="AR803" s="23" t="s">
        <v>236</v>
      </c>
      <c r="AT803" s="23" t="s">
        <v>160</v>
      </c>
      <c r="AU803" s="23" t="s">
        <v>172</v>
      </c>
      <c r="AY803" s="23" t="s">
        <v>158</v>
      </c>
      <c r="BE803" s="228">
        <f>IF(N803="základní",J803,0)</f>
        <v>0</v>
      </c>
      <c r="BF803" s="228">
        <f>IF(N803="snížená",J803,0)</f>
        <v>0</v>
      </c>
      <c r="BG803" s="228">
        <f>IF(N803="zákl. přenesená",J803,0)</f>
        <v>0</v>
      </c>
      <c r="BH803" s="228">
        <f>IF(N803="sníž. přenesená",J803,0)</f>
        <v>0</v>
      </c>
      <c r="BI803" s="228">
        <f>IF(N803="nulová",J803,0)</f>
        <v>0</v>
      </c>
      <c r="BJ803" s="23" t="s">
        <v>77</v>
      </c>
      <c r="BK803" s="228">
        <f>ROUND(I803*H803,2)</f>
        <v>0</v>
      </c>
      <c r="BL803" s="23" t="s">
        <v>236</v>
      </c>
      <c r="BM803" s="23" t="s">
        <v>1341</v>
      </c>
    </row>
    <row r="804" spans="2:63" s="10" customFormat="1" ht="22.3" customHeight="1">
      <c r="B804" s="201"/>
      <c r="C804" s="202"/>
      <c r="D804" s="203" t="s">
        <v>71</v>
      </c>
      <c r="E804" s="215" t="s">
        <v>1342</v>
      </c>
      <c r="F804" s="215" t="s">
        <v>1343</v>
      </c>
      <c r="G804" s="202"/>
      <c r="H804" s="202"/>
      <c r="I804" s="205"/>
      <c r="J804" s="216">
        <f>BK804</f>
        <v>0</v>
      </c>
      <c r="K804" s="202"/>
      <c r="L804" s="207"/>
      <c r="M804" s="208"/>
      <c r="N804" s="209"/>
      <c r="O804" s="209"/>
      <c r="P804" s="210">
        <f>P805</f>
        <v>0</v>
      </c>
      <c r="Q804" s="209"/>
      <c r="R804" s="210">
        <f>R805</f>
        <v>0</v>
      </c>
      <c r="S804" s="209"/>
      <c r="T804" s="211">
        <f>T805</f>
        <v>0</v>
      </c>
      <c r="AR804" s="212" t="s">
        <v>82</v>
      </c>
      <c r="AT804" s="213" t="s">
        <v>71</v>
      </c>
      <c r="AU804" s="213" t="s">
        <v>82</v>
      </c>
      <c r="AY804" s="212" t="s">
        <v>158</v>
      </c>
      <c r="BK804" s="214">
        <f>BK805</f>
        <v>0</v>
      </c>
    </row>
    <row r="805" spans="2:65" s="1" customFormat="1" ht="16.5" customHeight="1">
      <c r="B805" s="45"/>
      <c r="C805" s="217" t="s">
        <v>1344</v>
      </c>
      <c r="D805" s="217" t="s">
        <v>160</v>
      </c>
      <c r="E805" s="218" t="s">
        <v>1345</v>
      </c>
      <c r="F805" s="219" t="s">
        <v>1346</v>
      </c>
      <c r="G805" s="220" t="s">
        <v>332</v>
      </c>
      <c r="H805" s="221">
        <v>191</v>
      </c>
      <c r="I805" s="222"/>
      <c r="J805" s="223">
        <f>ROUND(I805*H805,2)</f>
        <v>0</v>
      </c>
      <c r="K805" s="219" t="s">
        <v>21</v>
      </c>
      <c r="L805" s="71"/>
      <c r="M805" s="224" t="s">
        <v>21</v>
      </c>
      <c r="N805" s="225" t="s">
        <v>43</v>
      </c>
      <c r="O805" s="46"/>
      <c r="P805" s="226">
        <f>O805*H805</f>
        <v>0</v>
      </c>
      <c r="Q805" s="226">
        <v>0</v>
      </c>
      <c r="R805" s="226">
        <f>Q805*H805</f>
        <v>0</v>
      </c>
      <c r="S805" s="226">
        <v>0</v>
      </c>
      <c r="T805" s="227">
        <f>S805*H805</f>
        <v>0</v>
      </c>
      <c r="AR805" s="23" t="s">
        <v>236</v>
      </c>
      <c r="AT805" s="23" t="s">
        <v>160</v>
      </c>
      <c r="AU805" s="23" t="s">
        <v>172</v>
      </c>
      <c r="AY805" s="23" t="s">
        <v>158</v>
      </c>
      <c r="BE805" s="228">
        <f>IF(N805="základní",J805,0)</f>
        <v>0</v>
      </c>
      <c r="BF805" s="228">
        <f>IF(N805="snížená",J805,0)</f>
        <v>0</v>
      </c>
      <c r="BG805" s="228">
        <f>IF(N805="zákl. přenesená",J805,0)</f>
        <v>0</v>
      </c>
      <c r="BH805" s="228">
        <f>IF(N805="sníž. přenesená",J805,0)</f>
        <v>0</v>
      </c>
      <c r="BI805" s="228">
        <f>IF(N805="nulová",J805,0)</f>
        <v>0</v>
      </c>
      <c r="BJ805" s="23" t="s">
        <v>77</v>
      </c>
      <c r="BK805" s="228">
        <f>ROUND(I805*H805,2)</f>
        <v>0</v>
      </c>
      <c r="BL805" s="23" t="s">
        <v>236</v>
      </c>
      <c r="BM805" s="23" t="s">
        <v>1347</v>
      </c>
    </row>
    <row r="806" spans="2:63" s="10" customFormat="1" ht="22.3" customHeight="1">
      <c r="B806" s="201"/>
      <c r="C806" s="202"/>
      <c r="D806" s="203" t="s">
        <v>71</v>
      </c>
      <c r="E806" s="215" t="s">
        <v>1348</v>
      </c>
      <c r="F806" s="215" t="s">
        <v>1349</v>
      </c>
      <c r="G806" s="202"/>
      <c r="H806" s="202"/>
      <c r="I806" s="205"/>
      <c r="J806" s="216">
        <f>BK806</f>
        <v>0</v>
      </c>
      <c r="K806" s="202"/>
      <c r="L806" s="207"/>
      <c r="M806" s="208"/>
      <c r="N806" s="209"/>
      <c r="O806" s="209"/>
      <c r="P806" s="210">
        <f>SUM(P807:P828)</f>
        <v>0</v>
      </c>
      <c r="Q806" s="209"/>
      <c r="R806" s="210">
        <f>SUM(R807:R828)</f>
        <v>0</v>
      </c>
      <c r="S806" s="209"/>
      <c r="T806" s="211">
        <f>SUM(T807:T828)</f>
        <v>0</v>
      </c>
      <c r="AR806" s="212" t="s">
        <v>82</v>
      </c>
      <c r="AT806" s="213" t="s">
        <v>71</v>
      </c>
      <c r="AU806" s="213" t="s">
        <v>82</v>
      </c>
      <c r="AY806" s="212" t="s">
        <v>158</v>
      </c>
      <c r="BK806" s="214">
        <f>SUM(BK807:BK828)</f>
        <v>0</v>
      </c>
    </row>
    <row r="807" spans="2:65" s="1" customFormat="1" ht="16.5" customHeight="1">
      <c r="B807" s="45"/>
      <c r="C807" s="217" t="s">
        <v>1350</v>
      </c>
      <c r="D807" s="217" t="s">
        <v>160</v>
      </c>
      <c r="E807" s="218" t="s">
        <v>1351</v>
      </c>
      <c r="F807" s="219" t="s">
        <v>1352</v>
      </c>
      <c r="G807" s="220" t="s">
        <v>332</v>
      </c>
      <c r="H807" s="221">
        <v>460.5</v>
      </c>
      <c r="I807" s="222"/>
      <c r="J807" s="223">
        <f>ROUND(I807*H807,2)</f>
        <v>0</v>
      </c>
      <c r="K807" s="219" t="s">
        <v>21</v>
      </c>
      <c r="L807" s="71"/>
      <c r="M807" s="224" t="s">
        <v>21</v>
      </c>
      <c r="N807" s="225" t="s">
        <v>43</v>
      </c>
      <c r="O807" s="46"/>
      <c r="P807" s="226">
        <f>O807*H807</f>
        <v>0</v>
      </c>
      <c r="Q807" s="226">
        <v>0</v>
      </c>
      <c r="R807" s="226">
        <f>Q807*H807</f>
        <v>0</v>
      </c>
      <c r="S807" s="226">
        <v>0</v>
      </c>
      <c r="T807" s="227">
        <f>S807*H807</f>
        <v>0</v>
      </c>
      <c r="AR807" s="23" t="s">
        <v>236</v>
      </c>
      <c r="AT807" s="23" t="s">
        <v>160</v>
      </c>
      <c r="AU807" s="23" t="s">
        <v>172</v>
      </c>
      <c r="AY807" s="23" t="s">
        <v>158</v>
      </c>
      <c r="BE807" s="228">
        <f>IF(N807="základní",J807,0)</f>
        <v>0</v>
      </c>
      <c r="BF807" s="228">
        <f>IF(N807="snížená",J807,0)</f>
        <v>0</v>
      </c>
      <c r="BG807" s="228">
        <f>IF(N807="zákl. přenesená",J807,0)</f>
        <v>0</v>
      </c>
      <c r="BH807" s="228">
        <f>IF(N807="sníž. přenesená",J807,0)</f>
        <v>0</v>
      </c>
      <c r="BI807" s="228">
        <f>IF(N807="nulová",J807,0)</f>
        <v>0</v>
      </c>
      <c r="BJ807" s="23" t="s">
        <v>77</v>
      </c>
      <c r="BK807" s="228">
        <f>ROUND(I807*H807,2)</f>
        <v>0</v>
      </c>
      <c r="BL807" s="23" t="s">
        <v>236</v>
      </c>
      <c r="BM807" s="23" t="s">
        <v>1353</v>
      </c>
    </row>
    <row r="808" spans="2:47" s="1" customFormat="1" ht="13.5">
      <c r="B808" s="45"/>
      <c r="C808" s="73"/>
      <c r="D808" s="229" t="s">
        <v>1331</v>
      </c>
      <c r="E808" s="73"/>
      <c r="F808" s="230" t="s">
        <v>1354</v>
      </c>
      <c r="G808" s="73"/>
      <c r="H808" s="73"/>
      <c r="I808" s="188"/>
      <c r="J808" s="73"/>
      <c r="K808" s="73"/>
      <c r="L808" s="71"/>
      <c r="M808" s="231"/>
      <c r="N808" s="46"/>
      <c r="O808" s="46"/>
      <c r="P808" s="46"/>
      <c r="Q808" s="46"/>
      <c r="R808" s="46"/>
      <c r="S808" s="46"/>
      <c r="T808" s="94"/>
      <c r="AT808" s="23" t="s">
        <v>1331</v>
      </c>
      <c r="AU808" s="23" t="s">
        <v>172</v>
      </c>
    </row>
    <row r="809" spans="2:65" s="1" customFormat="1" ht="16.5" customHeight="1">
      <c r="B809" s="45"/>
      <c r="C809" s="217" t="s">
        <v>1355</v>
      </c>
      <c r="D809" s="217" t="s">
        <v>160</v>
      </c>
      <c r="E809" s="218" t="s">
        <v>1356</v>
      </c>
      <c r="F809" s="219" t="s">
        <v>1357</v>
      </c>
      <c r="G809" s="220" t="s">
        <v>332</v>
      </c>
      <c r="H809" s="221">
        <v>52</v>
      </c>
      <c r="I809" s="222"/>
      <c r="J809" s="223">
        <f>ROUND(I809*H809,2)</f>
        <v>0</v>
      </c>
      <c r="K809" s="219" t="s">
        <v>21</v>
      </c>
      <c r="L809" s="71"/>
      <c r="M809" s="224" t="s">
        <v>21</v>
      </c>
      <c r="N809" s="225" t="s">
        <v>43</v>
      </c>
      <c r="O809" s="46"/>
      <c r="P809" s="226">
        <f>O809*H809</f>
        <v>0</v>
      </c>
      <c r="Q809" s="226">
        <v>0</v>
      </c>
      <c r="R809" s="226">
        <f>Q809*H809</f>
        <v>0</v>
      </c>
      <c r="S809" s="226">
        <v>0</v>
      </c>
      <c r="T809" s="227">
        <f>S809*H809</f>
        <v>0</v>
      </c>
      <c r="AR809" s="23" t="s">
        <v>236</v>
      </c>
      <c r="AT809" s="23" t="s">
        <v>160</v>
      </c>
      <c r="AU809" s="23" t="s">
        <v>172</v>
      </c>
      <c r="AY809" s="23" t="s">
        <v>158</v>
      </c>
      <c r="BE809" s="228">
        <f>IF(N809="základní",J809,0)</f>
        <v>0</v>
      </c>
      <c r="BF809" s="228">
        <f>IF(N809="snížená",J809,0)</f>
        <v>0</v>
      </c>
      <c r="BG809" s="228">
        <f>IF(N809="zákl. přenesená",J809,0)</f>
        <v>0</v>
      </c>
      <c r="BH809" s="228">
        <f>IF(N809="sníž. přenesená",J809,0)</f>
        <v>0</v>
      </c>
      <c r="BI809" s="228">
        <f>IF(N809="nulová",J809,0)</f>
        <v>0</v>
      </c>
      <c r="BJ809" s="23" t="s">
        <v>77</v>
      </c>
      <c r="BK809" s="228">
        <f>ROUND(I809*H809,2)</f>
        <v>0</v>
      </c>
      <c r="BL809" s="23" t="s">
        <v>236</v>
      </c>
      <c r="BM809" s="23" t="s">
        <v>1358</v>
      </c>
    </row>
    <row r="810" spans="2:47" s="1" customFormat="1" ht="13.5">
      <c r="B810" s="45"/>
      <c r="C810" s="73"/>
      <c r="D810" s="229" t="s">
        <v>1331</v>
      </c>
      <c r="E810" s="73"/>
      <c r="F810" s="230" t="s">
        <v>1359</v>
      </c>
      <c r="G810" s="73"/>
      <c r="H810" s="73"/>
      <c r="I810" s="188"/>
      <c r="J810" s="73"/>
      <c r="K810" s="73"/>
      <c r="L810" s="71"/>
      <c r="M810" s="231"/>
      <c r="N810" s="46"/>
      <c r="O810" s="46"/>
      <c r="P810" s="46"/>
      <c r="Q810" s="46"/>
      <c r="R810" s="46"/>
      <c r="S810" s="46"/>
      <c r="T810" s="94"/>
      <c r="AT810" s="23" t="s">
        <v>1331</v>
      </c>
      <c r="AU810" s="23" t="s">
        <v>172</v>
      </c>
    </row>
    <row r="811" spans="2:65" s="1" customFormat="1" ht="16.5" customHeight="1">
      <c r="B811" s="45"/>
      <c r="C811" s="217" t="s">
        <v>1360</v>
      </c>
      <c r="D811" s="217" t="s">
        <v>160</v>
      </c>
      <c r="E811" s="218" t="s">
        <v>1361</v>
      </c>
      <c r="F811" s="219" t="s">
        <v>1362</v>
      </c>
      <c r="G811" s="220" t="s">
        <v>332</v>
      </c>
      <c r="H811" s="221">
        <v>10</v>
      </c>
      <c r="I811" s="222"/>
      <c r="J811" s="223">
        <f>ROUND(I811*H811,2)</f>
        <v>0</v>
      </c>
      <c r="K811" s="219" t="s">
        <v>21</v>
      </c>
      <c r="L811" s="71"/>
      <c r="M811" s="224" t="s">
        <v>21</v>
      </c>
      <c r="N811" s="225" t="s">
        <v>43</v>
      </c>
      <c r="O811" s="46"/>
      <c r="P811" s="226">
        <f>O811*H811</f>
        <v>0</v>
      </c>
      <c r="Q811" s="226">
        <v>0</v>
      </c>
      <c r="R811" s="226">
        <f>Q811*H811</f>
        <v>0</v>
      </c>
      <c r="S811" s="226">
        <v>0</v>
      </c>
      <c r="T811" s="227">
        <f>S811*H811</f>
        <v>0</v>
      </c>
      <c r="AR811" s="23" t="s">
        <v>236</v>
      </c>
      <c r="AT811" s="23" t="s">
        <v>160</v>
      </c>
      <c r="AU811" s="23" t="s">
        <v>172</v>
      </c>
      <c r="AY811" s="23" t="s">
        <v>158</v>
      </c>
      <c r="BE811" s="228">
        <f>IF(N811="základní",J811,0)</f>
        <v>0</v>
      </c>
      <c r="BF811" s="228">
        <f>IF(N811="snížená",J811,0)</f>
        <v>0</v>
      </c>
      <c r="BG811" s="228">
        <f>IF(N811="zákl. přenesená",J811,0)</f>
        <v>0</v>
      </c>
      <c r="BH811" s="228">
        <f>IF(N811="sníž. přenesená",J811,0)</f>
        <v>0</v>
      </c>
      <c r="BI811" s="228">
        <f>IF(N811="nulová",J811,0)</f>
        <v>0</v>
      </c>
      <c r="BJ811" s="23" t="s">
        <v>77</v>
      </c>
      <c r="BK811" s="228">
        <f>ROUND(I811*H811,2)</f>
        <v>0</v>
      </c>
      <c r="BL811" s="23" t="s">
        <v>236</v>
      </c>
      <c r="BM811" s="23" t="s">
        <v>1363</v>
      </c>
    </row>
    <row r="812" spans="2:47" s="1" customFormat="1" ht="13.5">
      <c r="B812" s="45"/>
      <c r="C812" s="73"/>
      <c r="D812" s="229" t="s">
        <v>1331</v>
      </c>
      <c r="E812" s="73"/>
      <c r="F812" s="230" t="s">
        <v>1364</v>
      </c>
      <c r="G812" s="73"/>
      <c r="H812" s="73"/>
      <c r="I812" s="188"/>
      <c r="J812" s="73"/>
      <c r="K812" s="73"/>
      <c r="L812" s="71"/>
      <c r="M812" s="231"/>
      <c r="N812" s="46"/>
      <c r="O812" s="46"/>
      <c r="P812" s="46"/>
      <c r="Q812" s="46"/>
      <c r="R812" s="46"/>
      <c r="S812" s="46"/>
      <c r="T812" s="94"/>
      <c r="AT812" s="23" t="s">
        <v>1331</v>
      </c>
      <c r="AU812" s="23" t="s">
        <v>172</v>
      </c>
    </row>
    <row r="813" spans="2:65" s="1" customFormat="1" ht="16.5" customHeight="1">
      <c r="B813" s="45"/>
      <c r="C813" s="217" t="s">
        <v>1365</v>
      </c>
      <c r="D813" s="217" t="s">
        <v>160</v>
      </c>
      <c r="E813" s="218" t="s">
        <v>1366</v>
      </c>
      <c r="F813" s="219" t="s">
        <v>1367</v>
      </c>
      <c r="G813" s="220" t="s">
        <v>332</v>
      </c>
      <c r="H813" s="221">
        <v>27</v>
      </c>
      <c r="I813" s="222"/>
      <c r="J813" s="223">
        <f>ROUND(I813*H813,2)</f>
        <v>0</v>
      </c>
      <c r="K813" s="219" t="s">
        <v>21</v>
      </c>
      <c r="L813" s="71"/>
      <c r="M813" s="224" t="s">
        <v>21</v>
      </c>
      <c r="N813" s="225" t="s">
        <v>43</v>
      </c>
      <c r="O813" s="46"/>
      <c r="P813" s="226">
        <f>O813*H813</f>
        <v>0</v>
      </c>
      <c r="Q813" s="226">
        <v>0</v>
      </c>
      <c r="R813" s="226">
        <f>Q813*H813</f>
        <v>0</v>
      </c>
      <c r="S813" s="226">
        <v>0</v>
      </c>
      <c r="T813" s="227">
        <f>S813*H813</f>
        <v>0</v>
      </c>
      <c r="AR813" s="23" t="s">
        <v>236</v>
      </c>
      <c r="AT813" s="23" t="s">
        <v>160</v>
      </c>
      <c r="AU813" s="23" t="s">
        <v>172</v>
      </c>
      <c r="AY813" s="23" t="s">
        <v>158</v>
      </c>
      <c r="BE813" s="228">
        <f>IF(N813="základní",J813,0)</f>
        <v>0</v>
      </c>
      <c r="BF813" s="228">
        <f>IF(N813="snížená",J813,0)</f>
        <v>0</v>
      </c>
      <c r="BG813" s="228">
        <f>IF(N813="zákl. přenesená",J813,0)</f>
        <v>0</v>
      </c>
      <c r="BH813" s="228">
        <f>IF(N813="sníž. přenesená",J813,0)</f>
        <v>0</v>
      </c>
      <c r="BI813" s="228">
        <f>IF(N813="nulová",J813,0)</f>
        <v>0</v>
      </c>
      <c r="BJ813" s="23" t="s">
        <v>77</v>
      </c>
      <c r="BK813" s="228">
        <f>ROUND(I813*H813,2)</f>
        <v>0</v>
      </c>
      <c r="BL813" s="23" t="s">
        <v>236</v>
      </c>
      <c r="BM813" s="23" t="s">
        <v>1368</v>
      </c>
    </row>
    <row r="814" spans="2:47" s="1" customFormat="1" ht="13.5">
      <c r="B814" s="45"/>
      <c r="C814" s="73"/>
      <c r="D814" s="229" t="s">
        <v>1331</v>
      </c>
      <c r="E814" s="73"/>
      <c r="F814" s="230" t="s">
        <v>1369</v>
      </c>
      <c r="G814" s="73"/>
      <c r="H814" s="73"/>
      <c r="I814" s="188"/>
      <c r="J814" s="73"/>
      <c r="K814" s="73"/>
      <c r="L814" s="71"/>
      <c r="M814" s="231"/>
      <c r="N814" s="46"/>
      <c r="O814" s="46"/>
      <c r="P814" s="46"/>
      <c r="Q814" s="46"/>
      <c r="R814" s="46"/>
      <c r="S814" s="46"/>
      <c r="T814" s="94"/>
      <c r="AT814" s="23" t="s">
        <v>1331</v>
      </c>
      <c r="AU814" s="23" t="s">
        <v>172</v>
      </c>
    </row>
    <row r="815" spans="2:65" s="1" customFormat="1" ht="16.5" customHeight="1">
      <c r="B815" s="45"/>
      <c r="C815" s="217" t="s">
        <v>1370</v>
      </c>
      <c r="D815" s="217" t="s">
        <v>160</v>
      </c>
      <c r="E815" s="218" t="s">
        <v>1371</v>
      </c>
      <c r="F815" s="219" t="s">
        <v>1372</v>
      </c>
      <c r="G815" s="220" t="s">
        <v>332</v>
      </c>
      <c r="H815" s="221">
        <v>24</v>
      </c>
      <c r="I815" s="222"/>
      <c r="J815" s="223">
        <f>ROUND(I815*H815,2)</f>
        <v>0</v>
      </c>
      <c r="K815" s="219" t="s">
        <v>21</v>
      </c>
      <c r="L815" s="71"/>
      <c r="M815" s="224" t="s">
        <v>21</v>
      </c>
      <c r="N815" s="225" t="s">
        <v>43</v>
      </c>
      <c r="O815" s="46"/>
      <c r="P815" s="226">
        <f>O815*H815</f>
        <v>0</v>
      </c>
      <c r="Q815" s="226">
        <v>0</v>
      </c>
      <c r="R815" s="226">
        <f>Q815*H815</f>
        <v>0</v>
      </c>
      <c r="S815" s="226">
        <v>0</v>
      </c>
      <c r="T815" s="227">
        <f>S815*H815</f>
        <v>0</v>
      </c>
      <c r="AR815" s="23" t="s">
        <v>236</v>
      </c>
      <c r="AT815" s="23" t="s">
        <v>160</v>
      </c>
      <c r="AU815" s="23" t="s">
        <v>172</v>
      </c>
      <c r="AY815" s="23" t="s">
        <v>158</v>
      </c>
      <c r="BE815" s="228">
        <f>IF(N815="základní",J815,0)</f>
        <v>0</v>
      </c>
      <c r="BF815" s="228">
        <f>IF(N815="snížená",J815,0)</f>
        <v>0</v>
      </c>
      <c r="BG815" s="228">
        <f>IF(N815="zákl. přenesená",J815,0)</f>
        <v>0</v>
      </c>
      <c r="BH815" s="228">
        <f>IF(N815="sníž. přenesená",J815,0)</f>
        <v>0</v>
      </c>
      <c r="BI815" s="228">
        <f>IF(N815="nulová",J815,0)</f>
        <v>0</v>
      </c>
      <c r="BJ815" s="23" t="s">
        <v>77</v>
      </c>
      <c r="BK815" s="228">
        <f>ROUND(I815*H815,2)</f>
        <v>0</v>
      </c>
      <c r="BL815" s="23" t="s">
        <v>236</v>
      </c>
      <c r="BM815" s="23" t="s">
        <v>1373</v>
      </c>
    </row>
    <row r="816" spans="2:47" s="1" customFormat="1" ht="13.5">
      <c r="B816" s="45"/>
      <c r="C816" s="73"/>
      <c r="D816" s="229" t="s">
        <v>1331</v>
      </c>
      <c r="E816" s="73"/>
      <c r="F816" s="230" t="s">
        <v>1374</v>
      </c>
      <c r="G816" s="73"/>
      <c r="H816" s="73"/>
      <c r="I816" s="188"/>
      <c r="J816" s="73"/>
      <c r="K816" s="73"/>
      <c r="L816" s="71"/>
      <c r="M816" s="231"/>
      <c r="N816" s="46"/>
      <c r="O816" s="46"/>
      <c r="P816" s="46"/>
      <c r="Q816" s="46"/>
      <c r="R816" s="46"/>
      <c r="S816" s="46"/>
      <c r="T816" s="94"/>
      <c r="AT816" s="23" t="s">
        <v>1331</v>
      </c>
      <c r="AU816" s="23" t="s">
        <v>172</v>
      </c>
    </row>
    <row r="817" spans="2:65" s="1" customFormat="1" ht="16.5" customHeight="1">
      <c r="B817" s="45"/>
      <c r="C817" s="217" t="s">
        <v>1375</v>
      </c>
      <c r="D817" s="217" t="s">
        <v>160</v>
      </c>
      <c r="E817" s="218" t="s">
        <v>1376</v>
      </c>
      <c r="F817" s="219" t="s">
        <v>1377</v>
      </c>
      <c r="G817" s="220" t="s">
        <v>332</v>
      </c>
      <c r="H817" s="221">
        <v>4</v>
      </c>
      <c r="I817" s="222"/>
      <c r="J817" s="223">
        <f>ROUND(I817*H817,2)</f>
        <v>0</v>
      </c>
      <c r="K817" s="219" t="s">
        <v>21</v>
      </c>
      <c r="L817" s="71"/>
      <c r="M817" s="224" t="s">
        <v>21</v>
      </c>
      <c r="N817" s="225" t="s">
        <v>43</v>
      </c>
      <c r="O817" s="46"/>
      <c r="P817" s="226">
        <f>O817*H817</f>
        <v>0</v>
      </c>
      <c r="Q817" s="226">
        <v>0</v>
      </c>
      <c r="R817" s="226">
        <f>Q817*H817</f>
        <v>0</v>
      </c>
      <c r="S817" s="226">
        <v>0</v>
      </c>
      <c r="T817" s="227">
        <f>S817*H817</f>
        <v>0</v>
      </c>
      <c r="AR817" s="23" t="s">
        <v>236</v>
      </c>
      <c r="AT817" s="23" t="s">
        <v>160</v>
      </c>
      <c r="AU817" s="23" t="s">
        <v>172</v>
      </c>
      <c r="AY817" s="23" t="s">
        <v>158</v>
      </c>
      <c r="BE817" s="228">
        <f>IF(N817="základní",J817,0)</f>
        <v>0</v>
      </c>
      <c r="BF817" s="228">
        <f>IF(N817="snížená",J817,0)</f>
        <v>0</v>
      </c>
      <c r="BG817" s="228">
        <f>IF(N817="zákl. přenesená",J817,0)</f>
        <v>0</v>
      </c>
      <c r="BH817" s="228">
        <f>IF(N817="sníž. přenesená",J817,0)</f>
        <v>0</v>
      </c>
      <c r="BI817" s="228">
        <f>IF(N817="nulová",J817,0)</f>
        <v>0</v>
      </c>
      <c r="BJ817" s="23" t="s">
        <v>77</v>
      </c>
      <c r="BK817" s="228">
        <f>ROUND(I817*H817,2)</f>
        <v>0</v>
      </c>
      <c r="BL817" s="23" t="s">
        <v>236</v>
      </c>
      <c r="BM817" s="23" t="s">
        <v>1378</v>
      </c>
    </row>
    <row r="818" spans="2:47" s="1" customFormat="1" ht="13.5">
      <c r="B818" s="45"/>
      <c r="C818" s="73"/>
      <c r="D818" s="229" t="s">
        <v>1331</v>
      </c>
      <c r="E818" s="73"/>
      <c r="F818" s="230" t="s">
        <v>1374</v>
      </c>
      <c r="G818" s="73"/>
      <c r="H818" s="73"/>
      <c r="I818" s="188"/>
      <c r="J818" s="73"/>
      <c r="K818" s="73"/>
      <c r="L818" s="71"/>
      <c r="M818" s="231"/>
      <c r="N818" s="46"/>
      <c r="O818" s="46"/>
      <c r="P818" s="46"/>
      <c r="Q818" s="46"/>
      <c r="R818" s="46"/>
      <c r="S818" s="46"/>
      <c r="T818" s="94"/>
      <c r="AT818" s="23" t="s">
        <v>1331</v>
      </c>
      <c r="AU818" s="23" t="s">
        <v>172</v>
      </c>
    </row>
    <row r="819" spans="2:65" s="1" customFormat="1" ht="16.5" customHeight="1">
      <c r="B819" s="45"/>
      <c r="C819" s="217" t="s">
        <v>1379</v>
      </c>
      <c r="D819" s="217" t="s">
        <v>160</v>
      </c>
      <c r="E819" s="218" t="s">
        <v>1380</v>
      </c>
      <c r="F819" s="219" t="s">
        <v>1381</v>
      </c>
      <c r="G819" s="220" t="s">
        <v>332</v>
      </c>
      <c r="H819" s="221">
        <v>9.5</v>
      </c>
      <c r="I819" s="222"/>
      <c r="J819" s="223">
        <f>ROUND(I819*H819,2)</f>
        <v>0</v>
      </c>
      <c r="K819" s="219" t="s">
        <v>21</v>
      </c>
      <c r="L819" s="71"/>
      <c r="M819" s="224" t="s">
        <v>21</v>
      </c>
      <c r="N819" s="225" t="s">
        <v>43</v>
      </c>
      <c r="O819" s="46"/>
      <c r="P819" s="226">
        <f>O819*H819</f>
        <v>0</v>
      </c>
      <c r="Q819" s="226">
        <v>0</v>
      </c>
      <c r="R819" s="226">
        <f>Q819*H819</f>
        <v>0</v>
      </c>
      <c r="S819" s="226">
        <v>0</v>
      </c>
      <c r="T819" s="227">
        <f>S819*H819</f>
        <v>0</v>
      </c>
      <c r="AR819" s="23" t="s">
        <v>236</v>
      </c>
      <c r="AT819" s="23" t="s">
        <v>160</v>
      </c>
      <c r="AU819" s="23" t="s">
        <v>172</v>
      </c>
      <c r="AY819" s="23" t="s">
        <v>158</v>
      </c>
      <c r="BE819" s="228">
        <f>IF(N819="základní",J819,0)</f>
        <v>0</v>
      </c>
      <c r="BF819" s="228">
        <f>IF(N819="snížená",J819,0)</f>
        <v>0</v>
      </c>
      <c r="BG819" s="228">
        <f>IF(N819="zákl. přenesená",J819,0)</f>
        <v>0</v>
      </c>
      <c r="BH819" s="228">
        <f>IF(N819="sníž. přenesená",J819,0)</f>
        <v>0</v>
      </c>
      <c r="BI819" s="228">
        <f>IF(N819="nulová",J819,0)</f>
        <v>0</v>
      </c>
      <c r="BJ819" s="23" t="s">
        <v>77</v>
      </c>
      <c r="BK819" s="228">
        <f>ROUND(I819*H819,2)</f>
        <v>0</v>
      </c>
      <c r="BL819" s="23" t="s">
        <v>236</v>
      </c>
      <c r="BM819" s="23" t="s">
        <v>1382</v>
      </c>
    </row>
    <row r="820" spans="2:47" s="1" customFormat="1" ht="13.5">
      <c r="B820" s="45"/>
      <c r="C820" s="73"/>
      <c r="D820" s="229" t="s">
        <v>1331</v>
      </c>
      <c r="E820" s="73"/>
      <c r="F820" s="230" t="s">
        <v>1383</v>
      </c>
      <c r="G820" s="73"/>
      <c r="H820" s="73"/>
      <c r="I820" s="188"/>
      <c r="J820" s="73"/>
      <c r="K820" s="73"/>
      <c r="L820" s="71"/>
      <c r="M820" s="231"/>
      <c r="N820" s="46"/>
      <c r="O820" s="46"/>
      <c r="P820" s="46"/>
      <c r="Q820" s="46"/>
      <c r="R820" s="46"/>
      <c r="S820" s="46"/>
      <c r="T820" s="94"/>
      <c r="AT820" s="23" t="s">
        <v>1331</v>
      </c>
      <c r="AU820" s="23" t="s">
        <v>172</v>
      </c>
    </row>
    <row r="821" spans="2:65" s="1" customFormat="1" ht="16.5" customHeight="1">
      <c r="B821" s="45"/>
      <c r="C821" s="217" t="s">
        <v>1384</v>
      </c>
      <c r="D821" s="217" t="s">
        <v>160</v>
      </c>
      <c r="E821" s="218" t="s">
        <v>1385</v>
      </c>
      <c r="F821" s="219" t="s">
        <v>1386</v>
      </c>
      <c r="G821" s="220" t="s">
        <v>332</v>
      </c>
      <c r="H821" s="221">
        <v>5.5</v>
      </c>
      <c r="I821" s="222"/>
      <c r="J821" s="223">
        <f>ROUND(I821*H821,2)</f>
        <v>0</v>
      </c>
      <c r="K821" s="219" t="s">
        <v>21</v>
      </c>
      <c r="L821" s="71"/>
      <c r="M821" s="224" t="s">
        <v>21</v>
      </c>
      <c r="N821" s="225" t="s">
        <v>43</v>
      </c>
      <c r="O821" s="46"/>
      <c r="P821" s="226">
        <f>O821*H821</f>
        <v>0</v>
      </c>
      <c r="Q821" s="226">
        <v>0</v>
      </c>
      <c r="R821" s="226">
        <f>Q821*H821</f>
        <v>0</v>
      </c>
      <c r="S821" s="226">
        <v>0</v>
      </c>
      <c r="T821" s="227">
        <f>S821*H821</f>
        <v>0</v>
      </c>
      <c r="AR821" s="23" t="s">
        <v>236</v>
      </c>
      <c r="AT821" s="23" t="s">
        <v>160</v>
      </c>
      <c r="AU821" s="23" t="s">
        <v>172</v>
      </c>
      <c r="AY821" s="23" t="s">
        <v>158</v>
      </c>
      <c r="BE821" s="228">
        <f>IF(N821="základní",J821,0)</f>
        <v>0</v>
      </c>
      <c r="BF821" s="228">
        <f>IF(N821="snížená",J821,0)</f>
        <v>0</v>
      </c>
      <c r="BG821" s="228">
        <f>IF(N821="zákl. přenesená",J821,0)</f>
        <v>0</v>
      </c>
      <c r="BH821" s="228">
        <f>IF(N821="sníž. přenesená",J821,0)</f>
        <v>0</v>
      </c>
      <c r="BI821" s="228">
        <f>IF(N821="nulová",J821,0)</f>
        <v>0</v>
      </c>
      <c r="BJ821" s="23" t="s">
        <v>77</v>
      </c>
      <c r="BK821" s="228">
        <f>ROUND(I821*H821,2)</f>
        <v>0</v>
      </c>
      <c r="BL821" s="23" t="s">
        <v>236</v>
      </c>
      <c r="BM821" s="23" t="s">
        <v>1387</v>
      </c>
    </row>
    <row r="822" spans="2:47" s="1" customFormat="1" ht="13.5">
      <c r="B822" s="45"/>
      <c r="C822" s="73"/>
      <c r="D822" s="229" t="s">
        <v>1331</v>
      </c>
      <c r="E822" s="73"/>
      <c r="F822" s="230" t="s">
        <v>1383</v>
      </c>
      <c r="G822" s="73"/>
      <c r="H822" s="73"/>
      <c r="I822" s="188"/>
      <c r="J822" s="73"/>
      <c r="K822" s="73"/>
      <c r="L822" s="71"/>
      <c r="M822" s="231"/>
      <c r="N822" s="46"/>
      <c r="O822" s="46"/>
      <c r="P822" s="46"/>
      <c r="Q822" s="46"/>
      <c r="R822" s="46"/>
      <c r="S822" s="46"/>
      <c r="T822" s="94"/>
      <c r="AT822" s="23" t="s">
        <v>1331</v>
      </c>
      <c r="AU822" s="23" t="s">
        <v>172</v>
      </c>
    </row>
    <row r="823" spans="2:65" s="1" customFormat="1" ht="16.5" customHeight="1">
      <c r="B823" s="45"/>
      <c r="C823" s="217" t="s">
        <v>1388</v>
      </c>
      <c r="D823" s="217" t="s">
        <v>160</v>
      </c>
      <c r="E823" s="218" t="s">
        <v>1389</v>
      </c>
      <c r="F823" s="219" t="s">
        <v>1390</v>
      </c>
      <c r="G823" s="220" t="s">
        <v>332</v>
      </c>
      <c r="H823" s="221">
        <v>11</v>
      </c>
      <c r="I823" s="222"/>
      <c r="J823" s="223">
        <f>ROUND(I823*H823,2)</f>
        <v>0</v>
      </c>
      <c r="K823" s="219" t="s">
        <v>21</v>
      </c>
      <c r="L823" s="71"/>
      <c r="M823" s="224" t="s">
        <v>21</v>
      </c>
      <c r="N823" s="225" t="s">
        <v>43</v>
      </c>
      <c r="O823" s="46"/>
      <c r="P823" s="226">
        <f>O823*H823</f>
        <v>0</v>
      </c>
      <c r="Q823" s="226">
        <v>0</v>
      </c>
      <c r="R823" s="226">
        <f>Q823*H823</f>
        <v>0</v>
      </c>
      <c r="S823" s="226">
        <v>0</v>
      </c>
      <c r="T823" s="227">
        <f>S823*H823</f>
        <v>0</v>
      </c>
      <c r="AR823" s="23" t="s">
        <v>236</v>
      </c>
      <c r="AT823" s="23" t="s">
        <v>160</v>
      </c>
      <c r="AU823" s="23" t="s">
        <v>172</v>
      </c>
      <c r="AY823" s="23" t="s">
        <v>158</v>
      </c>
      <c r="BE823" s="228">
        <f>IF(N823="základní",J823,0)</f>
        <v>0</v>
      </c>
      <c r="BF823" s="228">
        <f>IF(N823="snížená",J823,0)</f>
        <v>0</v>
      </c>
      <c r="BG823" s="228">
        <f>IF(N823="zákl. přenesená",J823,0)</f>
        <v>0</v>
      </c>
      <c r="BH823" s="228">
        <f>IF(N823="sníž. přenesená",J823,0)</f>
        <v>0</v>
      </c>
      <c r="BI823" s="228">
        <f>IF(N823="nulová",J823,0)</f>
        <v>0</v>
      </c>
      <c r="BJ823" s="23" t="s">
        <v>77</v>
      </c>
      <c r="BK823" s="228">
        <f>ROUND(I823*H823,2)</f>
        <v>0</v>
      </c>
      <c r="BL823" s="23" t="s">
        <v>236</v>
      </c>
      <c r="BM823" s="23" t="s">
        <v>1391</v>
      </c>
    </row>
    <row r="824" spans="2:47" s="1" customFormat="1" ht="13.5">
      <c r="B824" s="45"/>
      <c r="C824" s="73"/>
      <c r="D824" s="229" t="s">
        <v>1331</v>
      </c>
      <c r="E824" s="73"/>
      <c r="F824" s="230" t="s">
        <v>1392</v>
      </c>
      <c r="G824" s="73"/>
      <c r="H824" s="73"/>
      <c r="I824" s="188"/>
      <c r="J824" s="73"/>
      <c r="K824" s="73"/>
      <c r="L824" s="71"/>
      <c r="M824" s="231"/>
      <c r="N824" s="46"/>
      <c r="O824" s="46"/>
      <c r="P824" s="46"/>
      <c r="Q824" s="46"/>
      <c r="R824" s="46"/>
      <c r="S824" s="46"/>
      <c r="T824" s="94"/>
      <c r="AT824" s="23" t="s">
        <v>1331</v>
      </c>
      <c r="AU824" s="23" t="s">
        <v>172</v>
      </c>
    </row>
    <row r="825" spans="2:65" s="1" customFormat="1" ht="16.5" customHeight="1">
      <c r="B825" s="45"/>
      <c r="C825" s="217" t="s">
        <v>1393</v>
      </c>
      <c r="D825" s="217" t="s">
        <v>160</v>
      </c>
      <c r="E825" s="218" t="s">
        <v>1394</v>
      </c>
      <c r="F825" s="219" t="s">
        <v>1395</v>
      </c>
      <c r="G825" s="220" t="s">
        <v>332</v>
      </c>
      <c r="H825" s="221">
        <v>11</v>
      </c>
      <c r="I825" s="222"/>
      <c r="J825" s="223">
        <f>ROUND(I825*H825,2)</f>
        <v>0</v>
      </c>
      <c r="K825" s="219" t="s">
        <v>21</v>
      </c>
      <c r="L825" s="71"/>
      <c r="M825" s="224" t="s">
        <v>21</v>
      </c>
      <c r="N825" s="225" t="s">
        <v>43</v>
      </c>
      <c r="O825" s="46"/>
      <c r="P825" s="226">
        <f>O825*H825</f>
        <v>0</v>
      </c>
      <c r="Q825" s="226">
        <v>0</v>
      </c>
      <c r="R825" s="226">
        <f>Q825*H825</f>
        <v>0</v>
      </c>
      <c r="S825" s="226">
        <v>0</v>
      </c>
      <c r="T825" s="227">
        <f>S825*H825</f>
        <v>0</v>
      </c>
      <c r="AR825" s="23" t="s">
        <v>236</v>
      </c>
      <c r="AT825" s="23" t="s">
        <v>160</v>
      </c>
      <c r="AU825" s="23" t="s">
        <v>172</v>
      </c>
      <c r="AY825" s="23" t="s">
        <v>158</v>
      </c>
      <c r="BE825" s="228">
        <f>IF(N825="základní",J825,0)</f>
        <v>0</v>
      </c>
      <c r="BF825" s="228">
        <f>IF(N825="snížená",J825,0)</f>
        <v>0</v>
      </c>
      <c r="BG825" s="228">
        <f>IF(N825="zákl. přenesená",J825,0)</f>
        <v>0</v>
      </c>
      <c r="BH825" s="228">
        <f>IF(N825="sníž. přenesená",J825,0)</f>
        <v>0</v>
      </c>
      <c r="BI825" s="228">
        <f>IF(N825="nulová",J825,0)</f>
        <v>0</v>
      </c>
      <c r="BJ825" s="23" t="s">
        <v>77</v>
      </c>
      <c r="BK825" s="228">
        <f>ROUND(I825*H825,2)</f>
        <v>0</v>
      </c>
      <c r="BL825" s="23" t="s">
        <v>236</v>
      </c>
      <c r="BM825" s="23" t="s">
        <v>1396</v>
      </c>
    </row>
    <row r="826" spans="2:47" s="1" customFormat="1" ht="13.5">
      <c r="B826" s="45"/>
      <c r="C826" s="73"/>
      <c r="D826" s="229" t="s">
        <v>1331</v>
      </c>
      <c r="E826" s="73"/>
      <c r="F826" s="230" t="s">
        <v>1397</v>
      </c>
      <c r="G826" s="73"/>
      <c r="H826" s="73"/>
      <c r="I826" s="188"/>
      <c r="J826" s="73"/>
      <c r="K826" s="73"/>
      <c r="L826" s="71"/>
      <c r="M826" s="231"/>
      <c r="N826" s="46"/>
      <c r="O826" s="46"/>
      <c r="P826" s="46"/>
      <c r="Q826" s="46"/>
      <c r="R826" s="46"/>
      <c r="S826" s="46"/>
      <c r="T826" s="94"/>
      <c r="AT826" s="23" t="s">
        <v>1331</v>
      </c>
      <c r="AU826" s="23" t="s">
        <v>172</v>
      </c>
    </row>
    <row r="827" spans="2:65" s="1" customFormat="1" ht="16.5" customHeight="1">
      <c r="B827" s="45"/>
      <c r="C827" s="217" t="s">
        <v>1398</v>
      </c>
      <c r="D827" s="217" t="s">
        <v>160</v>
      </c>
      <c r="E827" s="218" t="s">
        <v>1399</v>
      </c>
      <c r="F827" s="219" t="s">
        <v>1400</v>
      </c>
      <c r="G827" s="220" t="s">
        <v>332</v>
      </c>
      <c r="H827" s="221">
        <v>20</v>
      </c>
      <c r="I827" s="222"/>
      <c r="J827" s="223">
        <f>ROUND(I827*H827,2)</f>
        <v>0</v>
      </c>
      <c r="K827" s="219" t="s">
        <v>21</v>
      </c>
      <c r="L827" s="71"/>
      <c r="M827" s="224" t="s">
        <v>21</v>
      </c>
      <c r="N827" s="225" t="s">
        <v>43</v>
      </c>
      <c r="O827" s="46"/>
      <c r="P827" s="226">
        <f>O827*H827</f>
        <v>0</v>
      </c>
      <c r="Q827" s="226">
        <v>0</v>
      </c>
      <c r="R827" s="226">
        <f>Q827*H827</f>
        <v>0</v>
      </c>
      <c r="S827" s="226">
        <v>0</v>
      </c>
      <c r="T827" s="227">
        <f>S827*H827</f>
        <v>0</v>
      </c>
      <c r="AR827" s="23" t="s">
        <v>236</v>
      </c>
      <c r="AT827" s="23" t="s">
        <v>160</v>
      </c>
      <c r="AU827" s="23" t="s">
        <v>172</v>
      </c>
      <c r="AY827" s="23" t="s">
        <v>158</v>
      </c>
      <c r="BE827" s="228">
        <f>IF(N827="základní",J827,0)</f>
        <v>0</v>
      </c>
      <c r="BF827" s="228">
        <f>IF(N827="snížená",J827,0)</f>
        <v>0</v>
      </c>
      <c r="BG827" s="228">
        <f>IF(N827="zákl. přenesená",J827,0)</f>
        <v>0</v>
      </c>
      <c r="BH827" s="228">
        <f>IF(N827="sníž. přenesená",J827,0)</f>
        <v>0</v>
      </c>
      <c r="BI827" s="228">
        <f>IF(N827="nulová",J827,0)</f>
        <v>0</v>
      </c>
      <c r="BJ827" s="23" t="s">
        <v>77</v>
      </c>
      <c r="BK827" s="228">
        <f>ROUND(I827*H827,2)</f>
        <v>0</v>
      </c>
      <c r="BL827" s="23" t="s">
        <v>236</v>
      </c>
      <c r="BM827" s="23" t="s">
        <v>1401</v>
      </c>
    </row>
    <row r="828" spans="2:47" s="1" customFormat="1" ht="13.5">
      <c r="B828" s="45"/>
      <c r="C828" s="73"/>
      <c r="D828" s="229" t="s">
        <v>1331</v>
      </c>
      <c r="E828" s="73"/>
      <c r="F828" s="230" t="s">
        <v>1402</v>
      </c>
      <c r="G828" s="73"/>
      <c r="H828" s="73"/>
      <c r="I828" s="188"/>
      <c r="J828" s="73"/>
      <c r="K828" s="73"/>
      <c r="L828" s="71"/>
      <c r="M828" s="231"/>
      <c r="N828" s="46"/>
      <c r="O828" s="46"/>
      <c r="P828" s="46"/>
      <c r="Q828" s="46"/>
      <c r="R828" s="46"/>
      <c r="S828" s="46"/>
      <c r="T828" s="94"/>
      <c r="AT828" s="23" t="s">
        <v>1331</v>
      </c>
      <c r="AU828" s="23" t="s">
        <v>172</v>
      </c>
    </row>
    <row r="829" spans="2:63" s="10" customFormat="1" ht="22.3" customHeight="1">
      <c r="B829" s="201"/>
      <c r="C829" s="202"/>
      <c r="D829" s="203" t="s">
        <v>71</v>
      </c>
      <c r="E829" s="215" t="s">
        <v>1403</v>
      </c>
      <c r="F829" s="215" t="s">
        <v>1404</v>
      </c>
      <c r="G829" s="202"/>
      <c r="H829" s="202"/>
      <c r="I829" s="205"/>
      <c r="J829" s="216">
        <f>BK829</f>
        <v>0</v>
      </c>
      <c r="K829" s="202"/>
      <c r="L829" s="207"/>
      <c r="M829" s="208"/>
      <c r="N829" s="209"/>
      <c r="O829" s="209"/>
      <c r="P829" s="210">
        <f>SUM(P830:P835)</f>
        <v>0</v>
      </c>
      <c r="Q829" s="209"/>
      <c r="R829" s="210">
        <f>SUM(R830:R835)</f>
        <v>0</v>
      </c>
      <c r="S829" s="209"/>
      <c r="T829" s="211">
        <f>SUM(T830:T835)</f>
        <v>0</v>
      </c>
      <c r="AR829" s="212" t="s">
        <v>82</v>
      </c>
      <c r="AT829" s="213" t="s">
        <v>71</v>
      </c>
      <c r="AU829" s="213" t="s">
        <v>82</v>
      </c>
      <c r="AY829" s="212" t="s">
        <v>158</v>
      </c>
      <c r="BK829" s="214">
        <f>SUM(BK830:BK835)</f>
        <v>0</v>
      </c>
    </row>
    <row r="830" spans="2:65" s="1" customFormat="1" ht="16.5" customHeight="1">
      <c r="B830" s="45"/>
      <c r="C830" s="217" t="s">
        <v>1405</v>
      </c>
      <c r="D830" s="217" t="s">
        <v>160</v>
      </c>
      <c r="E830" s="218" t="s">
        <v>1406</v>
      </c>
      <c r="F830" s="219" t="s">
        <v>1407</v>
      </c>
      <c r="G830" s="220" t="s">
        <v>332</v>
      </c>
      <c r="H830" s="221">
        <v>191</v>
      </c>
      <c r="I830" s="222"/>
      <c r="J830" s="223">
        <f>ROUND(I830*H830,2)</f>
        <v>0</v>
      </c>
      <c r="K830" s="219" t="s">
        <v>21</v>
      </c>
      <c r="L830" s="71"/>
      <c r="M830" s="224" t="s">
        <v>21</v>
      </c>
      <c r="N830" s="225" t="s">
        <v>43</v>
      </c>
      <c r="O830" s="46"/>
      <c r="P830" s="226">
        <f>O830*H830</f>
        <v>0</v>
      </c>
      <c r="Q830" s="226">
        <v>0</v>
      </c>
      <c r="R830" s="226">
        <f>Q830*H830</f>
        <v>0</v>
      </c>
      <c r="S830" s="226">
        <v>0</v>
      </c>
      <c r="T830" s="227">
        <f>S830*H830</f>
        <v>0</v>
      </c>
      <c r="AR830" s="23" t="s">
        <v>236</v>
      </c>
      <c r="AT830" s="23" t="s">
        <v>160</v>
      </c>
      <c r="AU830" s="23" t="s">
        <v>172</v>
      </c>
      <c r="AY830" s="23" t="s">
        <v>158</v>
      </c>
      <c r="BE830" s="228">
        <f>IF(N830="základní",J830,0)</f>
        <v>0</v>
      </c>
      <c r="BF830" s="228">
        <f>IF(N830="snížená",J830,0)</f>
        <v>0</v>
      </c>
      <c r="BG830" s="228">
        <f>IF(N830="zákl. přenesená",J830,0)</f>
        <v>0</v>
      </c>
      <c r="BH830" s="228">
        <f>IF(N830="sníž. přenesená",J830,0)</f>
        <v>0</v>
      </c>
      <c r="BI830" s="228">
        <f>IF(N830="nulová",J830,0)</f>
        <v>0</v>
      </c>
      <c r="BJ830" s="23" t="s">
        <v>77</v>
      </c>
      <c r="BK830" s="228">
        <f>ROUND(I830*H830,2)</f>
        <v>0</v>
      </c>
      <c r="BL830" s="23" t="s">
        <v>236</v>
      </c>
      <c r="BM830" s="23" t="s">
        <v>1408</v>
      </c>
    </row>
    <row r="831" spans="2:47" s="1" customFormat="1" ht="13.5">
      <c r="B831" s="45"/>
      <c r="C831" s="73"/>
      <c r="D831" s="229" t="s">
        <v>1331</v>
      </c>
      <c r="E831" s="73"/>
      <c r="F831" s="230" t="s">
        <v>1409</v>
      </c>
      <c r="G831" s="73"/>
      <c r="H831" s="73"/>
      <c r="I831" s="188"/>
      <c r="J831" s="73"/>
      <c r="K831" s="73"/>
      <c r="L831" s="71"/>
      <c r="M831" s="231"/>
      <c r="N831" s="46"/>
      <c r="O831" s="46"/>
      <c r="P831" s="46"/>
      <c r="Q831" s="46"/>
      <c r="R831" s="46"/>
      <c r="S831" s="46"/>
      <c r="T831" s="94"/>
      <c r="AT831" s="23" t="s">
        <v>1331</v>
      </c>
      <c r="AU831" s="23" t="s">
        <v>172</v>
      </c>
    </row>
    <row r="832" spans="2:65" s="1" customFormat="1" ht="16.5" customHeight="1">
      <c r="B832" s="45"/>
      <c r="C832" s="217" t="s">
        <v>1410</v>
      </c>
      <c r="D832" s="217" t="s">
        <v>160</v>
      </c>
      <c r="E832" s="218" t="s">
        <v>1411</v>
      </c>
      <c r="F832" s="219" t="s">
        <v>1412</v>
      </c>
      <c r="G832" s="220" t="s">
        <v>332</v>
      </c>
      <c r="H832" s="221">
        <v>65.5</v>
      </c>
      <c r="I832" s="222"/>
      <c r="J832" s="223">
        <f>ROUND(I832*H832,2)</f>
        <v>0</v>
      </c>
      <c r="K832" s="219" t="s">
        <v>21</v>
      </c>
      <c r="L832" s="71"/>
      <c r="M832" s="224" t="s">
        <v>21</v>
      </c>
      <c r="N832" s="225" t="s">
        <v>43</v>
      </c>
      <c r="O832" s="46"/>
      <c r="P832" s="226">
        <f>O832*H832</f>
        <v>0</v>
      </c>
      <c r="Q832" s="226">
        <v>0</v>
      </c>
      <c r="R832" s="226">
        <f>Q832*H832</f>
        <v>0</v>
      </c>
      <c r="S832" s="226">
        <v>0</v>
      </c>
      <c r="T832" s="227">
        <f>S832*H832</f>
        <v>0</v>
      </c>
      <c r="AR832" s="23" t="s">
        <v>236</v>
      </c>
      <c r="AT832" s="23" t="s">
        <v>160</v>
      </c>
      <c r="AU832" s="23" t="s">
        <v>172</v>
      </c>
      <c r="AY832" s="23" t="s">
        <v>158</v>
      </c>
      <c r="BE832" s="228">
        <f>IF(N832="základní",J832,0)</f>
        <v>0</v>
      </c>
      <c r="BF832" s="228">
        <f>IF(N832="snížená",J832,0)</f>
        <v>0</v>
      </c>
      <c r="BG832" s="228">
        <f>IF(N832="zákl. přenesená",J832,0)</f>
        <v>0</v>
      </c>
      <c r="BH832" s="228">
        <f>IF(N832="sníž. přenesená",J832,0)</f>
        <v>0</v>
      </c>
      <c r="BI832" s="228">
        <f>IF(N832="nulová",J832,0)</f>
        <v>0</v>
      </c>
      <c r="BJ832" s="23" t="s">
        <v>77</v>
      </c>
      <c r="BK832" s="228">
        <f>ROUND(I832*H832,2)</f>
        <v>0</v>
      </c>
      <c r="BL832" s="23" t="s">
        <v>236</v>
      </c>
      <c r="BM832" s="23" t="s">
        <v>1413</v>
      </c>
    </row>
    <row r="833" spans="2:47" s="1" customFormat="1" ht="13.5">
      <c r="B833" s="45"/>
      <c r="C833" s="73"/>
      <c r="D833" s="229" t="s">
        <v>1331</v>
      </c>
      <c r="E833" s="73"/>
      <c r="F833" s="230" t="s">
        <v>1414</v>
      </c>
      <c r="G833" s="73"/>
      <c r="H833" s="73"/>
      <c r="I833" s="188"/>
      <c r="J833" s="73"/>
      <c r="K833" s="73"/>
      <c r="L833" s="71"/>
      <c r="M833" s="231"/>
      <c r="N833" s="46"/>
      <c r="O833" s="46"/>
      <c r="P833" s="46"/>
      <c r="Q833" s="46"/>
      <c r="R833" s="46"/>
      <c r="S833" s="46"/>
      <c r="T833" s="94"/>
      <c r="AT833" s="23" t="s">
        <v>1331</v>
      </c>
      <c r="AU833" s="23" t="s">
        <v>172</v>
      </c>
    </row>
    <row r="834" spans="2:65" s="1" customFormat="1" ht="16.5" customHeight="1">
      <c r="B834" s="45"/>
      <c r="C834" s="217" t="s">
        <v>1415</v>
      </c>
      <c r="D834" s="217" t="s">
        <v>160</v>
      </c>
      <c r="E834" s="218" t="s">
        <v>1416</v>
      </c>
      <c r="F834" s="219" t="s">
        <v>1417</v>
      </c>
      <c r="G834" s="220" t="s">
        <v>332</v>
      </c>
      <c r="H834" s="221">
        <v>125.5</v>
      </c>
      <c r="I834" s="222"/>
      <c r="J834" s="223">
        <f>ROUND(I834*H834,2)</f>
        <v>0</v>
      </c>
      <c r="K834" s="219" t="s">
        <v>21</v>
      </c>
      <c r="L834" s="71"/>
      <c r="M834" s="224" t="s">
        <v>21</v>
      </c>
      <c r="N834" s="225" t="s">
        <v>43</v>
      </c>
      <c r="O834" s="46"/>
      <c r="P834" s="226">
        <f>O834*H834</f>
        <v>0</v>
      </c>
      <c r="Q834" s="226">
        <v>0</v>
      </c>
      <c r="R834" s="226">
        <f>Q834*H834</f>
        <v>0</v>
      </c>
      <c r="S834" s="226">
        <v>0</v>
      </c>
      <c r="T834" s="227">
        <f>S834*H834</f>
        <v>0</v>
      </c>
      <c r="AR834" s="23" t="s">
        <v>236</v>
      </c>
      <c r="AT834" s="23" t="s">
        <v>160</v>
      </c>
      <c r="AU834" s="23" t="s">
        <v>172</v>
      </c>
      <c r="AY834" s="23" t="s">
        <v>158</v>
      </c>
      <c r="BE834" s="228">
        <f>IF(N834="základní",J834,0)</f>
        <v>0</v>
      </c>
      <c r="BF834" s="228">
        <f>IF(N834="snížená",J834,0)</f>
        <v>0</v>
      </c>
      <c r="BG834" s="228">
        <f>IF(N834="zákl. přenesená",J834,0)</f>
        <v>0</v>
      </c>
      <c r="BH834" s="228">
        <f>IF(N834="sníž. přenesená",J834,0)</f>
        <v>0</v>
      </c>
      <c r="BI834" s="228">
        <f>IF(N834="nulová",J834,0)</f>
        <v>0</v>
      </c>
      <c r="BJ834" s="23" t="s">
        <v>77</v>
      </c>
      <c r="BK834" s="228">
        <f>ROUND(I834*H834,2)</f>
        <v>0</v>
      </c>
      <c r="BL834" s="23" t="s">
        <v>236</v>
      </c>
      <c r="BM834" s="23" t="s">
        <v>1418</v>
      </c>
    </row>
    <row r="835" spans="2:47" s="1" customFormat="1" ht="13.5">
      <c r="B835" s="45"/>
      <c r="C835" s="73"/>
      <c r="D835" s="229" t="s">
        <v>1331</v>
      </c>
      <c r="E835" s="73"/>
      <c r="F835" s="230" t="s">
        <v>1419</v>
      </c>
      <c r="G835" s="73"/>
      <c r="H835" s="73"/>
      <c r="I835" s="188"/>
      <c r="J835" s="73"/>
      <c r="K835" s="73"/>
      <c r="L835" s="71"/>
      <c r="M835" s="231"/>
      <c r="N835" s="46"/>
      <c r="O835" s="46"/>
      <c r="P835" s="46"/>
      <c r="Q835" s="46"/>
      <c r="R835" s="46"/>
      <c r="S835" s="46"/>
      <c r="T835" s="94"/>
      <c r="AT835" s="23" t="s">
        <v>1331</v>
      </c>
      <c r="AU835" s="23" t="s">
        <v>172</v>
      </c>
    </row>
    <row r="836" spans="2:63" s="10" customFormat="1" ht="22.3" customHeight="1">
      <c r="B836" s="201"/>
      <c r="C836" s="202"/>
      <c r="D836" s="203" t="s">
        <v>71</v>
      </c>
      <c r="E836" s="215" t="s">
        <v>1420</v>
      </c>
      <c r="F836" s="215" t="s">
        <v>1421</v>
      </c>
      <c r="G836" s="202"/>
      <c r="H836" s="202"/>
      <c r="I836" s="205"/>
      <c r="J836" s="216">
        <f>BK836</f>
        <v>0</v>
      </c>
      <c r="K836" s="202"/>
      <c r="L836" s="207"/>
      <c r="M836" s="208"/>
      <c r="N836" s="209"/>
      <c r="O836" s="209"/>
      <c r="P836" s="210">
        <f>SUM(P837:P842)</f>
        <v>0</v>
      </c>
      <c r="Q836" s="209"/>
      <c r="R836" s="210">
        <f>SUM(R837:R842)</f>
        <v>0</v>
      </c>
      <c r="S836" s="209"/>
      <c r="T836" s="211">
        <f>SUM(T837:T842)</f>
        <v>0</v>
      </c>
      <c r="AR836" s="212" t="s">
        <v>82</v>
      </c>
      <c r="AT836" s="213" t="s">
        <v>71</v>
      </c>
      <c r="AU836" s="213" t="s">
        <v>82</v>
      </c>
      <c r="AY836" s="212" t="s">
        <v>158</v>
      </c>
      <c r="BK836" s="214">
        <f>SUM(BK837:BK842)</f>
        <v>0</v>
      </c>
    </row>
    <row r="837" spans="2:65" s="1" customFormat="1" ht="16.5" customHeight="1">
      <c r="B837" s="45"/>
      <c r="C837" s="217" t="s">
        <v>1422</v>
      </c>
      <c r="D837" s="217" t="s">
        <v>160</v>
      </c>
      <c r="E837" s="218" t="s">
        <v>1423</v>
      </c>
      <c r="F837" s="219" t="s">
        <v>1424</v>
      </c>
      <c r="G837" s="220" t="s">
        <v>332</v>
      </c>
      <c r="H837" s="221">
        <v>19.5</v>
      </c>
      <c r="I837" s="222"/>
      <c r="J837" s="223">
        <f>ROUND(I837*H837,2)</f>
        <v>0</v>
      </c>
      <c r="K837" s="219" t="s">
        <v>21</v>
      </c>
      <c r="L837" s="71"/>
      <c r="M837" s="224" t="s">
        <v>21</v>
      </c>
      <c r="N837" s="225" t="s">
        <v>43</v>
      </c>
      <c r="O837" s="46"/>
      <c r="P837" s="226">
        <f>O837*H837</f>
        <v>0</v>
      </c>
      <c r="Q837" s="226">
        <v>0</v>
      </c>
      <c r="R837" s="226">
        <f>Q837*H837</f>
        <v>0</v>
      </c>
      <c r="S837" s="226">
        <v>0</v>
      </c>
      <c r="T837" s="227">
        <f>S837*H837</f>
        <v>0</v>
      </c>
      <c r="AR837" s="23" t="s">
        <v>236</v>
      </c>
      <c r="AT837" s="23" t="s">
        <v>160</v>
      </c>
      <c r="AU837" s="23" t="s">
        <v>172</v>
      </c>
      <c r="AY837" s="23" t="s">
        <v>158</v>
      </c>
      <c r="BE837" s="228">
        <f>IF(N837="základní",J837,0)</f>
        <v>0</v>
      </c>
      <c r="BF837" s="228">
        <f>IF(N837="snížená",J837,0)</f>
        <v>0</v>
      </c>
      <c r="BG837" s="228">
        <f>IF(N837="zákl. přenesená",J837,0)</f>
        <v>0</v>
      </c>
      <c r="BH837" s="228">
        <f>IF(N837="sníž. přenesená",J837,0)</f>
        <v>0</v>
      </c>
      <c r="BI837" s="228">
        <f>IF(N837="nulová",J837,0)</f>
        <v>0</v>
      </c>
      <c r="BJ837" s="23" t="s">
        <v>77</v>
      </c>
      <c r="BK837" s="228">
        <f>ROUND(I837*H837,2)</f>
        <v>0</v>
      </c>
      <c r="BL837" s="23" t="s">
        <v>236</v>
      </c>
      <c r="BM837" s="23" t="s">
        <v>1425</v>
      </c>
    </row>
    <row r="838" spans="2:47" s="1" customFormat="1" ht="13.5">
      <c r="B838" s="45"/>
      <c r="C838" s="73"/>
      <c r="D838" s="229" t="s">
        <v>1331</v>
      </c>
      <c r="E838" s="73"/>
      <c r="F838" s="230" t="s">
        <v>1426</v>
      </c>
      <c r="G838" s="73"/>
      <c r="H838" s="73"/>
      <c r="I838" s="188"/>
      <c r="J838" s="73"/>
      <c r="K838" s="73"/>
      <c r="L838" s="71"/>
      <c r="M838" s="231"/>
      <c r="N838" s="46"/>
      <c r="O838" s="46"/>
      <c r="P838" s="46"/>
      <c r="Q838" s="46"/>
      <c r="R838" s="46"/>
      <c r="S838" s="46"/>
      <c r="T838" s="94"/>
      <c r="AT838" s="23" t="s">
        <v>1331</v>
      </c>
      <c r="AU838" s="23" t="s">
        <v>172</v>
      </c>
    </row>
    <row r="839" spans="2:65" s="1" customFormat="1" ht="16.5" customHeight="1">
      <c r="B839" s="45"/>
      <c r="C839" s="217" t="s">
        <v>1427</v>
      </c>
      <c r="D839" s="217" t="s">
        <v>160</v>
      </c>
      <c r="E839" s="218" t="s">
        <v>1428</v>
      </c>
      <c r="F839" s="219" t="s">
        <v>1429</v>
      </c>
      <c r="G839" s="220" t="s">
        <v>332</v>
      </c>
      <c r="H839" s="221">
        <v>19.5</v>
      </c>
      <c r="I839" s="222"/>
      <c r="J839" s="223">
        <f>ROUND(I839*H839,2)</f>
        <v>0</v>
      </c>
      <c r="K839" s="219" t="s">
        <v>21</v>
      </c>
      <c r="L839" s="71"/>
      <c r="M839" s="224" t="s">
        <v>21</v>
      </c>
      <c r="N839" s="225" t="s">
        <v>43</v>
      </c>
      <c r="O839" s="46"/>
      <c r="P839" s="226">
        <f>O839*H839</f>
        <v>0</v>
      </c>
      <c r="Q839" s="226">
        <v>0</v>
      </c>
      <c r="R839" s="226">
        <f>Q839*H839</f>
        <v>0</v>
      </c>
      <c r="S839" s="226">
        <v>0</v>
      </c>
      <c r="T839" s="227">
        <f>S839*H839</f>
        <v>0</v>
      </c>
      <c r="AR839" s="23" t="s">
        <v>236</v>
      </c>
      <c r="AT839" s="23" t="s">
        <v>160</v>
      </c>
      <c r="AU839" s="23" t="s">
        <v>172</v>
      </c>
      <c r="AY839" s="23" t="s">
        <v>158</v>
      </c>
      <c r="BE839" s="228">
        <f>IF(N839="základní",J839,0)</f>
        <v>0</v>
      </c>
      <c r="BF839" s="228">
        <f>IF(N839="snížená",J839,0)</f>
        <v>0</v>
      </c>
      <c r="BG839" s="228">
        <f>IF(N839="zákl. přenesená",J839,0)</f>
        <v>0</v>
      </c>
      <c r="BH839" s="228">
        <f>IF(N839="sníž. přenesená",J839,0)</f>
        <v>0</v>
      </c>
      <c r="BI839" s="228">
        <f>IF(N839="nulová",J839,0)</f>
        <v>0</v>
      </c>
      <c r="BJ839" s="23" t="s">
        <v>77</v>
      </c>
      <c r="BK839" s="228">
        <f>ROUND(I839*H839,2)</f>
        <v>0</v>
      </c>
      <c r="BL839" s="23" t="s">
        <v>236</v>
      </c>
      <c r="BM839" s="23" t="s">
        <v>1430</v>
      </c>
    </row>
    <row r="840" spans="2:47" s="1" customFormat="1" ht="13.5">
      <c r="B840" s="45"/>
      <c r="C840" s="73"/>
      <c r="D840" s="229" t="s">
        <v>1331</v>
      </c>
      <c r="E840" s="73"/>
      <c r="F840" s="230" t="s">
        <v>1431</v>
      </c>
      <c r="G840" s="73"/>
      <c r="H840" s="73"/>
      <c r="I840" s="188"/>
      <c r="J840" s="73"/>
      <c r="K840" s="73"/>
      <c r="L840" s="71"/>
      <c r="M840" s="231"/>
      <c r="N840" s="46"/>
      <c r="O840" s="46"/>
      <c r="P840" s="46"/>
      <c r="Q840" s="46"/>
      <c r="R840" s="46"/>
      <c r="S840" s="46"/>
      <c r="T840" s="94"/>
      <c r="AT840" s="23" t="s">
        <v>1331</v>
      </c>
      <c r="AU840" s="23" t="s">
        <v>172</v>
      </c>
    </row>
    <row r="841" spans="2:65" s="1" customFormat="1" ht="16.5" customHeight="1">
      <c r="B841" s="45"/>
      <c r="C841" s="217" t="s">
        <v>1432</v>
      </c>
      <c r="D841" s="217" t="s">
        <v>160</v>
      </c>
      <c r="E841" s="218" t="s">
        <v>1433</v>
      </c>
      <c r="F841" s="219" t="s">
        <v>1434</v>
      </c>
      <c r="G841" s="220" t="s">
        <v>332</v>
      </c>
      <c r="H841" s="221">
        <v>31</v>
      </c>
      <c r="I841" s="222"/>
      <c r="J841" s="223">
        <f>ROUND(I841*H841,2)</f>
        <v>0</v>
      </c>
      <c r="K841" s="219" t="s">
        <v>21</v>
      </c>
      <c r="L841" s="71"/>
      <c r="M841" s="224" t="s">
        <v>21</v>
      </c>
      <c r="N841" s="225" t="s">
        <v>43</v>
      </c>
      <c r="O841" s="46"/>
      <c r="P841" s="226">
        <f>O841*H841</f>
        <v>0</v>
      </c>
      <c r="Q841" s="226">
        <v>0</v>
      </c>
      <c r="R841" s="226">
        <f>Q841*H841</f>
        <v>0</v>
      </c>
      <c r="S841" s="226">
        <v>0</v>
      </c>
      <c r="T841" s="227">
        <f>S841*H841</f>
        <v>0</v>
      </c>
      <c r="AR841" s="23" t="s">
        <v>236</v>
      </c>
      <c r="AT841" s="23" t="s">
        <v>160</v>
      </c>
      <c r="AU841" s="23" t="s">
        <v>172</v>
      </c>
      <c r="AY841" s="23" t="s">
        <v>158</v>
      </c>
      <c r="BE841" s="228">
        <f>IF(N841="základní",J841,0)</f>
        <v>0</v>
      </c>
      <c r="BF841" s="228">
        <f>IF(N841="snížená",J841,0)</f>
        <v>0</v>
      </c>
      <c r="BG841" s="228">
        <f>IF(N841="zákl. přenesená",J841,0)</f>
        <v>0</v>
      </c>
      <c r="BH841" s="228">
        <f>IF(N841="sníž. přenesená",J841,0)</f>
        <v>0</v>
      </c>
      <c r="BI841" s="228">
        <f>IF(N841="nulová",J841,0)</f>
        <v>0</v>
      </c>
      <c r="BJ841" s="23" t="s">
        <v>77</v>
      </c>
      <c r="BK841" s="228">
        <f>ROUND(I841*H841,2)</f>
        <v>0</v>
      </c>
      <c r="BL841" s="23" t="s">
        <v>236</v>
      </c>
      <c r="BM841" s="23" t="s">
        <v>1435</v>
      </c>
    </row>
    <row r="842" spans="2:47" s="1" customFormat="1" ht="13.5">
      <c r="B842" s="45"/>
      <c r="C842" s="73"/>
      <c r="D842" s="229" t="s">
        <v>1331</v>
      </c>
      <c r="E842" s="73"/>
      <c r="F842" s="230" t="s">
        <v>1436</v>
      </c>
      <c r="G842" s="73"/>
      <c r="H842" s="73"/>
      <c r="I842" s="188"/>
      <c r="J842" s="73"/>
      <c r="K842" s="73"/>
      <c r="L842" s="71"/>
      <c r="M842" s="231"/>
      <c r="N842" s="46"/>
      <c r="O842" s="46"/>
      <c r="P842" s="46"/>
      <c r="Q842" s="46"/>
      <c r="R842" s="46"/>
      <c r="S842" s="46"/>
      <c r="T842" s="94"/>
      <c r="AT842" s="23" t="s">
        <v>1331</v>
      </c>
      <c r="AU842" s="23" t="s">
        <v>172</v>
      </c>
    </row>
    <row r="843" spans="2:63" s="10" customFormat="1" ht="22.3" customHeight="1">
      <c r="B843" s="201"/>
      <c r="C843" s="202"/>
      <c r="D843" s="203" t="s">
        <v>71</v>
      </c>
      <c r="E843" s="215" t="s">
        <v>1437</v>
      </c>
      <c r="F843" s="215" t="s">
        <v>1438</v>
      </c>
      <c r="G843" s="202"/>
      <c r="H843" s="202"/>
      <c r="I843" s="205"/>
      <c r="J843" s="216">
        <f>BK843</f>
        <v>0</v>
      </c>
      <c r="K843" s="202"/>
      <c r="L843" s="207"/>
      <c r="M843" s="208"/>
      <c r="N843" s="209"/>
      <c r="O843" s="209"/>
      <c r="P843" s="210">
        <f>SUM(P844:P857)</f>
        <v>0</v>
      </c>
      <c r="Q843" s="209"/>
      <c r="R843" s="210">
        <f>SUM(R844:R857)</f>
        <v>0</v>
      </c>
      <c r="S843" s="209"/>
      <c r="T843" s="211">
        <f>SUM(T844:T857)</f>
        <v>0</v>
      </c>
      <c r="AR843" s="212" t="s">
        <v>82</v>
      </c>
      <c r="AT843" s="213" t="s">
        <v>71</v>
      </c>
      <c r="AU843" s="213" t="s">
        <v>82</v>
      </c>
      <c r="AY843" s="212" t="s">
        <v>158</v>
      </c>
      <c r="BK843" s="214">
        <f>SUM(BK844:BK857)</f>
        <v>0</v>
      </c>
    </row>
    <row r="844" spans="2:65" s="1" customFormat="1" ht="16.5" customHeight="1">
      <c r="B844" s="45"/>
      <c r="C844" s="217" t="s">
        <v>1439</v>
      </c>
      <c r="D844" s="217" t="s">
        <v>160</v>
      </c>
      <c r="E844" s="218" t="s">
        <v>1440</v>
      </c>
      <c r="F844" s="219" t="s">
        <v>1441</v>
      </c>
      <c r="G844" s="220" t="s">
        <v>332</v>
      </c>
      <c r="H844" s="221">
        <v>84</v>
      </c>
      <c r="I844" s="222"/>
      <c r="J844" s="223">
        <f>ROUND(I844*H844,2)</f>
        <v>0</v>
      </c>
      <c r="K844" s="219" t="s">
        <v>21</v>
      </c>
      <c r="L844" s="71"/>
      <c r="M844" s="224" t="s">
        <v>21</v>
      </c>
      <c r="N844" s="225" t="s">
        <v>43</v>
      </c>
      <c r="O844" s="46"/>
      <c r="P844" s="226">
        <f>O844*H844</f>
        <v>0</v>
      </c>
      <c r="Q844" s="226">
        <v>0</v>
      </c>
      <c r="R844" s="226">
        <f>Q844*H844</f>
        <v>0</v>
      </c>
      <c r="S844" s="226">
        <v>0</v>
      </c>
      <c r="T844" s="227">
        <f>S844*H844</f>
        <v>0</v>
      </c>
      <c r="AR844" s="23" t="s">
        <v>236</v>
      </c>
      <c r="AT844" s="23" t="s">
        <v>160</v>
      </c>
      <c r="AU844" s="23" t="s">
        <v>172</v>
      </c>
      <c r="AY844" s="23" t="s">
        <v>158</v>
      </c>
      <c r="BE844" s="228">
        <f>IF(N844="základní",J844,0)</f>
        <v>0</v>
      </c>
      <c r="BF844" s="228">
        <f>IF(N844="snížená",J844,0)</f>
        <v>0</v>
      </c>
      <c r="BG844" s="228">
        <f>IF(N844="zákl. přenesená",J844,0)</f>
        <v>0</v>
      </c>
      <c r="BH844" s="228">
        <f>IF(N844="sníž. přenesená",J844,0)</f>
        <v>0</v>
      </c>
      <c r="BI844" s="228">
        <f>IF(N844="nulová",J844,0)</f>
        <v>0</v>
      </c>
      <c r="BJ844" s="23" t="s">
        <v>77</v>
      </c>
      <c r="BK844" s="228">
        <f>ROUND(I844*H844,2)</f>
        <v>0</v>
      </c>
      <c r="BL844" s="23" t="s">
        <v>236</v>
      </c>
      <c r="BM844" s="23" t="s">
        <v>1442</v>
      </c>
    </row>
    <row r="845" spans="2:47" s="1" customFormat="1" ht="13.5">
      <c r="B845" s="45"/>
      <c r="C845" s="73"/>
      <c r="D845" s="229" t="s">
        <v>1331</v>
      </c>
      <c r="E845" s="73"/>
      <c r="F845" s="230" t="s">
        <v>1443</v>
      </c>
      <c r="G845" s="73"/>
      <c r="H845" s="73"/>
      <c r="I845" s="188"/>
      <c r="J845" s="73"/>
      <c r="K845" s="73"/>
      <c r="L845" s="71"/>
      <c r="M845" s="231"/>
      <c r="N845" s="46"/>
      <c r="O845" s="46"/>
      <c r="P845" s="46"/>
      <c r="Q845" s="46"/>
      <c r="R845" s="46"/>
      <c r="S845" s="46"/>
      <c r="T845" s="94"/>
      <c r="AT845" s="23" t="s">
        <v>1331</v>
      </c>
      <c r="AU845" s="23" t="s">
        <v>172</v>
      </c>
    </row>
    <row r="846" spans="2:65" s="1" customFormat="1" ht="16.5" customHeight="1">
      <c r="B846" s="45"/>
      <c r="C846" s="217" t="s">
        <v>1444</v>
      </c>
      <c r="D846" s="217" t="s">
        <v>160</v>
      </c>
      <c r="E846" s="218" t="s">
        <v>1445</v>
      </c>
      <c r="F846" s="219" t="s">
        <v>1446</v>
      </c>
      <c r="G846" s="220" t="s">
        <v>332</v>
      </c>
      <c r="H846" s="221">
        <v>93.5</v>
      </c>
      <c r="I846" s="222"/>
      <c r="J846" s="223">
        <f>ROUND(I846*H846,2)</f>
        <v>0</v>
      </c>
      <c r="K846" s="219" t="s">
        <v>21</v>
      </c>
      <c r="L846" s="71"/>
      <c r="M846" s="224" t="s">
        <v>21</v>
      </c>
      <c r="N846" s="225" t="s">
        <v>43</v>
      </c>
      <c r="O846" s="46"/>
      <c r="P846" s="226">
        <f>O846*H846</f>
        <v>0</v>
      </c>
      <c r="Q846" s="226">
        <v>0</v>
      </c>
      <c r="R846" s="226">
        <f>Q846*H846</f>
        <v>0</v>
      </c>
      <c r="S846" s="226">
        <v>0</v>
      </c>
      <c r="T846" s="227">
        <f>S846*H846</f>
        <v>0</v>
      </c>
      <c r="AR846" s="23" t="s">
        <v>236</v>
      </c>
      <c r="AT846" s="23" t="s">
        <v>160</v>
      </c>
      <c r="AU846" s="23" t="s">
        <v>172</v>
      </c>
      <c r="AY846" s="23" t="s">
        <v>158</v>
      </c>
      <c r="BE846" s="228">
        <f>IF(N846="základní",J846,0)</f>
        <v>0</v>
      </c>
      <c r="BF846" s="228">
        <f>IF(N846="snížená",J846,0)</f>
        <v>0</v>
      </c>
      <c r="BG846" s="228">
        <f>IF(N846="zákl. přenesená",J846,0)</f>
        <v>0</v>
      </c>
      <c r="BH846" s="228">
        <f>IF(N846="sníž. přenesená",J846,0)</f>
        <v>0</v>
      </c>
      <c r="BI846" s="228">
        <f>IF(N846="nulová",J846,0)</f>
        <v>0</v>
      </c>
      <c r="BJ846" s="23" t="s">
        <v>77</v>
      </c>
      <c r="BK846" s="228">
        <f>ROUND(I846*H846,2)</f>
        <v>0</v>
      </c>
      <c r="BL846" s="23" t="s">
        <v>236</v>
      </c>
      <c r="BM846" s="23" t="s">
        <v>1447</v>
      </c>
    </row>
    <row r="847" spans="2:47" s="1" customFormat="1" ht="13.5">
      <c r="B847" s="45"/>
      <c r="C847" s="73"/>
      <c r="D847" s="229" t="s">
        <v>1331</v>
      </c>
      <c r="E847" s="73"/>
      <c r="F847" s="230" t="s">
        <v>1431</v>
      </c>
      <c r="G847" s="73"/>
      <c r="H847" s="73"/>
      <c r="I847" s="188"/>
      <c r="J847" s="73"/>
      <c r="K847" s="73"/>
      <c r="L847" s="71"/>
      <c r="M847" s="231"/>
      <c r="N847" s="46"/>
      <c r="O847" s="46"/>
      <c r="P847" s="46"/>
      <c r="Q847" s="46"/>
      <c r="R847" s="46"/>
      <c r="S847" s="46"/>
      <c r="T847" s="94"/>
      <c r="AT847" s="23" t="s">
        <v>1331</v>
      </c>
      <c r="AU847" s="23" t="s">
        <v>172</v>
      </c>
    </row>
    <row r="848" spans="2:65" s="1" customFormat="1" ht="25.5" customHeight="1">
      <c r="B848" s="45"/>
      <c r="C848" s="217" t="s">
        <v>1448</v>
      </c>
      <c r="D848" s="217" t="s">
        <v>160</v>
      </c>
      <c r="E848" s="218" t="s">
        <v>1449</v>
      </c>
      <c r="F848" s="219" t="s">
        <v>1450</v>
      </c>
      <c r="G848" s="220" t="s">
        <v>332</v>
      </c>
      <c r="H848" s="221">
        <v>9.5</v>
      </c>
      <c r="I848" s="222"/>
      <c r="J848" s="223">
        <f>ROUND(I848*H848,2)</f>
        <v>0</v>
      </c>
      <c r="K848" s="219" t="s">
        <v>21</v>
      </c>
      <c r="L848" s="71"/>
      <c r="M848" s="224" t="s">
        <v>21</v>
      </c>
      <c r="N848" s="225" t="s">
        <v>43</v>
      </c>
      <c r="O848" s="46"/>
      <c r="P848" s="226">
        <f>O848*H848</f>
        <v>0</v>
      </c>
      <c r="Q848" s="226">
        <v>0</v>
      </c>
      <c r="R848" s="226">
        <f>Q848*H848</f>
        <v>0</v>
      </c>
      <c r="S848" s="226">
        <v>0</v>
      </c>
      <c r="T848" s="227">
        <f>S848*H848</f>
        <v>0</v>
      </c>
      <c r="AR848" s="23" t="s">
        <v>236</v>
      </c>
      <c r="AT848" s="23" t="s">
        <v>160</v>
      </c>
      <c r="AU848" s="23" t="s">
        <v>172</v>
      </c>
      <c r="AY848" s="23" t="s">
        <v>158</v>
      </c>
      <c r="BE848" s="228">
        <f>IF(N848="základní",J848,0)</f>
        <v>0</v>
      </c>
      <c r="BF848" s="228">
        <f>IF(N848="snížená",J848,0)</f>
        <v>0</v>
      </c>
      <c r="BG848" s="228">
        <f>IF(N848="zákl. přenesená",J848,0)</f>
        <v>0</v>
      </c>
      <c r="BH848" s="228">
        <f>IF(N848="sníž. přenesená",J848,0)</f>
        <v>0</v>
      </c>
      <c r="BI848" s="228">
        <f>IF(N848="nulová",J848,0)</f>
        <v>0</v>
      </c>
      <c r="BJ848" s="23" t="s">
        <v>77</v>
      </c>
      <c r="BK848" s="228">
        <f>ROUND(I848*H848,2)</f>
        <v>0</v>
      </c>
      <c r="BL848" s="23" t="s">
        <v>236</v>
      </c>
      <c r="BM848" s="23" t="s">
        <v>1451</v>
      </c>
    </row>
    <row r="849" spans="2:47" s="1" customFormat="1" ht="13.5">
      <c r="B849" s="45"/>
      <c r="C849" s="73"/>
      <c r="D849" s="229" t="s">
        <v>1331</v>
      </c>
      <c r="E849" s="73"/>
      <c r="F849" s="230" t="s">
        <v>1452</v>
      </c>
      <c r="G849" s="73"/>
      <c r="H849" s="73"/>
      <c r="I849" s="188"/>
      <c r="J849" s="73"/>
      <c r="K849" s="73"/>
      <c r="L849" s="71"/>
      <c r="M849" s="231"/>
      <c r="N849" s="46"/>
      <c r="O849" s="46"/>
      <c r="P849" s="46"/>
      <c r="Q849" s="46"/>
      <c r="R849" s="46"/>
      <c r="S849" s="46"/>
      <c r="T849" s="94"/>
      <c r="AT849" s="23" t="s">
        <v>1331</v>
      </c>
      <c r="AU849" s="23" t="s">
        <v>172</v>
      </c>
    </row>
    <row r="850" spans="2:65" s="1" customFormat="1" ht="16.5" customHeight="1">
      <c r="B850" s="45"/>
      <c r="C850" s="217" t="s">
        <v>1453</v>
      </c>
      <c r="D850" s="217" t="s">
        <v>160</v>
      </c>
      <c r="E850" s="218" t="s">
        <v>1454</v>
      </c>
      <c r="F850" s="219" t="s">
        <v>1455</v>
      </c>
      <c r="G850" s="220" t="s">
        <v>332</v>
      </c>
      <c r="H850" s="221">
        <v>83.5</v>
      </c>
      <c r="I850" s="222"/>
      <c r="J850" s="223">
        <f>ROUND(I850*H850,2)</f>
        <v>0</v>
      </c>
      <c r="K850" s="219" t="s">
        <v>21</v>
      </c>
      <c r="L850" s="71"/>
      <c r="M850" s="224" t="s">
        <v>21</v>
      </c>
      <c r="N850" s="225" t="s">
        <v>43</v>
      </c>
      <c r="O850" s="46"/>
      <c r="P850" s="226">
        <f>O850*H850</f>
        <v>0</v>
      </c>
      <c r="Q850" s="226">
        <v>0</v>
      </c>
      <c r="R850" s="226">
        <f>Q850*H850</f>
        <v>0</v>
      </c>
      <c r="S850" s="226">
        <v>0</v>
      </c>
      <c r="T850" s="227">
        <f>S850*H850</f>
        <v>0</v>
      </c>
      <c r="AR850" s="23" t="s">
        <v>236</v>
      </c>
      <c r="AT850" s="23" t="s">
        <v>160</v>
      </c>
      <c r="AU850" s="23" t="s">
        <v>172</v>
      </c>
      <c r="AY850" s="23" t="s">
        <v>158</v>
      </c>
      <c r="BE850" s="228">
        <f>IF(N850="základní",J850,0)</f>
        <v>0</v>
      </c>
      <c r="BF850" s="228">
        <f>IF(N850="snížená",J850,0)</f>
        <v>0</v>
      </c>
      <c r="BG850" s="228">
        <f>IF(N850="zákl. přenesená",J850,0)</f>
        <v>0</v>
      </c>
      <c r="BH850" s="228">
        <f>IF(N850="sníž. přenesená",J850,0)</f>
        <v>0</v>
      </c>
      <c r="BI850" s="228">
        <f>IF(N850="nulová",J850,0)</f>
        <v>0</v>
      </c>
      <c r="BJ850" s="23" t="s">
        <v>77</v>
      </c>
      <c r="BK850" s="228">
        <f>ROUND(I850*H850,2)</f>
        <v>0</v>
      </c>
      <c r="BL850" s="23" t="s">
        <v>236</v>
      </c>
      <c r="BM850" s="23" t="s">
        <v>1456</v>
      </c>
    </row>
    <row r="851" spans="2:47" s="1" customFormat="1" ht="13.5">
      <c r="B851" s="45"/>
      <c r="C851" s="73"/>
      <c r="D851" s="229" t="s">
        <v>1331</v>
      </c>
      <c r="E851" s="73"/>
      <c r="F851" s="230" t="s">
        <v>1457</v>
      </c>
      <c r="G851" s="73"/>
      <c r="H851" s="73"/>
      <c r="I851" s="188"/>
      <c r="J851" s="73"/>
      <c r="K851" s="73"/>
      <c r="L851" s="71"/>
      <c r="M851" s="231"/>
      <c r="N851" s="46"/>
      <c r="O851" s="46"/>
      <c r="P851" s="46"/>
      <c r="Q851" s="46"/>
      <c r="R851" s="46"/>
      <c r="S851" s="46"/>
      <c r="T851" s="94"/>
      <c r="AT851" s="23" t="s">
        <v>1331</v>
      </c>
      <c r="AU851" s="23" t="s">
        <v>172</v>
      </c>
    </row>
    <row r="852" spans="2:65" s="1" customFormat="1" ht="16.5" customHeight="1">
      <c r="B852" s="45"/>
      <c r="C852" s="217" t="s">
        <v>1458</v>
      </c>
      <c r="D852" s="217" t="s">
        <v>160</v>
      </c>
      <c r="E852" s="218" t="s">
        <v>1459</v>
      </c>
      <c r="F852" s="219" t="s">
        <v>1460</v>
      </c>
      <c r="G852" s="220" t="s">
        <v>332</v>
      </c>
      <c r="H852" s="221">
        <v>83.5</v>
      </c>
      <c r="I852" s="222"/>
      <c r="J852" s="223">
        <f>ROUND(I852*H852,2)</f>
        <v>0</v>
      </c>
      <c r="K852" s="219" t="s">
        <v>21</v>
      </c>
      <c r="L852" s="71"/>
      <c r="M852" s="224" t="s">
        <v>21</v>
      </c>
      <c r="N852" s="225" t="s">
        <v>43</v>
      </c>
      <c r="O852" s="46"/>
      <c r="P852" s="226">
        <f>O852*H852</f>
        <v>0</v>
      </c>
      <c r="Q852" s="226">
        <v>0</v>
      </c>
      <c r="R852" s="226">
        <f>Q852*H852</f>
        <v>0</v>
      </c>
      <c r="S852" s="226">
        <v>0</v>
      </c>
      <c r="T852" s="227">
        <f>S852*H852</f>
        <v>0</v>
      </c>
      <c r="AR852" s="23" t="s">
        <v>236</v>
      </c>
      <c r="AT852" s="23" t="s">
        <v>160</v>
      </c>
      <c r="AU852" s="23" t="s">
        <v>172</v>
      </c>
      <c r="AY852" s="23" t="s">
        <v>158</v>
      </c>
      <c r="BE852" s="228">
        <f>IF(N852="základní",J852,0)</f>
        <v>0</v>
      </c>
      <c r="BF852" s="228">
        <f>IF(N852="snížená",J852,0)</f>
        <v>0</v>
      </c>
      <c r="BG852" s="228">
        <f>IF(N852="zákl. přenesená",J852,0)</f>
        <v>0</v>
      </c>
      <c r="BH852" s="228">
        <f>IF(N852="sníž. přenesená",J852,0)</f>
        <v>0</v>
      </c>
      <c r="BI852" s="228">
        <f>IF(N852="nulová",J852,0)</f>
        <v>0</v>
      </c>
      <c r="BJ852" s="23" t="s">
        <v>77</v>
      </c>
      <c r="BK852" s="228">
        <f>ROUND(I852*H852,2)</f>
        <v>0</v>
      </c>
      <c r="BL852" s="23" t="s">
        <v>236</v>
      </c>
      <c r="BM852" s="23" t="s">
        <v>1461</v>
      </c>
    </row>
    <row r="853" spans="2:47" s="1" customFormat="1" ht="13.5">
      <c r="B853" s="45"/>
      <c r="C853" s="73"/>
      <c r="D853" s="229" t="s">
        <v>1331</v>
      </c>
      <c r="E853" s="73"/>
      <c r="F853" s="230" t="s">
        <v>1462</v>
      </c>
      <c r="G853" s="73"/>
      <c r="H853" s="73"/>
      <c r="I853" s="188"/>
      <c r="J853" s="73"/>
      <c r="K853" s="73"/>
      <c r="L853" s="71"/>
      <c r="M853" s="231"/>
      <c r="N853" s="46"/>
      <c r="O853" s="46"/>
      <c r="P853" s="46"/>
      <c r="Q853" s="46"/>
      <c r="R853" s="46"/>
      <c r="S853" s="46"/>
      <c r="T853" s="94"/>
      <c r="AT853" s="23" t="s">
        <v>1331</v>
      </c>
      <c r="AU853" s="23" t="s">
        <v>172</v>
      </c>
    </row>
    <row r="854" spans="2:65" s="1" customFormat="1" ht="16.5" customHeight="1">
      <c r="B854" s="45"/>
      <c r="C854" s="217" t="s">
        <v>1463</v>
      </c>
      <c r="D854" s="217" t="s">
        <v>160</v>
      </c>
      <c r="E854" s="218" t="s">
        <v>1464</v>
      </c>
      <c r="F854" s="219" t="s">
        <v>1465</v>
      </c>
      <c r="G854" s="220" t="s">
        <v>332</v>
      </c>
      <c r="H854" s="221">
        <v>29.5</v>
      </c>
      <c r="I854" s="222"/>
      <c r="J854" s="223">
        <f>ROUND(I854*H854,2)</f>
        <v>0</v>
      </c>
      <c r="K854" s="219" t="s">
        <v>21</v>
      </c>
      <c r="L854" s="71"/>
      <c r="M854" s="224" t="s">
        <v>21</v>
      </c>
      <c r="N854" s="225" t="s">
        <v>43</v>
      </c>
      <c r="O854" s="46"/>
      <c r="P854" s="226">
        <f>O854*H854</f>
        <v>0</v>
      </c>
      <c r="Q854" s="226">
        <v>0</v>
      </c>
      <c r="R854" s="226">
        <f>Q854*H854</f>
        <v>0</v>
      </c>
      <c r="S854" s="226">
        <v>0</v>
      </c>
      <c r="T854" s="227">
        <f>S854*H854</f>
        <v>0</v>
      </c>
      <c r="AR854" s="23" t="s">
        <v>236</v>
      </c>
      <c r="AT854" s="23" t="s">
        <v>160</v>
      </c>
      <c r="AU854" s="23" t="s">
        <v>172</v>
      </c>
      <c r="AY854" s="23" t="s">
        <v>158</v>
      </c>
      <c r="BE854" s="228">
        <f>IF(N854="základní",J854,0)</f>
        <v>0</v>
      </c>
      <c r="BF854" s="228">
        <f>IF(N854="snížená",J854,0)</f>
        <v>0</v>
      </c>
      <c r="BG854" s="228">
        <f>IF(N854="zákl. přenesená",J854,0)</f>
        <v>0</v>
      </c>
      <c r="BH854" s="228">
        <f>IF(N854="sníž. přenesená",J854,0)</f>
        <v>0</v>
      </c>
      <c r="BI854" s="228">
        <f>IF(N854="nulová",J854,0)</f>
        <v>0</v>
      </c>
      <c r="BJ854" s="23" t="s">
        <v>77</v>
      </c>
      <c r="BK854" s="228">
        <f>ROUND(I854*H854,2)</f>
        <v>0</v>
      </c>
      <c r="BL854" s="23" t="s">
        <v>236</v>
      </c>
      <c r="BM854" s="23" t="s">
        <v>1466</v>
      </c>
    </row>
    <row r="855" spans="2:47" s="1" customFormat="1" ht="13.5">
      <c r="B855" s="45"/>
      <c r="C855" s="73"/>
      <c r="D855" s="229" t="s">
        <v>1331</v>
      </c>
      <c r="E855" s="73"/>
      <c r="F855" s="230" t="s">
        <v>1467</v>
      </c>
      <c r="G855" s="73"/>
      <c r="H855" s="73"/>
      <c r="I855" s="188"/>
      <c r="J855" s="73"/>
      <c r="K855" s="73"/>
      <c r="L855" s="71"/>
      <c r="M855" s="231"/>
      <c r="N855" s="46"/>
      <c r="O855" s="46"/>
      <c r="P855" s="46"/>
      <c r="Q855" s="46"/>
      <c r="R855" s="46"/>
      <c r="S855" s="46"/>
      <c r="T855" s="94"/>
      <c r="AT855" s="23" t="s">
        <v>1331</v>
      </c>
      <c r="AU855" s="23" t="s">
        <v>172</v>
      </c>
    </row>
    <row r="856" spans="2:65" s="1" customFormat="1" ht="16.5" customHeight="1">
      <c r="B856" s="45"/>
      <c r="C856" s="217" t="s">
        <v>1468</v>
      </c>
      <c r="D856" s="217" t="s">
        <v>160</v>
      </c>
      <c r="E856" s="218" t="s">
        <v>1469</v>
      </c>
      <c r="F856" s="219" t="s">
        <v>1470</v>
      </c>
      <c r="G856" s="220" t="s">
        <v>332</v>
      </c>
      <c r="H856" s="221">
        <v>29.5</v>
      </c>
      <c r="I856" s="222"/>
      <c r="J856" s="223">
        <f>ROUND(I856*H856,2)</f>
        <v>0</v>
      </c>
      <c r="K856" s="219" t="s">
        <v>21</v>
      </c>
      <c r="L856" s="71"/>
      <c r="M856" s="224" t="s">
        <v>21</v>
      </c>
      <c r="N856" s="225" t="s">
        <v>43</v>
      </c>
      <c r="O856" s="46"/>
      <c r="P856" s="226">
        <f>O856*H856</f>
        <v>0</v>
      </c>
      <c r="Q856" s="226">
        <v>0</v>
      </c>
      <c r="R856" s="226">
        <f>Q856*H856</f>
        <v>0</v>
      </c>
      <c r="S856" s="226">
        <v>0</v>
      </c>
      <c r="T856" s="227">
        <f>S856*H856</f>
        <v>0</v>
      </c>
      <c r="AR856" s="23" t="s">
        <v>236</v>
      </c>
      <c r="AT856" s="23" t="s">
        <v>160</v>
      </c>
      <c r="AU856" s="23" t="s">
        <v>172</v>
      </c>
      <c r="AY856" s="23" t="s">
        <v>158</v>
      </c>
      <c r="BE856" s="228">
        <f>IF(N856="základní",J856,0)</f>
        <v>0</v>
      </c>
      <c r="BF856" s="228">
        <f>IF(N856="snížená",J856,0)</f>
        <v>0</v>
      </c>
      <c r="BG856" s="228">
        <f>IF(N856="zákl. přenesená",J856,0)</f>
        <v>0</v>
      </c>
      <c r="BH856" s="228">
        <f>IF(N856="sníž. přenesená",J856,0)</f>
        <v>0</v>
      </c>
      <c r="BI856" s="228">
        <f>IF(N856="nulová",J856,0)</f>
        <v>0</v>
      </c>
      <c r="BJ856" s="23" t="s">
        <v>77</v>
      </c>
      <c r="BK856" s="228">
        <f>ROUND(I856*H856,2)</f>
        <v>0</v>
      </c>
      <c r="BL856" s="23" t="s">
        <v>236</v>
      </c>
      <c r="BM856" s="23" t="s">
        <v>1471</v>
      </c>
    </row>
    <row r="857" spans="2:47" s="1" customFormat="1" ht="13.5">
      <c r="B857" s="45"/>
      <c r="C857" s="73"/>
      <c r="D857" s="229" t="s">
        <v>1331</v>
      </c>
      <c r="E857" s="73"/>
      <c r="F857" s="230" t="s">
        <v>1472</v>
      </c>
      <c r="G857" s="73"/>
      <c r="H857" s="73"/>
      <c r="I857" s="188"/>
      <c r="J857" s="73"/>
      <c r="K857" s="73"/>
      <c r="L857" s="71"/>
      <c r="M857" s="231"/>
      <c r="N857" s="46"/>
      <c r="O857" s="46"/>
      <c r="P857" s="46"/>
      <c r="Q857" s="46"/>
      <c r="R857" s="46"/>
      <c r="S857" s="46"/>
      <c r="T857" s="94"/>
      <c r="AT857" s="23" t="s">
        <v>1331</v>
      </c>
      <c r="AU857" s="23" t="s">
        <v>172</v>
      </c>
    </row>
    <row r="858" spans="2:63" s="10" customFormat="1" ht="22.3" customHeight="1">
      <c r="B858" s="201"/>
      <c r="C858" s="202"/>
      <c r="D858" s="203" t="s">
        <v>71</v>
      </c>
      <c r="E858" s="215" t="s">
        <v>1473</v>
      </c>
      <c r="F858" s="215" t="s">
        <v>1474</v>
      </c>
      <c r="G858" s="202"/>
      <c r="H858" s="202"/>
      <c r="I858" s="205"/>
      <c r="J858" s="216">
        <f>BK858</f>
        <v>0</v>
      </c>
      <c r="K858" s="202"/>
      <c r="L858" s="207"/>
      <c r="M858" s="208"/>
      <c r="N858" s="209"/>
      <c r="O858" s="209"/>
      <c r="P858" s="210">
        <f>SUM(P859:P885)</f>
        <v>0</v>
      </c>
      <c r="Q858" s="209"/>
      <c r="R858" s="210">
        <f>SUM(R859:R885)</f>
        <v>0</v>
      </c>
      <c r="S858" s="209"/>
      <c r="T858" s="211">
        <f>SUM(T859:T885)</f>
        <v>0</v>
      </c>
      <c r="AR858" s="212" t="s">
        <v>82</v>
      </c>
      <c r="AT858" s="213" t="s">
        <v>71</v>
      </c>
      <c r="AU858" s="213" t="s">
        <v>82</v>
      </c>
      <c r="AY858" s="212" t="s">
        <v>158</v>
      </c>
      <c r="BK858" s="214">
        <f>SUM(BK859:BK885)</f>
        <v>0</v>
      </c>
    </row>
    <row r="859" spans="2:65" s="1" customFormat="1" ht="16.5" customHeight="1">
      <c r="B859" s="45"/>
      <c r="C859" s="217" t="s">
        <v>1475</v>
      </c>
      <c r="D859" s="217" t="s">
        <v>160</v>
      </c>
      <c r="E859" s="218" t="s">
        <v>1476</v>
      </c>
      <c r="F859" s="219" t="s">
        <v>1477</v>
      </c>
      <c r="G859" s="220" t="s">
        <v>332</v>
      </c>
      <c r="H859" s="221">
        <v>59.5</v>
      </c>
      <c r="I859" s="222"/>
      <c r="J859" s="223">
        <f>ROUND(I859*H859,2)</f>
        <v>0</v>
      </c>
      <c r="K859" s="219" t="s">
        <v>21</v>
      </c>
      <c r="L859" s="71"/>
      <c r="M859" s="224" t="s">
        <v>21</v>
      </c>
      <c r="N859" s="225" t="s">
        <v>43</v>
      </c>
      <c r="O859" s="46"/>
      <c r="P859" s="226">
        <f>O859*H859</f>
        <v>0</v>
      </c>
      <c r="Q859" s="226">
        <v>0</v>
      </c>
      <c r="R859" s="226">
        <f>Q859*H859</f>
        <v>0</v>
      </c>
      <c r="S859" s="226">
        <v>0</v>
      </c>
      <c r="T859" s="227">
        <f>S859*H859</f>
        <v>0</v>
      </c>
      <c r="AR859" s="23" t="s">
        <v>236</v>
      </c>
      <c r="AT859" s="23" t="s">
        <v>160</v>
      </c>
      <c r="AU859" s="23" t="s">
        <v>172</v>
      </c>
      <c r="AY859" s="23" t="s">
        <v>158</v>
      </c>
      <c r="BE859" s="228">
        <f>IF(N859="základní",J859,0)</f>
        <v>0</v>
      </c>
      <c r="BF859" s="228">
        <f>IF(N859="snížená",J859,0)</f>
        <v>0</v>
      </c>
      <c r="BG859" s="228">
        <f>IF(N859="zákl. přenesená",J859,0)</f>
        <v>0</v>
      </c>
      <c r="BH859" s="228">
        <f>IF(N859="sníž. přenesená",J859,0)</f>
        <v>0</v>
      </c>
      <c r="BI859" s="228">
        <f>IF(N859="nulová",J859,0)</f>
        <v>0</v>
      </c>
      <c r="BJ859" s="23" t="s">
        <v>77</v>
      </c>
      <c r="BK859" s="228">
        <f>ROUND(I859*H859,2)</f>
        <v>0</v>
      </c>
      <c r="BL859" s="23" t="s">
        <v>236</v>
      </c>
      <c r="BM859" s="23" t="s">
        <v>1478</v>
      </c>
    </row>
    <row r="860" spans="2:65" s="1" customFormat="1" ht="25.5" customHeight="1">
      <c r="B860" s="45"/>
      <c r="C860" s="217" t="s">
        <v>1479</v>
      </c>
      <c r="D860" s="217" t="s">
        <v>160</v>
      </c>
      <c r="E860" s="218" t="s">
        <v>1480</v>
      </c>
      <c r="F860" s="219" t="s">
        <v>1481</v>
      </c>
      <c r="G860" s="220" t="s">
        <v>332</v>
      </c>
      <c r="H860" s="221">
        <v>7.5</v>
      </c>
      <c r="I860" s="222"/>
      <c r="J860" s="223">
        <f>ROUND(I860*H860,2)</f>
        <v>0</v>
      </c>
      <c r="K860" s="219" t="s">
        <v>21</v>
      </c>
      <c r="L860" s="71"/>
      <c r="M860" s="224" t="s">
        <v>21</v>
      </c>
      <c r="N860" s="225" t="s">
        <v>43</v>
      </c>
      <c r="O860" s="46"/>
      <c r="P860" s="226">
        <f>O860*H860</f>
        <v>0</v>
      </c>
      <c r="Q860" s="226">
        <v>0</v>
      </c>
      <c r="R860" s="226">
        <f>Q860*H860</f>
        <v>0</v>
      </c>
      <c r="S860" s="226">
        <v>0</v>
      </c>
      <c r="T860" s="227">
        <f>S860*H860</f>
        <v>0</v>
      </c>
      <c r="AR860" s="23" t="s">
        <v>236</v>
      </c>
      <c r="AT860" s="23" t="s">
        <v>160</v>
      </c>
      <c r="AU860" s="23" t="s">
        <v>172</v>
      </c>
      <c r="AY860" s="23" t="s">
        <v>158</v>
      </c>
      <c r="BE860" s="228">
        <f>IF(N860="základní",J860,0)</f>
        <v>0</v>
      </c>
      <c r="BF860" s="228">
        <f>IF(N860="snížená",J860,0)</f>
        <v>0</v>
      </c>
      <c r="BG860" s="228">
        <f>IF(N860="zákl. přenesená",J860,0)</f>
        <v>0</v>
      </c>
      <c r="BH860" s="228">
        <f>IF(N860="sníž. přenesená",J860,0)</f>
        <v>0</v>
      </c>
      <c r="BI860" s="228">
        <f>IF(N860="nulová",J860,0)</f>
        <v>0</v>
      </c>
      <c r="BJ860" s="23" t="s">
        <v>77</v>
      </c>
      <c r="BK860" s="228">
        <f>ROUND(I860*H860,2)</f>
        <v>0</v>
      </c>
      <c r="BL860" s="23" t="s">
        <v>236</v>
      </c>
      <c r="BM860" s="23" t="s">
        <v>1482</v>
      </c>
    </row>
    <row r="861" spans="2:47" s="1" customFormat="1" ht="13.5">
      <c r="B861" s="45"/>
      <c r="C861" s="73"/>
      <c r="D861" s="229" t="s">
        <v>1331</v>
      </c>
      <c r="E861" s="73"/>
      <c r="F861" s="230" t="s">
        <v>1483</v>
      </c>
      <c r="G861" s="73"/>
      <c r="H861" s="73"/>
      <c r="I861" s="188"/>
      <c r="J861" s="73"/>
      <c r="K861" s="73"/>
      <c r="L861" s="71"/>
      <c r="M861" s="231"/>
      <c r="N861" s="46"/>
      <c r="O861" s="46"/>
      <c r="P861" s="46"/>
      <c r="Q861" s="46"/>
      <c r="R861" s="46"/>
      <c r="S861" s="46"/>
      <c r="T861" s="94"/>
      <c r="AT861" s="23" t="s">
        <v>1331</v>
      </c>
      <c r="AU861" s="23" t="s">
        <v>172</v>
      </c>
    </row>
    <row r="862" spans="2:65" s="1" customFormat="1" ht="25.5" customHeight="1">
      <c r="B862" s="45"/>
      <c r="C862" s="217" t="s">
        <v>1484</v>
      </c>
      <c r="D862" s="217" t="s">
        <v>160</v>
      </c>
      <c r="E862" s="218" t="s">
        <v>1485</v>
      </c>
      <c r="F862" s="219" t="s">
        <v>1486</v>
      </c>
      <c r="G862" s="220" t="s">
        <v>332</v>
      </c>
      <c r="H862" s="221">
        <v>21</v>
      </c>
      <c r="I862" s="222"/>
      <c r="J862" s="223">
        <f>ROUND(I862*H862,2)</f>
        <v>0</v>
      </c>
      <c r="K862" s="219" t="s">
        <v>21</v>
      </c>
      <c r="L862" s="71"/>
      <c r="M862" s="224" t="s">
        <v>21</v>
      </c>
      <c r="N862" s="225" t="s">
        <v>43</v>
      </c>
      <c r="O862" s="46"/>
      <c r="P862" s="226">
        <f>O862*H862</f>
        <v>0</v>
      </c>
      <c r="Q862" s="226">
        <v>0</v>
      </c>
      <c r="R862" s="226">
        <f>Q862*H862</f>
        <v>0</v>
      </c>
      <c r="S862" s="226">
        <v>0</v>
      </c>
      <c r="T862" s="227">
        <f>S862*H862</f>
        <v>0</v>
      </c>
      <c r="AR862" s="23" t="s">
        <v>236</v>
      </c>
      <c r="AT862" s="23" t="s">
        <v>160</v>
      </c>
      <c r="AU862" s="23" t="s">
        <v>172</v>
      </c>
      <c r="AY862" s="23" t="s">
        <v>158</v>
      </c>
      <c r="BE862" s="228">
        <f>IF(N862="základní",J862,0)</f>
        <v>0</v>
      </c>
      <c r="BF862" s="228">
        <f>IF(N862="snížená",J862,0)</f>
        <v>0</v>
      </c>
      <c r="BG862" s="228">
        <f>IF(N862="zákl. přenesená",J862,0)</f>
        <v>0</v>
      </c>
      <c r="BH862" s="228">
        <f>IF(N862="sníž. přenesená",J862,0)</f>
        <v>0</v>
      </c>
      <c r="BI862" s="228">
        <f>IF(N862="nulová",J862,0)</f>
        <v>0</v>
      </c>
      <c r="BJ862" s="23" t="s">
        <v>77</v>
      </c>
      <c r="BK862" s="228">
        <f>ROUND(I862*H862,2)</f>
        <v>0</v>
      </c>
      <c r="BL862" s="23" t="s">
        <v>236</v>
      </c>
      <c r="BM862" s="23" t="s">
        <v>1487</v>
      </c>
    </row>
    <row r="863" spans="2:47" s="1" customFormat="1" ht="13.5">
      <c r="B863" s="45"/>
      <c r="C863" s="73"/>
      <c r="D863" s="229" t="s">
        <v>1331</v>
      </c>
      <c r="E863" s="73"/>
      <c r="F863" s="230" t="s">
        <v>1488</v>
      </c>
      <c r="G863" s="73"/>
      <c r="H863" s="73"/>
      <c r="I863" s="188"/>
      <c r="J863" s="73"/>
      <c r="K863" s="73"/>
      <c r="L863" s="71"/>
      <c r="M863" s="231"/>
      <c r="N863" s="46"/>
      <c r="O863" s="46"/>
      <c r="P863" s="46"/>
      <c r="Q863" s="46"/>
      <c r="R863" s="46"/>
      <c r="S863" s="46"/>
      <c r="T863" s="94"/>
      <c r="AT863" s="23" t="s">
        <v>1331</v>
      </c>
      <c r="AU863" s="23" t="s">
        <v>172</v>
      </c>
    </row>
    <row r="864" spans="2:65" s="1" customFormat="1" ht="25.5" customHeight="1">
      <c r="B864" s="45"/>
      <c r="C864" s="217" t="s">
        <v>1489</v>
      </c>
      <c r="D864" s="217" t="s">
        <v>160</v>
      </c>
      <c r="E864" s="218" t="s">
        <v>1490</v>
      </c>
      <c r="F864" s="219" t="s">
        <v>1491</v>
      </c>
      <c r="G864" s="220" t="s">
        <v>332</v>
      </c>
      <c r="H864" s="221">
        <v>8.5</v>
      </c>
      <c r="I864" s="222"/>
      <c r="J864" s="223">
        <f>ROUND(I864*H864,2)</f>
        <v>0</v>
      </c>
      <c r="K864" s="219" t="s">
        <v>21</v>
      </c>
      <c r="L864" s="71"/>
      <c r="M864" s="224" t="s">
        <v>21</v>
      </c>
      <c r="N864" s="225" t="s">
        <v>43</v>
      </c>
      <c r="O864" s="46"/>
      <c r="P864" s="226">
        <f>O864*H864</f>
        <v>0</v>
      </c>
      <c r="Q864" s="226">
        <v>0</v>
      </c>
      <c r="R864" s="226">
        <f>Q864*H864</f>
        <v>0</v>
      </c>
      <c r="S864" s="226">
        <v>0</v>
      </c>
      <c r="T864" s="227">
        <f>S864*H864</f>
        <v>0</v>
      </c>
      <c r="AR864" s="23" t="s">
        <v>236</v>
      </c>
      <c r="AT864" s="23" t="s">
        <v>160</v>
      </c>
      <c r="AU864" s="23" t="s">
        <v>172</v>
      </c>
      <c r="AY864" s="23" t="s">
        <v>158</v>
      </c>
      <c r="BE864" s="228">
        <f>IF(N864="základní",J864,0)</f>
        <v>0</v>
      </c>
      <c r="BF864" s="228">
        <f>IF(N864="snížená",J864,0)</f>
        <v>0</v>
      </c>
      <c r="BG864" s="228">
        <f>IF(N864="zákl. přenesená",J864,0)</f>
        <v>0</v>
      </c>
      <c r="BH864" s="228">
        <f>IF(N864="sníž. přenesená",J864,0)</f>
        <v>0</v>
      </c>
      <c r="BI864" s="228">
        <f>IF(N864="nulová",J864,0)</f>
        <v>0</v>
      </c>
      <c r="BJ864" s="23" t="s">
        <v>77</v>
      </c>
      <c r="BK864" s="228">
        <f>ROUND(I864*H864,2)</f>
        <v>0</v>
      </c>
      <c r="BL864" s="23" t="s">
        <v>236</v>
      </c>
      <c r="BM864" s="23" t="s">
        <v>1492</v>
      </c>
    </row>
    <row r="865" spans="2:47" s="1" customFormat="1" ht="13.5">
      <c r="B865" s="45"/>
      <c r="C865" s="73"/>
      <c r="D865" s="229" t="s">
        <v>1331</v>
      </c>
      <c r="E865" s="73"/>
      <c r="F865" s="230" t="s">
        <v>1493</v>
      </c>
      <c r="G865" s="73"/>
      <c r="H865" s="73"/>
      <c r="I865" s="188"/>
      <c r="J865" s="73"/>
      <c r="K865" s="73"/>
      <c r="L865" s="71"/>
      <c r="M865" s="231"/>
      <c r="N865" s="46"/>
      <c r="O865" s="46"/>
      <c r="P865" s="46"/>
      <c r="Q865" s="46"/>
      <c r="R865" s="46"/>
      <c r="S865" s="46"/>
      <c r="T865" s="94"/>
      <c r="AT865" s="23" t="s">
        <v>1331</v>
      </c>
      <c r="AU865" s="23" t="s">
        <v>172</v>
      </c>
    </row>
    <row r="866" spans="2:65" s="1" customFormat="1" ht="25.5" customHeight="1">
      <c r="B866" s="45"/>
      <c r="C866" s="217" t="s">
        <v>1494</v>
      </c>
      <c r="D866" s="217" t="s">
        <v>160</v>
      </c>
      <c r="E866" s="218" t="s">
        <v>1495</v>
      </c>
      <c r="F866" s="219" t="s">
        <v>1496</v>
      </c>
      <c r="G866" s="220" t="s">
        <v>332</v>
      </c>
      <c r="H866" s="221">
        <v>5</v>
      </c>
      <c r="I866" s="222"/>
      <c r="J866" s="223">
        <f>ROUND(I866*H866,2)</f>
        <v>0</v>
      </c>
      <c r="K866" s="219" t="s">
        <v>21</v>
      </c>
      <c r="L866" s="71"/>
      <c r="M866" s="224" t="s">
        <v>21</v>
      </c>
      <c r="N866" s="225" t="s">
        <v>43</v>
      </c>
      <c r="O866" s="46"/>
      <c r="P866" s="226">
        <f>O866*H866</f>
        <v>0</v>
      </c>
      <c r="Q866" s="226">
        <v>0</v>
      </c>
      <c r="R866" s="226">
        <f>Q866*H866</f>
        <v>0</v>
      </c>
      <c r="S866" s="226">
        <v>0</v>
      </c>
      <c r="T866" s="227">
        <f>S866*H866</f>
        <v>0</v>
      </c>
      <c r="AR866" s="23" t="s">
        <v>236</v>
      </c>
      <c r="AT866" s="23" t="s">
        <v>160</v>
      </c>
      <c r="AU866" s="23" t="s">
        <v>172</v>
      </c>
      <c r="AY866" s="23" t="s">
        <v>158</v>
      </c>
      <c r="BE866" s="228">
        <f>IF(N866="základní",J866,0)</f>
        <v>0</v>
      </c>
      <c r="BF866" s="228">
        <f>IF(N866="snížená",J866,0)</f>
        <v>0</v>
      </c>
      <c r="BG866" s="228">
        <f>IF(N866="zákl. přenesená",J866,0)</f>
        <v>0</v>
      </c>
      <c r="BH866" s="228">
        <f>IF(N866="sníž. přenesená",J866,0)</f>
        <v>0</v>
      </c>
      <c r="BI866" s="228">
        <f>IF(N866="nulová",J866,0)</f>
        <v>0</v>
      </c>
      <c r="BJ866" s="23" t="s">
        <v>77</v>
      </c>
      <c r="BK866" s="228">
        <f>ROUND(I866*H866,2)</f>
        <v>0</v>
      </c>
      <c r="BL866" s="23" t="s">
        <v>236</v>
      </c>
      <c r="BM866" s="23" t="s">
        <v>1497</v>
      </c>
    </row>
    <row r="867" spans="2:47" s="1" customFormat="1" ht="13.5">
      <c r="B867" s="45"/>
      <c r="C867" s="73"/>
      <c r="D867" s="229" t="s">
        <v>1331</v>
      </c>
      <c r="E867" s="73"/>
      <c r="F867" s="230" t="s">
        <v>1498</v>
      </c>
      <c r="G867" s="73"/>
      <c r="H867" s="73"/>
      <c r="I867" s="188"/>
      <c r="J867" s="73"/>
      <c r="K867" s="73"/>
      <c r="L867" s="71"/>
      <c r="M867" s="231"/>
      <c r="N867" s="46"/>
      <c r="O867" s="46"/>
      <c r="P867" s="46"/>
      <c r="Q867" s="46"/>
      <c r="R867" s="46"/>
      <c r="S867" s="46"/>
      <c r="T867" s="94"/>
      <c r="AT867" s="23" t="s">
        <v>1331</v>
      </c>
      <c r="AU867" s="23" t="s">
        <v>172</v>
      </c>
    </row>
    <row r="868" spans="2:65" s="1" customFormat="1" ht="16.5" customHeight="1">
      <c r="B868" s="45"/>
      <c r="C868" s="217" t="s">
        <v>1499</v>
      </c>
      <c r="D868" s="217" t="s">
        <v>160</v>
      </c>
      <c r="E868" s="218" t="s">
        <v>1500</v>
      </c>
      <c r="F868" s="219" t="s">
        <v>1501</v>
      </c>
      <c r="G868" s="220" t="s">
        <v>332</v>
      </c>
      <c r="H868" s="221">
        <v>54</v>
      </c>
      <c r="I868" s="222"/>
      <c r="J868" s="223">
        <f>ROUND(I868*H868,2)</f>
        <v>0</v>
      </c>
      <c r="K868" s="219" t="s">
        <v>21</v>
      </c>
      <c r="L868" s="71"/>
      <c r="M868" s="224" t="s">
        <v>21</v>
      </c>
      <c r="N868" s="225" t="s">
        <v>43</v>
      </c>
      <c r="O868" s="46"/>
      <c r="P868" s="226">
        <f>O868*H868</f>
        <v>0</v>
      </c>
      <c r="Q868" s="226">
        <v>0</v>
      </c>
      <c r="R868" s="226">
        <f>Q868*H868</f>
        <v>0</v>
      </c>
      <c r="S868" s="226">
        <v>0</v>
      </c>
      <c r="T868" s="227">
        <f>S868*H868</f>
        <v>0</v>
      </c>
      <c r="AR868" s="23" t="s">
        <v>236</v>
      </c>
      <c r="AT868" s="23" t="s">
        <v>160</v>
      </c>
      <c r="AU868" s="23" t="s">
        <v>172</v>
      </c>
      <c r="AY868" s="23" t="s">
        <v>158</v>
      </c>
      <c r="BE868" s="228">
        <f>IF(N868="základní",J868,0)</f>
        <v>0</v>
      </c>
      <c r="BF868" s="228">
        <f>IF(N868="snížená",J868,0)</f>
        <v>0</v>
      </c>
      <c r="BG868" s="228">
        <f>IF(N868="zákl. přenesená",J868,0)</f>
        <v>0</v>
      </c>
      <c r="BH868" s="228">
        <f>IF(N868="sníž. přenesená",J868,0)</f>
        <v>0</v>
      </c>
      <c r="BI868" s="228">
        <f>IF(N868="nulová",J868,0)</f>
        <v>0</v>
      </c>
      <c r="BJ868" s="23" t="s">
        <v>77</v>
      </c>
      <c r="BK868" s="228">
        <f>ROUND(I868*H868,2)</f>
        <v>0</v>
      </c>
      <c r="BL868" s="23" t="s">
        <v>236</v>
      </c>
      <c r="BM868" s="23" t="s">
        <v>1502</v>
      </c>
    </row>
    <row r="869" spans="2:47" s="1" customFormat="1" ht="13.5">
      <c r="B869" s="45"/>
      <c r="C869" s="73"/>
      <c r="D869" s="229" t="s">
        <v>1331</v>
      </c>
      <c r="E869" s="73"/>
      <c r="F869" s="230" t="s">
        <v>1503</v>
      </c>
      <c r="G869" s="73"/>
      <c r="H869" s="73"/>
      <c r="I869" s="188"/>
      <c r="J869" s="73"/>
      <c r="K869" s="73"/>
      <c r="L869" s="71"/>
      <c r="M869" s="231"/>
      <c r="N869" s="46"/>
      <c r="O869" s="46"/>
      <c r="P869" s="46"/>
      <c r="Q869" s="46"/>
      <c r="R869" s="46"/>
      <c r="S869" s="46"/>
      <c r="T869" s="94"/>
      <c r="AT869" s="23" t="s">
        <v>1331</v>
      </c>
      <c r="AU869" s="23" t="s">
        <v>172</v>
      </c>
    </row>
    <row r="870" spans="2:65" s="1" customFormat="1" ht="16.5" customHeight="1">
      <c r="B870" s="45"/>
      <c r="C870" s="217" t="s">
        <v>1504</v>
      </c>
      <c r="D870" s="217" t="s">
        <v>160</v>
      </c>
      <c r="E870" s="218" t="s">
        <v>1505</v>
      </c>
      <c r="F870" s="219" t="s">
        <v>1506</v>
      </c>
      <c r="G870" s="220" t="s">
        <v>332</v>
      </c>
      <c r="H870" s="221">
        <v>5</v>
      </c>
      <c r="I870" s="222"/>
      <c r="J870" s="223">
        <f>ROUND(I870*H870,2)</f>
        <v>0</v>
      </c>
      <c r="K870" s="219" t="s">
        <v>21</v>
      </c>
      <c r="L870" s="71"/>
      <c r="M870" s="224" t="s">
        <v>21</v>
      </c>
      <c r="N870" s="225" t="s">
        <v>43</v>
      </c>
      <c r="O870" s="46"/>
      <c r="P870" s="226">
        <f>O870*H870</f>
        <v>0</v>
      </c>
      <c r="Q870" s="226">
        <v>0</v>
      </c>
      <c r="R870" s="226">
        <f>Q870*H870</f>
        <v>0</v>
      </c>
      <c r="S870" s="226">
        <v>0</v>
      </c>
      <c r="T870" s="227">
        <f>S870*H870</f>
        <v>0</v>
      </c>
      <c r="AR870" s="23" t="s">
        <v>236</v>
      </c>
      <c r="AT870" s="23" t="s">
        <v>160</v>
      </c>
      <c r="AU870" s="23" t="s">
        <v>172</v>
      </c>
      <c r="AY870" s="23" t="s">
        <v>158</v>
      </c>
      <c r="BE870" s="228">
        <f>IF(N870="základní",J870,0)</f>
        <v>0</v>
      </c>
      <c r="BF870" s="228">
        <f>IF(N870="snížená",J870,0)</f>
        <v>0</v>
      </c>
      <c r="BG870" s="228">
        <f>IF(N870="zákl. přenesená",J870,0)</f>
        <v>0</v>
      </c>
      <c r="BH870" s="228">
        <f>IF(N870="sníž. přenesená",J870,0)</f>
        <v>0</v>
      </c>
      <c r="BI870" s="228">
        <f>IF(N870="nulová",J870,0)</f>
        <v>0</v>
      </c>
      <c r="BJ870" s="23" t="s">
        <v>77</v>
      </c>
      <c r="BK870" s="228">
        <f>ROUND(I870*H870,2)</f>
        <v>0</v>
      </c>
      <c r="BL870" s="23" t="s">
        <v>236</v>
      </c>
      <c r="BM870" s="23" t="s">
        <v>1507</v>
      </c>
    </row>
    <row r="871" spans="2:47" s="1" customFormat="1" ht="13.5">
      <c r="B871" s="45"/>
      <c r="C871" s="73"/>
      <c r="D871" s="229" t="s">
        <v>1331</v>
      </c>
      <c r="E871" s="73"/>
      <c r="F871" s="230" t="s">
        <v>1508</v>
      </c>
      <c r="G871" s="73"/>
      <c r="H871" s="73"/>
      <c r="I871" s="188"/>
      <c r="J871" s="73"/>
      <c r="K871" s="73"/>
      <c r="L871" s="71"/>
      <c r="M871" s="231"/>
      <c r="N871" s="46"/>
      <c r="O871" s="46"/>
      <c r="P871" s="46"/>
      <c r="Q871" s="46"/>
      <c r="R871" s="46"/>
      <c r="S871" s="46"/>
      <c r="T871" s="94"/>
      <c r="AT871" s="23" t="s">
        <v>1331</v>
      </c>
      <c r="AU871" s="23" t="s">
        <v>172</v>
      </c>
    </row>
    <row r="872" spans="2:65" s="1" customFormat="1" ht="16.5" customHeight="1">
      <c r="B872" s="45"/>
      <c r="C872" s="217" t="s">
        <v>1509</v>
      </c>
      <c r="D872" s="217" t="s">
        <v>160</v>
      </c>
      <c r="E872" s="218" t="s">
        <v>1510</v>
      </c>
      <c r="F872" s="219" t="s">
        <v>1511</v>
      </c>
      <c r="G872" s="220" t="s">
        <v>332</v>
      </c>
      <c r="H872" s="221">
        <v>21.5</v>
      </c>
      <c r="I872" s="222"/>
      <c r="J872" s="223">
        <f>ROUND(I872*H872,2)</f>
        <v>0</v>
      </c>
      <c r="K872" s="219" t="s">
        <v>21</v>
      </c>
      <c r="L872" s="71"/>
      <c r="M872" s="224" t="s">
        <v>21</v>
      </c>
      <c r="N872" s="225" t="s">
        <v>43</v>
      </c>
      <c r="O872" s="46"/>
      <c r="P872" s="226">
        <f>O872*H872</f>
        <v>0</v>
      </c>
      <c r="Q872" s="226">
        <v>0</v>
      </c>
      <c r="R872" s="226">
        <f>Q872*H872</f>
        <v>0</v>
      </c>
      <c r="S872" s="226">
        <v>0</v>
      </c>
      <c r="T872" s="227">
        <f>S872*H872</f>
        <v>0</v>
      </c>
      <c r="AR872" s="23" t="s">
        <v>236</v>
      </c>
      <c r="AT872" s="23" t="s">
        <v>160</v>
      </c>
      <c r="AU872" s="23" t="s">
        <v>172</v>
      </c>
      <c r="AY872" s="23" t="s">
        <v>158</v>
      </c>
      <c r="BE872" s="228">
        <f>IF(N872="základní",J872,0)</f>
        <v>0</v>
      </c>
      <c r="BF872" s="228">
        <f>IF(N872="snížená",J872,0)</f>
        <v>0</v>
      </c>
      <c r="BG872" s="228">
        <f>IF(N872="zákl. přenesená",J872,0)</f>
        <v>0</v>
      </c>
      <c r="BH872" s="228">
        <f>IF(N872="sníž. přenesená",J872,0)</f>
        <v>0</v>
      </c>
      <c r="BI872" s="228">
        <f>IF(N872="nulová",J872,0)</f>
        <v>0</v>
      </c>
      <c r="BJ872" s="23" t="s">
        <v>77</v>
      </c>
      <c r="BK872" s="228">
        <f>ROUND(I872*H872,2)</f>
        <v>0</v>
      </c>
      <c r="BL872" s="23" t="s">
        <v>236</v>
      </c>
      <c r="BM872" s="23" t="s">
        <v>1512</v>
      </c>
    </row>
    <row r="873" spans="2:47" s="1" customFormat="1" ht="13.5">
      <c r="B873" s="45"/>
      <c r="C873" s="73"/>
      <c r="D873" s="229" t="s">
        <v>1331</v>
      </c>
      <c r="E873" s="73"/>
      <c r="F873" s="230" t="s">
        <v>1513</v>
      </c>
      <c r="G873" s="73"/>
      <c r="H873" s="73"/>
      <c r="I873" s="188"/>
      <c r="J873" s="73"/>
      <c r="K873" s="73"/>
      <c r="L873" s="71"/>
      <c r="M873" s="231"/>
      <c r="N873" s="46"/>
      <c r="O873" s="46"/>
      <c r="P873" s="46"/>
      <c r="Q873" s="46"/>
      <c r="R873" s="46"/>
      <c r="S873" s="46"/>
      <c r="T873" s="94"/>
      <c r="AT873" s="23" t="s">
        <v>1331</v>
      </c>
      <c r="AU873" s="23" t="s">
        <v>172</v>
      </c>
    </row>
    <row r="874" spans="2:65" s="1" customFormat="1" ht="16.5" customHeight="1">
      <c r="B874" s="45"/>
      <c r="C874" s="217" t="s">
        <v>1514</v>
      </c>
      <c r="D874" s="217" t="s">
        <v>160</v>
      </c>
      <c r="E874" s="218" t="s">
        <v>1515</v>
      </c>
      <c r="F874" s="219" t="s">
        <v>1516</v>
      </c>
      <c r="G874" s="220" t="s">
        <v>332</v>
      </c>
      <c r="H874" s="221">
        <v>11</v>
      </c>
      <c r="I874" s="222"/>
      <c r="J874" s="223">
        <f>ROUND(I874*H874,2)</f>
        <v>0</v>
      </c>
      <c r="K874" s="219" t="s">
        <v>21</v>
      </c>
      <c r="L874" s="71"/>
      <c r="M874" s="224" t="s">
        <v>21</v>
      </c>
      <c r="N874" s="225" t="s">
        <v>43</v>
      </c>
      <c r="O874" s="46"/>
      <c r="P874" s="226">
        <f>O874*H874</f>
        <v>0</v>
      </c>
      <c r="Q874" s="226">
        <v>0</v>
      </c>
      <c r="R874" s="226">
        <f>Q874*H874</f>
        <v>0</v>
      </c>
      <c r="S874" s="226">
        <v>0</v>
      </c>
      <c r="T874" s="227">
        <f>S874*H874</f>
        <v>0</v>
      </c>
      <c r="AR874" s="23" t="s">
        <v>236</v>
      </c>
      <c r="AT874" s="23" t="s">
        <v>160</v>
      </c>
      <c r="AU874" s="23" t="s">
        <v>172</v>
      </c>
      <c r="AY874" s="23" t="s">
        <v>158</v>
      </c>
      <c r="BE874" s="228">
        <f>IF(N874="základní",J874,0)</f>
        <v>0</v>
      </c>
      <c r="BF874" s="228">
        <f>IF(N874="snížená",J874,0)</f>
        <v>0</v>
      </c>
      <c r="BG874" s="228">
        <f>IF(N874="zákl. přenesená",J874,0)</f>
        <v>0</v>
      </c>
      <c r="BH874" s="228">
        <f>IF(N874="sníž. přenesená",J874,0)</f>
        <v>0</v>
      </c>
      <c r="BI874" s="228">
        <f>IF(N874="nulová",J874,0)</f>
        <v>0</v>
      </c>
      <c r="BJ874" s="23" t="s">
        <v>77</v>
      </c>
      <c r="BK874" s="228">
        <f>ROUND(I874*H874,2)</f>
        <v>0</v>
      </c>
      <c r="BL874" s="23" t="s">
        <v>236</v>
      </c>
      <c r="BM874" s="23" t="s">
        <v>1517</v>
      </c>
    </row>
    <row r="875" spans="2:47" s="1" customFormat="1" ht="13.5">
      <c r="B875" s="45"/>
      <c r="C875" s="73"/>
      <c r="D875" s="229" t="s">
        <v>1331</v>
      </c>
      <c r="E875" s="73"/>
      <c r="F875" s="230" t="s">
        <v>1518</v>
      </c>
      <c r="G875" s="73"/>
      <c r="H875" s="73"/>
      <c r="I875" s="188"/>
      <c r="J875" s="73"/>
      <c r="K875" s="73"/>
      <c r="L875" s="71"/>
      <c r="M875" s="231"/>
      <c r="N875" s="46"/>
      <c r="O875" s="46"/>
      <c r="P875" s="46"/>
      <c r="Q875" s="46"/>
      <c r="R875" s="46"/>
      <c r="S875" s="46"/>
      <c r="T875" s="94"/>
      <c r="AT875" s="23" t="s">
        <v>1331</v>
      </c>
      <c r="AU875" s="23" t="s">
        <v>172</v>
      </c>
    </row>
    <row r="876" spans="2:65" s="1" customFormat="1" ht="16.5" customHeight="1">
      <c r="B876" s="45"/>
      <c r="C876" s="217" t="s">
        <v>1519</v>
      </c>
      <c r="D876" s="217" t="s">
        <v>160</v>
      </c>
      <c r="E876" s="218" t="s">
        <v>1520</v>
      </c>
      <c r="F876" s="219" t="s">
        <v>1521</v>
      </c>
      <c r="G876" s="220" t="s">
        <v>332</v>
      </c>
      <c r="H876" s="221">
        <v>7.5</v>
      </c>
      <c r="I876" s="222"/>
      <c r="J876" s="223">
        <f>ROUND(I876*H876,2)</f>
        <v>0</v>
      </c>
      <c r="K876" s="219" t="s">
        <v>21</v>
      </c>
      <c r="L876" s="71"/>
      <c r="M876" s="224" t="s">
        <v>21</v>
      </c>
      <c r="N876" s="225" t="s">
        <v>43</v>
      </c>
      <c r="O876" s="46"/>
      <c r="P876" s="226">
        <f>O876*H876</f>
        <v>0</v>
      </c>
      <c r="Q876" s="226">
        <v>0</v>
      </c>
      <c r="R876" s="226">
        <f>Q876*H876</f>
        <v>0</v>
      </c>
      <c r="S876" s="226">
        <v>0</v>
      </c>
      <c r="T876" s="227">
        <f>S876*H876</f>
        <v>0</v>
      </c>
      <c r="AR876" s="23" t="s">
        <v>236</v>
      </c>
      <c r="AT876" s="23" t="s">
        <v>160</v>
      </c>
      <c r="AU876" s="23" t="s">
        <v>172</v>
      </c>
      <c r="AY876" s="23" t="s">
        <v>158</v>
      </c>
      <c r="BE876" s="228">
        <f>IF(N876="základní",J876,0)</f>
        <v>0</v>
      </c>
      <c r="BF876" s="228">
        <f>IF(N876="snížená",J876,0)</f>
        <v>0</v>
      </c>
      <c r="BG876" s="228">
        <f>IF(N876="zákl. přenesená",J876,0)</f>
        <v>0</v>
      </c>
      <c r="BH876" s="228">
        <f>IF(N876="sníž. přenesená",J876,0)</f>
        <v>0</v>
      </c>
      <c r="BI876" s="228">
        <f>IF(N876="nulová",J876,0)</f>
        <v>0</v>
      </c>
      <c r="BJ876" s="23" t="s">
        <v>77</v>
      </c>
      <c r="BK876" s="228">
        <f>ROUND(I876*H876,2)</f>
        <v>0</v>
      </c>
      <c r="BL876" s="23" t="s">
        <v>236</v>
      </c>
      <c r="BM876" s="23" t="s">
        <v>1522</v>
      </c>
    </row>
    <row r="877" spans="2:47" s="1" customFormat="1" ht="13.5">
      <c r="B877" s="45"/>
      <c r="C877" s="73"/>
      <c r="D877" s="229" t="s">
        <v>1331</v>
      </c>
      <c r="E877" s="73"/>
      <c r="F877" s="230" t="s">
        <v>1523</v>
      </c>
      <c r="G877" s="73"/>
      <c r="H877" s="73"/>
      <c r="I877" s="188"/>
      <c r="J877" s="73"/>
      <c r="K877" s="73"/>
      <c r="L877" s="71"/>
      <c r="M877" s="231"/>
      <c r="N877" s="46"/>
      <c r="O877" s="46"/>
      <c r="P877" s="46"/>
      <c r="Q877" s="46"/>
      <c r="R877" s="46"/>
      <c r="S877" s="46"/>
      <c r="T877" s="94"/>
      <c r="AT877" s="23" t="s">
        <v>1331</v>
      </c>
      <c r="AU877" s="23" t="s">
        <v>172</v>
      </c>
    </row>
    <row r="878" spans="2:65" s="1" customFormat="1" ht="25.5" customHeight="1">
      <c r="B878" s="45"/>
      <c r="C878" s="217" t="s">
        <v>1524</v>
      </c>
      <c r="D878" s="217" t="s">
        <v>160</v>
      </c>
      <c r="E878" s="218" t="s">
        <v>1525</v>
      </c>
      <c r="F878" s="219" t="s">
        <v>1526</v>
      </c>
      <c r="G878" s="220" t="s">
        <v>332</v>
      </c>
      <c r="H878" s="221">
        <v>6</v>
      </c>
      <c r="I878" s="222"/>
      <c r="J878" s="223">
        <f>ROUND(I878*H878,2)</f>
        <v>0</v>
      </c>
      <c r="K878" s="219" t="s">
        <v>21</v>
      </c>
      <c r="L878" s="71"/>
      <c r="M878" s="224" t="s">
        <v>21</v>
      </c>
      <c r="N878" s="225" t="s">
        <v>43</v>
      </c>
      <c r="O878" s="46"/>
      <c r="P878" s="226">
        <f>O878*H878</f>
        <v>0</v>
      </c>
      <c r="Q878" s="226">
        <v>0</v>
      </c>
      <c r="R878" s="226">
        <f>Q878*H878</f>
        <v>0</v>
      </c>
      <c r="S878" s="226">
        <v>0</v>
      </c>
      <c r="T878" s="227">
        <f>S878*H878</f>
        <v>0</v>
      </c>
      <c r="AR878" s="23" t="s">
        <v>236</v>
      </c>
      <c r="AT878" s="23" t="s">
        <v>160</v>
      </c>
      <c r="AU878" s="23" t="s">
        <v>172</v>
      </c>
      <c r="AY878" s="23" t="s">
        <v>158</v>
      </c>
      <c r="BE878" s="228">
        <f>IF(N878="základní",J878,0)</f>
        <v>0</v>
      </c>
      <c r="BF878" s="228">
        <f>IF(N878="snížená",J878,0)</f>
        <v>0</v>
      </c>
      <c r="BG878" s="228">
        <f>IF(N878="zákl. přenesená",J878,0)</f>
        <v>0</v>
      </c>
      <c r="BH878" s="228">
        <f>IF(N878="sníž. přenesená",J878,0)</f>
        <v>0</v>
      </c>
      <c r="BI878" s="228">
        <f>IF(N878="nulová",J878,0)</f>
        <v>0</v>
      </c>
      <c r="BJ878" s="23" t="s">
        <v>77</v>
      </c>
      <c r="BK878" s="228">
        <f>ROUND(I878*H878,2)</f>
        <v>0</v>
      </c>
      <c r="BL878" s="23" t="s">
        <v>236</v>
      </c>
      <c r="BM878" s="23" t="s">
        <v>1527</v>
      </c>
    </row>
    <row r="879" spans="2:47" s="1" customFormat="1" ht="13.5">
      <c r="B879" s="45"/>
      <c r="C879" s="73"/>
      <c r="D879" s="229" t="s">
        <v>1331</v>
      </c>
      <c r="E879" s="73"/>
      <c r="F879" s="230" t="s">
        <v>1528</v>
      </c>
      <c r="G879" s="73"/>
      <c r="H879" s="73"/>
      <c r="I879" s="188"/>
      <c r="J879" s="73"/>
      <c r="K879" s="73"/>
      <c r="L879" s="71"/>
      <c r="M879" s="231"/>
      <c r="N879" s="46"/>
      <c r="O879" s="46"/>
      <c r="P879" s="46"/>
      <c r="Q879" s="46"/>
      <c r="R879" s="46"/>
      <c r="S879" s="46"/>
      <c r="T879" s="94"/>
      <c r="AT879" s="23" t="s">
        <v>1331</v>
      </c>
      <c r="AU879" s="23" t="s">
        <v>172</v>
      </c>
    </row>
    <row r="880" spans="2:65" s="1" customFormat="1" ht="25.5" customHeight="1">
      <c r="B880" s="45"/>
      <c r="C880" s="217" t="s">
        <v>1529</v>
      </c>
      <c r="D880" s="217" t="s">
        <v>160</v>
      </c>
      <c r="E880" s="218" t="s">
        <v>1530</v>
      </c>
      <c r="F880" s="219" t="s">
        <v>1531</v>
      </c>
      <c r="G880" s="220" t="s">
        <v>332</v>
      </c>
      <c r="H880" s="221">
        <v>20.5</v>
      </c>
      <c r="I880" s="222"/>
      <c r="J880" s="223">
        <f>ROUND(I880*H880,2)</f>
        <v>0</v>
      </c>
      <c r="K880" s="219" t="s">
        <v>21</v>
      </c>
      <c r="L880" s="71"/>
      <c r="M880" s="224" t="s">
        <v>21</v>
      </c>
      <c r="N880" s="225" t="s">
        <v>43</v>
      </c>
      <c r="O880" s="46"/>
      <c r="P880" s="226">
        <f>O880*H880</f>
        <v>0</v>
      </c>
      <c r="Q880" s="226">
        <v>0</v>
      </c>
      <c r="R880" s="226">
        <f>Q880*H880</f>
        <v>0</v>
      </c>
      <c r="S880" s="226">
        <v>0</v>
      </c>
      <c r="T880" s="227">
        <f>S880*H880</f>
        <v>0</v>
      </c>
      <c r="AR880" s="23" t="s">
        <v>236</v>
      </c>
      <c r="AT880" s="23" t="s">
        <v>160</v>
      </c>
      <c r="AU880" s="23" t="s">
        <v>172</v>
      </c>
      <c r="AY880" s="23" t="s">
        <v>158</v>
      </c>
      <c r="BE880" s="228">
        <f>IF(N880="základní",J880,0)</f>
        <v>0</v>
      </c>
      <c r="BF880" s="228">
        <f>IF(N880="snížená",J880,0)</f>
        <v>0</v>
      </c>
      <c r="BG880" s="228">
        <f>IF(N880="zákl. přenesená",J880,0)</f>
        <v>0</v>
      </c>
      <c r="BH880" s="228">
        <f>IF(N880="sníž. přenesená",J880,0)</f>
        <v>0</v>
      </c>
      <c r="BI880" s="228">
        <f>IF(N880="nulová",J880,0)</f>
        <v>0</v>
      </c>
      <c r="BJ880" s="23" t="s">
        <v>77</v>
      </c>
      <c r="BK880" s="228">
        <f>ROUND(I880*H880,2)</f>
        <v>0</v>
      </c>
      <c r="BL880" s="23" t="s">
        <v>236</v>
      </c>
      <c r="BM880" s="23" t="s">
        <v>1532</v>
      </c>
    </row>
    <row r="881" spans="2:47" s="1" customFormat="1" ht="13.5">
      <c r="B881" s="45"/>
      <c r="C881" s="73"/>
      <c r="D881" s="229" t="s">
        <v>1331</v>
      </c>
      <c r="E881" s="73"/>
      <c r="F881" s="230" t="s">
        <v>1533</v>
      </c>
      <c r="G881" s="73"/>
      <c r="H881" s="73"/>
      <c r="I881" s="188"/>
      <c r="J881" s="73"/>
      <c r="K881" s="73"/>
      <c r="L881" s="71"/>
      <c r="M881" s="231"/>
      <c r="N881" s="46"/>
      <c r="O881" s="46"/>
      <c r="P881" s="46"/>
      <c r="Q881" s="46"/>
      <c r="R881" s="46"/>
      <c r="S881" s="46"/>
      <c r="T881" s="94"/>
      <c r="AT881" s="23" t="s">
        <v>1331</v>
      </c>
      <c r="AU881" s="23" t="s">
        <v>172</v>
      </c>
    </row>
    <row r="882" spans="2:65" s="1" customFormat="1" ht="25.5" customHeight="1">
      <c r="B882" s="45"/>
      <c r="C882" s="217" t="s">
        <v>1534</v>
      </c>
      <c r="D882" s="217" t="s">
        <v>160</v>
      </c>
      <c r="E882" s="218" t="s">
        <v>1535</v>
      </c>
      <c r="F882" s="219" t="s">
        <v>1536</v>
      </c>
      <c r="G882" s="220" t="s">
        <v>332</v>
      </c>
      <c r="H882" s="221">
        <v>4.5</v>
      </c>
      <c r="I882" s="222"/>
      <c r="J882" s="223">
        <f>ROUND(I882*H882,2)</f>
        <v>0</v>
      </c>
      <c r="K882" s="219" t="s">
        <v>21</v>
      </c>
      <c r="L882" s="71"/>
      <c r="M882" s="224" t="s">
        <v>21</v>
      </c>
      <c r="N882" s="225" t="s">
        <v>43</v>
      </c>
      <c r="O882" s="46"/>
      <c r="P882" s="226">
        <f>O882*H882</f>
        <v>0</v>
      </c>
      <c r="Q882" s="226">
        <v>0</v>
      </c>
      <c r="R882" s="226">
        <f>Q882*H882</f>
        <v>0</v>
      </c>
      <c r="S882" s="226">
        <v>0</v>
      </c>
      <c r="T882" s="227">
        <f>S882*H882</f>
        <v>0</v>
      </c>
      <c r="AR882" s="23" t="s">
        <v>236</v>
      </c>
      <c r="AT882" s="23" t="s">
        <v>160</v>
      </c>
      <c r="AU882" s="23" t="s">
        <v>172</v>
      </c>
      <c r="AY882" s="23" t="s">
        <v>158</v>
      </c>
      <c r="BE882" s="228">
        <f>IF(N882="základní",J882,0)</f>
        <v>0</v>
      </c>
      <c r="BF882" s="228">
        <f>IF(N882="snížená",J882,0)</f>
        <v>0</v>
      </c>
      <c r="BG882" s="228">
        <f>IF(N882="zákl. přenesená",J882,0)</f>
        <v>0</v>
      </c>
      <c r="BH882" s="228">
        <f>IF(N882="sníž. přenesená",J882,0)</f>
        <v>0</v>
      </c>
      <c r="BI882" s="228">
        <f>IF(N882="nulová",J882,0)</f>
        <v>0</v>
      </c>
      <c r="BJ882" s="23" t="s">
        <v>77</v>
      </c>
      <c r="BK882" s="228">
        <f>ROUND(I882*H882,2)</f>
        <v>0</v>
      </c>
      <c r="BL882" s="23" t="s">
        <v>236</v>
      </c>
      <c r="BM882" s="23" t="s">
        <v>1537</v>
      </c>
    </row>
    <row r="883" spans="2:47" s="1" customFormat="1" ht="13.5">
      <c r="B883" s="45"/>
      <c r="C883" s="73"/>
      <c r="D883" s="229" t="s">
        <v>1331</v>
      </c>
      <c r="E883" s="73"/>
      <c r="F883" s="230" t="s">
        <v>1483</v>
      </c>
      <c r="G883" s="73"/>
      <c r="H883" s="73"/>
      <c r="I883" s="188"/>
      <c r="J883" s="73"/>
      <c r="K883" s="73"/>
      <c r="L883" s="71"/>
      <c r="M883" s="231"/>
      <c r="N883" s="46"/>
      <c r="O883" s="46"/>
      <c r="P883" s="46"/>
      <c r="Q883" s="46"/>
      <c r="R883" s="46"/>
      <c r="S883" s="46"/>
      <c r="T883" s="94"/>
      <c r="AT883" s="23" t="s">
        <v>1331</v>
      </c>
      <c r="AU883" s="23" t="s">
        <v>172</v>
      </c>
    </row>
    <row r="884" spans="2:65" s="1" customFormat="1" ht="25.5" customHeight="1">
      <c r="B884" s="45"/>
      <c r="C884" s="217" t="s">
        <v>1538</v>
      </c>
      <c r="D884" s="217" t="s">
        <v>160</v>
      </c>
      <c r="E884" s="218" t="s">
        <v>1539</v>
      </c>
      <c r="F884" s="219" t="s">
        <v>1540</v>
      </c>
      <c r="G884" s="220" t="s">
        <v>332</v>
      </c>
      <c r="H884" s="221">
        <v>15.5</v>
      </c>
      <c r="I884" s="222"/>
      <c r="J884" s="223">
        <f>ROUND(I884*H884,2)</f>
        <v>0</v>
      </c>
      <c r="K884" s="219" t="s">
        <v>21</v>
      </c>
      <c r="L884" s="71"/>
      <c r="M884" s="224" t="s">
        <v>21</v>
      </c>
      <c r="N884" s="225" t="s">
        <v>43</v>
      </c>
      <c r="O884" s="46"/>
      <c r="P884" s="226">
        <f>O884*H884</f>
        <v>0</v>
      </c>
      <c r="Q884" s="226">
        <v>0</v>
      </c>
      <c r="R884" s="226">
        <f>Q884*H884</f>
        <v>0</v>
      </c>
      <c r="S884" s="226">
        <v>0</v>
      </c>
      <c r="T884" s="227">
        <f>S884*H884</f>
        <v>0</v>
      </c>
      <c r="AR884" s="23" t="s">
        <v>236</v>
      </c>
      <c r="AT884" s="23" t="s">
        <v>160</v>
      </c>
      <c r="AU884" s="23" t="s">
        <v>172</v>
      </c>
      <c r="AY884" s="23" t="s">
        <v>158</v>
      </c>
      <c r="BE884" s="228">
        <f>IF(N884="základní",J884,0)</f>
        <v>0</v>
      </c>
      <c r="BF884" s="228">
        <f>IF(N884="snížená",J884,0)</f>
        <v>0</v>
      </c>
      <c r="BG884" s="228">
        <f>IF(N884="zákl. přenesená",J884,0)</f>
        <v>0</v>
      </c>
      <c r="BH884" s="228">
        <f>IF(N884="sníž. přenesená",J884,0)</f>
        <v>0</v>
      </c>
      <c r="BI884" s="228">
        <f>IF(N884="nulová",J884,0)</f>
        <v>0</v>
      </c>
      <c r="BJ884" s="23" t="s">
        <v>77</v>
      </c>
      <c r="BK884" s="228">
        <f>ROUND(I884*H884,2)</f>
        <v>0</v>
      </c>
      <c r="BL884" s="23" t="s">
        <v>236</v>
      </c>
      <c r="BM884" s="23" t="s">
        <v>1541</v>
      </c>
    </row>
    <row r="885" spans="2:47" s="1" customFormat="1" ht="13.5">
      <c r="B885" s="45"/>
      <c r="C885" s="73"/>
      <c r="D885" s="229" t="s">
        <v>1331</v>
      </c>
      <c r="E885" s="73"/>
      <c r="F885" s="230" t="s">
        <v>1488</v>
      </c>
      <c r="G885" s="73"/>
      <c r="H885" s="73"/>
      <c r="I885" s="188"/>
      <c r="J885" s="73"/>
      <c r="K885" s="73"/>
      <c r="L885" s="71"/>
      <c r="M885" s="231"/>
      <c r="N885" s="46"/>
      <c r="O885" s="46"/>
      <c r="P885" s="46"/>
      <c r="Q885" s="46"/>
      <c r="R885" s="46"/>
      <c r="S885" s="46"/>
      <c r="T885" s="94"/>
      <c r="AT885" s="23" t="s">
        <v>1331</v>
      </c>
      <c r="AU885" s="23" t="s">
        <v>172</v>
      </c>
    </row>
    <row r="886" spans="2:63" s="10" customFormat="1" ht="22.3" customHeight="1">
      <c r="B886" s="201"/>
      <c r="C886" s="202"/>
      <c r="D886" s="203" t="s">
        <v>71</v>
      </c>
      <c r="E886" s="215" t="s">
        <v>1542</v>
      </c>
      <c r="F886" s="215" t="s">
        <v>1543</v>
      </c>
      <c r="G886" s="202"/>
      <c r="H886" s="202"/>
      <c r="I886" s="205"/>
      <c r="J886" s="216">
        <f>BK886</f>
        <v>0</v>
      </c>
      <c r="K886" s="202"/>
      <c r="L886" s="207"/>
      <c r="M886" s="208"/>
      <c r="N886" s="209"/>
      <c r="O886" s="209"/>
      <c r="P886" s="210">
        <f>SUM(P887:P900)</f>
        <v>0</v>
      </c>
      <c r="Q886" s="209"/>
      <c r="R886" s="210">
        <f>SUM(R887:R900)</f>
        <v>0</v>
      </c>
      <c r="S886" s="209"/>
      <c r="T886" s="211">
        <f>SUM(T887:T900)</f>
        <v>0</v>
      </c>
      <c r="AR886" s="212" t="s">
        <v>82</v>
      </c>
      <c r="AT886" s="213" t="s">
        <v>71</v>
      </c>
      <c r="AU886" s="213" t="s">
        <v>82</v>
      </c>
      <c r="AY886" s="212" t="s">
        <v>158</v>
      </c>
      <c r="BK886" s="214">
        <f>SUM(BK887:BK900)</f>
        <v>0</v>
      </c>
    </row>
    <row r="887" spans="2:65" s="1" customFormat="1" ht="25.5" customHeight="1">
      <c r="B887" s="45"/>
      <c r="C887" s="217" t="s">
        <v>1544</v>
      </c>
      <c r="D887" s="217" t="s">
        <v>160</v>
      </c>
      <c r="E887" s="218" t="s">
        <v>1545</v>
      </c>
      <c r="F887" s="219" t="s">
        <v>1546</v>
      </c>
      <c r="G887" s="220" t="s">
        <v>332</v>
      </c>
      <c r="H887" s="221">
        <v>47.5</v>
      </c>
      <c r="I887" s="222"/>
      <c r="J887" s="223">
        <f>ROUND(I887*H887,2)</f>
        <v>0</v>
      </c>
      <c r="K887" s="219" t="s">
        <v>21</v>
      </c>
      <c r="L887" s="71"/>
      <c r="M887" s="224" t="s">
        <v>21</v>
      </c>
      <c r="N887" s="225" t="s">
        <v>43</v>
      </c>
      <c r="O887" s="46"/>
      <c r="P887" s="226">
        <f>O887*H887</f>
        <v>0</v>
      </c>
      <c r="Q887" s="226">
        <v>0</v>
      </c>
      <c r="R887" s="226">
        <f>Q887*H887</f>
        <v>0</v>
      </c>
      <c r="S887" s="226">
        <v>0</v>
      </c>
      <c r="T887" s="227">
        <f>S887*H887</f>
        <v>0</v>
      </c>
      <c r="AR887" s="23" t="s">
        <v>236</v>
      </c>
      <c r="AT887" s="23" t="s">
        <v>160</v>
      </c>
      <c r="AU887" s="23" t="s">
        <v>172</v>
      </c>
      <c r="AY887" s="23" t="s">
        <v>158</v>
      </c>
      <c r="BE887" s="228">
        <f>IF(N887="základní",J887,0)</f>
        <v>0</v>
      </c>
      <c r="BF887" s="228">
        <f>IF(N887="snížená",J887,0)</f>
        <v>0</v>
      </c>
      <c r="BG887" s="228">
        <f>IF(N887="zákl. přenesená",J887,0)</f>
        <v>0</v>
      </c>
      <c r="BH887" s="228">
        <f>IF(N887="sníž. přenesená",J887,0)</f>
        <v>0</v>
      </c>
      <c r="BI887" s="228">
        <f>IF(N887="nulová",J887,0)</f>
        <v>0</v>
      </c>
      <c r="BJ887" s="23" t="s">
        <v>77</v>
      </c>
      <c r="BK887" s="228">
        <f>ROUND(I887*H887,2)</f>
        <v>0</v>
      </c>
      <c r="BL887" s="23" t="s">
        <v>236</v>
      </c>
      <c r="BM887" s="23" t="s">
        <v>1547</v>
      </c>
    </row>
    <row r="888" spans="2:47" s="1" customFormat="1" ht="13.5">
      <c r="B888" s="45"/>
      <c r="C888" s="73"/>
      <c r="D888" s="229" t="s">
        <v>1331</v>
      </c>
      <c r="E888" s="73"/>
      <c r="F888" s="230" t="s">
        <v>1548</v>
      </c>
      <c r="G888" s="73"/>
      <c r="H888" s="73"/>
      <c r="I888" s="188"/>
      <c r="J888" s="73"/>
      <c r="K888" s="73"/>
      <c r="L888" s="71"/>
      <c r="M888" s="231"/>
      <c r="N888" s="46"/>
      <c r="O888" s="46"/>
      <c r="P888" s="46"/>
      <c r="Q888" s="46"/>
      <c r="R888" s="46"/>
      <c r="S888" s="46"/>
      <c r="T888" s="94"/>
      <c r="AT888" s="23" t="s">
        <v>1331</v>
      </c>
      <c r="AU888" s="23" t="s">
        <v>172</v>
      </c>
    </row>
    <row r="889" spans="2:65" s="1" customFormat="1" ht="25.5" customHeight="1">
      <c r="B889" s="45"/>
      <c r="C889" s="217" t="s">
        <v>1549</v>
      </c>
      <c r="D889" s="217" t="s">
        <v>160</v>
      </c>
      <c r="E889" s="218" t="s">
        <v>1550</v>
      </c>
      <c r="F889" s="219" t="s">
        <v>1551</v>
      </c>
      <c r="G889" s="220" t="s">
        <v>332</v>
      </c>
      <c r="H889" s="221">
        <v>3</v>
      </c>
      <c r="I889" s="222"/>
      <c r="J889" s="223">
        <f>ROUND(I889*H889,2)</f>
        <v>0</v>
      </c>
      <c r="K889" s="219" t="s">
        <v>21</v>
      </c>
      <c r="L889" s="71"/>
      <c r="M889" s="224" t="s">
        <v>21</v>
      </c>
      <c r="N889" s="225" t="s">
        <v>43</v>
      </c>
      <c r="O889" s="46"/>
      <c r="P889" s="226">
        <f>O889*H889</f>
        <v>0</v>
      </c>
      <c r="Q889" s="226">
        <v>0</v>
      </c>
      <c r="R889" s="226">
        <f>Q889*H889</f>
        <v>0</v>
      </c>
      <c r="S889" s="226">
        <v>0</v>
      </c>
      <c r="T889" s="227">
        <f>S889*H889</f>
        <v>0</v>
      </c>
      <c r="AR889" s="23" t="s">
        <v>236</v>
      </c>
      <c r="AT889" s="23" t="s">
        <v>160</v>
      </c>
      <c r="AU889" s="23" t="s">
        <v>172</v>
      </c>
      <c r="AY889" s="23" t="s">
        <v>158</v>
      </c>
      <c r="BE889" s="228">
        <f>IF(N889="základní",J889,0)</f>
        <v>0</v>
      </c>
      <c r="BF889" s="228">
        <f>IF(N889="snížená",J889,0)</f>
        <v>0</v>
      </c>
      <c r="BG889" s="228">
        <f>IF(N889="zákl. přenesená",J889,0)</f>
        <v>0</v>
      </c>
      <c r="BH889" s="228">
        <f>IF(N889="sníž. přenesená",J889,0)</f>
        <v>0</v>
      </c>
      <c r="BI889" s="228">
        <f>IF(N889="nulová",J889,0)</f>
        <v>0</v>
      </c>
      <c r="BJ889" s="23" t="s">
        <v>77</v>
      </c>
      <c r="BK889" s="228">
        <f>ROUND(I889*H889,2)</f>
        <v>0</v>
      </c>
      <c r="BL889" s="23" t="s">
        <v>236</v>
      </c>
      <c r="BM889" s="23" t="s">
        <v>1552</v>
      </c>
    </row>
    <row r="890" spans="2:47" s="1" customFormat="1" ht="13.5">
      <c r="B890" s="45"/>
      <c r="C890" s="73"/>
      <c r="D890" s="229" t="s">
        <v>1331</v>
      </c>
      <c r="E890" s="73"/>
      <c r="F890" s="230" t="s">
        <v>1553</v>
      </c>
      <c r="G890" s="73"/>
      <c r="H890" s="73"/>
      <c r="I890" s="188"/>
      <c r="J890" s="73"/>
      <c r="K890" s="73"/>
      <c r="L890" s="71"/>
      <c r="M890" s="231"/>
      <c r="N890" s="46"/>
      <c r="O890" s="46"/>
      <c r="P890" s="46"/>
      <c r="Q890" s="46"/>
      <c r="R890" s="46"/>
      <c r="S890" s="46"/>
      <c r="T890" s="94"/>
      <c r="AT890" s="23" t="s">
        <v>1331</v>
      </c>
      <c r="AU890" s="23" t="s">
        <v>172</v>
      </c>
    </row>
    <row r="891" spans="2:65" s="1" customFormat="1" ht="25.5" customHeight="1">
      <c r="B891" s="45"/>
      <c r="C891" s="217" t="s">
        <v>1554</v>
      </c>
      <c r="D891" s="217" t="s">
        <v>160</v>
      </c>
      <c r="E891" s="218" t="s">
        <v>1555</v>
      </c>
      <c r="F891" s="219" t="s">
        <v>1556</v>
      </c>
      <c r="G891" s="220" t="s">
        <v>332</v>
      </c>
      <c r="H891" s="221">
        <v>44.5</v>
      </c>
      <c r="I891" s="222"/>
      <c r="J891" s="223">
        <f>ROUND(I891*H891,2)</f>
        <v>0</v>
      </c>
      <c r="K891" s="219" t="s">
        <v>21</v>
      </c>
      <c r="L891" s="71"/>
      <c r="M891" s="224" t="s">
        <v>21</v>
      </c>
      <c r="N891" s="225" t="s">
        <v>43</v>
      </c>
      <c r="O891" s="46"/>
      <c r="P891" s="226">
        <f>O891*H891</f>
        <v>0</v>
      </c>
      <c r="Q891" s="226">
        <v>0</v>
      </c>
      <c r="R891" s="226">
        <f>Q891*H891</f>
        <v>0</v>
      </c>
      <c r="S891" s="226">
        <v>0</v>
      </c>
      <c r="T891" s="227">
        <f>S891*H891</f>
        <v>0</v>
      </c>
      <c r="AR891" s="23" t="s">
        <v>236</v>
      </c>
      <c r="AT891" s="23" t="s">
        <v>160</v>
      </c>
      <c r="AU891" s="23" t="s">
        <v>172</v>
      </c>
      <c r="AY891" s="23" t="s">
        <v>158</v>
      </c>
      <c r="BE891" s="228">
        <f>IF(N891="základní",J891,0)</f>
        <v>0</v>
      </c>
      <c r="BF891" s="228">
        <f>IF(N891="snížená",J891,0)</f>
        <v>0</v>
      </c>
      <c r="BG891" s="228">
        <f>IF(N891="zákl. přenesená",J891,0)</f>
        <v>0</v>
      </c>
      <c r="BH891" s="228">
        <f>IF(N891="sníž. přenesená",J891,0)</f>
        <v>0</v>
      </c>
      <c r="BI891" s="228">
        <f>IF(N891="nulová",J891,0)</f>
        <v>0</v>
      </c>
      <c r="BJ891" s="23" t="s">
        <v>77</v>
      </c>
      <c r="BK891" s="228">
        <f>ROUND(I891*H891,2)</f>
        <v>0</v>
      </c>
      <c r="BL891" s="23" t="s">
        <v>236</v>
      </c>
      <c r="BM891" s="23" t="s">
        <v>1557</v>
      </c>
    </row>
    <row r="892" spans="2:47" s="1" customFormat="1" ht="13.5">
      <c r="B892" s="45"/>
      <c r="C892" s="73"/>
      <c r="D892" s="229" t="s">
        <v>1331</v>
      </c>
      <c r="E892" s="73"/>
      <c r="F892" s="230" t="s">
        <v>1553</v>
      </c>
      <c r="G892" s="73"/>
      <c r="H892" s="73"/>
      <c r="I892" s="188"/>
      <c r="J892" s="73"/>
      <c r="K892" s="73"/>
      <c r="L892" s="71"/>
      <c r="M892" s="231"/>
      <c r="N892" s="46"/>
      <c r="O892" s="46"/>
      <c r="P892" s="46"/>
      <c r="Q892" s="46"/>
      <c r="R892" s="46"/>
      <c r="S892" s="46"/>
      <c r="T892" s="94"/>
      <c r="AT892" s="23" t="s">
        <v>1331</v>
      </c>
      <c r="AU892" s="23" t="s">
        <v>172</v>
      </c>
    </row>
    <row r="893" spans="2:65" s="1" customFormat="1" ht="25.5" customHeight="1">
      <c r="B893" s="45"/>
      <c r="C893" s="217" t="s">
        <v>1558</v>
      </c>
      <c r="D893" s="217" t="s">
        <v>160</v>
      </c>
      <c r="E893" s="218" t="s">
        <v>1559</v>
      </c>
      <c r="F893" s="219" t="s">
        <v>1560</v>
      </c>
      <c r="G893" s="220" t="s">
        <v>332</v>
      </c>
      <c r="H893" s="221">
        <v>5</v>
      </c>
      <c r="I893" s="222"/>
      <c r="J893" s="223">
        <f>ROUND(I893*H893,2)</f>
        <v>0</v>
      </c>
      <c r="K893" s="219" t="s">
        <v>21</v>
      </c>
      <c r="L893" s="71"/>
      <c r="M893" s="224" t="s">
        <v>21</v>
      </c>
      <c r="N893" s="225" t="s">
        <v>43</v>
      </c>
      <c r="O893" s="46"/>
      <c r="P893" s="226">
        <f>O893*H893</f>
        <v>0</v>
      </c>
      <c r="Q893" s="226">
        <v>0</v>
      </c>
      <c r="R893" s="226">
        <f>Q893*H893</f>
        <v>0</v>
      </c>
      <c r="S893" s="226">
        <v>0</v>
      </c>
      <c r="T893" s="227">
        <f>S893*H893</f>
        <v>0</v>
      </c>
      <c r="AR893" s="23" t="s">
        <v>236</v>
      </c>
      <c r="AT893" s="23" t="s">
        <v>160</v>
      </c>
      <c r="AU893" s="23" t="s">
        <v>172</v>
      </c>
      <c r="AY893" s="23" t="s">
        <v>158</v>
      </c>
      <c r="BE893" s="228">
        <f>IF(N893="základní",J893,0)</f>
        <v>0</v>
      </c>
      <c r="BF893" s="228">
        <f>IF(N893="snížená",J893,0)</f>
        <v>0</v>
      </c>
      <c r="BG893" s="228">
        <f>IF(N893="zákl. přenesená",J893,0)</f>
        <v>0</v>
      </c>
      <c r="BH893" s="228">
        <f>IF(N893="sníž. přenesená",J893,0)</f>
        <v>0</v>
      </c>
      <c r="BI893" s="228">
        <f>IF(N893="nulová",J893,0)</f>
        <v>0</v>
      </c>
      <c r="BJ893" s="23" t="s">
        <v>77</v>
      </c>
      <c r="BK893" s="228">
        <f>ROUND(I893*H893,2)</f>
        <v>0</v>
      </c>
      <c r="BL893" s="23" t="s">
        <v>236</v>
      </c>
      <c r="BM893" s="23" t="s">
        <v>1561</v>
      </c>
    </row>
    <row r="894" spans="2:47" s="1" customFormat="1" ht="13.5">
      <c r="B894" s="45"/>
      <c r="C894" s="73"/>
      <c r="D894" s="229" t="s">
        <v>1331</v>
      </c>
      <c r="E894" s="73"/>
      <c r="F894" s="230" t="s">
        <v>1562</v>
      </c>
      <c r="G894" s="73"/>
      <c r="H894" s="73"/>
      <c r="I894" s="188"/>
      <c r="J894" s="73"/>
      <c r="K894" s="73"/>
      <c r="L894" s="71"/>
      <c r="M894" s="231"/>
      <c r="N894" s="46"/>
      <c r="O894" s="46"/>
      <c r="P894" s="46"/>
      <c r="Q894" s="46"/>
      <c r="R894" s="46"/>
      <c r="S894" s="46"/>
      <c r="T894" s="94"/>
      <c r="AT894" s="23" t="s">
        <v>1331</v>
      </c>
      <c r="AU894" s="23" t="s">
        <v>172</v>
      </c>
    </row>
    <row r="895" spans="2:65" s="1" customFormat="1" ht="25.5" customHeight="1">
      <c r="B895" s="45"/>
      <c r="C895" s="217" t="s">
        <v>1563</v>
      </c>
      <c r="D895" s="217" t="s">
        <v>160</v>
      </c>
      <c r="E895" s="218" t="s">
        <v>1564</v>
      </c>
      <c r="F895" s="219" t="s">
        <v>1565</v>
      </c>
      <c r="G895" s="220" t="s">
        <v>332</v>
      </c>
      <c r="H895" s="221">
        <v>5</v>
      </c>
      <c r="I895" s="222"/>
      <c r="J895" s="223">
        <f>ROUND(I895*H895,2)</f>
        <v>0</v>
      </c>
      <c r="K895" s="219" t="s">
        <v>21</v>
      </c>
      <c r="L895" s="71"/>
      <c r="M895" s="224" t="s">
        <v>21</v>
      </c>
      <c r="N895" s="225" t="s">
        <v>43</v>
      </c>
      <c r="O895" s="46"/>
      <c r="P895" s="226">
        <f>O895*H895</f>
        <v>0</v>
      </c>
      <c r="Q895" s="226">
        <v>0</v>
      </c>
      <c r="R895" s="226">
        <f>Q895*H895</f>
        <v>0</v>
      </c>
      <c r="S895" s="226">
        <v>0</v>
      </c>
      <c r="T895" s="227">
        <f>S895*H895</f>
        <v>0</v>
      </c>
      <c r="AR895" s="23" t="s">
        <v>236</v>
      </c>
      <c r="AT895" s="23" t="s">
        <v>160</v>
      </c>
      <c r="AU895" s="23" t="s">
        <v>172</v>
      </c>
      <c r="AY895" s="23" t="s">
        <v>158</v>
      </c>
      <c r="BE895" s="228">
        <f>IF(N895="základní",J895,0)</f>
        <v>0</v>
      </c>
      <c r="BF895" s="228">
        <f>IF(N895="snížená",J895,0)</f>
        <v>0</v>
      </c>
      <c r="BG895" s="228">
        <f>IF(N895="zákl. přenesená",J895,0)</f>
        <v>0</v>
      </c>
      <c r="BH895" s="228">
        <f>IF(N895="sníž. přenesená",J895,0)</f>
        <v>0</v>
      </c>
      <c r="BI895" s="228">
        <f>IF(N895="nulová",J895,0)</f>
        <v>0</v>
      </c>
      <c r="BJ895" s="23" t="s">
        <v>77</v>
      </c>
      <c r="BK895" s="228">
        <f>ROUND(I895*H895,2)</f>
        <v>0</v>
      </c>
      <c r="BL895" s="23" t="s">
        <v>236</v>
      </c>
      <c r="BM895" s="23" t="s">
        <v>1566</v>
      </c>
    </row>
    <row r="896" spans="2:47" s="1" customFormat="1" ht="13.5">
      <c r="B896" s="45"/>
      <c r="C896" s="73"/>
      <c r="D896" s="229" t="s">
        <v>1331</v>
      </c>
      <c r="E896" s="73"/>
      <c r="F896" s="230" t="s">
        <v>1462</v>
      </c>
      <c r="G896" s="73"/>
      <c r="H896" s="73"/>
      <c r="I896" s="188"/>
      <c r="J896" s="73"/>
      <c r="K896" s="73"/>
      <c r="L896" s="71"/>
      <c r="M896" s="231"/>
      <c r="N896" s="46"/>
      <c r="O896" s="46"/>
      <c r="P896" s="46"/>
      <c r="Q896" s="46"/>
      <c r="R896" s="46"/>
      <c r="S896" s="46"/>
      <c r="T896" s="94"/>
      <c r="AT896" s="23" t="s">
        <v>1331</v>
      </c>
      <c r="AU896" s="23" t="s">
        <v>172</v>
      </c>
    </row>
    <row r="897" spans="2:65" s="1" customFormat="1" ht="16.5" customHeight="1">
      <c r="B897" s="45"/>
      <c r="C897" s="217" t="s">
        <v>1567</v>
      </c>
      <c r="D897" s="217" t="s">
        <v>160</v>
      </c>
      <c r="E897" s="218" t="s">
        <v>1568</v>
      </c>
      <c r="F897" s="219" t="s">
        <v>1569</v>
      </c>
      <c r="G897" s="220" t="s">
        <v>332</v>
      </c>
      <c r="H897" s="221">
        <v>19.5</v>
      </c>
      <c r="I897" s="222"/>
      <c r="J897" s="223">
        <f>ROUND(I897*H897,2)</f>
        <v>0</v>
      </c>
      <c r="K897" s="219" t="s">
        <v>21</v>
      </c>
      <c r="L897" s="71"/>
      <c r="M897" s="224" t="s">
        <v>21</v>
      </c>
      <c r="N897" s="225" t="s">
        <v>43</v>
      </c>
      <c r="O897" s="46"/>
      <c r="P897" s="226">
        <f>O897*H897</f>
        <v>0</v>
      </c>
      <c r="Q897" s="226">
        <v>0</v>
      </c>
      <c r="R897" s="226">
        <f>Q897*H897</f>
        <v>0</v>
      </c>
      <c r="S897" s="226">
        <v>0</v>
      </c>
      <c r="T897" s="227">
        <f>S897*H897</f>
        <v>0</v>
      </c>
      <c r="AR897" s="23" t="s">
        <v>236</v>
      </c>
      <c r="AT897" s="23" t="s">
        <v>160</v>
      </c>
      <c r="AU897" s="23" t="s">
        <v>172</v>
      </c>
      <c r="AY897" s="23" t="s">
        <v>158</v>
      </c>
      <c r="BE897" s="228">
        <f>IF(N897="základní",J897,0)</f>
        <v>0</v>
      </c>
      <c r="BF897" s="228">
        <f>IF(N897="snížená",J897,0)</f>
        <v>0</v>
      </c>
      <c r="BG897" s="228">
        <f>IF(N897="zákl. přenesená",J897,0)</f>
        <v>0</v>
      </c>
      <c r="BH897" s="228">
        <f>IF(N897="sníž. přenesená",J897,0)</f>
        <v>0</v>
      </c>
      <c r="BI897" s="228">
        <f>IF(N897="nulová",J897,0)</f>
        <v>0</v>
      </c>
      <c r="BJ897" s="23" t="s">
        <v>77</v>
      </c>
      <c r="BK897" s="228">
        <f>ROUND(I897*H897,2)</f>
        <v>0</v>
      </c>
      <c r="BL897" s="23" t="s">
        <v>236</v>
      </c>
      <c r="BM897" s="23" t="s">
        <v>1570</v>
      </c>
    </row>
    <row r="898" spans="2:47" s="1" customFormat="1" ht="13.5">
      <c r="B898" s="45"/>
      <c r="C898" s="73"/>
      <c r="D898" s="229" t="s">
        <v>1331</v>
      </c>
      <c r="E898" s="73"/>
      <c r="F898" s="230" t="s">
        <v>1571</v>
      </c>
      <c r="G898" s="73"/>
      <c r="H898" s="73"/>
      <c r="I898" s="188"/>
      <c r="J898" s="73"/>
      <c r="K898" s="73"/>
      <c r="L898" s="71"/>
      <c r="M898" s="231"/>
      <c r="N898" s="46"/>
      <c r="O898" s="46"/>
      <c r="P898" s="46"/>
      <c r="Q898" s="46"/>
      <c r="R898" s="46"/>
      <c r="S898" s="46"/>
      <c r="T898" s="94"/>
      <c r="AT898" s="23" t="s">
        <v>1331</v>
      </c>
      <c r="AU898" s="23" t="s">
        <v>172</v>
      </c>
    </row>
    <row r="899" spans="2:65" s="1" customFormat="1" ht="16.5" customHeight="1">
      <c r="B899" s="45"/>
      <c r="C899" s="217" t="s">
        <v>1572</v>
      </c>
      <c r="D899" s="217" t="s">
        <v>160</v>
      </c>
      <c r="E899" s="218" t="s">
        <v>1573</v>
      </c>
      <c r="F899" s="219" t="s">
        <v>1574</v>
      </c>
      <c r="G899" s="220" t="s">
        <v>332</v>
      </c>
      <c r="H899" s="221">
        <v>19.5</v>
      </c>
      <c r="I899" s="222"/>
      <c r="J899" s="223">
        <f>ROUND(I899*H899,2)</f>
        <v>0</v>
      </c>
      <c r="K899" s="219" t="s">
        <v>21</v>
      </c>
      <c r="L899" s="71"/>
      <c r="M899" s="224" t="s">
        <v>21</v>
      </c>
      <c r="N899" s="225" t="s">
        <v>43</v>
      </c>
      <c r="O899" s="46"/>
      <c r="P899" s="226">
        <f>O899*H899</f>
        <v>0</v>
      </c>
      <c r="Q899" s="226">
        <v>0</v>
      </c>
      <c r="R899" s="226">
        <f>Q899*H899</f>
        <v>0</v>
      </c>
      <c r="S899" s="226">
        <v>0</v>
      </c>
      <c r="T899" s="227">
        <f>S899*H899</f>
        <v>0</v>
      </c>
      <c r="AR899" s="23" t="s">
        <v>236</v>
      </c>
      <c r="AT899" s="23" t="s">
        <v>160</v>
      </c>
      <c r="AU899" s="23" t="s">
        <v>172</v>
      </c>
      <c r="AY899" s="23" t="s">
        <v>158</v>
      </c>
      <c r="BE899" s="228">
        <f>IF(N899="základní",J899,0)</f>
        <v>0</v>
      </c>
      <c r="BF899" s="228">
        <f>IF(N899="snížená",J899,0)</f>
        <v>0</v>
      </c>
      <c r="BG899" s="228">
        <f>IF(N899="zákl. přenesená",J899,0)</f>
        <v>0</v>
      </c>
      <c r="BH899" s="228">
        <f>IF(N899="sníž. přenesená",J899,0)</f>
        <v>0</v>
      </c>
      <c r="BI899" s="228">
        <f>IF(N899="nulová",J899,0)</f>
        <v>0</v>
      </c>
      <c r="BJ899" s="23" t="s">
        <v>77</v>
      </c>
      <c r="BK899" s="228">
        <f>ROUND(I899*H899,2)</f>
        <v>0</v>
      </c>
      <c r="BL899" s="23" t="s">
        <v>236</v>
      </c>
      <c r="BM899" s="23" t="s">
        <v>1575</v>
      </c>
    </row>
    <row r="900" spans="2:47" s="1" customFormat="1" ht="13.5">
      <c r="B900" s="45"/>
      <c r="C900" s="73"/>
      <c r="D900" s="229" t="s">
        <v>1331</v>
      </c>
      <c r="E900" s="73"/>
      <c r="F900" s="230" t="s">
        <v>1576</v>
      </c>
      <c r="G900" s="73"/>
      <c r="H900" s="73"/>
      <c r="I900" s="188"/>
      <c r="J900" s="73"/>
      <c r="K900" s="73"/>
      <c r="L900" s="71"/>
      <c r="M900" s="231"/>
      <c r="N900" s="46"/>
      <c r="O900" s="46"/>
      <c r="P900" s="46"/>
      <c r="Q900" s="46"/>
      <c r="R900" s="46"/>
      <c r="S900" s="46"/>
      <c r="T900" s="94"/>
      <c r="AT900" s="23" t="s">
        <v>1331</v>
      </c>
      <c r="AU900" s="23" t="s">
        <v>172</v>
      </c>
    </row>
    <row r="901" spans="2:63" s="10" customFormat="1" ht="29.85" customHeight="1">
      <c r="B901" s="201"/>
      <c r="C901" s="202"/>
      <c r="D901" s="203" t="s">
        <v>71</v>
      </c>
      <c r="E901" s="215" t="s">
        <v>1577</v>
      </c>
      <c r="F901" s="215" t="s">
        <v>1578</v>
      </c>
      <c r="G901" s="202"/>
      <c r="H901" s="202"/>
      <c r="I901" s="205"/>
      <c r="J901" s="216">
        <f>BK901</f>
        <v>0</v>
      </c>
      <c r="K901" s="202"/>
      <c r="L901" s="207"/>
      <c r="M901" s="208"/>
      <c r="N901" s="209"/>
      <c r="O901" s="209"/>
      <c r="P901" s="210">
        <f>SUM(P902:P906)</f>
        <v>0</v>
      </c>
      <c r="Q901" s="209"/>
      <c r="R901" s="210">
        <f>SUM(R902:R906)</f>
        <v>0</v>
      </c>
      <c r="S901" s="209"/>
      <c r="T901" s="211">
        <f>SUM(T902:T906)</f>
        <v>0</v>
      </c>
      <c r="AR901" s="212" t="s">
        <v>82</v>
      </c>
      <c r="AT901" s="213" t="s">
        <v>71</v>
      </c>
      <c r="AU901" s="213" t="s">
        <v>77</v>
      </c>
      <c r="AY901" s="212" t="s">
        <v>158</v>
      </c>
      <c r="BK901" s="214">
        <f>SUM(BK902:BK906)</f>
        <v>0</v>
      </c>
    </row>
    <row r="902" spans="2:65" s="1" customFormat="1" ht="25.5" customHeight="1">
      <c r="B902" s="45"/>
      <c r="C902" s="217" t="s">
        <v>1579</v>
      </c>
      <c r="D902" s="217" t="s">
        <v>160</v>
      </c>
      <c r="E902" s="218" t="s">
        <v>1580</v>
      </c>
      <c r="F902" s="219" t="s">
        <v>1581</v>
      </c>
      <c r="G902" s="220" t="s">
        <v>332</v>
      </c>
      <c r="H902" s="221">
        <v>14.5</v>
      </c>
      <c r="I902" s="222"/>
      <c r="J902" s="223">
        <f>ROUND(I902*H902,2)</f>
        <v>0</v>
      </c>
      <c r="K902" s="219" t="s">
        <v>21</v>
      </c>
      <c r="L902" s="71"/>
      <c r="M902" s="224" t="s">
        <v>21</v>
      </c>
      <c r="N902" s="225" t="s">
        <v>43</v>
      </c>
      <c r="O902" s="46"/>
      <c r="P902" s="226">
        <f>O902*H902</f>
        <v>0</v>
      </c>
      <c r="Q902" s="226">
        <v>0</v>
      </c>
      <c r="R902" s="226">
        <f>Q902*H902</f>
        <v>0</v>
      </c>
      <c r="S902" s="226">
        <v>0</v>
      </c>
      <c r="T902" s="227">
        <f>S902*H902</f>
        <v>0</v>
      </c>
      <c r="AR902" s="23" t="s">
        <v>236</v>
      </c>
      <c r="AT902" s="23" t="s">
        <v>160</v>
      </c>
      <c r="AU902" s="23" t="s">
        <v>82</v>
      </c>
      <c r="AY902" s="23" t="s">
        <v>158</v>
      </c>
      <c r="BE902" s="228">
        <f>IF(N902="základní",J902,0)</f>
        <v>0</v>
      </c>
      <c r="BF902" s="228">
        <f>IF(N902="snížená",J902,0)</f>
        <v>0</v>
      </c>
      <c r="BG902" s="228">
        <f>IF(N902="zákl. přenesená",J902,0)</f>
        <v>0</v>
      </c>
      <c r="BH902" s="228">
        <f>IF(N902="sníž. přenesená",J902,0)</f>
        <v>0</v>
      </c>
      <c r="BI902" s="228">
        <f>IF(N902="nulová",J902,0)</f>
        <v>0</v>
      </c>
      <c r="BJ902" s="23" t="s">
        <v>77</v>
      </c>
      <c r="BK902" s="228">
        <f>ROUND(I902*H902,2)</f>
        <v>0</v>
      </c>
      <c r="BL902" s="23" t="s">
        <v>236</v>
      </c>
      <c r="BM902" s="23" t="s">
        <v>1582</v>
      </c>
    </row>
    <row r="903" spans="2:47" s="1" customFormat="1" ht="13.5">
      <c r="B903" s="45"/>
      <c r="C903" s="73"/>
      <c r="D903" s="229" t="s">
        <v>1331</v>
      </c>
      <c r="E903" s="73"/>
      <c r="F903" s="230" t="s">
        <v>1583</v>
      </c>
      <c r="G903" s="73"/>
      <c r="H903" s="73"/>
      <c r="I903" s="188"/>
      <c r="J903" s="73"/>
      <c r="K903" s="73"/>
      <c r="L903" s="71"/>
      <c r="M903" s="231"/>
      <c r="N903" s="46"/>
      <c r="O903" s="46"/>
      <c r="P903" s="46"/>
      <c r="Q903" s="46"/>
      <c r="R903" s="46"/>
      <c r="S903" s="46"/>
      <c r="T903" s="94"/>
      <c r="AT903" s="23" t="s">
        <v>1331</v>
      </c>
      <c r="AU903" s="23" t="s">
        <v>82</v>
      </c>
    </row>
    <row r="904" spans="2:65" s="1" customFormat="1" ht="16.5" customHeight="1">
      <c r="B904" s="45"/>
      <c r="C904" s="217" t="s">
        <v>1584</v>
      </c>
      <c r="D904" s="217" t="s">
        <v>160</v>
      </c>
      <c r="E904" s="218" t="s">
        <v>1585</v>
      </c>
      <c r="F904" s="219" t="s">
        <v>1586</v>
      </c>
      <c r="G904" s="220" t="s">
        <v>332</v>
      </c>
      <c r="H904" s="221">
        <v>4.5</v>
      </c>
      <c r="I904" s="222"/>
      <c r="J904" s="223">
        <f>ROUND(I904*H904,2)</f>
        <v>0</v>
      </c>
      <c r="K904" s="219" t="s">
        <v>21</v>
      </c>
      <c r="L904" s="71"/>
      <c r="M904" s="224" t="s">
        <v>21</v>
      </c>
      <c r="N904" s="225" t="s">
        <v>43</v>
      </c>
      <c r="O904" s="46"/>
      <c r="P904" s="226">
        <f>O904*H904</f>
        <v>0</v>
      </c>
      <c r="Q904" s="226">
        <v>0</v>
      </c>
      <c r="R904" s="226">
        <f>Q904*H904</f>
        <v>0</v>
      </c>
      <c r="S904" s="226">
        <v>0</v>
      </c>
      <c r="T904" s="227">
        <f>S904*H904</f>
        <v>0</v>
      </c>
      <c r="AR904" s="23" t="s">
        <v>236</v>
      </c>
      <c r="AT904" s="23" t="s">
        <v>160</v>
      </c>
      <c r="AU904" s="23" t="s">
        <v>82</v>
      </c>
      <c r="AY904" s="23" t="s">
        <v>158</v>
      </c>
      <c r="BE904" s="228">
        <f>IF(N904="základní",J904,0)</f>
        <v>0</v>
      </c>
      <c r="BF904" s="228">
        <f>IF(N904="snížená",J904,0)</f>
        <v>0</v>
      </c>
      <c r="BG904" s="228">
        <f>IF(N904="zákl. přenesená",J904,0)</f>
        <v>0</v>
      </c>
      <c r="BH904" s="228">
        <f>IF(N904="sníž. přenesená",J904,0)</f>
        <v>0</v>
      </c>
      <c r="BI904" s="228">
        <f>IF(N904="nulová",J904,0)</f>
        <v>0</v>
      </c>
      <c r="BJ904" s="23" t="s">
        <v>77</v>
      </c>
      <c r="BK904" s="228">
        <f>ROUND(I904*H904,2)</f>
        <v>0</v>
      </c>
      <c r="BL904" s="23" t="s">
        <v>236</v>
      </c>
      <c r="BM904" s="23" t="s">
        <v>1587</v>
      </c>
    </row>
    <row r="905" spans="2:65" s="1" customFormat="1" ht="16.5" customHeight="1">
      <c r="B905" s="45"/>
      <c r="C905" s="217" t="s">
        <v>1588</v>
      </c>
      <c r="D905" s="217" t="s">
        <v>160</v>
      </c>
      <c r="E905" s="218" t="s">
        <v>1589</v>
      </c>
      <c r="F905" s="219" t="s">
        <v>1590</v>
      </c>
      <c r="G905" s="220" t="s">
        <v>332</v>
      </c>
      <c r="H905" s="221">
        <v>19.5</v>
      </c>
      <c r="I905" s="222"/>
      <c r="J905" s="223">
        <f>ROUND(I905*H905,2)</f>
        <v>0</v>
      </c>
      <c r="K905" s="219" t="s">
        <v>21</v>
      </c>
      <c r="L905" s="71"/>
      <c r="M905" s="224" t="s">
        <v>21</v>
      </c>
      <c r="N905" s="225" t="s">
        <v>43</v>
      </c>
      <c r="O905" s="46"/>
      <c r="P905" s="226">
        <f>O905*H905</f>
        <v>0</v>
      </c>
      <c r="Q905" s="226">
        <v>0</v>
      </c>
      <c r="R905" s="226">
        <f>Q905*H905</f>
        <v>0</v>
      </c>
      <c r="S905" s="226">
        <v>0</v>
      </c>
      <c r="T905" s="227">
        <f>S905*H905</f>
        <v>0</v>
      </c>
      <c r="AR905" s="23" t="s">
        <v>236</v>
      </c>
      <c r="AT905" s="23" t="s">
        <v>160</v>
      </c>
      <c r="AU905" s="23" t="s">
        <v>82</v>
      </c>
      <c r="AY905" s="23" t="s">
        <v>158</v>
      </c>
      <c r="BE905" s="228">
        <f>IF(N905="základní",J905,0)</f>
        <v>0</v>
      </c>
      <c r="BF905" s="228">
        <f>IF(N905="snížená",J905,0)</f>
        <v>0</v>
      </c>
      <c r="BG905" s="228">
        <f>IF(N905="zákl. přenesená",J905,0)</f>
        <v>0</v>
      </c>
      <c r="BH905" s="228">
        <f>IF(N905="sníž. přenesená",J905,0)</f>
        <v>0</v>
      </c>
      <c r="BI905" s="228">
        <f>IF(N905="nulová",J905,0)</f>
        <v>0</v>
      </c>
      <c r="BJ905" s="23" t="s">
        <v>77</v>
      </c>
      <c r="BK905" s="228">
        <f>ROUND(I905*H905,2)</f>
        <v>0</v>
      </c>
      <c r="BL905" s="23" t="s">
        <v>236</v>
      </c>
      <c r="BM905" s="23" t="s">
        <v>1591</v>
      </c>
    </row>
    <row r="906" spans="2:47" s="1" customFormat="1" ht="13.5">
      <c r="B906" s="45"/>
      <c r="C906" s="73"/>
      <c r="D906" s="229" t="s">
        <v>1331</v>
      </c>
      <c r="E906" s="73"/>
      <c r="F906" s="230" t="s">
        <v>1592</v>
      </c>
      <c r="G906" s="73"/>
      <c r="H906" s="73"/>
      <c r="I906" s="188"/>
      <c r="J906" s="73"/>
      <c r="K906" s="73"/>
      <c r="L906" s="71"/>
      <c r="M906" s="231"/>
      <c r="N906" s="46"/>
      <c r="O906" s="46"/>
      <c r="P906" s="46"/>
      <c r="Q906" s="46"/>
      <c r="R906" s="46"/>
      <c r="S906" s="46"/>
      <c r="T906" s="94"/>
      <c r="AT906" s="23" t="s">
        <v>1331</v>
      </c>
      <c r="AU906" s="23" t="s">
        <v>82</v>
      </c>
    </row>
    <row r="907" spans="2:63" s="10" customFormat="1" ht="29.85" customHeight="1">
      <c r="B907" s="201"/>
      <c r="C907" s="202"/>
      <c r="D907" s="203" t="s">
        <v>71</v>
      </c>
      <c r="E907" s="215" t="s">
        <v>1593</v>
      </c>
      <c r="F907" s="215" t="s">
        <v>1594</v>
      </c>
      <c r="G907" s="202"/>
      <c r="H907" s="202"/>
      <c r="I907" s="205"/>
      <c r="J907" s="216">
        <f>BK907</f>
        <v>0</v>
      </c>
      <c r="K907" s="202"/>
      <c r="L907" s="207"/>
      <c r="M907" s="208"/>
      <c r="N907" s="209"/>
      <c r="O907" s="209"/>
      <c r="P907" s="210">
        <f>SUM(P908:P931)</f>
        <v>0</v>
      </c>
      <c r="Q907" s="209"/>
      <c r="R907" s="210">
        <f>SUM(R908:R931)</f>
        <v>0.49798</v>
      </c>
      <c r="S907" s="209"/>
      <c r="T907" s="211">
        <f>SUM(T908:T931)</f>
        <v>22.96595</v>
      </c>
      <c r="AR907" s="212" t="s">
        <v>82</v>
      </c>
      <c r="AT907" s="213" t="s">
        <v>71</v>
      </c>
      <c r="AU907" s="213" t="s">
        <v>77</v>
      </c>
      <c r="AY907" s="212" t="s">
        <v>158</v>
      </c>
      <c r="BK907" s="214">
        <f>SUM(BK908:BK931)</f>
        <v>0</v>
      </c>
    </row>
    <row r="908" spans="2:65" s="1" customFormat="1" ht="16.5" customHeight="1">
      <c r="B908" s="45"/>
      <c r="C908" s="217" t="s">
        <v>1595</v>
      </c>
      <c r="D908" s="217" t="s">
        <v>160</v>
      </c>
      <c r="E908" s="218" t="s">
        <v>1596</v>
      </c>
      <c r="F908" s="219" t="s">
        <v>1597</v>
      </c>
      <c r="G908" s="220" t="s">
        <v>163</v>
      </c>
      <c r="H908" s="221">
        <v>2368</v>
      </c>
      <c r="I908" s="222"/>
      <c r="J908" s="223">
        <f>ROUND(I908*H908,2)</f>
        <v>0</v>
      </c>
      <c r="K908" s="219" t="s">
        <v>164</v>
      </c>
      <c r="L908" s="71"/>
      <c r="M908" s="224" t="s">
        <v>21</v>
      </c>
      <c r="N908" s="225" t="s">
        <v>43</v>
      </c>
      <c r="O908" s="46"/>
      <c r="P908" s="226">
        <f>O908*H908</f>
        <v>0</v>
      </c>
      <c r="Q908" s="226">
        <v>0</v>
      </c>
      <c r="R908" s="226">
        <f>Q908*H908</f>
        <v>0</v>
      </c>
      <c r="S908" s="226">
        <v>0.0095</v>
      </c>
      <c r="T908" s="227">
        <f>S908*H908</f>
        <v>22.496</v>
      </c>
      <c r="AR908" s="23" t="s">
        <v>236</v>
      </c>
      <c r="AT908" s="23" t="s">
        <v>160</v>
      </c>
      <c r="AU908" s="23" t="s">
        <v>82</v>
      </c>
      <c r="AY908" s="23" t="s">
        <v>158</v>
      </c>
      <c r="BE908" s="228">
        <f>IF(N908="základní",J908,0)</f>
        <v>0</v>
      </c>
      <c r="BF908" s="228">
        <f>IF(N908="snížená",J908,0)</f>
        <v>0</v>
      </c>
      <c r="BG908" s="228">
        <f>IF(N908="zákl. přenesená",J908,0)</f>
        <v>0</v>
      </c>
      <c r="BH908" s="228">
        <f>IF(N908="sníž. přenesená",J908,0)</f>
        <v>0</v>
      </c>
      <c r="BI908" s="228">
        <f>IF(N908="nulová",J908,0)</f>
        <v>0</v>
      </c>
      <c r="BJ908" s="23" t="s">
        <v>77</v>
      </c>
      <c r="BK908" s="228">
        <f>ROUND(I908*H908,2)</f>
        <v>0</v>
      </c>
      <c r="BL908" s="23" t="s">
        <v>236</v>
      </c>
      <c r="BM908" s="23" t="s">
        <v>1598</v>
      </c>
    </row>
    <row r="909" spans="2:51" s="12" customFormat="1" ht="13.5">
      <c r="B909" s="242"/>
      <c r="C909" s="243"/>
      <c r="D909" s="229" t="s">
        <v>208</v>
      </c>
      <c r="E909" s="244" t="s">
        <v>21</v>
      </c>
      <c r="F909" s="245" t="s">
        <v>871</v>
      </c>
      <c r="G909" s="243"/>
      <c r="H909" s="246">
        <v>265</v>
      </c>
      <c r="I909" s="247"/>
      <c r="J909" s="243"/>
      <c r="K909" s="243"/>
      <c r="L909" s="248"/>
      <c r="M909" s="249"/>
      <c r="N909" s="250"/>
      <c r="O909" s="250"/>
      <c r="P909" s="250"/>
      <c r="Q909" s="250"/>
      <c r="R909" s="250"/>
      <c r="S909" s="250"/>
      <c r="T909" s="251"/>
      <c r="AT909" s="252" t="s">
        <v>208</v>
      </c>
      <c r="AU909" s="252" t="s">
        <v>82</v>
      </c>
      <c r="AV909" s="12" t="s">
        <v>82</v>
      </c>
      <c r="AW909" s="12" t="s">
        <v>35</v>
      </c>
      <c r="AX909" s="12" t="s">
        <v>72</v>
      </c>
      <c r="AY909" s="252" t="s">
        <v>158</v>
      </c>
    </row>
    <row r="910" spans="2:51" s="12" customFormat="1" ht="13.5">
      <c r="B910" s="242"/>
      <c r="C910" s="243"/>
      <c r="D910" s="229" t="s">
        <v>208</v>
      </c>
      <c r="E910" s="244" t="s">
        <v>21</v>
      </c>
      <c r="F910" s="245" t="s">
        <v>1084</v>
      </c>
      <c r="G910" s="243"/>
      <c r="H910" s="246">
        <v>625</v>
      </c>
      <c r="I910" s="247"/>
      <c r="J910" s="243"/>
      <c r="K910" s="243"/>
      <c r="L910" s="248"/>
      <c r="M910" s="249"/>
      <c r="N910" s="250"/>
      <c r="O910" s="250"/>
      <c r="P910" s="250"/>
      <c r="Q910" s="250"/>
      <c r="R910" s="250"/>
      <c r="S910" s="250"/>
      <c r="T910" s="251"/>
      <c r="AT910" s="252" t="s">
        <v>208</v>
      </c>
      <c r="AU910" s="252" t="s">
        <v>82</v>
      </c>
      <c r="AV910" s="12" t="s">
        <v>82</v>
      </c>
      <c r="AW910" s="12" t="s">
        <v>35</v>
      </c>
      <c r="AX910" s="12" t="s">
        <v>72</v>
      </c>
      <c r="AY910" s="252" t="s">
        <v>158</v>
      </c>
    </row>
    <row r="911" spans="2:51" s="12" customFormat="1" ht="13.5">
      <c r="B911" s="242"/>
      <c r="C911" s="243"/>
      <c r="D911" s="229" t="s">
        <v>208</v>
      </c>
      <c r="E911" s="244" t="s">
        <v>21</v>
      </c>
      <c r="F911" s="245" t="s">
        <v>1181</v>
      </c>
      <c r="G911" s="243"/>
      <c r="H911" s="246">
        <v>180</v>
      </c>
      <c r="I911" s="247"/>
      <c r="J911" s="243"/>
      <c r="K911" s="243"/>
      <c r="L911" s="248"/>
      <c r="M911" s="249"/>
      <c r="N911" s="250"/>
      <c r="O911" s="250"/>
      <c r="P911" s="250"/>
      <c r="Q911" s="250"/>
      <c r="R911" s="250"/>
      <c r="S911" s="250"/>
      <c r="T911" s="251"/>
      <c r="AT911" s="252" t="s">
        <v>208</v>
      </c>
      <c r="AU911" s="252" t="s">
        <v>82</v>
      </c>
      <c r="AV911" s="12" t="s">
        <v>82</v>
      </c>
      <c r="AW911" s="12" t="s">
        <v>35</v>
      </c>
      <c r="AX911" s="12" t="s">
        <v>72</v>
      </c>
      <c r="AY911" s="252" t="s">
        <v>158</v>
      </c>
    </row>
    <row r="912" spans="2:51" s="12" customFormat="1" ht="13.5">
      <c r="B912" s="242"/>
      <c r="C912" s="243"/>
      <c r="D912" s="229" t="s">
        <v>208</v>
      </c>
      <c r="E912" s="244" t="s">
        <v>21</v>
      </c>
      <c r="F912" s="245" t="s">
        <v>1182</v>
      </c>
      <c r="G912" s="243"/>
      <c r="H912" s="246">
        <v>95</v>
      </c>
      <c r="I912" s="247"/>
      <c r="J912" s="243"/>
      <c r="K912" s="243"/>
      <c r="L912" s="248"/>
      <c r="M912" s="249"/>
      <c r="N912" s="250"/>
      <c r="O912" s="250"/>
      <c r="P912" s="250"/>
      <c r="Q912" s="250"/>
      <c r="R912" s="250"/>
      <c r="S912" s="250"/>
      <c r="T912" s="251"/>
      <c r="AT912" s="252" t="s">
        <v>208</v>
      </c>
      <c r="AU912" s="252" t="s">
        <v>82</v>
      </c>
      <c r="AV912" s="12" t="s">
        <v>82</v>
      </c>
      <c r="AW912" s="12" t="s">
        <v>35</v>
      </c>
      <c r="AX912" s="12" t="s">
        <v>72</v>
      </c>
      <c r="AY912" s="252" t="s">
        <v>158</v>
      </c>
    </row>
    <row r="913" spans="2:51" s="12" customFormat="1" ht="13.5">
      <c r="B913" s="242"/>
      <c r="C913" s="243"/>
      <c r="D913" s="229" t="s">
        <v>208</v>
      </c>
      <c r="E913" s="244" t="s">
        <v>21</v>
      </c>
      <c r="F913" s="245" t="s">
        <v>1599</v>
      </c>
      <c r="G913" s="243"/>
      <c r="H913" s="246">
        <v>1056</v>
      </c>
      <c r="I913" s="247"/>
      <c r="J913" s="243"/>
      <c r="K913" s="243"/>
      <c r="L913" s="248"/>
      <c r="M913" s="249"/>
      <c r="N913" s="250"/>
      <c r="O913" s="250"/>
      <c r="P913" s="250"/>
      <c r="Q913" s="250"/>
      <c r="R913" s="250"/>
      <c r="S913" s="250"/>
      <c r="T913" s="251"/>
      <c r="AT913" s="252" t="s">
        <v>208</v>
      </c>
      <c r="AU913" s="252" t="s">
        <v>82</v>
      </c>
      <c r="AV913" s="12" t="s">
        <v>82</v>
      </c>
      <c r="AW913" s="12" t="s">
        <v>35</v>
      </c>
      <c r="AX913" s="12" t="s">
        <v>72</v>
      </c>
      <c r="AY913" s="252" t="s">
        <v>158</v>
      </c>
    </row>
    <row r="914" spans="2:51" s="12" customFormat="1" ht="13.5">
      <c r="B914" s="242"/>
      <c r="C914" s="243"/>
      <c r="D914" s="229" t="s">
        <v>208</v>
      </c>
      <c r="E914" s="244" t="s">
        <v>21</v>
      </c>
      <c r="F914" s="245" t="s">
        <v>1086</v>
      </c>
      <c r="G914" s="243"/>
      <c r="H914" s="246">
        <v>115</v>
      </c>
      <c r="I914" s="247"/>
      <c r="J914" s="243"/>
      <c r="K914" s="243"/>
      <c r="L914" s="248"/>
      <c r="M914" s="249"/>
      <c r="N914" s="250"/>
      <c r="O914" s="250"/>
      <c r="P914" s="250"/>
      <c r="Q914" s="250"/>
      <c r="R914" s="250"/>
      <c r="S914" s="250"/>
      <c r="T914" s="251"/>
      <c r="AT914" s="252" t="s">
        <v>208</v>
      </c>
      <c r="AU914" s="252" t="s">
        <v>82</v>
      </c>
      <c r="AV914" s="12" t="s">
        <v>82</v>
      </c>
      <c r="AW914" s="12" t="s">
        <v>35</v>
      </c>
      <c r="AX914" s="12" t="s">
        <v>72</v>
      </c>
      <c r="AY914" s="252" t="s">
        <v>158</v>
      </c>
    </row>
    <row r="915" spans="2:51" s="12" customFormat="1" ht="13.5">
      <c r="B915" s="242"/>
      <c r="C915" s="243"/>
      <c r="D915" s="229" t="s">
        <v>208</v>
      </c>
      <c r="E915" s="244" t="s">
        <v>21</v>
      </c>
      <c r="F915" s="245" t="s">
        <v>1088</v>
      </c>
      <c r="G915" s="243"/>
      <c r="H915" s="246">
        <v>32</v>
      </c>
      <c r="I915" s="247"/>
      <c r="J915" s="243"/>
      <c r="K915" s="243"/>
      <c r="L915" s="248"/>
      <c r="M915" s="249"/>
      <c r="N915" s="250"/>
      <c r="O915" s="250"/>
      <c r="P915" s="250"/>
      <c r="Q915" s="250"/>
      <c r="R915" s="250"/>
      <c r="S915" s="250"/>
      <c r="T915" s="251"/>
      <c r="AT915" s="252" t="s">
        <v>208</v>
      </c>
      <c r="AU915" s="252" t="s">
        <v>82</v>
      </c>
      <c r="AV915" s="12" t="s">
        <v>82</v>
      </c>
      <c r="AW915" s="12" t="s">
        <v>35</v>
      </c>
      <c r="AX915" s="12" t="s">
        <v>72</v>
      </c>
      <c r="AY915" s="252" t="s">
        <v>158</v>
      </c>
    </row>
    <row r="916" spans="2:51" s="13" customFormat="1" ht="13.5">
      <c r="B916" s="253"/>
      <c r="C916" s="254"/>
      <c r="D916" s="229" t="s">
        <v>208</v>
      </c>
      <c r="E916" s="255" t="s">
        <v>21</v>
      </c>
      <c r="F916" s="256" t="s">
        <v>211</v>
      </c>
      <c r="G916" s="254"/>
      <c r="H916" s="257">
        <v>2368</v>
      </c>
      <c r="I916" s="258"/>
      <c r="J916" s="254"/>
      <c r="K916" s="254"/>
      <c r="L916" s="259"/>
      <c r="M916" s="260"/>
      <c r="N916" s="261"/>
      <c r="O916" s="261"/>
      <c r="P916" s="261"/>
      <c r="Q916" s="261"/>
      <c r="R916" s="261"/>
      <c r="S916" s="261"/>
      <c r="T916" s="262"/>
      <c r="AT916" s="263" t="s">
        <v>208</v>
      </c>
      <c r="AU916" s="263" t="s">
        <v>82</v>
      </c>
      <c r="AV916" s="13" t="s">
        <v>165</v>
      </c>
      <c r="AW916" s="13" t="s">
        <v>35</v>
      </c>
      <c r="AX916" s="13" t="s">
        <v>77</v>
      </c>
      <c r="AY916" s="263" t="s">
        <v>158</v>
      </c>
    </row>
    <row r="917" spans="2:65" s="1" customFormat="1" ht="16.5" customHeight="1">
      <c r="B917" s="45"/>
      <c r="C917" s="217" t="s">
        <v>1600</v>
      </c>
      <c r="D917" s="217" t="s">
        <v>160</v>
      </c>
      <c r="E917" s="218" t="s">
        <v>1601</v>
      </c>
      <c r="F917" s="219" t="s">
        <v>1602</v>
      </c>
      <c r="G917" s="220" t="s">
        <v>163</v>
      </c>
      <c r="H917" s="221">
        <v>3615</v>
      </c>
      <c r="I917" s="222"/>
      <c r="J917" s="223">
        <f>ROUND(I917*H917,2)</f>
        <v>0</v>
      </c>
      <c r="K917" s="219" t="s">
        <v>164</v>
      </c>
      <c r="L917" s="71"/>
      <c r="M917" s="224" t="s">
        <v>21</v>
      </c>
      <c r="N917" s="225" t="s">
        <v>43</v>
      </c>
      <c r="O917" s="46"/>
      <c r="P917" s="226">
        <f>O917*H917</f>
        <v>0</v>
      </c>
      <c r="Q917" s="226">
        <v>0</v>
      </c>
      <c r="R917" s="226">
        <f>Q917*H917</f>
        <v>0</v>
      </c>
      <c r="S917" s="226">
        <v>0.00013</v>
      </c>
      <c r="T917" s="227">
        <f>S917*H917</f>
        <v>0.46995</v>
      </c>
      <c r="AR917" s="23" t="s">
        <v>236</v>
      </c>
      <c r="AT917" s="23" t="s">
        <v>160</v>
      </c>
      <c r="AU917" s="23" t="s">
        <v>82</v>
      </c>
      <c r="AY917" s="23" t="s">
        <v>158</v>
      </c>
      <c r="BE917" s="228">
        <f>IF(N917="základní",J917,0)</f>
        <v>0</v>
      </c>
      <c r="BF917" s="228">
        <f>IF(N917="snížená",J917,0)</f>
        <v>0</v>
      </c>
      <c r="BG917" s="228">
        <f>IF(N917="zákl. přenesená",J917,0)</f>
        <v>0</v>
      </c>
      <c r="BH917" s="228">
        <f>IF(N917="sníž. přenesená",J917,0)</f>
        <v>0</v>
      </c>
      <c r="BI917" s="228">
        <f>IF(N917="nulová",J917,0)</f>
        <v>0</v>
      </c>
      <c r="BJ917" s="23" t="s">
        <v>77</v>
      </c>
      <c r="BK917" s="228">
        <f>ROUND(I917*H917,2)</f>
        <v>0</v>
      </c>
      <c r="BL917" s="23" t="s">
        <v>236</v>
      </c>
      <c r="BM917" s="23" t="s">
        <v>1603</v>
      </c>
    </row>
    <row r="918" spans="2:51" s="12" customFormat="1" ht="13.5">
      <c r="B918" s="242"/>
      <c r="C918" s="243"/>
      <c r="D918" s="229" t="s">
        <v>208</v>
      </c>
      <c r="E918" s="244" t="s">
        <v>21</v>
      </c>
      <c r="F918" s="245" t="s">
        <v>871</v>
      </c>
      <c r="G918" s="243"/>
      <c r="H918" s="246">
        <v>265</v>
      </c>
      <c r="I918" s="247"/>
      <c r="J918" s="243"/>
      <c r="K918" s="243"/>
      <c r="L918" s="248"/>
      <c r="M918" s="249"/>
      <c r="N918" s="250"/>
      <c r="O918" s="250"/>
      <c r="P918" s="250"/>
      <c r="Q918" s="250"/>
      <c r="R918" s="250"/>
      <c r="S918" s="250"/>
      <c r="T918" s="251"/>
      <c r="AT918" s="252" t="s">
        <v>208</v>
      </c>
      <c r="AU918" s="252" t="s">
        <v>82</v>
      </c>
      <c r="AV918" s="12" t="s">
        <v>82</v>
      </c>
      <c r="AW918" s="12" t="s">
        <v>35</v>
      </c>
      <c r="AX918" s="12" t="s">
        <v>72</v>
      </c>
      <c r="AY918" s="252" t="s">
        <v>158</v>
      </c>
    </row>
    <row r="919" spans="2:51" s="12" customFormat="1" ht="13.5">
      <c r="B919" s="242"/>
      <c r="C919" s="243"/>
      <c r="D919" s="229" t="s">
        <v>208</v>
      </c>
      <c r="E919" s="244" t="s">
        <v>21</v>
      </c>
      <c r="F919" s="245" t="s">
        <v>1084</v>
      </c>
      <c r="G919" s="243"/>
      <c r="H919" s="246">
        <v>625</v>
      </c>
      <c r="I919" s="247"/>
      <c r="J919" s="243"/>
      <c r="K919" s="243"/>
      <c r="L919" s="248"/>
      <c r="M919" s="249"/>
      <c r="N919" s="250"/>
      <c r="O919" s="250"/>
      <c r="P919" s="250"/>
      <c r="Q919" s="250"/>
      <c r="R919" s="250"/>
      <c r="S919" s="250"/>
      <c r="T919" s="251"/>
      <c r="AT919" s="252" t="s">
        <v>208</v>
      </c>
      <c r="AU919" s="252" t="s">
        <v>82</v>
      </c>
      <c r="AV919" s="12" t="s">
        <v>82</v>
      </c>
      <c r="AW919" s="12" t="s">
        <v>35</v>
      </c>
      <c r="AX919" s="12" t="s">
        <v>72</v>
      </c>
      <c r="AY919" s="252" t="s">
        <v>158</v>
      </c>
    </row>
    <row r="920" spans="2:51" s="12" customFormat="1" ht="13.5">
      <c r="B920" s="242"/>
      <c r="C920" s="243"/>
      <c r="D920" s="229" t="s">
        <v>208</v>
      </c>
      <c r="E920" s="244" t="s">
        <v>21</v>
      </c>
      <c r="F920" s="245" t="s">
        <v>1181</v>
      </c>
      <c r="G920" s="243"/>
      <c r="H920" s="246">
        <v>180</v>
      </c>
      <c r="I920" s="247"/>
      <c r="J920" s="243"/>
      <c r="K920" s="243"/>
      <c r="L920" s="248"/>
      <c r="M920" s="249"/>
      <c r="N920" s="250"/>
      <c r="O920" s="250"/>
      <c r="P920" s="250"/>
      <c r="Q920" s="250"/>
      <c r="R920" s="250"/>
      <c r="S920" s="250"/>
      <c r="T920" s="251"/>
      <c r="AT920" s="252" t="s">
        <v>208</v>
      </c>
      <c r="AU920" s="252" t="s">
        <v>82</v>
      </c>
      <c r="AV920" s="12" t="s">
        <v>82</v>
      </c>
      <c r="AW920" s="12" t="s">
        <v>35</v>
      </c>
      <c r="AX920" s="12" t="s">
        <v>72</v>
      </c>
      <c r="AY920" s="252" t="s">
        <v>158</v>
      </c>
    </row>
    <row r="921" spans="2:51" s="12" customFormat="1" ht="13.5">
      <c r="B921" s="242"/>
      <c r="C921" s="243"/>
      <c r="D921" s="229" t="s">
        <v>208</v>
      </c>
      <c r="E921" s="244" t="s">
        <v>21</v>
      </c>
      <c r="F921" s="245" t="s">
        <v>1182</v>
      </c>
      <c r="G921" s="243"/>
      <c r="H921" s="246">
        <v>95</v>
      </c>
      <c r="I921" s="247"/>
      <c r="J921" s="243"/>
      <c r="K921" s="243"/>
      <c r="L921" s="248"/>
      <c r="M921" s="249"/>
      <c r="N921" s="250"/>
      <c r="O921" s="250"/>
      <c r="P921" s="250"/>
      <c r="Q921" s="250"/>
      <c r="R921" s="250"/>
      <c r="S921" s="250"/>
      <c r="T921" s="251"/>
      <c r="AT921" s="252" t="s">
        <v>208</v>
      </c>
      <c r="AU921" s="252" t="s">
        <v>82</v>
      </c>
      <c r="AV921" s="12" t="s">
        <v>82</v>
      </c>
      <c r="AW921" s="12" t="s">
        <v>35</v>
      </c>
      <c r="AX921" s="12" t="s">
        <v>72</v>
      </c>
      <c r="AY921" s="252" t="s">
        <v>158</v>
      </c>
    </row>
    <row r="922" spans="2:51" s="12" customFormat="1" ht="13.5">
      <c r="B922" s="242"/>
      <c r="C922" s="243"/>
      <c r="D922" s="229" t="s">
        <v>208</v>
      </c>
      <c r="E922" s="244" t="s">
        <v>21</v>
      </c>
      <c r="F922" s="245" t="s">
        <v>1085</v>
      </c>
      <c r="G922" s="243"/>
      <c r="H922" s="246">
        <v>528</v>
      </c>
      <c r="I922" s="247"/>
      <c r="J922" s="243"/>
      <c r="K922" s="243"/>
      <c r="L922" s="248"/>
      <c r="M922" s="249"/>
      <c r="N922" s="250"/>
      <c r="O922" s="250"/>
      <c r="P922" s="250"/>
      <c r="Q922" s="250"/>
      <c r="R922" s="250"/>
      <c r="S922" s="250"/>
      <c r="T922" s="251"/>
      <c r="AT922" s="252" t="s">
        <v>208</v>
      </c>
      <c r="AU922" s="252" t="s">
        <v>82</v>
      </c>
      <c r="AV922" s="12" t="s">
        <v>82</v>
      </c>
      <c r="AW922" s="12" t="s">
        <v>35</v>
      </c>
      <c r="AX922" s="12" t="s">
        <v>72</v>
      </c>
      <c r="AY922" s="252" t="s">
        <v>158</v>
      </c>
    </row>
    <row r="923" spans="2:51" s="12" customFormat="1" ht="13.5">
      <c r="B923" s="242"/>
      <c r="C923" s="243"/>
      <c r="D923" s="229" t="s">
        <v>208</v>
      </c>
      <c r="E923" s="244" t="s">
        <v>21</v>
      </c>
      <c r="F923" s="245" t="s">
        <v>1086</v>
      </c>
      <c r="G923" s="243"/>
      <c r="H923" s="246">
        <v>115</v>
      </c>
      <c r="I923" s="247"/>
      <c r="J923" s="243"/>
      <c r="K923" s="243"/>
      <c r="L923" s="248"/>
      <c r="M923" s="249"/>
      <c r="N923" s="250"/>
      <c r="O923" s="250"/>
      <c r="P923" s="250"/>
      <c r="Q923" s="250"/>
      <c r="R923" s="250"/>
      <c r="S923" s="250"/>
      <c r="T923" s="251"/>
      <c r="AT923" s="252" t="s">
        <v>208</v>
      </c>
      <c r="AU923" s="252" t="s">
        <v>82</v>
      </c>
      <c r="AV923" s="12" t="s">
        <v>82</v>
      </c>
      <c r="AW923" s="12" t="s">
        <v>35</v>
      </c>
      <c r="AX923" s="12" t="s">
        <v>72</v>
      </c>
      <c r="AY923" s="252" t="s">
        <v>158</v>
      </c>
    </row>
    <row r="924" spans="2:51" s="12" customFormat="1" ht="13.5">
      <c r="B924" s="242"/>
      <c r="C924" s="243"/>
      <c r="D924" s="229" t="s">
        <v>208</v>
      </c>
      <c r="E924" s="244" t="s">
        <v>21</v>
      </c>
      <c r="F924" s="245" t="s">
        <v>969</v>
      </c>
      <c r="G924" s="243"/>
      <c r="H924" s="246">
        <v>152</v>
      </c>
      <c r="I924" s="247"/>
      <c r="J924" s="243"/>
      <c r="K924" s="243"/>
      <c r="L924" s="248"/>
      <c r="M924" s="249"/>
      <c r="N924" s="250"/>
      <c r="O924" s="250"/>
      <c r="P924" s="250"/>
      <c r="Q924" s="250"/>
      <c r="R924" s="250"/>
      <c r="S924" s="250"/>
      <c r="T924" s="251"/>
      <c r="AT924" s="252" t="s">
        <v>208</v>
      </c>
      <c r="AU924" s="252" t="s">
        <v>82</v>
      </c>
      <c r="AV924" s="12" t="s">
        <v>82</v>
      </c>
      <c r="AW924" s="12" t="s">
        <v>35</v>
      </c>
      <c r="AX924" s="12" t="s">
        <v>72</v>
      </c>
      <c r="AY924" s="252" t="s">
        <v>158</v>
      </c>
    </row>
    <row r="925" spans="2:51" s="12" customFormat="1" ht="13.5">
      <c r="B925" s="242"/>
      <c r="C925" s="243"/>
      <c r="D925" s="229" t="s">
        <v>208</v>
      </c>
      <c r="E925" s="244" t="s">
        <v>21</v>
      </c>
      <c r="F925" s="245" t="s">
        <v>970</v>
      </c>
      <c r="G925" s="243"/>
      <c r="H925" s="246">
        <v>733</v>
      </c>
      <c r="I925" s="247"/>
      <c r="J925" s="243"/>
      <c r="K925" s="243"/>
      <c r="L925" s="248"/>
      <c r="M925" s="249"/>
      <c r="N925" s="250"/>
      <c r="O925" s="250"/>
      <c r="P925" s="250"/>
      <c r="Q925" s="250"/>
      <c r="R925" s="250"/>
      <c r="S925" s="250"/>
      <c r="T925" s="251"/>
      <c r="AT925" s="252" t="s">
        <v>208</v>
      </c>
      <c r="AU925" s="252" t="s">
        <v>82</v>
      </c>
      <c r="AV925" s="12" t="s">
        <v>82</v>
      </c>
      <c r="AW925" s="12" t="s">
        <v>35</v>
      </c>
      <c r="AX925" s="12" t="s">
        <v>72</v>
      </c>
      <c r="AY925" s="252" t="s">
        <v>158</v>
      </c>
    </row>
    <row r="926" spans="2:51" s="12" customFormat="1" ht="13.5">
      <c r="B926" s="242"/>
      <c r="C926" s="243"/>
      <c r="D926" s="229" t="s">
        <v>208</v>
      </c>
      <c r="E926" s="244" t="s">
        <v>21</v>
      </c>
      <c r="F926" s="245" t="s">
        <v>971</v>
      </c>
      <c r="G926" s="243"/>
      <c r="H926" s="246">
        <v>660</v>
      </c>
      <c r="I926" s="247"/>
      <c r="J926" s="243"/>
      <c r="K926" s="243"/>
      <c r="L926" s="248"/>
      <c r="M926" s="249"/>
      <c r="N926" s="250"/>
      <c r="O926" s="250"/>
      <c r="P926" s="250"/>
      <c r="Q926" s="250"/>
      <c r="R926" s="250"/>
      <c r="S926" s="250"/>
      <c r="T926" s="251"/>
      <c r="AT926" s="252" t="s">
        <v>208</v>
      </c>
      <c r="AU926" s="252" t="s">
        <v>82</v>
      </c>
      <c r="AV926" s="12" t="s">
        <v>82</v>
      </c>
      <c r="AW926" s="12" t="s">
        <v>35</v>
      </c>
      <c r="AX926" s="12" t="s">
        <v>72</v>
      </c>
      <c r="AY926" s="252" t="s">
        <v>158</v>
      </c>
    </row>
    <row r="927" spans="2:51" s="12" customFormat="1" ht="13.5">
      <c r="B927" s="242"/>
      <c r="C927" s="243"/>
      <c r="D927" s="229" t="s">
        <v>208</v>
      </c>
      <c r="E927" s="244" t="s">
        <v>21</v>
      </c>
      <c r="F927" s="245" t="s">
        <v>1087</v>
      </c>
      <c r="G927" s="243"/>
      <c r="H927" s="246">
        <v>230</v>
      </c>
      <c r="I927" s="247"/>
      <c r="J927" s="243"/>
      <c r="K927" s="243"/>
      <c r="L927" s="248"/>
      <c r="M927" s="249"/>
      <c r="N927" s="250"/>
      <c r="O927" s="250"/>
      <c r="P927" s="250"/>
      <c r="Q927" s="250"/>
      <c r="R927" s="250"/>
      <c r="S927" s="250"/>
      <c r="T927" s="251"/>
      <c r="AT927" s="252" t="s">
        <v>208</v>
      </c>
      <c r="AU927" s="252" t="s">
        <v>82</v>
      </c>
      <c r="AV927" s="12" t="s">
        <v>82</v>
      </c>
      <c r="AW927" s="12" t="s">
        <v>35</v>
      </c>
      <c r="AX927" s="12" t="s">
        <v>72</v>
      </c>
      <c r="AY927" s="252" t="s">
        <v>158</v>
      </c>
    </row>
    <row r="928" spans="2:51" s="12" customFormat="1" ht="13.5">
      <c r="B928" s="242"/>
      <c r="C928" s="243"/>
      <c r="D928" s="229" t="s">
        <v>208</v>
      </c>
      <c r="E928" s="244" t="s">
        <v>21</v>
      </c>
      <c r="F928" s="245" t="s">
        <v>1088</v>
      </c>
      <c r="G928" s="243"/>
      <c r="H928" s="246">
        <v>32</v>
      </c>
      <c r="I928" s="247"/>
      <c r="J928" s="243"/>
      <c r="K928" s="243"/>
      <c r="L928" s="248"/>
      <c r="M928" s="249"/>
      <c r="N928" s="250"/>
      <c r="O928" s="250"/>
      <c r="P928" s="250"/>
      <c r="Q928" s="250"/>
      <c r="R928" s="250"/>
      <c r="S928" s="250"/>
      <c r="T928" s="251"/>
      <c r="AT928" s="252" t="s">
        <v>208</v>
      </c>
      <c r="AU928" s="252" t="s">
        <v>82</v>
      </c>
      <c r="AV928" s="12" t="s">
        <v>82</v>
      </c>
      <c r="AW928" s="12" t="s">
        <v>35</v>
      </c>
      <c r="AX928" s="12" t="s">
        <v>72</v>
      </c>
      <c r="AY928" s="252" t="s">
        <v>158</v>
      </c>
    </row>
    <row r="929" spans="2:51" s="13" customFormat="1" ht="13.5">
      <c r="B929" s="253"/>
      <c r="C929" s="254"/>
      <c r="D929" s="229" t="s">
        <v>208</v>
      </c>
      <c r="E929" s="255" t="s">
        <v>21</v>
      </c>
      <c r="F929" s="256" t="s">
        <v>211</v>
      </c>
      <c r="G929" s="254"/>
      <c r="H929" s="257">
        <v>3615</v>
      </c>
      <c r="I929" s="258"/>
      <c r="J929" s="254"/>
      <c r="K929" s="254"/>
      <c r="L929" s="259"/>
      <c r="M929" s="260"/>
      <c r="N929" s="261"/>
      <c r="O929" s="261"/>
      <c r="P929" s="261"/>
      <c r="Q929" s="261"/>
      <c r="R929" s="261"/>
      <c r="S929" s="261"/>
      <c r="T929" s="262"/>
      <c r="AT929" s="263" t="s">
        <v>208</v>
      </c>
      <c r="AU929" s="263" t="s">
        <v>82</v>
      </c>
      <c r="AV929" s="13" t="s">
        <v>165</v>
      </c>
      <c r="AW929" s="13" t="s">
        <v>35</v>
      </c>
      <c r="AX929" s="13" t="s">
        <v>77</v>
      </c>
      <c r="AY929" s="263" t="s">
        <v>158</v>
      </c>
    </row>
    <row r="930" spans="2:65" s="1" customFormat="1" ht="16.5" customHeight="1">
      <c r="B930" s="45"/>
      <c r="C930" s="217" t="s">
        <v>1604</v>
      </c>
      <c r="D930" s="217" t="s">
        <v>160</v>
      </c>
      <c r="E930" s="218" t="s">
        <v>1605</v>
      </c>
      <c r="F930" s="219" t="s">
        <v>1606</v>
      </c>
      <c r="G930" s="220" t="s">
        <v>163</v>
      </c>
      <c r="H930" s="221">
        <v>3557</v>
      </c>
      <c r="I930" s="222"/>
      <c r="J930" s="223">
        <f>ROUND(I930*H930,2)</f>
        <v>0</v>
      </c>
      <c r="K930" s="219" t="s">
        <v>164</v>
      </c>
      <c r="L930" s="71"/>
      <c r="M930" s="224" t="s">
        <v>21</v>
      </c>
      <c r="N930" s="225" t="s">
        <v>43</v>
      </c>
      <c r="O930" s="46"/>
      <c r="P930" s="226">
        <f>O930*H930</f>
        <v>0</v>
      </c>
      <c r="Q930" s="226">
        <v>0.00014</v>
      </c>
      <c r="R930" s="226">
        <f>Q930*H930</f>
        <v>0.49798</v>
      </c>
      <c r="S930" s="226">
        <v>0</v>
      </c>
      <c r="T930" s="227">
        <f>S930*H930</f>
        <v>0</v>
      </c>
      <c r="AR930" s="23" t="s">
        <v>236</v>
      </c>
      <c r="AT930" s="23" t="s">
        <v>160</v>
      </c>
      <c r="AU930" s="23" t="s">
        <v>82</v>
      </c>
      <c r="AY930" s="23" t="s">
        <v>158</v>
      </c>
      <c r="BE930" s="228">
        <f>IF(N930="základní",J930,0)</f>
        <v>0</v>
      </c>
      <c r="BF930" s="228">
        <f>IF(N930="snížená",J930,0)</f>
        <v>0</v>
      </c>
      <c r="BG930" s="228">
        <f>IF(N930="zákl. přenesená",J930,0)</f>
        <v>0</v>
      </c>
      <c r="BH930" s="228">
        <f>IF(N930="sníž. přenesená",J930,0)</f>
        <v>0</v>
      </c>
      <c r="BI930" s="228">
        <f>IF(N930="nulová",J930,0)</f>
        <v>0</v>
      </c>
      <c r="BJ930" s="23" t="s">
        <v>77</v>
      </c>
      <c r="BK930" s="228">
        <f>ROUND(I930*H930,2)</f>
        <v>0</v>
      </c>
      <c r="BL930" s="23" t="s">
        <v>236</v>
      </c>
      <c r="BM930" s="23" t="s">
        <v>1607</v>
      </c>
    </row>
    <row r="931" spans="2:47" s="1" customFormat="1" ht="13.5">
      <c r="B931" s="45"/>
      <c r="C931" s="73"/>
      <c r="D931" s="229" t="s">
        <v>167</v>
      </c>
      <c r="E931" s="73"/>
      <c r="F931" s="230" t="s">
        <v>1608</v>
      </c>
      <c r="G931" s="73"/>
      <c r="H931" s="73"/>
      <c r="I931" s="188"/>
      <c r="J931" s="73"/>
      <c r="K931" s="73"/>
      <c r="L931" s="71"/>
      <c r="M931" s="231"/>
      <c r="N931" s="46"/>
      <c r="O931" s="46"/>
      <c r="P931" s="46"/>
      <c r="Q931" s="46"/>
      <c r="R931" s="46"/>
      <c r="S931" s="46"/>
      <c r="T931" s="94"/>
      <c r="AT931" s="23" t="s">
        <v>167</v>
      </c>
      <c r="AU931" s="23" t="s">
        <v>82</v>
      </c>
    </row>
    <row r="932" spans="2:63" s="10" customFormat="1" ht="29.85" customHeight="1">
      <c r="B932" s="201"/>
      <c r="C932" s="202"/>
      <c r="D932" s="203" t="s">
        <v>71</v>
      </c>
      <c r="E932" s="215" t="s">
        <v>1609</v>
      </c>
      <c r="F932" s="215" t="s">
        <v>1610</v>
      </c>
      <c r="G932" s="202"/>
      <c r="H932" s="202"/>
      <c r="I932" s="205"/>
      <c r="J932" s="216">
        <f>BK932</f>
        <v>0</v>
      </c>
      <c r="K932" s="202"/>
      <c r="L932" s="207"/>
      <c r="M932" s="208"/>
      <c r="N932" s="209"/>
      <c r="O932" s="209"/>
      <c r="P932" s="210">
        <f>SUM(P933:P1060)</f>
        <v>0</v>
      </c>
      <c r="Q932" s="209"/>
      <c r="R932" s="210">
        <f>SUM(R933:R1060)</f>
        <v>0.27957499999999996</v>
      </c>
      <c r="S932" s="209"/>
      <c r="T932" s="211">
        <f>SUM(T933:T1060)</f>
        <v>41.53603064</v>
      </c>
      <c r="AR932" s="212" t="s">
        <v>82</v>
      </c>
      <c r="AT932" s="213" t="s">
        <v>71</v>
      </c>
      <c r="AU932" s="213" t="s">
        <v>77</v>
      </c>
      <c r="AY932" s="212" t="s">
        <v>158</v>
      </c>
      <c r="BK932" s="214">
        <f>SUM(BK933:BK1060)</f>
        <v>0</v>
      </c>
    </row>
    <row r="933" spans="2:65" s="1" customFormat="1" ht="16.5" customHeight="1">
      <c r="B933" s="45"/>
      <c r="C933" s="217" t="s">
        <v>1611</v>
      </c>
      <c r="D933" s="217" t="s">
        <v>160</v>
      </c>
      <c r="E933" s="218" t="s">
        <v>1612</v>
      </c>
      <c r="F933" s="219" t="s">
        <v>1613</v>
      </c>
      <c r="G933" s="220" t="s">
        <v>163</v>
      </c>
      <c r="H933" s="221">
        <v>11.34</v>
      </c>
      <c r="I933" s="222"/>
      <c r="J933" s="223">
        <f>ROUND(I933*H933,2)</f>
        <v>0</v>
      </c>
      <c r="K933" s="219" t="s">
        <v>21</v>
      </c>
      <c r="L933" s="71"/>
      <c r="M933" s="224" t="s">
        <v>21</v>
      </c>
      <c r="N933" s="225" t="s">
        <v>43</v>
      </c>
      <c r="O933" s="46"/>
      <c r="P933" s="226">
        <f>O933*H933</f>
        <v>0</v>
      </c>
      <c r="Q933" s="226">
        <v>0</v>
      </c>
      <c r="R933" s="226">
        <f>Q933*H933</f>
        <v>0</v>
      </c>
      <c r="S933" s="226">
        <v>0</v>
      </c>
      <c r="T933" s="227">
        <f>S933*H933</f>
        <v>0</v>
      </c>
      <c r="AR933" s="23" t="s">
        <v>236</v>
      </c>
      <c r="AT933" s="23" t="s">
        <v>160</v>
      </c>
      <c r="AU933" s="23" t="s">
        <v>82</v>
      </c>
      <c r="AY933" s="23" t="s">
        <v>158</v>
      </c>
      <c r="BE933" s="228">
        <f>IF(N933="základní",J933,0)</f>
        <v>0</v>
      </c>
      <c r="BF933" s="228">
        <f>IF(N933="snížená",J933,0)</f>
        <v>0</v>
      </c>
      <c r="BG933" s="228">
        <f>IF(N933="zákl. přenesená",J933,0)</f>
        <v>0</v>
      </c>
      <c r="BH933" s="228">
        <f>IF(N933="sníž. přenesená",J933,0)</f>
        <v>0</v>
      </c>
      <c r="BI933" s="228">
        <f>IF(N933="nulová",J933,0)</f>
        <v>0</v>
      </c>
      <c r="BJ933" s="23" t="s">
        <v>77</v>
      </c>
      <c r="BK933" s="228">
        <f>ROUND(I933*H933,2)</f>
        <v>0</v>
      </c>
      <c r="BL933" s="23" t="s">
        <v>236</v>
      </c>
      <c r="BM933" s="23" t="s">
        <v>1614</v>
      </c>
    </row>
    <row r="934" spans="2:51" s="12" customFormat="1" ht="13.5">
      <c r="B934" s="242"/>
      <c r="C934" s="243"/>
      <c r="D934" s="229" t="s">
        <v>208</v>
      </c>
      <c r="E934" s="244" t="s">
        <v>21</v>
      </c>
      <c r="F934" s="245" t="s">
        <v>1615</v>
      </c>
      <c r="G934" s="243"/>
      <c r="H934" s="246">
        <v>11.34</v>
      </c>
      <c r="I934" s="247"/>
      <c r="J934" s="243"/>
      <c r="K934" s="243"/>
      <c r="L934" s="248"/>
      <c r="M934" s="249"/>
      <c r="N934" s="250"/>
      <c r="O934" s="250"/>
      <c r="P934" s="250"/>
      <c r="Q934" s="250"/>
      <c r="R934" s="250"/>
      <c r="S934" s="250"/>
      <c r="T934" s="251"/>
      <c r="AT934" s="252" t="s">
        <v>208</v>
      </c>
      <c r="AU934" s="252" t="s">
        <v>82</v>
      </c>
      <c r="AV934" s="12" t="s">
        <v>82</v>
      </c>
      <c r="AW934" s="12" t="s">
        <v>35</v>
      </c>
      <c r="AX934" s="12" t="s">
        <v>72</v>
      </c>
      <c r="AY934" s="252" t="s">
        <v>158</v>
      </c>
    </row>
    <row r="935" spans="2:51" s="13" customFormat="1" ht="13.5">
      <c r="B935" s="253"/>
      <c r="C935" s="254"/>
      <c r="D935" s="229" t="s">
        <v>208</v>
      </c>
      <c r="E935" s="255" t="s">
        <v>21</v>
      </c>
      <c r="F935" s="256" t="s">
        <v>211</v>
      </c>
      <c r="G935" s="254"/>
      <c r="H935" s="257">
        <v>11.34</v>
      </c>
      <c r="I935" s="258"/>
      <c r="J935" s="254"/>
      <c r="K935" s="254"/>
      <c r="L935" s="259"/>
      <c r="M935" s="260"/>
      <c r="N935" s="261"/>
      <c r="O935" s="261"/>
      <c r="P935" s="261"/>
      <c r="Q935" s="261"/>
      <c r="R935" s="261"/>
      <c r="S935" s="261"/>
      <c r="T935" s="262"/>
      <c r="AT935" s="263" t="s">
        <v>208</v>
      </c>
      <c r="AU935" s="263" t="s">
        <v>82</v>
      </c>
      <c r="AV935" s="13" t="s">
        <v>165</v>
      </c>
      <c r="AW935" s="13" t="s">
        <v>35</v>
      </c>
      <c r="AX935" s="13" t="s">
        <v>77</v>
      </c>
      <c r="AY935" s="263" t="s">
        <v>158</v>
      </c>
    </row>
    <row r="936" spans="2:65" s="1" customFormat="1" ht="16.5" customHeight="1">
      <c r="B936" s="45"/>
      <c r="C936" s="217" t="s">
        <v>1616</v>
      </c>
      <c r="D936" s="217" t="s">
        <v>160</v>
      </c>
      <c r="E936" s="218" t="s">
        <v>1617</v>
      </c>
      <c r="F936" s="219" t="s">
        <v>1618</v>
      </c>
      <c r="G936" s="220" t="s">
        <v>332</v>
      </c>
      <c r="H936" s="221">
        <v>4.1</v>
      </c>
      <c r="I936" s="222"/>
      <c r="J936" s="223">
        <f>ROUND(I936*H936,2)</f>
        <v>0</v>
      </c>
      <c r="K936" s="219" t="s">
        <v>21</v>
      </c>
      <c r="L936" s="71"/>
      <c r="M936" s="224" t="s">
        <v>21</v>
      </c>
      <c r="N936" s="225" t="s">
        <v>43</v>
      </c>
      <c r="O936" s="46"/>
      <c r="P936" s="226">
        <f>O936*H936</f>
        <v>0</v>
      </c>
      <c r="Q936" s="226">
        <v>0</v>
      </c>
      <c r="R936" s="226">
        <f>Q936*H936</f>
        <v>0</v>
      </c>
      <c r="S936" s="226">
        <v>0</v>
      </c>
      <c r="T936" s="227">
        <f>S936*H936</f>
        <v>0</v>
      </c>
      <c r="AR936" s="23" t="s">
        <v>236</v>
      </c>
      <c r="AT936" s="23" t="s">
        <v>160</v>
      </c>
      <c r="AU936" s="23" t="s">
        <v>82</v>
      </c>
      <c r="AY936" s="23" t="s">
        <v>158</v>
      </c>
      <c r="BE936" s="228">
        <f>IF(N936="základní",J936,0)</f>
        <v>0</v>
      </c>
      <c r="BF936" s="228">
        <f>IF(N936="snížená",J936,0)</f>
        <v>0</v>
      </c>
      <c r="BG936" s="228">
        <f>IF(N936="zákl. přenesená",J936,0)</f>
        <v>0</v>
      </c>
      <c r="BH936" s="228">
        <f>IF(N936="sníž. přenesená",J936,0)</f>
        <v>0</v>
      </c>
      <c r="BI936" s="228">
        <f>IF(N936="nulová",J936,0)</f>
        <v>0</v>
      </c>
      <c r="BJ936" s="23" t="s">
        <v>77</v>
      </c>
      <c r="BK936" s="228">
        <f>ROUND(I936*H936,2)</f>
        <v>0</v>
      </c>
      <c r="BL936" s="23" t="s">
        <v>236</v>
      </c>
      <c r="BM936" s="23" t="s">
        <v>1619</v>
      </c>
    </row>
    <row r="937" spans="2:65" s="1" customFormat="1" ht="51" customHeight="1">
      <c r="B937" s="45"/>
      <c r="C937" s="217" t="s">
        <v>1620</v>
      </c>
      <c r="D937" s="217" t="s">
        <v>160</v>
      </c>
      <c r="E937" s="218" t="s">
        <v>1621</v>
      </c>
      <c r="F937" s="219" t="s">
        <v>1622</v>
      </c>
      <c r="G937" s="220" t="s">
        <v>163</v>
      </c>
      <c r="H937" s="221">
        <v>192</v>
      </c>
      <c r="I937" s="222"/>
      <c r="J937" s="223">
        <f>ROUND(I937*H937,2)</f>
        <v>0</v>
      </c>
      <c r="K937" s="219" t="s">
        <v>21</v>
      </c>
      <c r="L937" s="71"/>
      <c r="M937" s="224" t="s">
        <v>21</v>
      </c>
      <c r="N937" s="225" t="s">
        <v>43</v>
      </c>
      <c r="O937" s="46"/>
      <c r="P937" s="226">
        <f>O937*H937</f>
        <v>0</v>
      </c>
      <c r="Q937" s="226">
        <v>0</v>
      </c>
      <c r="R937" s="226">
        <f>Q937*H937</f>
        <v>0</v>
      </c>
      <c r="S937" s="226">
        <v>0</v>
      </c>
      <c r="T937" s="227">
        <f>S937*H937</f>
        <v>0</v>
      </c>
      <c r="AR937" s="23" t="s">
        <v>236</v>
      </c>
      <c r="AT937" s="23" t="s">
        <v>160</v>
      </c>
      <c r="AU937" s="23" t="s">
        <v>82</v>
      </c>
      <c r="AY937" s="23" t="s">
        <v>158</v>
      </c>
      <c r="BE937" s="228">
        <f>IF(N937="základní",J937,0)</f>
        <v>0</v>
      </c>
      <c r="BF937" s="228">
        <f>IF(N937="snížená",J937,0)</f>
        <v>0</v>
      </c>
      <c r="BG937" s="228">
        <f>IF(N937="zákl. přenesená",J937,0)</f>
        <v>0</v>
      </c>
      <c r="BH937" s="228">
        <f>IF(N937="sníž. přenesená",J937,0)</f>
        <v>0</v>
      </c>
      <c r="BI937" s="228">
        <f>IF(N937="nulová",J937,0)</f>
        <v>0</v>
      </c>
      <c r="BJ937" s="23" t="s">
        <v>77</v>
      </c>
      <c r="BK937" s="228">
        <f>ROUND(I937*H937,2)</f>
        <v>0</v>
      </c>
      <c r="BL937" s="23" t="s">
        <v>236</v>
      </c>
      <c r="BM937" s="23" t="s">
        <v>1623</v>
      </c>
    </row>
    <row r="938" spans="2:65" s="1" customFormat="1" ht="25.5" customHeight="1">
      <c r="B938" s="45"/>
      <c r="C938" s="217" t="s">
        <v>1624</v>
      </c>
      <c r="D938" s="217" t="s">
        <v>160</v>
      </c>
      <c r="E938" s="218" t="s">
        <v>1625</v>
      </c>
      <c r="F938" s="219" t="s">
        <v>1626</v>
      </c>
      <c r="G938" s="220" t="s">
        <v>163</v>
      </c>
      <c r="H938" s="221">
        <v>30</v>
      </c>
      <c r="I938" s="222"/>
      <c r="J938" s="223">
        <f>ROUND(I938*H938,2)</f>
        <v>0</v>
      </c>
      <c r="K938" s="219" t="s">
        <v>21</v>
      </c>
      <c r="L938" s="71"/>
      <c r="M938" s="224" t="s">
        <v>21</v>
      </c>
      <c r="N938" s="225" t="s">
        <v>43</v>
      </c>
      <c r="O938" s="46"/>
      <c r="P938" s="226">
        <f>O938*H938</f>
        <v>0</v>
      </c>
      <c r="Q938" s="226">
        <v>0</v>
      </c>
      <c r="R938" s="226">
        <f>Q938*H938</f>
        <v>0</v>
      </c>
      <c r="S938" s="226">
        <v>0</v>
      </c>
      <c r="T938" s="227">
        <f>S938*H938</f>
        <v>0</v>
      </c>
      <c r="AR938" s="23" t="s">
        <v>236</v>
      </c>
      <c r="AT938" s="23" t="s">
        <v>160</v>
      </c>
      <c r="AU938" s="23" t="s">
        <v>82</v>
      </c>
      <c r="AY938" s="23" t="s">
        <v>158</v>
      </c>
      <c r="BE938" s="228">
        <f>IF(N938="základní",J938,0)</f>
        <v>0</v>
      </c>
      <c r="BF938" s="228">
        <f>IF(N938="snížená",J938,0)</f>
        <v>0</v>
      </c>
      <c r="BG938" s="228">
        <f>IF(N938="zákl. přenesená",J938,0)</f>
        <v>0</v>
      </c>
      <c r="BH938" s="228">
        <f>IF(N938="sníž. přenesená",J938,0)</f>
        <v>0</v>
      </c>
      <c r="BI938" s="228">
        <f>IF(N938="nulová",J938,0)</f>
        <v>0</v>
      </c>
      <c r="BJ938" s="23" t="s">
        <v>77</v>
      </c>
      <c r="BK938" s="228">
        <f>ROUND(I938*H938,2)</f>
        <v>0</v>
      </c>
      <c r="BL938" s="23" t="s">
        <v>236</v>
      </c>
      <c r="BM938" s="23" t="s">
        <v>1627</v>
      </c>
    </row>
    <row r="939" spans="2:65" s="1" customFormat="1" ht="16.5" customHeight="1">
      <c r="B939" s="45"/>
      <c r="C939" s="217" t="s">
        <v>1628</v>
      </c>
      <c r="D939" s="217" t="s">
        <v>160</v>
      </c>
      <c r="E939" s="218" t="s">
        <v>1629</v>
      </c>
      <c r="F939" s="219" t="s">
        <v>1630</v>
      </c>
      <c r="G939" s="220" t="s">
        <v>163</v>
      </c>
      <c r="H939" s="221">
        <v>115</v>
      </c>
      <c r="I939" s="222"/>
      <c r="J939" s="223">
        <f>ROUND(I939*H939,2)</f>
        <v>0</v>
      </c>
      <c r="K939" s="219" t="s">
        <v>164</v>
      </c>
      <c r="L939" s="71"/>
      <c r="M939" s="224" t="s">
        <v>21</v>
      </c>
      <c r="N939" s="225" t="s">
        <v>43</v>
      </c>
      <c r="O939" s="46"/>
      <c r="P939" s="226">
        <f>O939*H939</f>
        <v>0</v>
      </c>
      <c r="Q939" s="226">
        <v>0</v>
      </c>
      <c r="R939" s="226">
        <f>Q939*H939</f>
        <v>0</v>
      </c>
      <c r="S939" s="226">
        <v>0.01098</v>
      </c>
      <c r="T939" s="227">
        <f>S939*H939</f>
        <v>1.2627</v>
      </c>
      <c r="AR939" s="23" t="s">
        <v>236</v>
      </c>
      <c r="AT939" s="23" t="s">
        <v>160</v>
      </c>
      <c r="AU939" s="23" t="s">
        <v>82</v>
      </c>
      <c r="AY939" s="23" t="s">
        <v>158</v>
      </c>
      <c r="BE939" s="228">
        <f>IF(N939="základní",J939,0)</f>
        <v>0</v>
      </c>
      <c r="BF939" s="228">
        <f>IF(N939="snížená",J939,0)</f>
        <v>0</v>
      </c>
      <c r="BG939" s="228">
        <f>IF(N939="zákl. přenesená",J939,0)</f>
        <v>0</v>
      </c>
      <c r="BH939" s="228">
        <f>IF(N939="sníž. přenesená",J939,0)</f>
        <v>0</v>
      </c>
      <c r="BI939" s="228">
        <f>IF(N939="nulová",J939,0)</f>
        <v>0</v>
      </c>
      <c r="BJ939" s="23" t="s">
        <v>77</v>
      </c>
      <c r="BK939" s="228">
        <f>ROUND(I939*H939,2)</f>
        <v>0</v>
      </c>
      <c r="BL939" s="23" t="s">
        <v>236</v>
      </c>
      <c r="BM939" s="23" t="s">
        <v>1631</v>
      </c>
    </row>
    <row r="940" spans="2:51" s="12" customFormat="1" ht="13.5">
      <c r="B940" s="242"/>
      <c r="C940" s="243"/>
      <c r="D940" s="229" t="s">
        <v>208</v>
      </c>
      <c r="E940" s="244" t="s">
        <v>21</v>
      </c>
      <c r="F940" s="245" t="s">
        <v>874</v>
      </c>
      <c r="G940" s="243"/>
      <c r="H940" s="246">
        <v>115</v>
      </c>
      <c r="I940" s="247"/>
      <c r="J940" s="243"/>
      <c r="K940" s="243"/>
      <c r="L940" s="248"/>
      <c r="M940" s="249"/>
      <c r="N940" s="250"/>
      <c r="O940" s="250"/>
      <c r="P940" s="250"/>
      <c r="Q940" s="250"/>
      <c r="R940" s="250"/>
      <c r="S940" s="250"/>
      <c r="T940" s="251"/>
      <c r="AT940" s="252" t="s">
        <v>208</v>
      </c>
      <c r="AU940" s="252" t="s">
        <v>82</v>
      </c>
      <c r="AV940" s="12" t="s">
        <v>82</v>
      </c>
      <c r="AW940" s="12" t="s">
        <v>35</v>
      </c>
      <c r="AX940" s="12" t="s">
        <v>72</v>
      </c>
      <c r="AY940" s="252" t="s">
        <v>158</v>
      </c>
    </row>
    <row r="941" spans="2:51" s="13" customFormat="1" ht="13.5">
      <c r="B941" s="253"/>
      <c r="C941" s="254"/>
      <c r="D941" s="229" t="s">
        <v>208</v>
      </c>
      <c r="E941" s="255" t="s">
        <v>21</v>
      </c>
      <c r="F941" s="256" t="s">
        <v>211</v>
      </c>
      <c r="G941" s="254"/>
      <c r="H941" s="257">
        <v>115</v>
      </c>
      <c r="I941" s="258"/>
      <c r="J941" s="254"/>
      <c r="K941" s="254"/>
      <c r="L941" s="259"/>
      <c r="M941" s="260"/>
      <c r="N941" s="261"/>
      <c r="O941" s="261"/>
      <c r="P941" s="261"/>
      <c r="Q941" s="261"/>
      <c r="R941" s="261"/>
      <c r="S941" s="261"/>
      <c r="T941" s="262"/>
      <c r="AT941" s="263" t="s">
        <v>208</v>
      </c>
      <c r="AU941" s="263" t="s">
        <v>82</v>
      </c>
      <c r="AV941" s="13" t="s">
        <v>165</v>
      </c>
      <c r="AW941" s="13" t="s">
        <v>35</v>
      </c>
      <c r="AX941" s="13" t="s">
        <v>77</v>
      </c>
      <c r="AY941" s="263" t="s">
        <v>158</v>
      </c>
    </row>
    <row r="942" spans="2:65" s="1" customFormat="1" ht="16.5" customHeight="1">
      <c r="B942" s="45"/>
      <c r="C942" s="217" t="s">
        <v>1632</v>
      </c>
      <c r="D942" s="217" t="s">
        <v>160</v>
      </c>
      <c r="E942" s="218" t="s">
        <v>1633</v>
      </c>
      <c r="F942" s="219" t="s">
        <v>1634</v>
      </c>
      <c r="G942" s="220" t="s">
        <v>163</v>
      </c>
      <c r="H942" s="221">
        <v>115</v>
      </c>
      <c r="I942" s="222"/>
      <c r="J942" s="223">
        <f>ROUND(I942*H942,2)</f>
        <v>0</v>
      </c>
      <c r="K942" s="219" t="s">
        <v>164</v>
      </c>
      <c r="L942" s="71"/>
      <c r="M942" s="224" t="s">
        <v>21</v>
      </c>
      <c r="N942" s="225" t="s">
        <v>43</v>
      </c>
      <c r="O942" s="46"/>
      <c r="P942" s="226">
        <f>O942*H942</f>
        <v>0</v>
      </c>
      <c r="Q942" s="226">
        <v>0</v>
      </c>
      <c r="R942" s="226">
        <f>Q942*H942</f>
        <v>0</v>
      </c>
      <c r="S942" s="226">
        <v>0.008</v>
      </c>
      <c r="T942" s="227">
        <f>S942*H942</f>
        <v>0.92</v>
      </c>
      <c r="AR942" s="23" t="s">
        <v>236</v>
      </c>
      <c r="AT942" s="23" t="s">
        <v>160</v>
      </c>
      <c r="AU942" s="23" t="s">
        <v>82</v>
      </c>
      <c r="AY942" s="23" t="s">
        <v>158</v>
      </c>
      <c r="BE942" s="228">
        <f>IF(N942="základní",J942,0)</f>
        <v>0</v>
      </c>
      <c r="BF942" s="228">
        <f>IF(N942="snížená",J942,0)</f>
        <v>0</v>
      </c>
      <c r="BG942" s="228">
        <f>IF(N942="zákl. přenesená",J942,0)</f>
        <v>0</v>
      </c>
      <c r="BH942" s="228">
        <f>IF(N942="sníž. přenesená",J942,0)</f>
        <v>0</v>
      </c>
      <c r="BI942" s="228">
        <f>IF(N942="nulová",J942,0)</f>
        <v>0</v>
      </c>
      <c r="BJ942" s="23" t="s">
        <v>77</v>
      </c>
      <c r="BK942" s="228">
        <f>ROUND(I942*H942,2)</f>
        <v>0</v>
      </c>
      <c r="BL942" s="23" t="s">
        <v>236</v>
      </c>
      <c r="BM942" s="23" t="s">
        <v>1635</v>
      </c>
    </row>
    <row r="943" spans="2:65" s="1" customFormat="1" ht="25.5" customHeight="1">
      <c r="B943" s="45"/>
      <c r="C943" s="217" t="s">
        <v>1636</v>
      </c>
      <c r="D943" s="217" t="s">
        <v>160</v>
      </c>
      <c r="E943" s="218" t="s">
        <v>1637</v>
      </c>
      <c r="F943" s="219" t="s">
        <v>1638</v>
      </c>
      <c r="G943" s="220" t="s">
        <v>163</v>
      </c>
      <c r="H943" s="221">
        <v>3310.868</v>
      </c>
      <c r="I943" s="222"/>
      <c r="J943" s="223">
        <f>ROUND(I943*H943,2)</f>
        <v>0</v>
      </c>
      <c r="K943" s="219" t="s">
        <v>21</v>
      </c>
      <c r="L943" s="71"/>
      <c r="M943" s="224" t="s">
        <v>21</v>
      </c>
      <c r="N943" s="225" t="s">
        <v>43</v>
      </c>
      <c r="O943" s="46"/>
      <c r="P943" s="226">
        <f>O943*H943</f>
        <v>0</v>
      </c>
      <c r="Q943" s="226">
        <v>0</v>
      </c>
      <c r="R943" s="226">
        <f>Q943*H943</f>
        <v>0</v>
      </c>
      <c r="S943" s="226">
        <v>0.01098</v>
      </c>
      <c r="T943" s="227">
        <f>S943*H943</f>
        <v>36.35333064</v>
      </c>
      <c r="AR943" s="23" t="s">
        <v>236</v>
      </c>
      <c r="AT943" s="23" t="s">
        <v>160</v>
      </c>
      <c r="AU943" s="23" t="s">
        <v>82</v>
      </c>
      <c r="AY943" s="23" t="s">
        <v>158</v>
      </c>
      <c r="BE943" s="228">
        <f>IF(N943="základní",J943,0)</f>
        <v>0</v>
      </c>
      <c r="BF943" s="228">
        <f>IF(N943="snížená",J943,0)</f>
        <v>0</v>
      </c>
      <c r="BG943" s="228">
        <f>IF(N943="zákl. přenesená",J943,0)</f>
        <v>0</v>
      </c>
      <c r="BH943" s="228">
        <f>IF(N943="sníž. přenesená",J943,0)</f>
        <v>0</v>
      </c>
      <c r="BI943" s="228">
        <f>IF(N943="nulová",J943,0)</f>
        <v>0</v>
      </c>
      <c r="BJ943" s="23" t="s">
        <v>77</v>
      </c>
      <c r="BK943" s="228">
        <f>ROUND(I943*H943,2)</f>
        <v>0</v>
      </c>
      <c r="BL943" s="23" t="s">
        <v>236</v>
      </c>
      <c r="BM943" s="23" t="s">
        <v>1639</v>
      </c>
    </row>
    <row r="944" spans="2:51" s="12" customFormat="1" ht="13.5">
      <c r="B944" s="242"/>
      <c r="C944" s="243"/>
      <c r="D944" s="229" t="s">
        <v>208</v>
      </c>
      <c r="E944" s="244" t="s">
        <v>21</v>
      </c>
      <c r="F944" s="245" t="s">
        <v>977</v>
      </c>
      <c r="G944" s="243"/>
      <c r="H944" s="246">
        <v>655</v>
      </c>
      <c r="I944" s="247"/>
      <c r="J944" s="243"/>
      <c r="K944" s="243"/>
      <c r="L944" s="248"/>
      <c r="M944" s="249"/>
      <c r="N944" s="250"/>
      <c r="O944" s="250"/>
      <c r="P944" s="250"/>
      <c r="Q944" s="250"/>
      <c r="R944" s="250"/>
      <c r="S944" s="250"/>
      <c r="T944" s="251"/>
      <c r="AT944" s="252" t="s">
        <v>208</v>
      </c>
      <c r="AU944" s="252" t="s">
        <v>82</v>
      </c>
      <c r="AV944" s="12" t="s">
        <v>82</v>
      </c>
      <c r="AW944" s="12" t="s">
        <v>35</v>
      </c>
      <c r="AX944" s="12" t="s">
        <v>72</v>
      </c>
      <c r="AY944" s="252" t="s">
        <v>158</v>
      </c>
    </row>
    <row r="945" spans="2:51" s="12" customFormat="1" ht="13.5">
      <c r="B945" s="242"/>
      <c r="C945" s="243"/>
      <c r="D945" s="229" t="s">
        <v>208</v>
      </c>
      <c r="E945" s="244" t="s">
        <v>21</v>
      </c>
      <c r="F945" s="245" t="s">
        <v>978</v>
      </c>
      <c r="G945" s="243"/>
      <c r="H945" s="246">
        <v>190</v>
      </c>
      <c r="I945" s="247"/>
      <c r="J945" s="243"/>
      <c r="K945" s="243"/>
      <c r="L945" s="248"/>
      <c r="M945" s="249"/>
      <c r="N945" s="250"/>
      <c r="O945" s="250"/>
      <c r="P945" s="250"/>
      <c r="Q945" s="250"/>
      <c r="R945" s="250"/>
      <c r="S945" s="250"/>
      <c r="T945" s="251"/>
      <c r="AT945" s="252" t="s">
        <v>208</v>
      </c>
      <c r="AU945" s="252" t="s">
        <v>82</v>
      </c>
      <c r="AV945" s="12" t="s">
        <v>82</v>
      </c>
      <c r="AW945" s="12" t="s">
        <v>35</v>
      </c>
      <c r="AX945" s="12" t="s">
        <v>72</v>
      </c>
      <c r="AY945" s="252" t="s">
        <v>158</v>
      </c>
    </row>
    <row r="946" spans="2:51" s="12" customFormat="1" ht="13.5">
      <c r="B946" s="242"/>
      <c r="C946" s="243"/>
      <c r="D946" s="229" t="s">
        <v>208</v>
      </c>
      <c r="E946" s="244" t="s">
        <v>21</v>
      </c>
      <c r="F946" s="245" t="s">
        <v>979</v>
      </c>
      <c r="G946" s="243"/>
      <c r="H946" s="246">
        <v>100</v>
      </c>
      <c r="I946" s="247"/>
      <c r="J946" s="243"/>
      <c r="K946" s="243"/>
      <c r="L946" s="248"/>
      <c r="M946" s="249"/>
      <c r="N946" s="250"/>
      <c r="O946" s="250"/>
      <c r="P946" s="250"/>
      <c r="Q946" s="250"/>
      <c r="R946" s="250"/>
      <c r="S946" s="250"/>
      <c r="T946" s="251"/>
      <c r="AT946" s="252" t="s">
        <v>208</v>
      </c>
      <c r="AU946" s="252" t="s">
        <v>82</v>
      </c>
      <c r="AV946" s="12" t="s">
        <v>82</v>
      </c>
      <c r="AW946" s="12" t="s">
        <v>35</v>
      </c>
      <c r="AX946" s="12" t="s">
        <v>72</v>
      </c>
      <c r="AY946" s="252" t="s">
        <v>158</v>
      </c>
    </row>
    <row r="947" spans="2:51" s="12" customFormat="1" ht="13.5">
      <c r="B947" s="242"/>
      <c r="C947" s="243"/>
      <c r="D947" s="229" t="s">
        <v>208</v>
      </c>
      <c r="E947" s="244" t="s">
        <v>21</v>
      </c>
      <c r="F947" s="245" t="s">
        <v>1640</v>
      </c>
      <c r="G947" s="243"/>
      <c r="H947" s="246">
        <v>193.44</v>
      </c>
      <c r="I947" s="247"/>
      <c r="J947" s="243"/>
      <c r="K947" s="243"/>
      <c r="L947" s="248"/>
      <c r="M947" s="249"/>
      <c r="N947" s="250"/>
      <c r="O947" s="250"/>
      <c r="P947" s="250"/>
      <c r="Q947" s="250"/>
      <c r="R947" s="250"/>
      <c r="S947" s="250"/>
      <c r="T947" s="251"/>
      <c r="AT947" s="252" t="s">
        <v>208</v>
      </c>
      <c r="AU947" s="252" t="s">
        <v>82</v>
      </c>
      <c r="AV947" s="12" t="s">
        <v>82</v>
      </c>
      <c r="AW947" s="12" t="s">
        <v>35</v>
      </c>
      <c r="AX947" s="12" t="s">
        <v>72</v>
      </c>
      <c r="AY947" s="252" t="s">
        <v>158</v>
      </c>
    </row>
    <row r="948" spans="2:51" s="12" customFormat="1" ht="13.5">
      <c r="B948" s="242"/>
      <c r="C948" s="243"/>
      <c r="D948" s="229" t="s">
        <v>208</v>
      </c>
      <c r="E948" s="244" t="s">
        <v>21</v>
      </c>
      <c r="F948" s="245" t="s">
        <v>1641</v>
      </c>
      <c r="G948" s="243"/>
      <c r="H948" s="246">
        <v>272</v>
      </c>
      <c r="I948" s="247"/>
      <c r="J948" s="243"/>
      <c r="K948" s="243"/>
      <c r="L948" s="248"/>
      <c r="M948" s="249"/>
      <c r="N948" s="250"/>
      <c r="O948" s="250"/>
      <c r="P948" s="250"/>
      <c r="Q948" s="250"/>
      <c r="R948" s="250"/>
      <c r="S948" s="250"/>
      <c r="T948" s="251"/>
      <c r="AT948" s="252" t="s">
        <v>208</v>
      </c>
      <c r="AU948" s="252" t="s">
        <v>82</v>
      </c>
      <c r="AV948" s="12" t="s">
        <v>82</v>
      </c>
      <c r="AW948" s="12" t="s">
        <v>35</v>
      </c>
      <c r="AX948" s="12" t="s">
        <v>72</v>
      </c>
      <c r="AY948" s="252" t="s">
        <v>158</v>
      </c>
    </row>
    <row r="949" spans="2:51" s="12" customFormat="1" ht="13.5">
      <c r="B949" s="242"/>
      <c r="C949" s="243"/>
      <c r="D949" s="229" t="s">
        <v>208</v>
      </c>
      <c r="E949" s="244" t="s">
        <v>21</v>
      </c>
      <c r="F949" s="245" t="s">
        <v>1642</v>
      </c>
      <c r="G949" s="243"/>
      <c r="H949" s="246">
        <v>369.428</v>
      </c>
      <c r="I949" s="247"/>
      <c r="J949" s="243"/>
      <c r="K949" s="243"/>
      <c r="L949" s="248"/>
      <c r="M949" s="249"/>
      <c r="N949" s="250"/>
      <c r="O949" s="250"/>
      <c r="P949" s="250"/>
      <c r="Q949" s="250"/>
      <c r="R949" s="250"/>
      <c r="S949" s="250"/>
      <c r="T949" s="251"/>
      <c r="AT949" s="252" t="s">
        <v>208</v>
      </c>
      <c r="AU949" s="252" t="s">
        <v>82</v>
      </c>
      <c r="AV949" s="12" t="s">
        <v>82</v>
      </c>
      <c r="AW949" s="12" t="s">
        <v>35</v>
      </c>
      <c r="AX949" s="12" t="s">
        <v>72</v>
      </c>
      <c r="AY949" s="252" t="s">
        <v>158</v>
      </c>
    </row>
    <row r="950" spans="2:51" s="12" customFormat="1" ht="13.5">
      <c r="B950" s="242"/>
      <c r="C950" s="243"/>
      <c r="D950" s="229" t="s">
        <v>208</v>
      </c>
      <c r="E950" s="244" t="s">
        <v>21</v>
      </c>
      <c r="F950" s="245" t="s">
        <v>1040</v>
      </c>
      <c r="G950" s="243"/>
      <c r="H950" s="246">
        <v>115</v>
      </c>
      <c r="I950" s="247"/>
      <c r="J950" s="243"/>
      <c r="K950" s="243"/>
      <c r="L950" s="248"/>
      <c r="M950" s="249"/>
      <c r="N950" s="250"/>
      <c r="O950" s="250"/>
      <c r="P950" s="250"/>
      <c r="Q950" s="250"/>
      <c r="R950" s="250"/>
      <c r="S950" s="250"/>
      <c r="T950" s="251"/>
      <c r="AT950" s="252" t="s">
        <v>208</v>
      </c>
      <c r="AU950" s="252" t="s">
        <v>82</v>
      </c>
      <c r="AV950" s="12" t="s">
        <v>82</v>
      </c>
      <c r="AW950" s="12" t="s">
        <v>35</v>
      </c>
      <c r="AX950" s="12" t="s">
        <v>72</v>
      </c>
      <c r="AY950" s="252" t="s">
        <v>158</v>
      </c>
    </row>
    <row r="951" spans="2:51" s="12" customFormat="1" ht="13.5">
      <c r="B951" s="242"/>
      <c r="C951" s="243"/>
      <c r="D951" s="229" t="s">
        <v>208</v>
      </c>
      <c r="E951" s="244" t="s">
        <v>21</v>
      </c>
      <c r="F951" s="245" t="s">
        <v>1643</v>
      </c>
      <c r="G951" s="243"/>
      <c r="H951" s="246">
        <v>698</v>
      </c>
      <c r="I951" s="247"/>
      <c r="J951" s="243"/>
      <c r="K951" s="243"/>
      <c r="L951" s="248"/>
      <c r="M951" s="249"/>
      <c r="N951" s="250"/>
      <c r="O951" s="250"/>
      <c r="P951" s="250"/>
      <c r="Q951" s="250"/>
      <c r="R951" s="250"/>
      <c r="S951" s="250"/>
      <c r="T951" s="251"/>
      <c r="AT951" s="252" t="s">
        <v>208</v>
      </c>
      <c r="AU951" s="252" t="s">
        <v>82</v>
      </c>
      <c r="AV951" s="12" t="s">
        <v>82</v>
      </c>
      <c r="AW951" s="12" t="s">
        <v>35</v>
      </c>
      <c r="AX951" s="12" t="s">
        <v>72</v>
      </c>
      <c r="AY951" s="252" t="s">
        <v>158</v>
      </c>
    </row>
    <row r="952" spans="2:51" s="12" customFormat="1" ht="13.5">
      <c r="B952" s="242"/>
      <c r="C952" s="243"/>
      <c r="D952" s="229" t="s">
        <v>208</v>
      </c>
      <c r="E952" s="244" t="s">
        <v>21</v>
      </c>
      <c r="F952" s="245" t="s">
        <v>984</v>
      </c>
      <c r="G952" s="243"/>
      <c r="H952" s="246">
        <v>690</v>
      </c>
      <c r="I952" s="247"/>
      <c r="J952" s="243"/>
      <c r="K952" s="243"/>
      <c r="L952" s="248"/>
      <c r="M952" s="249"/>
      <c r="N952" s="250"/>
      <c r="O952" s="250"/>
      <c r="P952" s="250"/>
      <c r="Q952" s="250"/>
      <c r="R952" s="250"/>
      <c r="S952" s="250"/>
      <c r="T952" s="251"/>
      <c r="AT952" s="252" t="s">
        <v>208</v>
      </c>
      <c r="AU952" s="252" t="s">
        <v>82</v>
      </c>
      <c r="AV952" s="12" t="s">
        <v>82</v>
      </c>
      <c r="AW952" s="12" t="s">
        <v>35</v>
      </c>
      <c r="AX952" s="12" t="s">
        <v>72</v>
      </c>
      <c r="AY952" s="252" t="s">
        <v>158</v>
      </c>
    </row>
    <row r="953" spans="2:51" s="12" customFormat="1" ht="13.5">
      <c r="B953" s="242"/>
      <c r="C953" s="243"/>
      <c r="D953" s="229" t="s">
        <v>208</v>
      </c>
      <c r="E953" s="244" t="s">
        <v>21</v>
      </c>
      <c r="F953" s="245" t="s">
        <v>1644</v>
      </c>
      <c r="G953" s="243"/>
      <c r="H953" s="246">
        <v>28</v>
      </c>
      <c r="I953" s="247"/>
      <c r="J953" s="243"/>
      <c r="K953" s="243"/>
      <c r="L953" s="248"/>
      <c r="M953" s="249"/>
      <c r="N953" s="250"/>
      <c r="O953" s="250"/>
      <c r="P953" s="250"/>
      <c r="Q953" s="250"/>
      <c r="R953" s="250"/>
      <c r="S953" s="250"/>
      <c r="T953" s="251"/>
      <c r="AT953" s="252" t="s">
        <v>208</v>
      </c>
      <c r="AU953" s="252" t="s">
        <v>82</v>
      </c>
      <c r="AV953" s="12" t="s">
        <v>82</v>
      </c>
      <c r="AW953" s="12" t="s">
        <v>35</v>
      </c>
      <c r="AX953" s="12" t="s">
        <v>72</v>
      </c>
      <c r="AY953" s="252" t="s">
        <v>158</v>
      </c>
    </row>
    <row r="954" spans="2:51" s="13" customFormat="1" ht="13.5">
      <c r="B954" s="253"/>
      <c r="C954" s="254"/>
      <c r="D954" s="229" t="s">
        <v>208</v>
      </c>
      <c r="E954" s="255" t="s">
        <v>21</v>
      </c>
      <c r="F954" s="256" t="s">
        <v>211</v>
      </c>
      <c r="G954" s="254"/>
      <c r="H954" s="257">
        <v>3310.868</v>
      </c>
      <c r="I954" s="258"/>
      <c r="J954" s="254"/>
      <c r="K954" s="254"/>
      <c r="L954" s="259"/>
      <c r="M954" s="260"/>
      <c r="N954" s="261"/>
      <c r="O954" s="261"/>
      <c r="P954" s="261"/>
      <c r="Q954" s="261"/>
      <c r="R954" s="261"/>
      <c r="S954" s="261"/>
      <c r="T954" s="262"/>
      <c r="AT954" s="263" t="s">
        <v>208</v>
      </c>
      <c r="AU954" s="263" t="s">
        <v>82</v>
      </c>
      <c r="AV954" s="13" t="s">
        <v>165</v>
      </c>
      <c r="AW954" s="13" t="s">
        <v>35</v>
      </c>
      <c r="AX954" s="13" t="s">
        <v>77</v>
      </c>
      <c r="AY954" s="263" t="s">
        <v>158</v>
      </c>
    </row>
    <row r="955" spans="2:65" s="1" customFormat="1" ht="25.5" customHeight="1">
      <c r="B955" s="45"/>
      <c r="C955" s="264" t="s">
        <v>1645</v>
      </c>
      <c r="D955" s="264" t="s">
        <v>261</v>
      </c>
      <c r="E955" s="265" t="s">
        <v>1646</v>
      </c>
      <c r="F955" s="266" t="s">
        <v>1647</v>
      </c>
      <c r="G955" s="267" t="s">
        <v>584</v>
      </c>
      <c r="H955" s="268">
        <v>1</v>
      </c>
      <c r="I955" s="269"/>
      <c r="J955" s="270">
        <f>ROUND(I955*H955,2)</f>
        <v>0</v>
      </c>
      <c r="K955" s="266" t="s">
        <v>21</v>
      </c>
      <c r="L955" s="271"/>
      <c r="M955" s="272" t="s">
        <v>21</v>
      </c>
      <c r="N955" s="273" t="s">
        <v>43</v>
      </c>
      <c r="O955" s="46"/>
      <c r="P955" s="226">
        <f>O955*H955</f>
        <v>0</v>
      </c>
      <c r="Q955" s="226">
        <v>0</v>
      </c>
      <c r="R955" s="226">
        <f>Q955*H955</f>
        <v>0</v>
      </c>
      <c r="S955" s="226">
        <v>0</v>
      </c>
      <c r="T955" s="227">
        <f>S955*H955</f>
        <v>0</v>
      </c>
      <c r="AR955" s="23" t="s">
        <v>312</v>
      </c>
      <c r="AT955" s="23" t="s">
        <v>261</v>
      </c>
      <c r="AU955" s="23" t="s">
        <v>82</v>
      </c>
      <c r="AY955" s="23" t="s">
        <v>158</v>
      </c>
      <c r="BE955" s="228">
        <f>IF(N955="základní",J955,0)</f>
        <v>0</v>
      </c>
      <c r="BF955" s="228">
        <f>IF(N955="snížená",J955,0)</f>
        <v>0</v>
      </c>
      <c r="BG955" s="228">
        <f>IF(N955="zákl. přenesená",J955,0)</f>
        <v>0</v>
      </c>
      <c r="BH955" s="228">
        <f>IF(N955="sníž. přenesená",J955,0)</f>
        <v>0</v>
      </c>
      <c r="BI955" s="228">
        <f>IF(N955="nulová",J955,0)</f>
        <v>0</v>
      </c>
      <c r="BJ955" s="23" t="s">
        <v>77</v>
      </c>
      <c r="BK955" s="228">
        <f>ROUND(I955*H955,2)</f>
        <v>0</v>
      </c>
      <c r="BL955" s="23" t="s">
        <v>236</v>
      </c>
      <c r="BM955" s="23" t="s">
        <v>1648</v>
      </c>
    </row>
    <row r="956" spans="2:65" s="1" customFormat="1" ht="25.5" customHeight="1">
      <c r="B956" s="45"/>
      <c r="C956" s="217" t="s">
        <v>1649</v>
      </c>
      <c r="D956" s="217" t="s">
        <v>160</v>
      </c>
      <c r="E956" s="218" t="s">
        <v>1650</v>
      </c>
      <c r="F956" s="219" t="s">
        <v>1651</v>
      </c>
      <c r="G956" s="220" t="s">
        <v>269</v>
      </c>
      <c r="H956" s="221">
        <v>750</v>
      </c>
      <c r="I956" s="222"/>
      <c r="J956" s="223">
        <f>ROUND(I956*H956,2)</f>
        <v>0</v>
      </c>
      <c r="K956" s="219" t="s">
        <v>164</v>
      </c>
      <c r="L956" s="71"/>
      <c r="M956" s="224" t="s">
        <v>21</v>
      </c>
      <c r="N956" s="225" t="s">
        <v>43</v>
      </c>
      <c r="O956" s="46"/>
      <c r="P956" s="226">
        <f>O956*H956</f>
        <v>0</v>
      </c>
      <c r="Q956" s="226">
        <v>0</v>
      </c>
      <c r="R956" s="226">
        <f>Q956*H956</f>
        <v>0</v>
      </c>
      <c r="S956" s="226">
        <v>0.004</v>
      </c>
      <c r="T956" s="227">
        <f>S956*H956</f>
        <v>3</v>
      </c>
      <c r="AR956" s="23" t="s">
        <v>236</v>
      </c>
      <c r="AT956" s="23" t="s">
        <v>160</v>
      </c>
      <c r="AU956" s="23" t="s">
        <v>82</v>
      </c>
      <c r="AY956" s="23" t="s">
        <v>158</v>
      </c>
      <c r="BE956" s="228">
        <f>IF(N956="základní",J956,0)</f>
        <v>0</v>
      </c>
      <c r="BF956" s="228">
        <f>IF(N956="snížená",J956,0)</f>
        <v>0</v>
      </c>
      <c r="BG956" s="228">
        <f>IF(N956="zákl. přenesená",J956,0)</f>
        <v>0</v>
      </c>
      <c r="BH956" s="228">
        <f>IF(N956="sníž. přenesená",J956,0)</f>
        <v>0</v>
      </c>
      <c r="BI956" s="228">
        <f>IF(N956="nulová",J956,0)</f>
        <v>0</v>
      </c>
      <c r="BJ956" s="23" t="s">
        <v>77</v>
      </c>
      <c r="BK956" s="228">
        <f>ROUND(I956*H956,2)</f>
        <v>0</v>
      </c>
      <c r="BL956" s="23" t="s">
        <v>236</v>
      </c>
      <c r="BM956" s="23" t="s">
        <v>1652</v>
      </c>
    </row>
    <row r="957" spans="2:65" s="1" customFormat="1" ht="25.5" customHeight="1">
      <c r="B957" s="45"/>
      <c r="C957" s="217" t="s">
        <v>1653</v>
      </c>
      <c r="D957" s="217" t="s">
        <v>160</v>
      </c>
      <c r="E957" s="218" t="s">
        <v>1654</v>
      </c>
      <c r="F957" s="219" t="s">
        <v>1655</v>
      </c>
      <c r="G957" s="220" t="s">
        <v>163</v>
      </c>
      <c r="H957" s="221">
        <v>51.194</v>
      </c>
      <c r="I957" s="222"/>
      <c r="J957" s="223">
        <f>ROUND(I957*H957,2)</f>
        <v>0</v>
      </c>
      <c r="K957" s="219" t="s">
        <v>164</v>
      </c>
      <c r="L957" s="71"/>
      <c r="M957" s="224" t="s">
        <v>21</v>
      </c>
      <c r="N957" s="225" t="s">
        <v>43</v>
      </c>
      <c r="O957" s="46"/>
      <c r="P957" s="226">
        <f>O957*H957</f>
        <v>0</v>
      </c>
      <c r="Q957" s="226">
        <v>0.00025</v>
      </c>
      <c r="R957" s="226">
        <f>Q957*H957</f>
        <v>0.0127985</v>
      </c>
      <c r="S957" s="226">
        <v>0</v>
      </c>
      <c r="T957" s="227">
        <f>S957*H957</f>
        <v>0</v>
      </c>
      <c r="AR957" s="23" t="s">
        <v>236</v>
      </c>
      <c r="AT957" s="23" t="s">
        <v>160</v>
      </c>
      <c r="AU957" s="23" t="s">
        <v>82</v>
      </c>
      <c r="AY957" s="23" t="s">
        <v>158</v>
      </c>
      <c r="BE957" s="228">
        <f>IF(N957="základní",J957,0)</f>
        <v>0</v>
      </c>
      <c r="BF957" s="228">
        <f>IF(N957="snížená",J957,0)</f>
        <v>0</v>
      </c>
      <c r="BG957" s="228">
        <f>IF(N957="zákl. přenesená",J957,0)</f>
        <v>0</v>
      </c>
      <c r="BH957" s="228">
        <f>IF(N957="sníž. přenesená",J957,0)</f>
        <v>0</v>
      </c>
      <c r="BI957" s="228">
        <f>IF(N957="nulová",J957,0)</f>
        <v>0</v>
      </c>
      <c r="BJ957" s="23" t="s">
        <v>77</v>
      </c>
      <c r="BK957" s="228">
        <f>ROUND(I957*H957,2)</f>
        <v>0</v>
      </c>
      <c r="BL957" s="23" t="s">
        <v>236</v>
      </c>
      <c r="BM957" s="23" t="s">
        <v>1656</v>
      </c>
    </row>
    <row r="958" spans="2:47" s="1" customFormat="1" ht="13.5">
      <c r="B958" s="45"/>
      <c r="C958" s="73"/>
      <c r="D958" s="229" t="s">
        <v>167</v>
      </c>
      <c r="E958" s="73"/>
      <c r="F958" s="230" t="s">
        <v>1657</v>
      </c>
      <c r="G958" s="73"/>
      <c r="H958" s="73"/>
      <c r="I958" s="188"/>
      <c r="J958" s="73"/>
      <c r="K958" s="73"/>
      <c r="L958" s="71"/>
      <c r="M958" s="231"/>
      <c r="N958" s="46"/>
      <c r="O958" s="46"/>
      <c r="P958" s="46"/>
      <c r="Q958" s="46"/>
      <c r="R958" s="46"/>
      <c r="S958" s="46"/>
      <c r="T958" s="94"/>
      <c r="AT958" s="23" t="s">
        <v>167</v>
      </c>
      <c r="AU958" s="23" t="s">
        <v>82</v>
      </c>
    </row>
    <row r="959" spans="2:51" s="12" customFormat="1" ht="13.5">
      <c r="B959" s="242"/>
      <c r="C959" s="243"/>
      <c r="D959" s="229" t="s">
        <v>208</v>
      </c>
      <c r="E959" s="244" t="s">
        <v>21</v>
      </c>
      <c r="F959" s="245" t="s">
        <v>720</v>
      </c>
      <c r="G959" s="243"/>
      <c r="H959" s="246">
        <v>51.194</v>
      </c>
      <c r="I959" s="247"/>
      <c r="J959" s="243"/>
      <c r="K959" s="243"/>
      <c r="L959" s="248"/>
      <c r="M959" s="249"/>
      <c r="N959" s="250"/>
      <c r="O959" s="250"/>
      <c r="P959" s="250"/>
      <c r="Q959" s="250"/>
      <c r="R959" s="250"/>
      <c r="S959" s="250"/>
      <c r="T959" s="251"/>
      <c r="AT959" s="252" t="s">
        <v>208</v>
      </c>
      <c r="AU959" s="252" t="s">
        <v>82</v>
      </c>
      <c r="AV959" s="12" t="s">
        <v>82</v>
      </c>
      <c r="AW959" s="12" t="s">
        <v>35</v>
      </c>
      <c r="AX959" s="12" t="s">
        <v>72</v>
      </c>
      <c r="AY959" s="252" t="s">
        <v>158</v>
      </c>
    </row>
    <row r="960" spans="2:51" s="13" customFormat="1" ht="13.5">
      <c r="B960" s="253"/>
      <c r="C960" s="254"/>
      <c r="D960" s="229" t="s">
        <v>208</v>
      </c>
      <c r="E960" s="255" t="s">
        <v>21</v>
      </c>
      <c r="F960" s="256" t="s">
        <v>211</v>
      </c>
      <c r="G960" s="254"/>
      <c r="H960" s="257">
        <v>51.194</v>
      </c>
      <c r="I960" s="258"/>
      <c r="J960" s="254"/>
      <c r="K960" s="254"/>
      <c r="L960" s="259"/>
      <c r="M960" s="260"/>
      <c r="N960" s="261"/>
      <c r="O960" s="261"/>
      <c r="P960" s="261"/>
      <c r="Q960" s="261"/>
      <c r="R960" s="261"/>
      <c r="S960" s="261"/>
      <c r="T960" s="262"/>
      <c r="AT960" s="263" t="s">
        <v>208</v>
      </c>
      <c r="AU960" s="263" t="s">
        <v>82</v>
      </c>
      <c r="AV960" s="13" t="s">
        <v>165</v>
      </c>
      <c r="AW960" s="13" t="s">
        <v>35</v>
      </c>
      <c r="AX960" s="13" t="s">
        <v>77</v>
      </c>
      <c r="AY960" s="263" t="s">
        <v>158</v>
      </c>
    </row>
    <row r="961" spans="2:65" s="1" customFormat="1" ht="38.25" customHeight="1">
      <c r="B961" s="45"/>
      <c r="C961" s="264" t="s">
        <v>1658</v>
      </c>
      <c r="D961" s="264" t="s">
        <v>261</v>
      </c>
      <c r="E961" s="265" t="s">
        <v>1659</v>
      </c>
      <c r="F961" s="266" t="s">
        <v>1660</v>
      </c>
      <c r="G961" s="267" t="s">
        <v>584</v>
      </c>
      <c r="H961" s="268">
        <v>4</v>
      </c>
      <c r="I961" s="269"/>
      <c r="J961" s="270">
        <f>ROUND(I961*H961,2)</f>
        <v>0</v>
      </c>
      <c r="K961" s="266" t="s">
        <v>21</v>
      </c>
      <c r="L961" s="271"/>
      <c r="M961" s="272" t="s">
        <v>21</v>
      </c>
      <c r="N961" s="273" t="s">
        <v>43</v>
      </c>
      <c r="O961" s="46"/>
      <c r="P961" s="226">
        <f>O961*H961</f>
        <v>0</v>
      </c>
      <c r="Q961" s="226">
        <v>0</v>
      </c>
      <c r="R961" s="226">
        <f>Q961*H961</f>
        <v>0</v>
      </c>
      <c r="S961" s="226">
        <v>0</v>
      </c>
      <c r="T961" s="227">
        <f>S961*H961</f>
        <v>0</v>
      </c>
      <c r="AR961" s="23" t="s">
        <v>312</v>
      </c>
      <c r="AT961" s="23" t="s">
        <v>261</v>
      </c>
      <c r="AU961" s="23" t="s">
        <v>82</v>
      </c>
      <c r="AY961" s="23" t="s">
        <v>158</v>
      </c>
      <c r="BE961" s="228">
        <f>IF(N961="základní",J961,0)</f>
        <v>0</v>
      </c>
      <c r="BF961" s="228">
        <f>IF(N961="snížená",J961,0)</f>
        <v>0</v>
      </c>
      <c r="BG961" s="228">
        <f>IF(N961="zákl. přenesená",J961,0)</f>
        <v>0</v>
      </c>
      <c r="BH961" s="228">
        <f>IF(N961="sníž. přenesená",J961,0)</f>
        <v>0</v>
      </c>
      <c r="BI961" s="228">
        <f>IF(N961="nulová",J961,0)</f>
        <v>0</v>
      </c>
      <c r="BJ961" s="23" t="s">
        <v>77</v>
      </c>
      <c r="BK961" s="228">
        <f>ROUND(I961*H961,2)</f>
        <v>0</v>
      </c>
      <c r="BL961" s="23" t="s">
        <v>236</v>
      </c>
      <c r="BM961" s="23" t="s">
        <v>1661</v>
      </c>
    </row>
    <row r="962" spans="2:65" s="1" customFormat="1" ht="38.25" customHeight="1">
      <c r="B962" s="45"/>
      <c r="C962" s="264" t="s">
        <v>1662</v>
      </c>
      <c r="D962" s="264" t="s">
        <v>261</v>
      </c>
      <c r="E962" s="265" t="s">
        <v>1663</v>
      </c>
      <c r="F962" s="266" t="s">
        <v>1664</v>
      </c>
      <c r="G962" s="267" t="s">
        <v>584</v>
      </c>
      <c r="H962" s="268">
        <v>4</v>
      </c>
      <c r="I962" s="269"/>
      <c r="J962" s="270">
        <f>ROUND(I962*H962,2)</f>
        <v>0</v>
      </c>
      <c r="K962" s="266" t="s">
        <v>21</v>
      </c>
      <c r="L962" s="271"/>
      <c r="M962" s="272" t="s">
        <v>21</v>
      </c>
      <c r="N962" s="273" t="s">
        <v>43</v>
      </c>
      <c r="O962" s="46"/>
      <c r="P962" s="226">
        <f>O962*H962</f>
        <v>0</v>
      </c>
      <c r="Q962" s="226">
        <v>0</v>
      </c>
      <c r="R962" s="226">
        <f>Q962*H962</f>
        <v>0</v>
      </c>
      <c r="S962" s="226">
        <v>0</v>
      </c>
      <c r="T962" s="227">
        <f>S962*H962</f>
        <v>0</v>
      </c>
      <c r="AR962" s="23" t="s">
        <v>312</v>
      </c>
      <c r="AT962" s="23" t="s">
        <v>261</v>
      </c>
      <c r="AU962" s="23" t="s">
        <v>82</v>
      </c>
      <c r="AY962" s="23" t="s">
        <v>158</v>
      </c>
      <c r="BE962" s="228">
        <f>IF(N962="základní",J962,0)</f>
        <v>0</v>
      </c>
      <c r="BF962" s="228">
        <f>IF(N962="snížená",J962,0)</f>
        <v>0</v>
      </c>
      <c r="BG962" s="228">
        <f>IF(N962="zákl. přenesená",J962,0)</f>
        <v>0</v>
      </c>
      <c r="BH962" s="228">
        <f>IF(N962="sníž. přenesená",J962,0)</f>
        <v>0</v>
      </c>
      <c r="BI962" s="228">
        <f>IF(N962="nulová",J962,0)</f>
        <v>0</v>
      </c>
      <c r="BJ962" s="23" t="s">
        <v>77</v>
      </c>
      <c r="BK962" s="228">
        <f>ROUND(I962*H962,2)</f>
        <v>0</v>
      </c>
      <c r="BL962" s="23" t="s">
        <v>236</v>
      </c>
      <c r="BM962" s="23" t="s">
        <v>1665</v>
      </c>
    </row>
    <row r="963" spans="2:65" s="1" customFormat="1" ht="16.5" customHeight="1">
      <c r="B963" s="45"/>
      <c r="C963" s="217" t="s">
        <v>1666</v>
      </c>
      <c r="D963" s="217" t="s">
        <v>160</v>
      </c>
      <c r="E963" s="218" t="s">
        <v>1667</v>
      </c>
      <c r="F963" s="219" t="s">
        <v>1668</v>
      </c>
      <c r="G963" s="220" t="s">
        <v>269</v>
      </c>
      <c r="H963" s="221">
        <v>3</v>
      </c>
      <c r="I963" s="222"/>
      <c r="J963" s="223">
        <f>ROUND(I963*H963,2)</f>
        <v>0</v>
      </c>
      <c r="K963" s="219" t="s">
        <v>21</v>
      </c>
      <c r="L963" s="71"/>
      <c r="M963" s="224" t="s">
        <v>21</v>
      </c>
      <c r="N963" s="225" t="s">
        <v>43</v>
      </c>
      <c r="O963" s="46"/>
      <c r="P963" s="226">
        <f>O963*H963</f>
        <v>0</v>
      </c>
      <c r="Q963" s="226">
        <v>0</v>
      </c>
      <c r="R963" s="226">
        <f>Q963*H963</f>
        <v>0</v>
      </c>
      <c r="S963" s="226">
        <v>0</v>
      </c>
      <c r="T963" s="227">
        <f>S963*H963</f>
        <v>0</v>
      </c>
      <c r="AR963" s="23" t="s">
        <v>236</v>
      </c>
      <c r="AT963" s="23" t="s">
        <v>160</v>
      </c>
      <c r="AU963" s="23" t="s">
        <v>82</v>
      </c>
      <c r="AY963" s="23" t="s">
        <v>158</v>
      </c>
      <c r="BE963" s="228">
        <f>IF(N963="základní",J963,0)</f>
        <v>0</v>
      </c>
      <c r="BF963" s="228">
        <f>IF(N963="snížená",J963,0)</f>
        <v>0</v>
      </c>
      <c r="BG963" s="228">
        <f>IF(N963="zákl. přenesená",J963,0)</f>
        <v>0</v>
      </c>
      <c r="BH963" s="228">
        <f>IF(N963="sníž. přenesená",J963,0)</f>
        <v>0</v>
      </c>
      <c r="BI963" s="228">
        <f>IF(N963="nulová",J963,0)</f>
        <v>0</v>
      </c>
      <c r="BJ963" s="23" t="s">
        <v>77</v>
      </c>
      <c r="BK963" s="228">
        <f>ROUND(I963*H963,2)</f>
        <v>0</v>
      </c>
      <c r="BL963" s="23" t="s">
        <v>236</v>
      </c>
      <c r="BM963" s="23" t="s">
        <v>1669</v>
      </c>
    </row>
    <row r="964" spans="2:65" s="1" customFormat="1" ht="16.5" customHeight="1">
      <c r="B964" s="45"/>
      <c r="C964" s="217" t="s">
        <v>1670</v>
      </c>
      <c r="D964" s="217" t="s">
        <v>160</v>
      </c>
      <c r="E964" s="218" t="s">
        <v>1671</v>
      </c>
      <c r="F964" s="219" t="s">
        <v>1672</v>
      </c>
      <c r="G964" s="220" t="s">
        <v>269</v>
      </c>
      <c r="H964" s="221">
        <v>1</v>
      </c>
      <c r="I964" s="222"/>
      <c r="J964" s="223">
        <f>ROUND(I964*H964,2)</f>
        <v>0</v>
      </c>
      <c r="K964" s="219" t="s">
        <v>21</v>
      </c>
      <c r="L964" s="71"/>
      <c r="M964" s="224" t="s">
        <v>21</v>
      </c>
      <c r="N964" s="225" t="s">
        <v>43</v>
      </c>
      <c r="O964" s="46"/>
      <c r="P964" s="226">
        <f>O964*H964</f>
        <v>0</v>
      </c>
      <c r="Q964" s="226">
        <v>0</v>
      </c>
      <c r="R964" s="226">
        <f>Q964*H964</f>
        <v>0</v>
      </c>
      <c r="S964" s="226">
        <v>0</v>
      </c>
      <c r="T964" s="227">
        <f>S964*H964</f>
        <v>0</v>
      </c>
      <c r="AR964" s="23" t="s">
        <v>236</v>
      </c>
      <c r="AT964" s="23" t="s">
        <v>160</v>
      </c>
      <c r="AU964" s="23" t="s">
        <v>82</v>
      </c>
      <c r="AY964" s="23" t="s">
        <v>158</v>
      </c>
      <c r="BE964" s="228">
        <f>IF(N964="základní",J964,0)</f>
        <v>0</v>
      </c>
      <c r="BF964" s="228">
        <f>IF(N964="snížená",J964,0)</f>
        <v>0</v>
      </c>
      <c r="BG964" s="228">
        <f>IF(N964="zákl. přenesená",J964,0)</f>
        <v>0</v>
      </c>
      <c r="BH964" s="228">
        <f>IF(N964="sníž. přenesená",J964,0)</f>
        <v>0</v>
      </c>
      <c r="BI964" s="228">
        <f>IF(N964="nulová",J964,0)</f>
        <v>0</v>
      </c>
      <c r="BJ964" s="23" t="s">
        <v>77</v>
      </c>
      <c r="BK964" s="228">
        <f>ROUND(I964*H964,2)</f>
        <v>0</v>
      </c>
      <c r="BL964" s="23" t="s">
        <v>236</v>
      </c>
      <c r="BM964" s="23" t="s">
        <v>1673</v>
      </c>
    </row>
    <row r="965" spans="2:65" s="1" customFormat="1" ht="16.5" customHeight="1">
      <c r="B965" s="45"/>
      <c r="C965" s="217" t="s">
        <v>1674</v>
      </c>
      <c r="D965" s="217" t="s">
        <v>160</v>
      </c>
      <c r="E965" s="218" t="s">
        <v>1675</v>
      </c>
      <c r="F965" s="219" t="s">
        <v>1676</v>
      </c>
      <c r="G965" s="220" t="s">
        <v>269</v>
      </c>
      <c r="H965" s="221">
        <v>3</v>
      </c>
      <c r="I965" s="222"/>
      <c r="J965" s="223">
        <f>ROUND(I965*H965,2)</f>
        <v>0</v>
      </c>
      <c r="K965" s="219" t="s">
        <v>21</v>
      </c>
      <c r="L965" s="71"/>
      <c r="M965" s="224" t="s">
        <v>21</v>
      </c>
      <c r="N965" s="225" t="s">
        <v>43</v>
      </c>
      <c r="O965" s="46"/>
      <c r="P965" s="226">
        <f>O965*H965</f>
        <v>0</v>
      </c>
      <c r="Q965" s="226">
        <v>0</v>
      </c>
      <c r="R965" s="226">
        <f>Q965*H965</f>
        <v>0</v>
      </c>
      <c r="S965" s="226">
        <v>0</v>
      </c>
      <c r="T965" s="227">
        <f>S965*H965</f>
        <v>0</v>
      </c>
      <c r="AR965" s="23" t="s">
        <v>236</v>
      </c>
      <c r="AT965" s="23" t="s">
        <v>160</v>
      </c>
      <c r="AU965" s="23" t="s">
        <v>82</v>
      </c>
      <c r="AY965" s="23" t="s">
        <v>158</v>
      </c>
      <c r="BE965" s="228">
        <f>IF(N965="základní",J965,0)</f>
        <v>0</v>
      </c>
      <c r="BF965" s="228">
        <f>IF(N965="snížená",J965,0)</f>
        <v>0</v>
      </c>
      <c r="BG965" s="228">
        <f>IF(N965="zákl. přenesená",J965,0)</f>
        <v>0</v>
      </c>
      <c r="BH965" s="228">
        <f>IF(N965="sníž. přenesená",J965,0)</f>
        <v>0</v>
      </c>
      <c r="BI965" s="228">
        <f>IF(N965="nulová",J965,0)</f>
        <v>0</v>
      </c>
      <c r="BJ965" s="23" t="s">
        <v>77</v>
      </c>
      <c r="BK965" s="228">
        <f>ROUND(I965*H965,2)</f>
        <v>0</v>
      </c>
      <c r="BL965" s="23" t="s">
        <v>236</v>
      </c>
      <c r="BM965" s="23" t="s">
        <v>1677</v>
      </c>
    </row>
    <row r="966" spans="2:65" s="1" customFormat="1" ht="25.5" customHeight="1">
      <c r="B966" s="45"/>
      <c r="C966" s="217" t="s">
        <v>1678</v>
      </c>
      <c r="D966" s="217" t="s">
        <v>160</v>
      </c>
      <c r="E966" s="218" t="s">
        <v>1679</v>
      </c>
      <c r="F966" s="219" t="s">
        <v>1680</v>
      </c>
      <c r="G966" s="220" t="s">
        <v>163</v>
      </c>
      <c r="H966" s="221">
        <v>75.121</v>
      </c>
      <c r="I966" s="222"/>
      <c r="J966" s="223">
        <f>ROUND(I966*H966,2)</f>
        <v>0</v>
      </c>
      <c r="K966" s="219" t="s">
        <v>164</v>
      </c>
      <c r="L966" s="71"/>
      <c r="M966" s="224" t="s">
        <v>21</v>
      </c>
      <c r="N966" s="225" t="s">
        <v>43</v>
      </c>
      <c r="O966" s="46"/>
      <c r="P966" s="226">
        <f>O966*H966</f>
        <v>0</v>
      </c>
      <c r="Q966" s="226">
        <v>0.00025</v>
      </c>
      <c r="R966" s="226">
        <f>Q966*H966</f>
        <v>0.01878025</v>
      </c>
      <c r="S966" s="226">
        <v>0</v>
      </c>
      <c r="T966" s="227">
        <f>S966*H966</f>
        <v>0</v>
      </c>
      <c r="AR966" s="23" t="s">
        <v>236</v>
      </c>
      <c r="AT966" s="23" t="s">
        <v>160</v>
      </c>
      <c r="AU966" s="23" t="s">
        <v>82</v>
      </c>
      <c r="AY966" s="23" t="s">
        <v>158</v>
      </c>
      <c r="BE966" s="228">
        <f>IF(N966="základní",J966,0)</f>
        <v>0</v>
      </c>
      <c r="BF966" s="228">
        <f>IF(N966="snížená",J966,0)</f>
        <v>0</v>
      </c>
      <c r="BG966" s="228">
        <f>IF(N966="zákl. přenesená",J966,0)</f>
        <v>0</v>
      </c>
      <c r="BH966" s="228">
        <f>IF(N966="sníž. přenesená",J966,0)</f>
        <v>0</v>
      </c>
      <c r="BI966" s="228">
        <f>IF(N966="nulová",J966,0)</f>
        <v>0</v>
      </c>
      <c r="BJ966" s="23" t="s">
        <v>77</v>
      </c>
      <c r="BK966" s="228">
        <f>ROUND(I966*H966,2)</f>
        <v>0</v>
      </c>
      <c r="BL966" s="23" t="s">
        <v>236</v>
      </c>
      <c r="BM966" s="23" t="s">
        <v>1681</v>
      </c>
    </row>
    <row r="967" spans="2:47" s="1" customFormat="1" ht="13.5">
      <c r="B967" s="45"/>
      <c r="C967" s="73"/>
      <c r="D967" s="229" t="s">
        <v>167</v>
      </c>
      <c r="E967" s="73"/>
      <c r="F967" s="230" t="s">
        <v>1682</v>
      </c>
      <c r="G967" s="73"/>
      <c r="H967" s="73"/>
      <c r="I967" s="188"/>
      <c r="J967" s="73"/>
      <c r="K967" s="73"/>
      <c r="L967" s="71"/>
      <c r="M967" s="231"/>
      <c r="N967" s="46"/>
      <c r="O967" s="46"/>
      <c r="P967" s="46"/>
      <c r="Q967" s="46"/>
      <c r="R967" s="46"/>
      <c r="S967" s="46"/>
      <c r="T967" s="94"/>
      <c r="AT967" s="23" t="s">
        <v>167</v>
      </c>
      <c r="AU967" s="23" t="s">
        <v>82</v>
      </c>
    </row>
    <row r="968" spans="2:51" s="12" customFormat="1" ht="13.5">
      <c r="B968" s="242"/>
      <c r="C968" s="243"/>
      <c r="D968" s="229" t="s">
        <v>208</v>
      </c>
      <c r="E968" s="244" t="s">
        <v>21</v>
      </c>
      <c r="F968" s="245" t="s">
        <v>1683</v>
      </c>
      <c r="G968" s="243"/>
      <c r="H968" s="246">
        <v>23.814</v>
      </c>
      <c r="I968" s="247"/>
      <c r="J968" s="243"/>
      <c r="K968" s="243"/>
      <c r="L968" s="248"/>
      <c r="M968" s="249"/>
      <c r="N968" s="250"/>
      <c r="O968" s="250"/>
      <c r="P968" s="250"/>
      <c r="Q968" s="250"/>
      <c r="R968" s="250"/>
      <c r="S968" s="250"/>
      <c r="T968" s="251"/>
      <c r="AT968" s="252" t="s">
        <v>208</v>
      </c>
      <c r="AU968" s="252" t="s">
        <v>82</v>
      </c>
      <c r="AV968" s="12" t="s">
        <v>82</v>
      </c>
      <c r="AW968" s="12" t="s">
        <v>35</v>
      </c>
      <c r="AX968" s="12" t="s">
        <v>72</v>
      </c>
      <c r="AY968" s="252" t="s">
        <v>158</v>
      </c>
    </row>
    <row r="969" spans="2:51" s="12" customFormat="1" ht="13.5">
      <c r="B969" s="242"/>
      <c r="C969" s="243"/>
      <c r="D969" s="229" t="s">
        <v>208</v>
      </c>
      <c r="E969" s="244" t="s">
        <v>21</v>
      </c>
      <c r="F969" s="245" t="s">
        <v>1684</v>
      </c>
      <c r="G969" s="243"/>
      <c r="H969" s="246">
        <v>31.555</v>
      </c>
      <c r="I969" s="247"/>
      <c r="J969" s="243"/>
      <c r="K969" s="243"/>
      <c r="L969" s="248"/>
      <c r="M969" s="249"/>
      <c r="N969" s="250"/>
      <c r="O969" s="250"/>
      <c r="P969" s="250"/>
      <c r="Q969" s="250"/>
      <c r="R969" s="250"/>
      <c r="S969" s="250"/>
      <c r="T969" s="251"/>
      <c r="AT969" s="252" t="s">
        <v>208</v>
      </c>
      <c r="AU969" s="252" t="s">
        <v>82</v>
      </c>
      <c r="AV969" s="12" t="s">
        <v>82</v>
      </c>
      <c r="AW969" s="12" t="s">
        <v>35</v>
      </c>
      <c r="AX969" s="12" t="s">
        <v>72</v>
      </c>
      <c r="AY969" s="252" t="s">
        <v>158</v>
      </c>
    </row>
    <row r="970" spans="2:51" s="12" customFormat="1" ht="13.5">
      <c r="B970" s="242"/>
      <c r="C970" s="243"/>
      <c r="D970" s="229" t="s">
        <v>208</v>
      </c>
      <c r="E970" s="244" t="s">
        <v>21</v>
      </c>
      <c r="F970" s="245" t="s">
        <v>1685</v>
      </c>
      <c r="G970" s="243"/>
      <c r="H970" s="246">
        <v>19.752</v>
      </c>
      <c r="I970" s="247"/>
      <c r="J970" s="243"/>
      <c r="K970" s="243"/>
      <c r="L970" s="248"/>
      <c r="M970" s="249"/>
      <c r="N970" s="250"/>
      <c r="O970" s="250"/>
      <c r="P970" s="250"/>
      <c r="Q970" s="250"/>
      <c r="R970" s="250"/>
      <c r="S970" s="250"/>
      <c r="T970" s="251"/>
      <c r="AT970" s="252" t="s">
        <v>208</v>
      </c>
      <c r="AU970" s="252" t="s">
        <v>82</v>
      </c>
      <c r="AV970" s="12" t="s">
        <v>82</v>
      </c>
      <c r="AW970" s="12" t="s">
        <v>35</v>
      </c>
      <c r="AX970" s="12" t="s">
        <v>72</v>
      </c>
      <c r="AY970" s="252" t="s">
        <v>158</v>
      </c>
    </row>
    <row r="971" spans="2:51" s="13" customFormat="1" ht="13.5">
      <c r="B971" s="253"/>
      <c r="C971" s="254"/>
      <c r="D971" s="229" t="s">
        <v>208</v>
      </c>
      <c r="E971" s="255" t="s">
        <v>21</v>
      </c>
      <c r="F971" s="256" t="s">
        <v>211</v>
      </c>
      <c r="G971" s="254"/>
      <c r="H971" s="257">
        <v>75.121</v>
      </c>
      <c r="I971" s="258"/>
      <c r="J971" s="254"/>
      <c r="K971" s="254"/>
      <c r="L971" s="259"/>
      <c r="M971" s="260"/>
      <c r="N971" s="261"/>
      <c r="O971" s="261"/>
      <c r="P971" s="261"/>
      <c r="Q971" s="261"/>
      <c r="R971" s="261"/>
      <c r="S971" s="261"/>
      <c r="T971" s="262"/>
      <c r="AT971" s="263" t="s">
        <v>208</v>
      </c>
      <c r="AU971" s="263" t="s">
        <v>82</v>
      </c>
      <c r="AV971" s="13" t="s">
        <v>165</v>
      </c>
      <c r="AW971" s="13" t="s">
        <v>35</v>
      </c>
      <c r="AX971" s="13" t="s">
        <v>77</v>
      </c>
      <c r="AY971" s="263" t="s">
        <v>158</v>
      </c>
    </row>
    <row r="972" spans="2:65" s="1" customFormat="1" ht="25.5" customHeight="1">
      <c r="B972" s="45"/>
      <c r="C972" s="264" t="s">
        <v>1686</v>
      </c>
      <c r="D972" s="264" t="s">
        <v>261</v>
      </c>
      <c r="E972" s="265" t="s">
        <v>1687</v>
      </c>
      <c r="F972" s="266" t="s">
        <v>1688</v>
      </c>
      <c r="G972" s="267" t="s">
        <v>584</v>
      </c>
      <c r="H972" s="268">
        <v>3</v>
      </c>
      <c r="I972" s="269"/>
      <c r="J972" s="270">
        <f>ROUND(I972*H972,2)</f>
        <v>0</v>
      </c>
      <c r="K972" s="266" t="s">
        <v>21</v>
      </c>
      <c r="L972" s="271"/>
      <c r="M972" s="272" t="s">
        <v>21</v>
      </c>
      <c r="N972" s="273" t="s">
        <v>43</v>
      </c>
      <c r="O972" s="46"/>
      <c r="P972" s="226">
        <f>O972*H972</f>
        <v>0</v>
      </c>
      <c r="Q972" s="226">
        <v>0</v>
      </c>
      <c r="R972" s="226">
        <f>Q972*H972</f>
        <v>0</v>
      </c>
      <c r="S972" s="226">
        <v>0</v>
      </c>
      <c r="T972" s="227">
        <f>S972*H972</f>
        <v>0</v>
      </c>
      <c r="AR972" s="23" t="s">
        <v>312</v>
      </c>
      <c r="AT972" s="23" t="s">
        <v>261</v>
      </c>
      <c r="AU972" s="23" t="s">
        <v>82</v>
      </c>
      <c r="AY972" s="23" t="s">
        <v>158</v>
      </c>
      <c r="BE972" s="228">
        <f>IF(N972="základní",J972,0)</f>
        <v>0</v>
      </c>
      <c r="BF972" s="228">
        <f>IF(N972="snížená",J972,0)</f>
        <v>0</v>
      </c>
      <c r="BG972" s="228">
        <f>IF(N972="zákl. přenesená",J972,0)</f>
        <v>0</v>
      </c>
      <c r="BH972" s="228">
        <f>IF(N972="sníž. přenesená",J972,0)</f>
        <v>0</v>
      </c>
      <c r="BI972" s="228">
        <f>IF(N972="nulová",J972,0)</f>
        <v>0</v>
      </c>
      <c r="BJ972" s="23" t="s">
        <v>77</v>
      </c>
      <c r="BK972" s="228">
        <f>ROUND(I972*H972,2)</f>
        <v>0</v>
      </c>
      <c r="BL972" s="23" t="s">
        <v>236</v>
      </c>
      <c r="BM972" s="23" t="s">
        <v>1689</v>
      </c>
    </row>
    <row r="973" spans="2:65" s="1" customFormat="1" ht="25.5" customHeight="1">
      <c r="B973" s="45"/>
      <c r="C973" s="264" t="s">
        <v>1690</v>
      </c>
      <c r="D973" s="264" t="s">
        <v>261</v>
      </c>
      <c r="E973" s="265" t="s">
        <v>1691</v>
      </c>
      <c r="F973" s="266" t="s">
        <v>1692</v>
      </c>
      <c r="G973" s="267" t="s">
        <v>584</v>
      </c>
      <c r="H973" s="268">
        <v>3</v>
      </c>
      <c r="I973" s="269"/>
      <c r="J973" s="270">
        <f>ROUND(I973*H973,2)</f>
        <v>0</v>
      </c>
      <c r="K973" s="266" t="s">
        <v>21</v>
      </c>
      <c r="L973" s="271"/>
      <c r="M973" s="272" t="s">
        <v>21</v>
      </c>
      <c r="N973" s="273" t="s">
        <v>43</v>
      </c>
      <c r="O973" s="46"/>
      <c r="P973" s="226">
        <f>O973*H973</f>
        <v>0</v>
      </c>
      <c r="Q973" s="226">
        <v>0</v>
      </c>
      <c r="R973" s="226">
        <f>Q973*H973</f>
        <v>0</v>
      </c>
      <c r="S973" s="226">
        <v>0</v>
      </c>
      <c r="T973" s="227">
        <f>S973*H973</f>
        <v>0</v>
      </c>
      <c r="AR973" s="23" t="s">
        <v>312</v>
      </c>
      <c r="AT973" s="23" t="s">
        <v>261</v>
      </c>
      <c r="AU973" s="23" t="s">
        <v>82</v>
      </c>
      <c r="AY973" s="23" t="s">
        <v>158</v>
      </c>
      <c r="BE973" s="228">
        <f>IF(N973="základní",J973,0)</f>
        <v>0</v>
      </c>
      <c r="BF973" s="228">
        <f>IF(N973="snížená",J973,0)</f>
        <v>0</v>
      </c>
      <c r="BG973" s="228">
        <f>IF(N973="zákl. přenesená",J973,0)</f>
        <v>0</v>
      </c>
      <c r="BH973" s="228">
        <f>IF(N973="sníž. přenesená",J973,0)</f>
        <v>0</v>
      </c>
      <c r="BI973" s="228">
        <f>IF(N973="nulová",J973,0)</f>
        <v>0</v>
      </c>
      <c r="BJ973" s="23" t="s">
        <v>77</v>
      </c>
      <c r="BK973" s="228">
        <f>ROUND(I973*H973,2)</f>
        <v>0</v>
      </c>
      <c r="BL973" s="23" t="s">
        <v>236</v>
      </c>
      <c r="BM973" s="23" t="s">
        <v>1693</v>
      </c>
    </row>
    <row r="974" spans="2:65" s="1" customFormat="1" ht="25.5" customHeight="1">
      <c r="B974" s="45"/>
      <c r="C974" s="264" t="s">
        <v>1694</v>
      </c>
      <c r="D974" s="264" t="s">
        <v>261</v>
      </c>
      <c r="E974" s="265" t="s">
        <v>1695</v>
      </c>
      <c r="F974" s="266" t="s">
        <v>1696</v>
      </c>
      <c r="G974" s="267" t="s">
        <v>584</v>
      </c>
      <c r="H974" s="268">
        <v>3</v>
      </c>
      <c r="I974" s="269"/>
      <c r="J974" s="270">
        <f>ROUND(I974*H974,2)</f>
        <v>0</v>
      </c>
      <c r="K974" s="266" t="s">
        <v>21</v>
      </c>
      <c r="L974" s="271"/>
      <c r="M974" s="272" t="s">
        <v>21</v>
      </c>
      <c r="N974" s="273" t="s">
        <v>43</v>
      </c>
      <c r="O974" s="46"/>
      <c r="P974" s="226">
        <f>O974*H974</f>
        <v>0</v>
      </c>
      <c r="Q974" s="226">
        <v>0</v>
      </c>
      <c r="R974" s="226">
        <f>Q974*H974</f>
        <v>0</v>
      </c>
      <c r="S974" s="226">
        <v>0</v>
      </c>
      <c r="T974" s="227">
        <f>S974*H974</f>
        <v>0</v>
      </c>
      <c r="AR974" s="23" t="s">
        <v>312</v>
      </c>
      <c r="AT974" s="23" t="s">
        <v>261</v>
      </c>
      <c r="AU974" s="23" t="s">
        <v>82</v>
      </c>
      <c r="AY974" s="23" t="s">
        <v>158</v>
      </c>
      <c r="BE974" s="228">
        <f>IF(N974="základní",J974,0)</f>
        <v>0</v>
      </c>
      <c r="BF974" s="228">
        <f>IF(N974="snížená",J974,0)</f>
        <v>0</v>
      </c>
      <c r="BG974" s="228">
        <f>IF(N974="zákl. přenesená",J974,0)</f>
        <v>0</v>
      </c>
      <c r="BH974" s="228">
        <f>IF(N974="sníž. přenesená",J974,0)</f>
        <v>0</v>
      </c>
      <c r="BI974" s="228">
        <f>IF(N974="nulová",J974,0)</f>
        <v>0</v>
      </c>
      <c r="BJ974" s="23" t="s">
        <v>77</v>
      </c>
      <c r="BK974" s="228">
        <f>ROUND(I974*H974,2)</f>
        <v>0</v>
      </c>
      <c r="BL974" s="23" t="s">
        <v>236</v>
      </c>
      <c r="BM974" s="23" t="s">
        <v>1697</v>
      </c>
    </row>
    <row r="975" spans="2:65" s="1" customFormat="1" ht="25.5" customHeight="1">
      <c r="B975" s="45"/>
      <c r="C975" s="264" t="s">
        <v>1698</v>
      </c>
      <c r="D975" s="264" t="s">
        <v>261</v>
      </c>
      <c r="E975" s="265" t="s">
        <v>1699</v>
      </c>
      <c r="F975" s="266" t="s">
        <v>1700</v>
      </c>
      <c r="G975" s="267" t="s">
        <v>584</v>
      </c>
      <c r="H975" s="268">
        <v>4</v>
      </c>
      <c r="I975" s="269"/>
      <c r="J975" s="270">
        <f>ROUND(I975*H975,2)</f>
        <v>0</v>
      </c>
      <c r="K975" s="266" t="s">
        <v>21</v>
      </c>
      <c r="L975" s="271"/>
      <c r="M975" s="272" t="s">
        <v>21</v>
      </c>
      <c r="N975" s="273" t="s">
        <v>43</v>
      </c>
      <c r="O975" s="46"/>
      <c r="P975" s="226">
        <f>O975*H975</f>
        <v>0</v>
      </c>
      <c r="Q975" s="226">
        <v>0</v>
      </c>
      <c r="R975" s="226">
        <f>Q975*H975</f>
        <v>0</v>
      </c>
      <c r="S975" s="226">
        <v>0</v>
      </c>
      <c r="T975" s="227">
        <f>S975*H975</f>
        <v>0</v>
      </c>
      <c r="AR975" s="23" t="s">
        <v>312</v>
      </c>
      <c r="AT975" s="23" t="s">
        <v>261</v>
      </c>
      <c r="AU975" s="23" t="s">
        <v>82</v>
      </c>
      <c r="AY975" s="23" t="s">
        <v>158</v>
      </c>
      <c r="BE975" s="228">
        <f>IF(N975="základní",J975,0)</f>
        <v>0</v>
      </c>
      <c r="BF975" s="228">
        <f>IF(N975="snížená",J975,0)</f>
        <v>0</v>
      </c>
      <c r="BG975" s="228">
        <f>IF(N975="zákl. přenesená",J975,0)</f>
        <v>0</v>
      </c>
      <c r="BH975" s="228">
        <f>IF(N975="sníž. přenesená",J975,0)</f>
        <v>0</v>
      </c>
      <c r="BI975" s="228">
        <f>IF(N975="nulová",J975,0)</f>
        <v>0</v>
      </c>
      <c r="BJ975" s="23" t="s">
        <v>77</v>
      </c>
      <c r="BK975" s="228">
        <f>ROUND(I975*H975,2)</f>
        <v>0</v>
      </c>
      <c r="BL975" s="23" t="s">
        <v>236</v>
      </c>
      <c r="BM975" s="23" t="s">
        <v>1701</v>
      </c>
    </row>
    <row r="976" spans="2:65" s="1" customFormat="1" ht="25.5" customHeight="1">
      <c r="B976" s="45"/>
      <c r="C976" s="264" t="s">
        <v>1702</v>
      </c>
      <c r="D976" s="264" t="s">
        <v>261</v>
      </c>
      <c r="E976" s="265" t="s">
        <v>1703</v>
      </c>
      <c r="F976" s="266" t="s">
        <v>1704</v>
      </c>
      <c r="G976" s="267" t="s">
        <v>584</v>
      </c>
      <c r="H976" s="268">
        <v>6</v>
      </c>
      <c r="I976" s="269"/>
      <c r="J976" s="270">
        <f>ROUND(I976*H976,2)</f>
        <v>0</v>
      </c>
      <c r="K976" s="266" t="s">
        <v>21</v>
      </c>
      <c r="L976" s="271"/>
      <c r="M976" s="272" t="s">
        <v>21</v>
      </c>
      <c r="N976" s="273" t="s">
        <v>43</v>
      </c>
      <c r="O976" s="46"/>
      <c r="P976" s="226">
        <f>O976*H976</f>
        <v>0</v>
      </c>
      <c r="Q976" s="226">
        <v>0</v>
      </c>
      <c r="R976" s="226">
        <f>Q976*H976</f>
        <v>0</v>
      </c>
      <c r="S976" s="226">
        <v>0</v>
      </c>
      <c r="T976" s="227">
        <f>S976*H976</f>
        <v>0</v>
      </c>
      <c r="AR976" s="23" t="s">
        <v>312</v>
      </c>
      <c r="AT976" s="23" t="s">
        <v>261</v>
      </c>
      <c r="AU976" s="23" t="s">
        <v>82</v>
      </c>
      <c r="AY976" s="23" t="s">
        <v>158</v>
      </c>
      <c r="BE976" s="228">
        <f>IF(N976="základní",J976,0)</f>
        <v>0</v>
      </c>
      <c r="BF976" s="228">
        <f>IF(N976="snížená",J976,0)</f>
        <v>0</v>
      </c>
      <c r="BG976" s="228">
        <f>IF(N976="zákl. přenesená",J976,0)</f>
        <v>0</v>
      </c>
      <c r="BH976" s="228">
        <f>IF(N976="sníž. přenesená",J976,0)</f>
        <v>0</v>
      </c>
      <c r="BI976" s="228">
        <f>IF(N976="nulová",J976,0)</f>
        <v>0</v>
      </c>
      <c r="BJ976" s="23" t="s">
        <v>77</v>
      </c>
      <c r="BK976" s="228">
        <f>ROUND(I976*H976,2)</f>
        <v>0</v>
      </c>
      <c r="BL976" s="23" t="s">
        <v>236</v>
      </c>
      <c r="BM976" s="23" t="s">
        <v>1705</v>
      </c>
    </row>
    <row r="977" spans="2:65" s="1" customFormat="1" ht="25.5" customHeight="1">
      <c r="B977" s="45"/>
      <c r="C977" s="264" t="s">
        <v>1706</v>
      </c>
      <c r="D977" s="264" t="s">
        <v>261</v>
      </c>
      <c r="E977" s="265" t="s">
        <v>1707</v>
      </c>
      <c r="F977" s="266" t="s">
        <v>1708</v>
      </c>
      <c r="G977" s="267" t="s">
        <v>584</v>
      </c>
      <c r="H977" s="268">
        <v>7</v>
      </c>
      <c r="I977" s="269"/>
      <c r="J977" s="270">
        <f>ROUND(I977*H977,2)</f>
        <v>0</v>
      </c>
      <c r="K977" s="266" t="s">
        <v>21</v>
      </c>
      <c r="L977" s="271"/>
      <c r="M977" s="272" t="s">
        <v>21</v>
      </c>
      <c r="N977" s="273" t="s">
        <v>43</v>
      </c>
      <c r="O977" s="46"/>
      <c r="P977" s="226">
        <f>O977*H977</f>
        <v>0</v>
      </c>
      <c r="Q977" s="226">
        <v>0</v>
      </c>
      <c r="R977" s="226">
        <f>Q977*H977</f>
        <v>0</v>
      </c>
      <c r="S977" s="226">
        <v>0</v>
      </c>
      <c r="T977" s="227">
        <f>S977*H977</f>
        <v>0</v>
      </c>
      <c r="AR977" s="23" t="s">
        <v>312</v>
      </c>
      <c r="AT977" s="23" t="s">
        <v>261</v>
      </c>
      <c r="AU977" s="23" t="s">
        <v>82</v>
      </c>
      <c r="AY977" s="23" t="s">
        <v>158</v>
      </c>
      <c r="BE977" s="228">
        <f>IF(N977="základní",J977,0)</f>
        <v>0</v>
      </c>
      <c r="BF977" s="228">
        <f>IF(N977="snížená",J977,0)</f>
        <v>0</v>
      </c>
      <c r="BG977" s="228">
        <f>IF(N977="zákl. přenesená",J977,0)</f>
        <v>0</v>
      </c>
      <c r="BH977" s="228">
        <f>IF(N977="sníž. přenesená",J977,0)</f>
        <v>0</v>
      </c>
      <c r="BI977" s="228">
        <f>IF(N977="nulová",J977,0)</f>
        <v>0</v>
      </c>
      <c r="BJ977" s="23" t="s">
        <v>77</v>
      </c>
      <c r="BK977" s="228">
        <f>ROUND(I977*H977,2)</f>
        <v>0</v>
      </c>
      <c r="BL977" s="23" t="s">
        <v>236</v>
      </c>
      <c r="BM977" s="23" t="s">
        <v>1709</v>
      </c>
    </row>
    <row r="978" spans="2:65" s="1" customFormat="1" ht="25.5" customHeight="1">
      <c r="B978" s="45"/>
      <c r="C978" s="264" t="s">
        <v>1710</v>
      </c>
      <c r="D978" s="264" t="s">
        <v>261</v>
      </c>
      <c r="E978" s="265" t="s">
        <v>1711</v>
      </c>
      <c r="F978" s="266" t="s">
        <v>1712</v>
      </c>
      <c r="G978" s="267" t="s">
        <v>584</v>
      </c>
      <c r="H978" s="268">
        <v>2</v>
      </c>
      <c r="I978" s="269"/>
      <c r="J978" s="270">
        <f>ROUND(I978*H978,2)</f>
        <v>0</v>
      </c>
      <c r="K978" s="266" t="s">
        <v>21</v>
      </c>
      <c r="L978" s="271"/>
      <c r="M978" s="272" t="s">
        <v>21</v>
      </c>
      <c r="N978" s="273" t="s">
        <v>43</v>
      </c>
      <c r="O978" s="46"/>
      <c r="P978" s="226">
        <f>O978*H978</f>
        <v>0</v>
      </c>
      <c r="Q978" s="226">
        <v>0</v>
      </c>
      <c r="R978" s="226">
        <f>Q978*H978</f>
        <v>0</v>
      </c>
      <c r="S978" s="226">
        <v>0</v>
      </c>
      <c r="T978" s="227">
        <f>S978*H978</f>
        <v>0</v>
      </c>
      <c r="AR978" s="23" t="s">
        <v>312</v>
      </c>
      <c r="AT978" s="23" t="s">
        <v>261</v>
      </c>
      <c r="AU978" s="23" t="s">
        <v>82</v>
      </c>
      <c r="AY978" s="23" t="s">
        <v>158</v>
      </c>
      <c r="BE978" s="228">
        <f>IF(N978="základní",J978,0)</f>
        <v>0</v>
      </c>
      <c r="BF978" s="228">
        <f>IF(N978="snížená",J978,0)</f>
        <v>0</v>
      </c>
      <c r="BG978" s="228">
        <f>IF(N978="zákl. přenesená",J978,0)</f>
        <v>0</v>
      </c>
      <c r="BH978" s="228">
        <f>IF(N978="sníž. přenesená",J978,0)</f>
        <v>0</v>
      </c>
      <c r="BI978" s="228">
        <f>IF(N978="nulová",J978,0)</f>
        <v>0</v>
      </c>
      <c r="BJ978" s="23" t="s">
        <v>77</v>
      </c>
      <c r="BK978" s="228">
        <f>ROUND(I978*H978,2)</f>
        <v>0</v>
      </c>
      <c r="BL978" s="23" t="s">
        <v>236</v>
      </c>
      <c r="BM978" s="23" t="s">
        <v>1713</v>
      </c>
    </row>
    <row r="979" spans="2:65" s="1" customFormat="1" ht="25.5" customHeight="1">
      <c r="B979" s="45"/>
      <c r="C979" s="264" t="s">
        <v>1714</v>
      </c>
      <c r="D979" s="264" t="s">
        <v>261</v>
      </c>
      <c r="E979" s="265" t="s">
        <v>1715</v>
      </c>
      <c r="F979" s="266" t="s">
        <v>1716</v>
      </c>
      <c r="G979" s="267" t="s">
        <v>584</v>
      </c>
      <c r="H979" s="268">
        <v>4</v>
      </c>
      <c r="I979" s="269"/>
      <c r="J979" s="270">
        <f>ROUND(I979*H979,2)</f>
        <v>0</v>
      </c>
      <c r="K979" s="266" t="s">
        <v>21</v>
      </c>
      <c r="L979" s="271"/>
      <c r="M979" s="272" t="s">
        <v>21</v>
      </c>
      <c r="N979" s="273" t="s">
        <v>43</v>
      </c>
      <c r="O979" s="46"/>
      <c r="P979" s="226">
        <f>O979*H979</f>
        <v>0</v>
      </c>
      <c r="Q979" s="226">
        <v>0</v>
      </c>
      <c r="R979" s="226">
        <f>Q979*H979</f>
        <v>0</v>
      </c>
      <c r="S979" s="226">
        <v>0</v>
      </c>
      <c r="T979" s="227">
        <f>S979*H979</f>
        <v>0</v>
      </c>
      <c r="AR979" s="23" t="s">
        <v>312</v>
      </c>
      <c r="AT979" s="23" t="s">
        <v>261</v>
      </c>
      <c r="AU979" s="23" t="s">
        <v>82</v>
      </c>
      <c r="AY979" s="23" t="s">
        <v>158</v>
      </c>
      <c r="BE979" s="228">
        <f>IF(N979="základní",J979,0)</f>
        <v>0</v>
      </c>
      <c r="BF979" s="228">
        <f>IF(N979="snížená",J979,0)</f>
        <v>0</v>
      </c>
      <c r="BG979" s="228">
        <f>IF(N979="zákl. přenesená",J979,0)</f>
        <v>0</v>
      </c>
      <c r="BH979" s="228">
        <f>IF(N979="sníž. přenesená",J979,0)</f>
        <v>0</v>
      </c>
      <c r="BI979" s="228">
        <f>IF(N979="nulová",J979,0)</f>
        <v>0</v>
      </c>
      <c r="BJ979" s="23" t="s">
        <v>77</v>
      </c>
      <c r="BK979" s="228">
        <f>ROUND(I979*H979,2)</f>
        <v>0</v>
      </c>
      <c r="BL979" s="23" t="s">
        <v>236</v>
      </c>
      <c r="BM979" s="23" t="s">
        <v>1717</v>
      </c>
    </row>
    <row r="980" spans="2:65" s="1" customFormat="1" ht="25.5" customHeight="1">
      <c r="B980" s="45"/>
      <c r="C980" s="264" t="s">
        <v>1718</v>
      </c>
      <c r="D980" s="264" t="s">
        <v>261</v>
      </c>
      <c r="E980" s="265" t="s">
        <v>1719</v>
      </c>
      <c r="F980" s="266" t="s">
        <v>1720</v>
      </c>
      <c r="G980" s="267" t="s">
        <v>584</v>
      </c>
      <c r="H980" s="268">
        <v>2</v>
      </c>
      <c r="I980" s="269"/>
      <c r="J980" s="270">
        <f>ROUND(I980*H980,2)</f>
        <v>0</v>
      </c>
      <c r="K980" s="266" t="s">
        <v>21</v>
      </c>
      <c r="L980" s="271"/>
      <c r="M980" s="272" t="s">
        <v>21</v>
      </c>
      <c r="N980" s="273" t="s">
        <v>43</v>
      </c>
      <c r="O980" s="46"/>
      <c r="P980" s="226">
        <f>O980*H980</f>
        <v>0</v>
      </c>
      <c r="Q980" s="226">
        <v>0</v>
      </c>
      <c r="R980" s="226">
        <f>Q980*H980</f>
        <v>0</v>
      </c>
      <c r="S980" s="226">
        <v>0</v>
      </c>
      <c r="T980" s="227">
        <f>S980*H980</f>
        <v>0</v>
      </c>
      <c r="AR980" s="23" t="s">
        <v>312</v>
      </c>
      <c r="AT980" s="23" t="s">
        <v>261</v>
      </c>
      <c r="AU980" s="23" t="s">
        <v>82</v>
      </c>
      <c r="AY980" s="23" t="s">
        <v>158</v>
      </c>
      <c r="BE980" s="228">
        <f>IF(N980="základní",J980,0)</f>
        <v>0</v>
      </c>
      <c r="BF980" s="228">
        <f>IF(N980="snížená",J980,0)</f>
        <v>0</v>
      </c>
      <c r="BG980" s="228">
        <f>IF(N980="zákl. přenesená",J980,0)</f>
        <v>0</v>
      </c>
      <c r="BH980" s="228">
        <f>IF(N980="sníž. přenesená",J980,0)</f>
        <v>0</v>
      </c>
      <c r="BI980" s="228">
        <f>IF(N980="nulová",J980,0)</f>
        <v>0</v>
      </c>
      <c r="BJ980" s="23" t="s">
        <v>77</v>
      </c>
      <c r="BK980" s="228">
        <f>ROUND(I980*H980,2)</f>
        <v>0</v>
      </c>
      <c r="BL980" s="23" t="s">
        <v>236</v>
      </c>
      <c r="BM980" s="23" t="s">
        <v>1721</v>
      </c>
    </row>
    <row r="981" spans="2:65" s="1" customFormat="1" ht="25.5" customHeight="1">
      <c r="B981" s="45"/>
      <c r="C981" s="264" t="s">
        <v>1722</v>
      </c>
      <c r="D981" s="264" t="s">
        <v>261</v>
      </c>
      <c r="E981" s="265" t="s">
        <v>1723</v>
      </c>
      <c r="F981" s="266" t="s">
        <v>1724</v>
      </c>
      <c r="G981" s="267" t="s">
        <v>584</v>
      </c>
      <c r="H981" s="268">
        <v>1</v>
      </c>
      <c r="I981" s="269"/>
      <c r="J981" s="270">
        <f>ROUND(I981*H981,2)</f>
        <v>0</v>
      </c>
      <c r="K981" s="266" t="s">
        <v>21</v>
      </c>
      <c r="L981" s="271"/>
      <c r="M981" s="272" t="s">
        <v>21</v>
      </c>
      <c r="N981" s="273" t="s">
        <v>43</v>
      </c>
      <c r="O981" s="46"/>
      <c r="P981" s="226">
        <f>O981*H981</f>
        <v>0</v>
      </c>
      <c r="Q981" s="226">
        <v>0</v>
      </c>
      <c r="R981" s="226">
        <f>Q981*H981</f>
        <v>0</v>
      </c>
      <c r="S981" s="226">
        <v>0</v>
      </c>
      <c r="T981" s="227">
        <f>S981*H981</f>
        <v>0</v>
      </c>
      <c r="AR981" s="23" t="s">
        <v>312</v>
      </c>
      <c r="AT981" s="23" t="s">
        <v>261</v>
      </c>
      <c r="AU981" s="23" t="s">
        <v>82</v>
      </c>
      <c r="AY981" s="23" t="s">
        <v>158</v>
      </c>
      <c r="BE981" s="228">
        <f>IF(N981="základní",J981,0)</f>
        <v>0</v>
      </c>
      <c r="BF981" s="228">
        <f>IF(N981="snížená",J981,0)</f>
        <v>0</v>
      </c>
      <c r="BG981" s="228">
        <f>IF(N981="zákl. přenesená",J981,0)</f>
        <v>0</v>
      </c>
      <c r="BH981" s="228">
        <f>IF(N981="sníž. přenesená",J981,0)</f>
        <v>0</v>
      </c>
      <c r="BI981" s="228">
        <f>IF(N981="nulová",J981,0)</f>
        <v>0</v>
      </c>
      <c r="BJ981" s="23" t="s">
        <v>77</v>
      </c>
      <c r="BK981" s="228">
        <f>ROUND(I981*H981,2)</f>
        <v>0</v>
      </c>
      <c r="BL981" s="23" t="s">
        <v>236</v>
      </c>
      <c r="BM981" s="23" t="s">
        <v>1725</v>
      </c>
    </row>
    <row r="982" spans="2:65" s="1" customFormat="1" ht="25.5" customHeight="1">
      <c r="B982" s="45"/>
      <c r="C982" s="264" t="s">
        <v>1726</v>
      </c>
      <c r="D982" s="264" t="s">
        <v>261</v>
      </c>
      <c r="E982" s="265" t="s">
        <v>1727</v>
      </c>
      <c r="F982" s="266" t="s">
        <v>1728</v>
      </c>
      <c r="G982" s="267" t="s">
        <v>584</v>
      </c>
      <c r="H982" s="268">
        <v>1</v>
      </c>
      <c r="I982" s="269"/>
      <c r="J982" s="270">
        <f>ROUND(I982*H982,2)</f>
        <v>0</v>
      </c>
      <c r="K982" s="266" t="s">
        <v>21</v>
      </c>
      <c r="L982" s="271"/>
      <c r="M982" s="272" t="s">
        <v>21</v>
      </c>
      <c r="N982" s="273" t="s">
        <v>43</v>
      </c>
      <c r="O982" s="46"/>
      <c r="P982" s="226">
        <f>O982*H982</f>
        <v>0</v>
      </c>
      <c r="Q982" s="226">
        <v>0</v>
      </c>
      <c r="R982" s="226">
        <f>Q982*H982</f>
        <v>0</v>
      </c>
      <c r="S982" s="226">
        <v>0</v>
      </c>
      <c r="T982" s="227">
        <f>S982*H982</f>
        <v>0</v>
      </c>
      <c r="AR982" s="23" t="s">
        <v>312</v>
      </c>
      <c r="AT982" s="23" t="s">
        <v>261</v>
      </c>
      <c r="AU982" s="23" t="s">
        <v>82</v>
      </c>
      <c r="AY982" s="23" t="s">
        <v>158</v>
      </c>
      <c r="BE982" s="228">
        <f>IF(N982="základní",J982,0)</f>
        <v>0</v>
      </c>
      <c r="BF982" s="228">
        <f>IF(N982="snížená",J982,0)</f>
        <v>0</v>
      </c>
      <c r="BG982" s="228">
        <f>IF(N982="zákl. přenesená",J982,0)</f>
        <v>0</v>
      </c>
      <c r="BH982" s="228">
        <f>IF(N982="sníž. přenesená",J982,0)</f>
        <v>0</v>
      </c>
      <c r="BI982" s="228">
        <f>IF(N982="nulová",J982,0)</f>
        <v>0</v>
      </c>
      <c r="BJ982" s="23" t="s">
        <v>77</v>
      </c>
      <c r="BK982" s="228">
        <f>ROUND(I982*H982,2)</f>
        <v>0</v>
      </c>
      <c r="BL982" s="23" t="s">
        <v>236</v>
      </c>
      <c r="BM982" s="23" t="s">
        <v>1729</v>
      </c>
    </row>
    <row r="983" spans="2:65" s="1" customFormat="1" ht="25.5" customHeight="1">
      <c r="B983" s="45"/>
      <c r="C983" s="264" t="s">
        <v>1730</v>
      </c>
      <c r="D983" s="264" t="s">
        <v>261</v>
      </c>
      <c r="E983" s="265" t="s">
        <v>1731</v>
      </c>
      <c r="F983" s="266" t="s">
        <v>1732</v>
      </c>
      <c r="G983" s="267" t="s">
        <v>584</v>
      </c>
      <c r="H983" s="268">
        <v>1</v>
      </c>
      <c r="I983" s="269"/>
      <c r="J983" s="270">
        <f>ROUND(I983*H983,2)</f>
        <v>0</v>
      </c>
      <c r="K983" s="266" t="s">
        <v>21</v>
      </c>
      <c r="L983" s="271"/>
      <c r="M983" s="272" t="s">
        <v>21</v>
      </c>
      <c r="N983" s="273" t="s">
        <v>43</v>
      </c>
      <c r="O983" s="46"/>
      <c r="P983" s="226">
        <f>O983*H983</f>
        <v>0</v>
      </c>
      <c r="Q983" s="226">
        <v>0</v>
      </c>
      <c r="R983" s="226">
        <f>Q983*H983</f>
        <v>0</v>
      </c>
      <c r="S983" s="226">
        <v>0</v>
      </c>
      <c r="T983" s="227">
        <f>S983*H983</f>
        <v>0</v>
      </c>
      <c r="AR983" s="23" t="s">
        <v>312</v>
      </c>
      <c r="AT983" s="23" t="s">
        <v>261</v>
      </c>
      <c r="AU983" s="23" t="s">
        <v>82</v>
      </c>
      <c r="AY983" s="23" t="s">
        <v>158</v>
      </c>
      <c r="BE983" s="228">
        <f>IF(N983="základní",J983,0)</f>
        <v>0</v>
      </c>
      <c r="BF983" s="228">
        <f>IF(N983="snížená",J983,0)</f>
        <v>0</v>
      </c>
      <c r="BG983" s="228">
        <f>IF(N983="zákl. přenesená",J983,0)</f>
        <v>0</v>
      </c>
      <c r="BH983" s="228">
        <f>IF(N983="sníž. přenesená",J983,0)</f>
        <v>0</v>
      </c>
      <c r="BI983" s="228">
        <f>IF(N983="nulová",J983,0)</f>
        <v>0</v>
      </c>
      <c r="BJ983" s="23" t="s">
        <v>77</v>
      </c>
      <c r="BK983" s="228">
        <f>ROUND(I983*H983,2)</f>
        <v>0</v>
      </c>
      <c r="BL983" s="23" t="s">
        <v>236</v>
      </c>
      <c r="BM983" s="23" t="s">
        <v>1733</v>
      </c>
    </row>
    <row r="984" spans="2:65" s="1" customFormat="1" ht="25.5" customHeight="1">
      <c r="B984" s="45"/>
      <c r="C984" s="264" t="s">
        <v>1734</v>
      </c>
      <c r="D984" s="264" t="s">
        <v>261</v>
      </c>
      <c r="E984" s="265" t="s">
        <v>1735</v>
      </c>
      <c r="F984" s="266" t="s">
        <v>1736</v>
      </c>
      <c r="G984" s="267" t="s">
        <v>584</v>
      </c>
      <c r="H984" s="268">
        <v>1</v>
      </c>
      <c r="I984" s="269"/>
      <c r="J984" s="270">
        <f>ROUND(I984*H984,2)</f>
        <v>0</v>
      </c>
      <c r="K984" s="266" t="s">
        <v>21</v>
      </c>
      <c r="L984" s="271"/>
      <c r="M984" s="272" t="s">
        <v>21</v>
      </c>
      <c r="N984" s="273" t="s">
        <v>43</v>
      </c>
      <c r="O984" s="46"/>
      <c r="P984" s="226">
        <f>O984*H984</f>
        <v>0</v>
      </c>
      <c r="Q984" s="226">
        <v>0</v>
      </c>
      <c r="R984" s="226">
        <f>Q984*H984</f>
        <v>0</v>
      </c>
      <c r="S984" s="226">
        <v>0</v>
      </c>
      <c r="T984" s="227">
        <f>S984*H984</f>
        <v>0</v>
      </c>
      <c r="AR984" s="23" t="s">
        <v>312</v>
      </c>
      <c r="AT984" s="23" t="s">
        <v>261</v>
      </c>
      <c r="AU984" s="23" t="s">
        <v>82</v>
      </c>
      <c r="AY984" s="23" t="s">
        <v>158</v>
      </c>
      <c r="BE984" s="228">
        <f>IF(N984="základní",J984,0)</f>
        <v>0</v>
      </c>
      <c r="BF984" s="228">
        <f>IF(N984="snížená",J984,0)</f>
        <v>0</v>
      </c>
      <c r="BG984" s="228">
        <f>IF(N984="zákl. přenesená",J984,0)</f>
        <v>0</v>
      </c>
      <c r="BH984" s="228">
        <f>IF(N984="sníž. přenesená",J984,0)</f>
        <v>0</v>
      </c>
      <c r="BI984" s="228">
        <f>IF(N984="nulová",J984,0)</f>
        <v>0</v>
      </c>
      <c r="BJ984" s="23" t="s">
        <v>77</v>
      </c>
      <c r="BK984" s="228">
        <f>ROUND(I984*H984,2)</f>
        <v>0</v>
      </c>
      <c r="BL984" s="23" t="s">
        <v>236</v>
      </c>
      <c r="BM984" s="23" t="s">
        <v>1737</v>
      </c>
    </row>
    <row r="985" spans="2:65" s="1" customFormat="1" ht="25.5" customHeight="1">
      <c r="B985" s="45"/>
      <c r="C985" s="264" t="s">
        <v>1738</v>
      </c>
      <c r="D985" s="264" t="s">
        <v>261</v>
      </c>
      <c r="E985" s="265" t="s">
        <v>1739</v>
      </c>
      <c r="F985" s="266" t="s">
        <v>1740</v>
      </c>
      <c r="G985" s="267" t="s">
        <v>584</v>
      </c>
      <c r="H985" s="268">
        <v>4</v>
      </c>
      <c r="I985" s="269"/>
      <c r="J985" s="270">
        <f>ROUND(I985*H985,2)</f>
        <v>0</v>
      </c>
      <c r="K985" s="266" t="s">
        <v>21</v>
      </c>
      <c r="L985" s="271"/>
      <c r="M985" s="272" t="s">
        <v>21</v>
      </c>
      <c r="N985" s="273" t="s">
        <v>43</v>
      </c>
      <c r="O985" s="46"/>
      <c r="P985" s="226">
        <f>O985*H985</f>
        <v>0</v>
      </c>
      <c r="Q985" s="226">
        <v>0</v>
      </c>
      <c r="R985" s="226">
        <f>Q985*H985</f>
        <v>0</v>
      </c>
      <c r="S985" s="226">
        <v>0</v>
      </c>
      <c r="T985" s="227">
        <f>S985*H985</f>
        <v>0</v>
      </c>
      <c r="AR985" s="23" t="s">
        <v>312</v>
      </c>
      <c r="AT985" s="23" t="s">
        <v>261</v>
      </c>
      <c r="AU985" s="23" t="s">
        <v>82</v>
      </c>
      <c r="AY985" s="23" t="s">
        <v>158</v>
      </c>
      <c r="BE985" s="228">
        <f>IF(N985="základní",J985,0)</f>
        <v>0</v>
      </c>
      <c r="BF985" s="228">
        <f>IF(N985="snížená",J985,0)</f>
        <v>0</v>
      </c>
      <c r="BG985" s="228">
        <f>IF(N985="zákl. přenesená",J985,0)</f>
        <v>0</v>
      </c>
      <c r="BH985" s="228">
        <f>IF(N985="sníž. přenesená",J985,0)</f>
        <v>0</v>
      </c>
      <c r="BI985" s="228">
        <f>IF(N985="nulová",J985,0)</f>
        <v>0</v>
      </c>
      <c r="BJ985" s="23" t="s">
        <v>77</v>
      </c>
      <c r="BK985" s="228">
        <f>ROUND(I985*H985,2)</f>
        <v>0</v>
      </c>
      <c r="BL985" s="23" t="s">
        <v>236</v>
      </c>
      <c r="BM985" s="23" t="s">
        <v>1741</v>
      </c>
    </row>
    <row r="986" spans="2:65" s="1" customFormat="1" ht="25.5" customHeight="1">
      <c r="B986" s="45"/>
      <c r="C986" s="264" t="s">
        <v>1742</v>
      </c>
      <c r="D986" s="264" t="s">
        <v>261</v>
      </c>
      <c r="E986" s="265" t="s">
        <v>1743</v>
      </c>
      <c r="F986" s="266" t="s">
        <v>1744</v>
      </c>
      <c r="G986" s="267" t="s">
        <v>584</v>
      </c>
      <c r="H986" s="268">
        <v>5</v>
      </c>
      <c r="I986" s="269"/>
      <c r="J986" s="270">
        <f>ROUND(I986*H986,2)</f>
        <v>0</v>
      </c>
      <c r="K986" s="266" t="s">
        <v>21</v>
      </c>
      <c r="L986" s="271"/>
      <c r="M986" s="272" t="s">
        <v>21</v>
      </c>
      <c r="N986" s="273" t="s">
        <v>43</v>
      </c>
      <c r="O986" s="46"/>
      <c r="P986" s="226">
        <f>O986*H986</f>
        <v>0</v>
      </c>
      <c r="Q986" s="226">
        <v>0</v>
      </c>
      <c r="R986" s="226">
        <f>Q986*H986</f>
        <v>0</v>
      </c>
      <c r="S986" s="226">
        <v>0</v>
      </c>
      <c r="T986" s="227">
        <f>S986*H986</f>
        <v>0</v>
      </c>
      <c r="AR986" s="23" t="s">
        <v>312</v>
      </c>
      <c r="AT986" s="23" t="s">
        <v>261</v>
      </c>
      <c r="AU986" s="23" t="s">
        <v>82</v>
      </c>
      <c r="AY986" s="23" t="s">
        <v>158</v>
      </c>
      <c r="BE986" s="228">
        <f>IF(N986="základní",J986,0)</f>
        <v>0</v>
      </c>
      <c r="BF986" s="228">
        <f>IF(N986="snížená",J986,0)</f>
        <v>0</v>
      </c>
      <c r="BG986" s="228">
        <f>IF(N986="zákl. přenesená",J986,0)</f>
        <v>0</v>
      </c>
      <c r="BH986" s="228">
        <f>IF(N986="sníž. přenesená",J986,0)</f>
        <v>0</v>
      </c>
      <c r="BI986" s="228">
        <f>IF(N986="nulová",J986,0)</f>
        <v>0</v>
      </c>
      <c r="BJ986" s="23" t="s">
        <v>77</v>
      </c>
      <c r="BK986" s="228">
        <f>ROUND(I986*H986,2)</f>
        <v>0</v>
      </c>
      <c r="BL986" s="23" t="s">
        <v>236</v>
      </c>
      <c r="BM986" s="23" t="s">
        <v>1745</v>
      </c>
    </row>
    <row r="987" spans="2:65" s="1" customFormat="1" ht="25.5" customHeight="1">
      <c r="B987" s="45"/>
      <c r="C987" s="217" t="s">
        <v>1746</v>
      </c>
      <c r="D987" s="217" t="s">
        <v>160</v>
      </c>
      <c r="E987" s="218" t="s">
        <v>1747</v>
      </c>
      <c r="F987" s="219" t="s">
        <v>1748</v>
      </c>
      <c r="G987" s="220" t="s">
        <v>163</v>
      </c>
      <c r="H987" s="221">
        <v>961.968</v>
      </c>
      <c r="I987" s="222"/>
      <c r="J987" s="223">
        <f>ROUND(I987*H987,2)</f>
        <v>0</v>
      </c>
      <c r="K987" s="219" t="s">
        <v>164</v>
      </c>
      <c r="L987" s="71"/>
      <c r="M987" s="224" t="s">
        <v>21</v>
      </c>
      <c r="N987" s="225" t="s">
        <v>43</v>
      </c>
      <c r="O987" s="46"/>
      <c r="P987" s="226">
        <f>O987*H987</f>
        <v>0</v>
      </c>
      <c r="Q987" s="226">
        <v>0.00025</v>
      </c>
      <c r="R987" s="226">
        <f>Q987*H987</f>
        <v>0.24049199999999998</v>
      </c>
      <c r="S987" s="226">
        <v>0</v>
      </c>
      <c r="T987" s="227">
        <f>S987*H987</f>
        <v>0</v>
      </c>
      <c r="AR987" s="23" t="s">
        <v>236</v>
      </c>
      <c r="AT987" s="23" t="s">
        <v>160</v>
      </c>
      <c r="AU987" s="23" t="s">
        <v>82</v>
      </c>
      <c r="AY987" s="23" t="s">
        <v>158</v>
      </c>
      <c r="BE987" s="228">
        <f>IF(N987="základní",J987,0)</f>
        <v>0</v>
      </c>
      <c r="BF987" s="228">
        <f>IF(N987="snížená",J987,0)</f>
        <v>0</v>
      </c>
      <c r="BG987" s="228">
        <f>IF(N987="zákl. přenesená",J987,0)</f>
        <v>0</v>
      </c>
      <c r="BH987" s="228">
        <f>IF(N987="sníž. přenesená",J987,0)</f>
        <v>0</v>
      </c>
      <c r="BI987" s="228">
        <f>IF(N987="nulová",J987,0)</f>
        <v>0</v>
      </c>
      <c r="BJ987" s="23" t="s">
        <v>77</v>
      </c>
      <c r="BK987" s="228">
        <f>ROUND(I987*H987,2)</f>
        <v>0</v>
      </c>
      <c r="BL987" s="23" t="s">
        <v>236</v>
      </c>
      <c r="BM987" s="23" t="s">
        <v>1749</v>
      </c>
    </row>
    <row r="988" spans="2:47" s="1" customFormat="1" ht="13.5">
      <c r="B988" s="45"/>
      <c r="C988" s="73"/>
      <c r="D988" s="229" t="s">
        <v>167</v>
      </c>
      <c r="E988" s="73"/>
      <c r="F988" s="230" t="s">
        <v>1682</v>
      </c>
      <c r="G988" s="73"/>
      <c r="H988" s="73"/>
      <c r="I988" s="188"/>
      <c r="J988" s="73"/>
      <c r="K988" s="73"/>
      <c r="L988" s="71"/>
      <c r="M988" s="231"/>
      <c r="N988" s="46"/>
      <c r="O988" s="46"/>
      <c r="P988" s="46"/>
      <c r="Q988" s="46"/>
      <c r="R988" s="46"/>
      <c r="S988" s="46"/>
      <c r="T988" s="94"/>
      <c r="AT988" s="23" t="s">
        <v>167</v>
      </c>
      <c r="AU988" s="23" t="s">
        <v>82</v>
      </c>
    </row>
    <row r="989" spans="2:51" s="12" customFormat="1" ht="13.5">
      <c r="B989" s="242"/>
      <c r="C989" s="243"/>
      <c r="D989" s="229" t="s">
        <v>208</v>
      </c>
      <c r="E989" s="244" t="s">
        <v>21</v>
      </c>
      <c r="F989" s="245" t="s">
        <v>1750</v>
      </c>
      <c r="G989" s="243"/>
      <c r="H989" s="246">
        <v>447.702</v>
      </c>
      <c r="I989" s="247"/>
      <c r="J989" s="243"/>
      <c r="K989" s="243"/>
      <c r="L989" s="248"/>
      <c r="M989" s="249"/>
      <c r="N989" s="250"/>
      <c r="O989" s="250"/>
      <c r="P989" s="250"/>
      <c r="Q989" s="250"/>
      <c r="R989" s="250"/>
      <c r="S989" s="250"/>
      <c r="T989" s="251"/>
      <c r="AT989" s="252" t="s">
        <v>208</v>
      </c>
      <c r="AU989" s="252" t="s">
        <v>82</v>
      </c>
      <c r="AV989" s="12" t="s">
        <v>82</v>
      </c>
      <c r="AW989" s="12" t="s">
        <v>35</v>
      </c>
      <c r="AX989" s="12" t="s">
        <v>72</v>
      </c>
      <c r="AY989" s="252" t="s">
        <v>158</v>
      </c>
    </row>
    <row r="990" spans="2:51" s="12" customFormat="1" ht="13.5">
      <c r="B990" s="242"/>
      <c r="C990" s="243"/>
      <c r="D990" s="229" t="s">
        <v>208</v>
      </c>
      <c r="E990" s="244" t="s">
        <v>21</v>
      </c>
      <c r="F990" s="245" t="s">
        <v>1751</v>
      </c>
      <c r="G990" s="243"/>
      <c r="H990" s="246">
        <v>53.152</v>
      </c>
      <c r="I990" s="247"/>
      <c r="J990" s="243"/>
      <c r="K990" s="243"/>
      <c r="L990" s="248"/>
      <c r="M990" s="249"/>
      <c r="N990" s="250"/>
      <c r="O990" s="250"/>
      <c r="P990" s="250"/>
      <c r="Q990" s="250"/>
      <c r="R990" s="250"/>
      <c r="S990" s="250"/>
      <c r="T990" s="251"/>
      <c r="AT990" s="252" t="s">
        <v>208</v>
      </c>
      <c r="AU990" s="252" t="s">
        <v>82</v>
      </c>
      <c r="AV990" s="12" t="s">
        <v>82</v>
      </c>
      <c r="AW990" s="12" t="s">
        <v>35</v>
      </c>
      <c r="AX990" s="12" t="s">
        <v>72</v>
      </c>
      <c r="AY990" s="252" t="s">
        <v>158</v>
      </c>
    </row>
    <row r="991" spans="2:51" s="12" customFormat="1" ht="13.5">
      <c r="B991" s="242"/>
      <c r="C991" s="243"/>
      <c r="D991" s="229" t="s">
        <v>208</v>
      </c>
      <c r="E991" s="244" t="s">
        <v>21</v>
      </c>
      <c r="F991" s="245" t="s">
        <v>1752</v>
      </c>
      <c r="G991" s="243"/>
      <c r="H991" s="246">
        <v>262.835</v>
      </c>
      <c r="I991" s="247"/>
      <c r="J991" s="243"/>
      <c r="K991" s="243"/>
      <c r="L991" s="248"/>
      <c r="M991" s="249"/>
      <c r="N991" s="250"/>
      <c r="O991" s="250"/>
      <c r="P991" s="250"/>
      <c r="Q991" s="250"/>
      <c r="R991" s="250"/>
      <c r="S991" s="250"/>
      <c r="T991" s="251"/>
      <c r="AT991" s="252" t="s">
        <v>208</v>
      </c>
      <c r="AU991" s="252" t="s">
        <v>82</v>
      </c>
      <c r="AV991" s="12" t="s">
        <v>82</v>
      </c>
      <c r="AW991" s="12" t="s">
        <v>35</v>
      </c>
      <c r="AX991" s="12" t="s">
        <v>72</v>
      </c>
      <c r="AY991" s="252" t="s">
        <v>158</v>
      </c>
    </row>
    <row r="992" spans="2:51" s="12" customFormat="1" ht="13.5">
      <c r="B992" s="242"/>
      <c r="C992" s="243"/>
      <c r="D992" s="229" t="s">
        <v>208</v>
      </c>
      <c r="E992" s="244" t="s">
        <v>21</v>
      </c>
      <c r="F992" s="245" t="s">
        <v>1753</v>
      </c>
      <c r="G992" s="243"/>
      <c r="H992" s="246">
        <v>100.829</v>
      </c>
      <c r="I992" s="247"/>
      <c r="J992" s="243"/>
      <c r="K992" s="243"/>
      <c r="L992" s="248"/>
      <c r="M992" s="249"/>
      <c r="N992" s="250"/>
      <c r="O992" s="250"/>
      <c r="P992" s="250"/>
      <c r="Q992" s="250"/>
      <c r="R992" s="250"/>
      <c r="S992" s="250"/>
      <c r="T992" s="251"/>
      <c r="AT992" s="252" t="s">
        <v>208</v>
      </c>
      <c r="AU992" s="252" t="s">
        <v>82</v>
      </c>
      <c r="AV992" s="12" t="s">
        <v>82</v>
      </c>
      <c r="AW992" s="12" t="s">
        <v>35</v>
      </c>
      <c r="AX992" s="12" t="s">
        <v>72</v>
      </c>
      <c r="AY992" s="252" t="s">
        <v>158</v>
      </c>
    </row>
    <row r="993" spans="2:51" s="12" customFormat="1" ht="13.5">
      <c r="B993" s="242"/>
      <c r="C993" s="243"/>
      <c r="D993" s="229" t="s">
        <v>208</v>
      </c>
      <c r="E993" s="244" t="s">
        <v>21</v>
      </c>
      <c r="F993" s="245" t="s">
        <v>1754</v>
      </c>
      <c r="G993" s="243"/>
      <c r="H993" s="246">
        <v>57.742</v>
      </c>
      <c r="I993" s="247"/>
      <c r="J993" s="243"/>
      <c r="K993" s="243"/>
      <c r="L993" s="248"/>
      <c r="M993" s="249"/>
      <c r="N993" s="250"/>
      <c r="O993" s="250"/>
      <c r="P993" s="250"/>
      <c r="Q993" s="250"/>
      <c r="R993" s="250"/>
      <c r="S993" s="250"/>
      <c r="T993" s="251"/>
      <c r="AT993" s="252" t="s">
        <v>208</v>
      </c>
      <c r="AU993" s="252" t="s">
        <v>82</v>
      </c>
      <c r="AV993" s="12" t="s">
        <v>82</v>
      </c>
      <c r="AW993" s="12" t="s">
        <v>35</v>
      </c>
      <c r="AX993" s="12" t="s">
        <v>72</v>
      </c>
      <c r="AY993" s="252" t="s">
        <v>158</v>
      </c>
    </row>
    <row r="994" spans="2:51" s="12" customFormat="1" ht="13.5">
      <c r="B994" s="242"/>
      <c r="C994" s="243"/>
      <c r="D994" s="229" t="s">
        <v>208</v>
      </c>
      <c r="E994" s="244" t="s">
        <v>21</v>
      </c>
      <c r="F994" s="245" t="s">
        <v>1755</v>
      </c>
      <c r="G994" s="243"/>
      <c r="H994" s="246">
        <v>39.708</v>
      </c>
      <c r="I994" s="247"/>
      <c r="J994" s="243"/>
      <c r="K994" s="243"/>
      <c r="L994" s="248"/>
      <c r="M994" s="249"/>
      <c r="N994" s="250"/>
      <c r="O994" s="250"/>
      <c r="P994" s="250"/>
      <c r="Q994" s="250"/>
      <c r="R994" s="250"/>
      <c r="S994" s="250"/>
      <c r="T994" s="251"/>
      <c r="AT994" s="252" t="s">
        <v>208</v>
      </c>
      <c r="AU994" s="252" t="s">
        <v>82</v>
      </c>
      <c r="AV994" s="12" t="s">
        <v>82</v>
      </c>
      <c r="AW994" s="12" t="s">
        <v>35</v>
      </c>
      <c r="AX994" s="12" t="s">
        <v>72</v>
      </c>
      <c r="AY994" s="252" t="s">
        <v>158</v>
      </c>
    </row>
    <row r="995" spans="2:51" s="13" customFormat="1" ht="13.5">
      <c r="B995" s="253"/>
      <c r="C995" s="254"/>
      <c r="D995" s="229" t="s">
        <v>208</v>
      </c>
      <c r="E995" s="255" t="s">
        <v>21</v>
      </c>
      <c r="F995" s="256" t="s">
        <v>211</v>
      </c>
      <c r="G995" s="254"/>
      <c r="H995" s="257">
        <v>961.968</v>
      </c>
      <c r="I995" s="258"/>
      <c r="J995" s="254"/>
      <c r="K995" s="254"/>
      <c r="L995" s="259"/>
      <c r="M995" s="260"/>
      <c r="N995" s="261"/>
      <c r="O995" s="261"/>
      <c r="P995" s="261"/>
      <c r="Q995" s="261"/>
      <c r="R995" s="261"/>
      <c r="S995" s="261"/>
      <c r="T995" s="262"/>
      <c r="AT995" s="263" t="s">
        <v>208</v>
      </c>
      <c r="AU995" s="263" t="s">
        <v>82</v>
      </c>
      <c r="AV995" s="13" t="s">
        <v>165</v>
      </c>
      <c r="AW995" s="13" t="s">
        <v>35</v>
      </c>
      <c r="AX995" s="13" t="s">
        <v>77</v>
      </c>
      <c r="AY995" s="263" t="s">
        <v>158</v>
      </c>
    </row>
    <row r="996" spans="2:65" s="1" customFormat="1" ht="25.5" customHeight="1">
      <c r="B996" s="45"/>
      <c r="C996" s="264" t="s">
        <v>1756</v>
      </c>
      <c r="D996" s="264" t="s">
        <v>261</v>
      </c>
      <c r="E996" s="265" t="s">
        <v>1757</v>
      </c>
      <c r="F996" s="266" t="s">
        <v>1758</v>
      </c>
      <c r="G996" s="267" t="s">
        <v>584</v>
      </c>
      <c r="H996" s="268">
        <v>71</v>
      </c>
      <c r="I996" s="269"/>
      <c r="J996" s="270">
        <f>ROUND(I996*H996,2)</f>
        <v>0</v>
      </c>
      <c r="K996" s="266" t="s">
        <v>21</v>
      </c>
      <c r="L996" s="271"/>
      <c r="M996" s="272" t="s">
        <v>21</v>
      </c>
      <c r="N996" s="273" t="s">
        <v>43</v>
      </c>
      <c r="O996" s="46"/>
      <c r="P996" s="226">
        <f>O996*H996</f>
        <v>0</v>
      </c>
      <c r="Q996" s="226">
        <v>0</v>
      </c>
      <c r="R996" s="226">
        <f>Q996*H996</f>
        <v>0</v>
      </c>
      <c r="S996" s="226">
        <v>0</v>
      </c>
      <c r="T996" s="227">
        <f>S996*H996</f>
        <v>0</v>
      </c>
      <c r="AR996" s="23" t="s">
        <v>312</v>
      </c>
      <c r="AT996" s="23" t="s">
        <v>261</v>
      </c>
      <c r="AU996" s="23" t="s">
        <v>82</v>
      </c>
      <c r="AY996" s="23" t="s">
        <v>158</v>
      </c>
      <c r="BE996" s="228">
        <f>IF(N996="základní",J996,0)</f>
        <v>0</v>
      </c>
      <c r="BF996" s="228">
        <f>IF(N996="snížená",J996,0)</f>
        <v>0</v>
      </c>
      <c r="BG996" s="228">
        <f>IF(N996="zákl. přenesená",J996,0)</f>
        <v>0</v>
      </c>
      <c r="BH996" s="228">
        <f>IF(N996="sníž. přenesená",J996,0)</f>
        <v>0</v>
      </c>
      <c r="BI996" s="228">
        <f>IF(N996="nulová",J996,0)</f>
        <v>0</v>
      </c>
      <c r="BJ996" s="23" t="s">
        <v>77</v>
      </c>
      <c r="BK996" s="228">
        <f>ROUND(I996*H996,2)</f>
        <v>0</v>
      </c>
      <c r="BL996" s="23" t="s">
        <v>236</v>
      </c>
      <c r="BM996" s="23" t="s">
        <v>1759</v>
      </c>
    </row>
    <row r="997" spans="2:65" s="1" customFormat="1" ht="25.5" customHeight="1">
      <c r="B997" s="45"/>
      <c r="C997" s="264" t="s">
        <v>1760</v>
      </c>
      <c r="D997" s="264" t="s">
        <v>261</v>
      </c>
      <c r="E997" s="265" t="s">
        <v>1761</v>
      </c>
      <c r="F997" s="266" t="s">
        <v>1762</v>
      </c>
      <c r="G997" s="267" t="s">
        <v>584</v>
      </c>
      <c r="H997" s="268">
        <v>1</v>
      </c>
      <c r="I997" s="269"/>
      <c r="J997" s="270">
        <f>ROUND(I997*H997,2)</f>
        <v>0</v>
      </c>
      <c r="K997" s="266" t="s">
        <v>21</v>
      </c>
      <c r="L997" s="271"/>
      <c r="M997" s="272" t="s">
        <v>21</v>
      </c>
      <c r="N997" s="273" t="s">
        <v>43</v>
      </c>
      <c r="O997" s="46"/>
      <c r="P997" s="226">
        <f>O997*H997</f>
        <v>0</v>
      </c>
      <c r="Q997" s="226">
        <v>0</v>
      </c>
      <c r="R997" s="226">
        <f>Q997*H997</f>
        <v>0</v>
      </c>
      <c r="S997" s="226">
        <v>0</v>
      </c>
      <c r="T997" s="227">
        <f>S997*H997</f>
        <v>0</v>
      </c>
      <c r="AR997" s="23" t="s">
        <v>312</v>
      </c>
      <c r="AT997" s="23" t="s">
        <v>261</v>
      </c>
      <c r="AU997" s="23" t="s">
        <v>82</v>
      </c>
      <c r="AY997" s="23" t="s">
        <v>158</v>
      </c>
      <c r="BE997" s="228">
        <f>IF(N997="základní",J997,0)</f>
        <v>0</v>
      </c>
      <c r="BF997" s="228">
        <f>IF(N997="snížená",J997,0)</f>
        <v>0</v>
      </c>
      <c r="BG997" s="228">
        <f>IF(N997="zákl. přenesená",J997,0)</f>
        <v>0</v>
      </c>
      <c r="BH997" s="228">
        <f>IF(N997="sníž. přenesená",J997,0)</f>
        <v>0</v>
      </c>
      <c r="BI997" s="228">
        <f>IF(N997="nulová",J997,0)</f>
        <v>0</v>
      </c>
      <c r="BJ997" s="23" t="s">
        <v>77</v>
      </c>
      <c r="BK997" s="228">
        <f>ROUND(I997*H997,2)</f>
        <v>0</v>
      </c>
      <c r="BL997" s="23" t="s">
        <v>236</v>
      </c>
      <c r="BM997" s="23" t="s">
        <v>1763</v>
      </c>
    </row>
    <row r="998" spans="2:65" s="1" customFormat="1" ht="25.5" customHeight="1">
      <c r="B998" s="45"/>
      <c r="C998" s="264" t="s">
        <v>1764</v>
      </c>
      <c r="D998" s="264" t="s">
        <v>261</v>
      </c>
      <c r="E998" s="265" t="s">
        <v>1765</v>
      </c>
      <c r="F998" s="266" t="s">
        <v>1766</v>
      </c>
      <c r="G998" s="267" t="s">
        <v>584</v>
      </c>
      <c r="H998" s="268">
        <v>2</v>
      </c>
      <c r="I998" s="269"/>
      <c r="J998" s="270">
        <f>ROUND(I998*H998,2)</f>
        <v>0</v>
      </c>
      <c r="K998" s="266" t="s">
        <v>21</v>
      </c>
      <c r="L998" s="271"/>
      <c r="M998" s="272" t="s">
        <v>21</v>
      </c>
      <c r="N998" s="273" t="s">
        <v>43</v>
      </c>
      <c r="O998" s="46"/>
      <c r="P998" s="226">
        <f>O998*H998</f>
        <v>0</v>
      </c>
      <c r="Q998" s="226">
        <v>0</v>
      </c>
      <c r="R998" s="226">
        <f>Q998*H998</f>
        <v>0</v>
      </c>
      <c r="S998" s="226">
        <v>0</v>
      </c>
      <c r="T998" s="227">
        <f>S998*H998</f>
        <v>0</v>
      </c>
      <c r="AR998" s="23" t="s">
        <v>312</v>
      </c>
      <c r="AT998" s="23" t="s">
        <v>261</v>
      </c>
      <c r="AU998" s="23" t="s">
        <v>82</v>
      </c>
      <c r="AY998" s="23" t="s">
        <v>158</v>
      </c>
      <c r="BE998" s="228">
        <f>IF(N998="základní",J998,0)</f>
        <v>0</v>
      </c>
      <c r="BF998" s="228">
        <f>IF(N998="snížená",J998,0)</f>
        <v>0</v>
      </c>
      <c r="BG998" s="228">
        <f>IF(N998="zákl. přenesená",J998,0)</f>
        <v>0</v>
      </c>
      <c r="BH998" s="228">
        <f>IF(N998="sníž. přenesená",J998,0)</f>
        <v>0</v>
      </c>
      <c r="BI998" s="228">
        <f>IF(N998="nulová",J998,0)</f>
        <v>0</v>
      </c>
      <c r="BJ998" s="23" t="s">
        <v>77</v>
      </c>
      <c r="BK998" s="228">
        <f>ROUND(I998*H998,2)</f>
        <v>0</v>
      </c>
      <c r="BL998" s="23" t="s">
        <v>236</v>
      </c>
      <c r="BM998" s="23" t="s">
        <v>1767</v>
      </c>
    </row>
    <row r="999" spans="2:65" s="1" customFormat="1" ht="25.5" customHeight="1">
      <c r="B999" s="45"/>
      <c r="C999" s="264" t="s">
        <v>1768</v>
      </c>
      <c r="D999" s="264" t="s">
        <v>261</v>
      </c>
      <c r="E999" s="265" t="s">
        <v>1769</v>
      </c>
      <c r="F999" s="266" t="s">
        <v>1770</v>
      </c>
      <c r="G999" s="267" t="s">
        <v>584</v>
      </c>
      <c r="H999" s="268">
        <v>2</v>
      </c>
      <c r="I999" s="269"/>
      <c r="J999" s="270">
        <f>ROUND(I999*H999,2)</f>
        <v>0</v>
      </c>
      <c r="K999" s="266" t="s">
        <v>21</v>
      </c>
      <c r="L999" s="271"/>
      <c r="M999" s="272" t="s">
        <v>21</v>
      </c>
      <c r="N999" s="273" t="s">
        <v>43</v>
      </c>
      <c r="O999" s="46"/>
      <c r="P999" s="226">
        <f>O999*H999</f>
        <v>0</v>
      </c>
      <c r="Q999" s="226">
        <v>0</v>
      </c>
      <c r="R999" s="226">
        <f>Q999*H999</f>
        <v>0</v>
      </c>
      <c r="S999" s="226">
        <v>0</v>
      </c>
      <c r="T999" s="227">
        <f>S999*H999</f>
        <v>0</v>
      </c>
      <c r="AR999" s="23" t="s">
        <v>312</v>
      </c>
      <c r="AT999" s="23" t="s">
        <v>261</v>
      </c>
      <c r="AU999" s="23" t="s">
        <v>82</v>
      </c>
      <c r="AY999" s="23" t="s">
        <v>158</v>
      </c>
      <c r="BE999" s="228">
        <f>IF(N999="základní",J999,0)</f>
        <v>0</v>
      </c>
      <c r="BF999" s="228">
        <f>IF(N999="snížená",J999,0)</f>
        <v>0</v>
      </c>
      <c r="BG999" s="228">
        <f>IF(N999="zákl. přenesená",J999,0)</f>
        <v>0</v>
      </c>
      <c r="BH999" s="228">
        <f>IF(N999="sníž. přenesená",J999,0)</f>
        <v>0</v>
      </c>
      <c r="BI999" s="228">
        <f>IF(N999="nulová",J999,0)</f>
        <v>0</v>
      </c>
      <c r="BJ999" s="23" t="s">
        <v>77</v>
      </c>
      <c r="BK999" s="228">
        <f>ROUND(I999*H999,2)</f>
        <v>0</v>
      </c>
      <c r="BL999" s="23" t="s">
        <v>236</v>
      </c>
      <c r="BM999" s="23" t="s">
        <v>1771</v>
      </c>
    </row>
    <row r="1000" spans="2:65" s="1" customFormat="1" ht="25.5" customHeight="1">
      <c r="B1000" s="45"/>
      <c r="C1000" s="264" t="s">
        <v>1772</v>
      </c>
      <c r="D1000" s="264" t="s">
        <v>261</v>
      </c>
      <c r="E1000" s="265" t="s">
        <v>1773</v>
      </c>
      <c r="F1000" s="266" t="s">
        <v>1774</v>
      </c>
      <c r="G1000" s="267" t="s">
        <v>584</v>
      </c>
      <c r="H1000" s="268">
        <v>7</v>
      </c>
      <c r="I1000" s="269"/>
      <c r="J1000" s="270">
        <f>ROUND(I1000*H1000,2)</f>
        <v>0</v>
      </c>
      <c r="K1000" s="266" t="s">
        <v>21</v>
      </c>
      <c r="L1000" s="271"/>
      <c r="M1000" s="272" t="s">
        <v>21</v>
      </c>
      <c r="N1000" s="273" t="s">
        <v>43</v>
      </c>
      <c r="O1000" s="46"/>
      <c r="P1000" s="226">
        <f>O1000*H1000</f>
        <v>0</v>
      </c>
      <c r="Q1000" s="226">
        <v>0</v>
      </c>
      <c r="R1000" s="226">
        <f>Q1000*H1000</f>
        <v>0</v>
      </c>
      <c r="S1000" s="226">
        <v>0</v>
      </c>
      <c r="T1000" s="227">
        <f>S1000*H1000</f>
        <v>0</v>
      </c>
      <c r="AR1000" s="23" t="s">
        <v>312</v>
      </c>
      <c r="AT1000" s="23" t="s">
        <v>261</v>
      </c>
      <c r="AU1000" s="23" t="s">
        <v>82</v>
      </c>
      <c r="AY1000" s="23" t="s">
        <v>158</v>
      </c>
      <c r="BE1000" s="228">
        <f>IF(N1000="základní",J1000,0)</f>
        <v>0</v>
      </c>
      <c r="BF1000" s="228">
        <f>IF(N1000="snížená",J1000,0)</f>
        <v>0</v>
      </c>
      <c r="BG1000" s="228">
        <f>IF(N1000="zákl. přenesená",J1000,0)</f>
        <v>0</v>
      </c>
      <c r="BH1000" s="228">
        <f>IF(N1000="sníž. přenesená",J1000,0)</f>
        <v>0</v>
      </c>
      <c r="BI1000" s="228">
        <f>IF(N1000="nulová",J1000,0)</f>
        <v>0</v>
      </c>
      <c r="BJ1000" s="23" t="s">
        <v>77</v>
      </c>
      <c r="BK1000" s="228">
        <f>ROUND(I1000*H1000,2)</f>
        <v>0</v>
      </c>
      <c r="BL1000" s="23" t="s">
        <v>236</v>
      </c>
      <c r="BM1000" s="23" t="s">
        <v>1775</v>
      </c>
    </row>
    <row r="1001" spans="2:65" s="1" customFormat="1" ht="25.5" customHeight="1">
      <c r="B1001" s="45"/>
      <c r="C1001" s="264" t="s">
        <v>1776</v>
      </c>
      <c r="D1001" s="264" t="s">
        <v>261</v>
      </c>
      <c r="E1001" s="265" t="s">
        <v>1777</v>
      </c>
      <c r="F1001" s="266" t="s">
        <v>1778</v>
      </c>
      <c r="G1001" s="267" t="s">
        <v>584</v>
      </c>
      <c r="H1001" s="268">
        <v>1</v>
      </c>
      <c r="I1001" s="269"/>
      <c r="J1001" s="270">
        <f>ROUND(I1001*H1001,2)</f>
        <v>0</v>
      </c>
      <c r="K1001" s="266" t="s">
        <v>21</v>
      </c>
      <c r="L1001" s="271"/>
      <c r="M1001" s="272" t="s">
        <v>21</v>
      </c>
      <c r="N1001" s="273" t="s">
        <v>43</v>
      </c>
      <c r="O1001" s="46"/>
      <c r="P1001" s="226">
        <f>O1001*H1001</f>
        <v>0</v>
      </c>
      <c r="Q1001" s="226">
        <v>0</v>
      </c>
      <c r="R1001" s="226">
        <f>Q1001*H1001</f>
        <v>0</v>
      </c>
      <c r="S1001" s="226">
        <v>0</v>
      </c>
      <c r="T1001" s="227">
        <f>S1001*H1001</f>
        <v>0</v>
      </c>
      <c r="AR1001" s="23" t="s">
        <v>312</v>
      </c>
      <c r="AT1001" s="23" t="s">
        <v>261</v>
      </c>
      <c r="AU1001" s="23" t="s">
        <v>82</v>
      </c>
      <c r="AY1001" s="23" t="s">
        <v>158</v>
      </c>
      <c r="BE1001" s="228">
        <f>IF(N1001="základní",J1001,0)</f>
        <v>0</v>
      </c>
      <c r="BF1001" s="228">
        <f>IF(N1001="snížená",J1001,0)</f>
        <v>0</v>
      </c>
      <c r="BG1001" s="228">
        <f>IF(N1001="zákl. přenesená",J1001,0)</f>
        <v>0</v>
      </c>
      <c r="BH1001" s="228">
        <f>IF(N1001="sníž. přenesená",J1001,0)</f>
        <v>0</v>
      </c>
      <c r="BI1001" s="228">
        <f>IF(N1001="nulová",J1001,0)</f>
        <v>0</v>
      </c>
      <c r="BJ1001" s="23" t="s">
        <v>77</v>
      </c>
      <c r="BK1001" s="228">
        <f>ROUND(I1001*H1001,2)</f>
        <v>0</v>
      </c>
      <c r="BL1001" s="23" t="s">
        <v>236</v>
      </c>
      <c r="BM1001" s="23" t="s">
        <v>1779</v>
      </c>
    </row>
    <row r="1002" spans="2:65" s="1" customFormat="1" ht="25.5" customHeight="1">
      <c r="B1002" s="45"/>
      <c r="C1002" s="264" t="s">
        <v>1780</v>
      </c>
      <c r="D1002" s="264" t="s">
        <v>261</v>
      </c>
      <c r="E1002" s="265" t="s">
        <v>1781</v>
      </c>
      <c r="F1002" s="266" t="s">
        <v>1782</v>
      </c>
      <c r="G1002" s="267" t="s">
        <v>584</v>
      </c>
      <c r="H1002" s="268">
        <v>10</v>
      </c>
      <c r="I1002" s="269"/>
      <c r="J1002" s="270">
        <f>ROUND(I1002*H1002,2)</f>
        <v>0</v>
      </c>
      <c r="K1002" s="266" t="s">
        <v>21</v>
      </c>
      <c r="L1002" s="271"/>
      <c r="M1002" s="272" t="s">
        <v>21</v>
      </c>
      <c r="N1002" s="273" t="s">
        <v>43</v>
      </c>
      <c r="O1002" s="46"/>
      <c r="P1002" s="226">
        <f>O1002*H1002</f>
        <v>0</v>
      </c>
      <c r="Q1002" s="226">
        <v>0</v>
      </c>
      <c r="R1002" s="226">
        <f>Q1002*H1002</f>
        <v>0</v>
      </c>
      <c r="S1002" s="226">
        <v>0</v>
      </c>
      <c r="T1002" s="227">
        <f>S1002*H1002</f>
        <v>0</v>
      </c>
      <c r="AR1002" s="23" t="s">
        <v>312</v>
      </c>
      <c r="AT1002" s="23" t="s">
        <v>261</v>
      </c>
      <c r="AU1002" s="23" t="s">
        <v>82</v>
      </c>
      <c r="AY1002" s="23" t="s">
        <v>158</v>
      </c>
      <c r="BE1002" s="228">
        <f>IF(N1002="základní",J1002,0)</f>
        <v>0</v>
      </c>
      <c r="BF1002" s="228">
        <f>IF(N1002="snížená",J1002,0)</f>
        <v>0</v>
      </c>
      <c r="BG1002" s="228">
        <f>IF(N1002="zákl. přenesená",J1002,0)</f>
        <v>0</v>
      </c>
      <c r="BH1002" s="228">
        <f>IF(N1002="sníž. přenesená",J1002,0)</f>
        <v>0</v>
      </c>
      <c r="BI1002" s="228">
        <f>IF(N1002="nulová",J1002,0)</f>
        <v>0</v>
      </c>
      <c r="BJ1002" s="23" t="s">
        <v>77</v>
      </c>
      <c r="BK1002" s="228">
        <f>ROUND(I1002*H1002,2)</f>
        <v>0</v>
      </c>
      <c r="BL1002" s="23" t="s">
        <v>236</v>
      </c>
      <c r="BM1002" s="23" t="s">
        <v>1783</v>
      </c>
    </row>
    <row r="1003" spans="2:65" s="1" customFormat="1" ht="25.5" customHeight="1">
      <c r="B1003" s="45"/>
      <c r="C1003" s="264" t="s">
        <v>1784</v>
      </c>
      <c r="D1003" s="264" t="s">
        <v>261</v>
      </c>
      <c r="E1003" s="265" t="s">
        <v>1785</v>
      </c>
      <c r="F1003" s="266" t="s">
        <v>1786</v>
      </c>
      <c r="G1003" s="267" t="s">
        <v>584</v>
      </c>
      <c r="H1003" s="268">
        <v>1</v>
      </c>
      <c r="I1003" s="269"/>
      <c r="J1003" s="270">
        <f>ROUND(I1003*H1003,2)</f>
        <v>0</v>
      </c>
      <c r="K1003" s="266" t="s">
        <v>21</v>
      </c>
      <c r="L1003" s="271"/>
      <c r="M1003" s="272" t="s">
        <v>21</v>
      </c>
      <c r="N1003" s="273" t="s">
        <v>43</v>
      </c>
      <c r="O1003" s="46"/>
      <c r="P1003" s="226">
        <f>O1003*H1003</f>
        <v>0</v>
      </c>
      <c r="Q1003" s="226">
        <v>0</v>
      </c>
      <c r="R1003" s="226">
        <f>Q1003*H1003</f>
        <v>0</v>
      </c>
      <c r="S1003" s="226">
        <v>0</v>
      </c>
      <c r="T1003" s="227">
        <f>S1003*H1003</f>
        <v>0</v>
      </c>
      <c r="AR1003" s="23" t="s">
        <v>312</v>
      </c>
      <c r="AT1003" s="23" t="s">
        <v>261</v>
      </c>
      <c r="AU1003" s="23" t="s">
        <v>82</v>
      </c>
      <c r="AY1003" s="23" t="s">
        <v>158</v>
      </c>
      <c r="BE1003" s="228">
        <f>IF(N1003="základní",J1003,0)</f>
        <v>0</v>
      </c>
      <c r="BF1003" s="228">
        <f>IF(N1003="snížená",J1003,0)</f>
        <v>0</v>
      </c>
      <c r="BG1003" s="228">
        <f>IF(N1003="zákl. přenesená",J1003,0)</f>
        <v>0</v>
      </c>
      <c r="BH1003" s="228">
        <f>IF(N1003="sníž. přenesená",J1003,0)</f>
        <v>0</v>
      </c>
      <c r="BI1003" s="228">
        <f>IF(N1003="nulová",J1003,0)</f>
        <v>0</v>
      </c>
      <c r="BJ1003" s="23" t="s">
        <v>77</v>
      </c>
      <c r="BK1003" s="228">
        <f>ROUND(I1003*H1003,2)</f>
        <v>0</v>
      </c>
      <c r="BL1003" s="23" t="s">
        <v>236</v>
      </c>
      <c r="BM1003" s="23" t="s">
        <v>1787</v>
      </c>
    </row>
    <row r="1004" spans="2:65" s="1" customFormat="1" ht="25.5" customHeight="1">
      <c r="B1004" s="45"/>
      <c r="C1004" s="264" t="s">
        <v>1788</v>
      </c>
      <c r="D1004" s="264" t="s">
        <v>261</v>
      </c>
      <c r="E1004" s="265" t="s">
        <v>1789</v>
      </c>
      <c r="F1004" s="266" t="s">
        <v>1790</v>
      </c>
      <c r="G1004" s="267" t="s">
        <v>584</v>
      </c>
      <c r="H1004" s="268">
        <v>2</v>
      </c>
      <c r="I1004" s="269"/>
      <c r="J1004" s="270">
        <f>ROUND(I1004*H1004,2)</f>
        <v>0</v>
      </c>
      <c r="K1004" s="266" t="s">
        <v>21</v>
      </c>
      <c r="L1004" s="271"/>
      <c r="M1004" s="272" t="s">
        <v>21</v>
      </c>
      <c r="N1004" s="273" t="s">
        <v>43</v>
      </c>
      <c r="O1004" s="46"/>
      <c r="P1004" s="226">
        <f>O1004*H1004</f>
        <v>0</v>
      </c>
      <c r="Q1004" s="226">
        <v>0</v>
      </c>
      <c r="R1004" s="226">
        <f>Q1004*H1004</f>
        <v>0</v>
      </c>
      <c r="S1004" s="226">
        <v>0</v>
      </c>
      <c r="T1004" s="227">
        <f>S1004*H1004</f>
        <v>0</v>
      </c>
      <c r="AR1004" s="23" t="s">
        <v>312</v>
      </c>
      <c r="AT1004" s="23" t="s">
        <v>261</v>
      </c>
      <c r="AU1004" s="23" t="s">
        <v>82</v>
      </c>
      <c r="AY1004" s="23" t="s">
        <v>158</v>
      </c>
      <c r="BE1004" s="228">
        <f>IF(N1004="základní",J1004,0)</f>
        <v>0</v>
      </c>
      <c r="BF1004" s="228">
        <f>IF(N1004="snížená",J1004,0)</f>
        <v>0</v>
      </c>
      <c r="BG1004" s="228">
        <f>IF(N1004="zákl. přenesená",J1004,0)</f>
        <v>0</v>
      </c>
      <c r="BH1004" s="228">
        <f>IF(N1004="sníž. přenesená",J1004,0)</f>
        <v>0</v>
      </c>
      <c r="BI1004" s="228">
        <f>IF(N1004="nulová",J1004,0)</f>
        <v>0</v>
      </c>
      <c r="BJ1004" s="23" t="s">
        <v>77</v>
      </c>
      <c r="BK1004" s="228">
        <f>ROUND(I1004*H1004,2)</f>
        <v>0</v>
      </c>
      <c r="BL1004" s="23" t="s">
        <v>236</v>
      </c>
      <c r="BM1004" s="23" t="s">
        <v>1791</v>
      </c>
    </row>
    <row r="1005" spans="2:65" s="1" customFormat="1" ht="25.5" customHeight="1">
      <c r="B1005" s="45"/>
      <c r="C1005" s="264" t="s">
        <v>1792</v>
      </c>
      <c r="D1005" s="264" t="s">
        <v>261</v>
      </c>
      <c r="E1005" s="265" t="s">
        <v>1793</v>
      </c>
      <c r="F1005" s="266" t="s">
        <v>1794</v>
      </c>
      <c r="G1005" s="267" t="s">
        <v>584</v>
      </c>
      <c r="H1005" s="268">
        <v>1</v>
      </c>
      <c r="I1005" s="269"/>
      <c r="J1005" s="270">
        <f>ROUND(I1005*H1005,2)</f>
        <v>0</v>
      </c>
      <c r="K1005" s="266" t="s">
        <v>21</v>
      </c>
      <c r="L1005" s="271"/>
      <c r="M1005" s="272" t="s">
        <v>21</v>
      </c>
      <c r="N1005" s="273" t="s">
        <v>43</v>
      </c>
      <c r="O1005" s="46"/>
      <c r="P1005" s="226">
        <f>O1005*H1005</f>
        <v>0</v>
      </c>
      <c r="Q1005" s="226">
        <v>0</v>
      </c>
      <c r="R1005" s="226">
        <f>Q1005*H1005</f>
        <v>0</v>
      </c>
      <c r="S1005" s="226">
        <v>0</v>
      </c>
      <c r="T1005" s="227">
        <f>S1005*H1005</f>
        <v>0</v>
      </c>
      <c r="AR1005" s="23" t="s">
        <v>312</v>
      </c>
      <c r="AT1005" s="23" t="s">
        <v>261</v>
      </c>
      <c r="AU1005" s="23" t="s">
        <v>82</v>
      </c>
      <c r="AY1005" s="23" t="s">
        <v>158</v>
      </c>
      <c r="BE1005" s="228">
        <f>IF(N1005="základní",J1005,0)</f>
        <v>0</v>
      </c>
      <c r="BF1005" s="228">
        <f>IF(N1005="snížená",J1005,0)</f>
        <v>0</v>
      </c>
      <c r="BG1005" s="228">
        <f>IF(N1005="zákl. přenesená",J1005,0)</f>
        <v>0</v>
      </c>
      <c r="BH1005" s="228">
        <f>IF(N1005="sníž. přenesená",J1005,0)</f>
        <v>0</v>
      </c>
      <c r="BI1005" s="228">
        <f>IF(N1005="nulová",J1005,0)</f>
        <v>0</v>
      </c>
      <c r="BJ1005" s="23" t="s">
        <v>77</v>
      </c>
      <c r="BK1005" s="228">
        <f>ROUND(I1005*H1005,2)</f>
        <v>0</v>
      </c>
      <c r="BL1005" s="23" t="s">
        <v>236</v>
      </c>
      <c r="BM1005" s="23" t="s">
        <v>1795</v>
      </c>
    </row>
    <row r="1006" spans="2:65" s="1" customFormat="1" ht="25.5" customHeight="1">
      <c r="B1006" s="45"/>
      <c r="C1006" s="264" t="s">
        <v>1796</v>
      </c>
      <c r="D1006" s="264" t="s">
        <v>261</v>
      </c>
      <c r="E1006" s="265" t="s">
        <v>1797</v>
      </c>
      <c r="F1006" s="266" t="s">
        <v>1798</v>
      </c>
      <c r="G1006" s="267" t="s">
        <v>584</v>
      </c>
      <c r="H1006" s="268">
        <v>1</v>
      </c>
      <c r="I1006" s="269"/>
      <c r="J1006" s="270">
        <f>ROUND(I1006*H1006,2)</f>
        <v>0</v>
      </c>
      <c r="K1006" s="266" t="s">
        <v>21</v>
      </c>
      <c r="L1006" s="271"/>
      <c r="M1006" s="272" t="s">
        <v>21</v>
      </c>
      <c r="N1006" s="273" t="s">
        <v>43</v>
      </c>
      <c r="O1006" s="46"/>
      <c r="P1006" s="226">
        <f>O1006*H1006</f>
        <v>0</v>
      </c>
      <c r="Q1006" s="226">
        <v>0</v>
      </c>
      <c r="R1006" s="226">
        <f>Q1006*H1006</f>
        <v>0</v>
      </c>
      <c r="S1006" s="226">
        <v>0</v>
      </c>
      <c r="T1006" s="227">
        <f>S1006*H1006</f>
        <v>0</v>
      </c>
      <c r="AR1006" s="23" t="s">
        <v>312</v>
      </c>
      <c r="AT1006" s="23" t="s">
        <v>261</v>
      </c>
      <c r="AU1006" s="23" t="s">
        <v>82</v>
      </c>
      <c r="AY1006" s="23" t="s">
        <v>158</v>
      </c>
      <c r="BE1006" s="228">
        <f>IF(N1006="základní",J1006,0)</f>
        <v>0</v>
      </c>
      <c r="BF1006" s="228">
        <f>IF(N1006="snížená",J1006,0)</f>
        <v>0</v>
      </c>
      <c r="BG1006" s="228">
        <f>IF(N1006="zákl. přenesená",J1006,0)</f>
        <v>0</v>
      </c>
      <c r="BH1006" s="228">
        <f>IF(N1006="sníž. přenesená",J1006,0)</f>
        <v>0</v>
      </c>
      <c r="BI1006" s="228">
        <f>IF(N1006="nulová",J1006,0)</f>
        <v>0</v>
      </c>
      <c r="BJ1006" s="23" t="s">
        <v>77</v>
      </c>
      <c r="BK1006" s="228">
        <f>ROUND(I1006*H1006,2)</f>
        <v>0</v>
      </c>
      <c r="BL1006" s="23" t="s">
        <v>236</v>
      </c>
      <c r="BM1006" s="23" t="s">
        <v>1799</v>
      </c>
    </row>
    <row r="1007" spans="2:65" s="1" customFormat="1" ht="25.5" customHeight="1">
      <c r="B1007" s="45"/>
      <c r="C1007" s="264" t="s">
        <v>1800</v>
      </c>
      <c r="D1007" s="264" t="s">
        <v>261</v>
      </c>
      <c r="E1007" s="265" t="s">
        <v>1801</v>
      </c>
      <c r="F1007" s="266" t="s">
        <v>1802</v>
      </c>
      <c r="G1007" s="267" t="s">
        <v>584</v>
      </c>
      <c r="H1007" s="268">
        <v>3</v>
      </c>
      <c r="I1007" s="269"/>
      <c r="J1007" s="270">
        <f>ROUND(I1007*H1007,2)</f>
        <v>0</v>
      </c>
      <c r="K1007" s="266" t="s">
        <v>21</v>
      </c>
      <c r="L1007" s="271"/>
      <c r="M1007" s="272" t="s">
        <v>21</v>
      </c>
      <c r="N1007" s="273" t="s">
        <v>43</v>
      </c>
      <c r="O1007" s="46"/>
      <c r="P1007" s="226">
        <f>O1007*H1007</f>
        <v>0</v>
      </c>
      <c r="Q1007" s="226">
        <v>0</v>
      </c>
      <c r="R1007" s="226">
        <f>Q1007*H1007</f>
        <v>0</v>
      </c>
      <c r="S1007" s="226">
        <v>0</v>
      </c>
      <c r="T1007" s="227">
        <f>S1007*H1007</f>
        <v>0</v>
      </c>
      <c r="AR1007" s="23" t="s">
        <v>312</v>
      </c>
      <c r="AT1007" s="23" t="s">
        <v>261</v>
      </c>
      <c r="AU1007" s="23" t="s">
        <v>82</v>
      </c>
      <c r="AY1007" s="23" t="s">
        <v>158</v>
      </c>
      <c r="BE1007" s="228">
        <f>IF(N1007="základní",J1007,0)</f>
        <v>0</v>
      </c>
      <c r="BF1007" s="228">
        <f>IF(N1007="snížená",J1007,0)</f>
        <v>0</v>
      </c>
      <c r="BG1007" s="228">
        <f>IF(N1007="zákl. přenesená",J1007,0)</f>
        <v>0</v>
      </c>
      <c r="BH1007" s="228">
        <f>IF(N1007="sníž. přenesená",J1007,0)</f>
        <v>0</v>
      </c>
      <c r="BI1007" s="228">
        <f>IF(N1007="nulová",J1007,0)</f>
        <v>0</v>
      </c>
      <c r="BJ1007" s="23" t="s">
        <v>77</v>
      </c>
      <c r="BK1007" s="228">
        <f>ROUND(I1007*H1007,2)</f>
        <v>0</v>
      </c>
      <c r="BL1007" s="23" t="s">
        <v>236</v>
      </c>
      <c r="BM1007" s="23" t="s">
        <v>1803</v>
      </c>
    </row>
    <row r="1008" spans="2:65" s="1" customFormat="1" ht="25.5" customHeight="1">
      <c r="B1008" s="45"/>
      <c r="C1008" s="264" t="s">
        <v>1804</v>
      </c>
      <c r="D1008" s="264" t="s">
        <v>261</v>
      </c>
      <c r="E1008" s="265" t="s">
        <v>1805</v>
      </c>
      <c r="F1008" s="266" t="s">
        <v>1806</v>
      </c>
      <c r="G1008" s="267" t="s">
        <v>584</v>
      </c>
      <c r="H1008" s="268">
        <v>1</v>
      </c>
      <c r="I1008" s="269"/>
      <c r="J1008" s="270">
        <f>ROUND(I1008*H1008,2)</f>
        <v>0</v>
      </c>
      <c r="K1008" s="266" t="s">
        <v>21</v>
      </c>
      <c r="L1008" s="271"/>
      <c r="M1008" s="272" t="s">
        <v>21</v>
      </c>
      <c r="N1008" s="273" t="s">
        <v>43</v>
      </c>
      <c r="O1008" s="46"/>
      <c r="P1008" s="226">
        <f>O1008*H1008</f>
        <v>0</v>
      </c>
      <c r="Q1008" s="226">
        <v>0</v>
      </c>
      <c r="R1008" s="226">
        <f>Q1008*H1008</f>
        <v>0</v>
      </c>
      <c r="S1008" s="226">
        <v>0</v>
      </c>
      <c r="T1008" s="227">
        <f>S1008*H1008</f>
        <v>0</v>
      </c>
      <c r="AR1008" s="23" t="s">
        <v>312</v>
      </c>
      <c r="AT1008" s="23" t="s">
        <v>261</v>
      </c>
      <c r="AU1008" s="23" t="s">
        <v>82</v>
      </c>
      <c r="AY1008" s="23" t="s">
        <v>158</v>
      </c>
      <c r="BE1008" s="228">
        <f>IF(N1008="základní",J1008,0)</f>
        <v>0</v>
      </c>
      <c r="BF1008" s="228">
        <f>IF(N1008="snížená",J1008,0)</f>
        <v>0</v>
      </c>
      <c r="BG1008" s="228">
        <f>IF(N1008="zákl. přenesená",J1008,0)</f>
        <v>0</v>
      </c>
      <c r="BH1008" s="228">
        <f>IF(N1008="sníž. přenesená",J1008,0)</f>
        <v>0</v>
      </c>
      <c r="BI1008" s="228">
        <f>IF(N1008="nulová",J1008,0)</f>
        <v>0</v>
      </c>
      <c r="BJ1008" s="23" t="s">
        <v>77</v>
      </c>
      <c r="BK1008" s="228">
        <f>ROUND(I1008*H1008,2)</f>
        <v>0</v>
      </c>
      <c r="BL1008" s="23" t="s">
        <v>236</v>
      </c>
      <c r="BM1008" s="23" t="s">
        <v>1807</v>
      </c>
    </row>
    <row r="1009" spans="2:65" s="1" customFormat="1" ht="25.5" customHeight="1">
      <c r="B1009" s="45"/>
      <c r="C1009" s="264" t="s">
        <v>1808</v>
      </c>
      <c r="D1009" s="264" t="s">
        <v>261</v>
      </c>
      <c r="E1009" s="265" t="s">
        <v>1809</v>
      </c>
      <c r="F1009" s="266" t="s">
        <v>1810</v>
      </c>
      <c r="G1009" s="267" t="s">
        <v>584</v>
      </c>
      <c r="H1009" s="268">
        <v>4</v>
      </c>
      <c r="I1009" s="269"/>
      <c r="J1009" s="270">
        <f>ROUND(I1009*H1009,2)</f>
        <v>0</v>
      </c>
      <c r="K1009" s="266" t="s">
        <v>21</v>
      </c>
      <c r="L1009" s="271"/>
      <c r="M1009" s="272" t="s">
        <v>21</v>
      </c>
      <c r="N1009" s="273" t="s">
        <v>43</v>
      </c>
      <c r="O1009" s="46"/>
      <c r="P1009" s="226">
        <f>O1009*H1009</f>
        <v>0</v>
      </c>
      <c r="Q1009" s="226">
        <v>0</v>
      </c>
      <c r="R1009" s="226">
        <f>Q1009*H1009</f>
        <v>0</v>
      </c>
      <c r="S1009" s="226">
        <v>0</v>
      </c>
      <c r="T1009" s="227">
        <f>S1009*H1009</f>
        <v>0</v>
      </c>
      <c r="AR1009" s="23" t="s">
        <v>312</v>
      </c>
      <c r="AT1009" s="23" t="s">
        <v>261</v>
      </c>
      <c r="AU1009" s="23" t="s">
        <v>82</v>
      </c>
      <c r="AY1009" s="23" t="s">
        <v>158</v>
      </c>
      <c r="BE1009" s="228">
        <f>IF(N1009="základní",J1009,0)</f>
        <v>0</v>
      </c>
      <c r="BF1009" s="228">
        <f>IF(N1009="snížená",J1009,0)</f>
        <v>0</v>
      </c>
      <c r="BG1009" s="228">
        <f>IF(N1009="zákl. přenesená",J1009,0)</f>
        <v>0</v>
      </c>
      <c r="BH1009" s="228">
        <f>IF(N1009="sníž. přenesená",J1009,0)</f>
        <v>0</v>
      </c>
      <c r="BI1009" s="228">
        <f>IF(N1009="nulová",J1009,0)</f>
        <v>0</v>
      </c>
      <c r="BJ1009" s="23" t="s">
        <v>77</v>
      </c>
      <c r="BK1009" s="228">
        <f>ROUND(I1009*H1009,2)</f>
        <v>0</v>
      </c>
      <c r="BL1009" s="23" t="s">
        <v>236</v>
      </c>
      <c r="BM1009" s="23" t="s">
        <v>1811</v>
      </c>
    </row>
    <row r="1010" spans="2:65" s="1" customFormat="1" ht="25.5" customHeight="1">
      <c r="B1010" s="45"/>
      <c r="C1010" s="264" t="s">
        <v>1812</v>
      </c>
      <c r="D1010" s="264" t="s">
        <v>261</v>
      </c>
      <c r="E1010" s="265" t="s">
        <v>1813</v>
      </c>
      <c r="F1010" s="266" t="s">
        <v>1814</v>
      </c>
      <c r="G1010" s="267" t="s">
        <v>584</v>
      </c>
      <c r="H1010" s="268">
        <v>8</v>
      </c>
      <c r="I1010" s="269"/>
      <c r="J1010" s="270">
        <f>ROUND(I1010*H1010,2)</f>
        <v>0</v>
      </c>
      <c r="K1010" s="266" t="s">
        <v>21</v>
      </c>
      <c r="L1010" s="271"/>
      <c r="M1010" s="272" t="s">
        <v>21</v>
      </c>
      <c r="N1010" s="273" t="s">
        <v>43</v>
      </c>
      <c r="O1010" s="46"/>
      <c r="P1010" s="226">
        <f>O1010*H1010</f>
        <v>0</v>
      </c>
      <c r="Q1010" s="226">
        <v>0</v>
      </c>
      <c r="R1010" s="226">
        <f>Q1010*H1010</f>
        <v>0</v>
      </c>
      <c r="S1010" s="226">
        <v>0</v>
      </c>
      <c r="T1010" s="227">
        <f>S1010*H1010</f>
        <v>0</v>
      </c>
      <c r="AR1010" s="23" t="s">
        <v>312</v>
      </c>
      <c r="AT1010" s="23" t="s">
        <v>261</v>
      </c>
      <c r="AU1010" s="23" t="s">
        <v>82</v>
      </c>
      <c r="AY1010" s="23" t="s">
        <v>158</v>
      </c>
      <c r="BE1010" s="228">
        <f>IF(N1010="základní",J1010,0)</f>
        <v>0</v>
      </c>
      <c r="BF1010" s="228">
        <f>IF(N1010="snížená",J1010,0)</f>
        <v>0</v>
      </c>
      <c r="BG1010" s="228">
        <f>IF(N1010="zákl. přenesená",J1010,0)</f>
        <v>0</v>
      </c>
      <c r="BH1010" s="228">
        <f>IF(N1010="sníž. přenesená",J1010,0)</f>
        <v>0</v>
      </c>
      <c r="BI1010" s="228">
        <f>IF(N1010="nulová",J1010,0)</f>
        <v>0</v>
      </c>
      <c r="BJ1010" s="23" t="s">
        <v>77</v>
      </c>
      <c r="BK1010" s="228">
        <f>ROUND(I1010*H1010,2)</f>
        <v>0</v>
      </c>
      <c r="BL1010" s="23" t="s">
        <v>236</v>
      </c>
      <c r="BM1010" s="23" t="s">
        <v>1815</v>
      </c>
    </row>
    <row r="1011" spans="2:65" s="1" customFormat="1" ht="25.5" customHeight="1">
      <c r="B1011" s="45"/>
      <c r="C1011" s="264" t="s">
        <v>1816</v>
      </c>
      <c r="D1011" s="264" t="s">
        <v>261</v>
      </c>
      <c r="E1011" s="265" t="s">
        <v>1817</v>
      </c>
      <c r="F1011" s="266" t="s">
        <v>1818</v>
      </c>
      <c r="G1011" s="267" t="s">
        <v>584</v>
      </c>
      <c r="H1011" s="268">
        <v>43</v>
      </c>
      <c r="I1011" s="269"/>
      <c r="J1011" s="270">
        <f>ROUND(I1011*H1011,2)</f>
        <v>0</v>
      </c>
      <c r="K1011" s="266" t="s">
        <v>21</v>
      </c>
      <c r="L1011" s="271"/>
      <c r="M1011" s="272" t="s">
        <v>21</v>
      </c>
      <c r="N1011" s="273" t="s">
        <v>43</v>
      </c>
      <c r="O1011" s="46"/>
      <c r="P1011" s="226">
        <f>O1011*H1011</f>
        <v>0</v>
      </c>
      <c r="Q1011" s="226">
        <v>0</v>
      </c>
      <c r="R1011" s="226">
        <f>Q1011*H1011</f>
        <v>0</v>
      </c>
      <c r="S1011" s="226">
        <v>0</v>
      </c>
      <c r="T1011" s="227">
        <f>S1011*H1011</f>
        <v>0</v>
      </c>
      <c r="AR1011" s="23" t="s">
        <v>312</v>
      </c>
      <c r="AT1011" s="23" t="s">
        <v>261</v>
      </c>
      <c r="AU1011" s="23" t="s">
        <v>82</v>
      </c>
      <c r="AY1011" s="23" t="s">
        <v>158</v>
      </c>
      <c r="BE1011" s="228">
        <f>IF(N1011="základní",J1011,0)</f>
        <v>0</v>
      </c>
      <c r="BF1011" s="228">
        <f>IF(N1011="snížená",J1011,0)</f>
        <v>0</v>
      </c>
      <c r="BG1011" s="228">
        <f>IF(N1011="zákl. přenesená",J1011,0)</f>
        <v>0</v>
      </c>
      <c r="BH1011" s="228">
        <f>IF(N1011="sníž. přenesená",J1011,0)</f>
        <v>0</v>
      </c>
      <c r="BI1011" s="228">
        <f>IF(N1011="nulová",J1011,0)</f>
        <v>0</v>
      </c>
      <c r="BJ1011" s="23" t="s">
        <v>77</v>
      </c>
      <c r="BK1011" s="228">
        <f>ROUND(I1011*H1011,2)</f>
        <v>0</v>
      </c>
      <c r="BL1011" s="23" t="s">
        <v>236</v>
      </c>
      <c r="BM1011" s="23" t="s">
        <v>1819</v>
      </c>
    </row>
    <row r="1012" spans="2:65" s="1" customFormat="1" ht="25.5" customHeight="1">
      <c r="B1012" s="45"/>
      <c r="C1012" s="264" t="s">
        <v>1820</v>
      </c>
      <c r="D1012" s="264" t="s">
        <v>261</v>
      </c>
      <c r="E1012" s="265" t="s">
        <v>1821</v>
      </c>
      <c r="F1012" s="266" t="s">
        <v>1822</v>
      </c>
      <c r="G1012" s="267" t="s">
        <v>584</v>
      </c>
      <c r="H1012" s="268">
        <v>1</v>
      </c>
      <c r="I1012" s="269"/>
      <c r="J1012" s="270">
        <f>ROUND(I1012*H1012,2)</f>
        <v>0</v>
      </c>
      <c r="K1012" s="266" t="s">
        <v>21</v>
      </c>
      <c r="L1012" s="271"/>
      <c r="M1012" s="272" t="s">
        <v>21</v>
      </c>
      <c r="N1012" s="273" t="s">
        <v>43</v>
      </c>
      <c r="O1012" s="46"/>
      <c r="P1012" s="226">
        <f>O1012*H1012</f>
        <v>0</v>
      </c>
      <c r="Q1012" s="226">
        <v>0</v>
      </c>
      <c r="R1012" s="226">
        <f>Q1012*H1012</f>
        <v>0</v>
      </c>
      <c r="S1012" s="226">
        <v>0</v>
      </c>
      <c r="T1012" s="227">
        <f>S1012*H1012</f>
        <v>0</v>
      </c>
      <c r="AR1012" s="23" t="s">
        <v>312</v>
      </c>
      <c r="AT1012" s="23" t="s">
        <v>261</v>
      </c>
      <c r="AU1012" s="23" t="s">
        <v>82</v>
      </c>
      <c r="AY1012" s="23" t="s">
        <v>158</v>
      </c>
      <c r="BE1012" s="228">
        <f>IF(N1012="základní",J1012,0)</f>
        <v>0</v>
      </c>
      <c r="BF1012" s="228">
        <f>IF(N1012="snížená",J1012,0)</f>
        <v>0</v>
      </c>
      <c r="BG1012" s="228">
        <f>IF(N1012="zákl. přenesená",J1012,0)</f>
        <v>0</v>
      </c>
      <c r="BH1012" s="228">
        <f>IF(N1012="sníž. přenesená",J1012,0)</f>
        <v>0</v>
      </c>
      <c r="BI1012" s="228">
        <f>IF(N1012="nulová",J1012,0)</f>
        <v>0</v>
      </c>
      <c r="BJ1012" s="23" t="s">
        <v>77</v>
      </c>
      <c r="BK1012" s="228">
        <f>ROUND(I1012*H1012,2)</f>
        <v>0</v>
      </c>
      <c r="BL1012" s="23" t="s">
        <v>236</v>
      </c>
      <c r="BM1012" s="23" t="s">
        <v>1823</v>
      </c>
    </row>
    <row r="1013" spans="2:65" s="1" customFormat="1" ht="25.5" customHeight="1">
      <c r="B1013" s="45"/>
      <c r="C1013" s="264" t="s">
        <v>1824</v>
      </c>
      <c r="D1013" s="264" t="s">
        <v>261</v>
      </c>
      <c r="E1013" s="265" t="s">
        <v>1825</v>
      </c>
      <c r="F1013" s="266" t="s">
        <v>1826</v>
      </c>
      <c r="G1013" s="267" t="s">
        <v>584</v>
      </c>
      <c r="H1013" s="268">
        <v>5</v>
      </c>
      <c r="I1013" s="269"/>
      <c r="J1013" s="270">
        <f>ROUND(I1013*H1013,2)</f>
        <v>0</v>
      </c>
      <c r="K1013" s="266" t="s">
        <v>21</v>
      </c>
      <c r="L1013" s="271"/>
      <c r="M1013" s="272" t="s">
        <v>21</v>
      </c>
      <c r="N1013" s="273" t="s">
        <v>43</v>
      </c>
      <c r="O1013" s="46"/>
      <c r="P1013" s="226">
        <f>O1013*H1013</f>
        <v>0</v>
      </c>
      <c r="Q1013" s="226">
        <v>0</v>
      </c>
      <c r="R1013" s="226">
        <f>Q1013*H1013</f>
        <v>0</v>
      </c>
      <c r="S1013" s="226">
        <v>0</v>
      </c>
      <c r="T1013" s="227">
        <f>S1013*H1013</f>
        <v>0</v>
      </c>
      <c r="AR1013" s="23" t="s">
        <v>312</v>
      </c>
      <c r="AT1013" s="23" t="s">
        <v>261</v>
      </c>
      <c r="AU1013" s="23" t="s">
        <v>82</v>
      </c>
      <c r="AY1013" s="23" t="s">
        <v>158</v>
      </c>
      <c r="BE1013" s="228">
        <f>IF(N1013="základní",J1013,0)</f>
        <v>0</v>
      </c>
      <c r="BF1013" s="228">
        <f>IF(N1013="snížená",J1013,0)</f>
        <v>0</v>
      </c>
      <c r="BG1013" s="228">
        <f>IF(N1013="zákl. přenesená",J1013,0)</f>
        <v>0</v>
      </c>
      <c r="BH1013" s="228">
        <f>IF(N1013="sníž. přenesená",J1013,0)</f>
        <v>0</v>
      </c>
      <c r="BI1013" s="228">
        <f>IF(N1013="nulová",J1013,0)</f>
        <v>0</v>
      </c>
      <c r="BJ1013" s="23" t="s">
        <v>77</v>
      </c>
      <c r="BK1013" s="228">
        <f>ROUND(I1013*H1013,2)</f>
        <v>0</v>
      </c>
      <c r="BL1013" s="23" t="s">
        <v>236</v>
      </c>
      <c r="BM1013" s="23" t="s">
        <v>1827</v>
      </c>
    </row>
    <row r="1014" spans="2:65" s="1" customFormat="1" ht="25.5" customHeight="1">
      <c r="B1014" s="45"/>
      <c r="C1014" s="264" t="s">
        <v>1828</v>
      </c>
      <c r="D1014" s="264" t="s">
        <v>261</v>
      </c>
      <c r="E1014" s="265" t="s">
        <v>1829</v>
      </c>
      <c r="F1014" s="266" t="s">
        <v>1830</v>
      </c>
      <c r="G1014" s="267" t="s">
        <v>584</v>
      </c>
      <c r="H1014" s="268">
        <v>1</v>
      </c>
      <c r="I1014" s="269"/>
      <c r="J1014" s="270">
        <f>ROUND(I1014*H1014,2)</f>
        <v>0</v>
      </c>
      <c r="K1014" s="266" t="s">
        <v>21</v>
      </c>
      <c r="L1014" s="271"/>
      <c r="M1014" s="272" t="s">
        <v>21</v>
      </c>
      <c r="N1014" s="273" t="s">
        <v>43</v>
      </c>
      <c r="O1014" s="46"/>
      <c r="P1014" s="226">
        <f>O1014*H1014</f>
        <v>0</v>
      </c>
      <c r="Q1014" s="226">
        <v>0</v>
      </c>
      <c r="R1014" s="226">
        <f>Q1014*H1014</f>
        <v>0</v>
      </c>
      <c r="S1014" s="226">
        <v>0</v>
      </c>
      <c r="T1014" s="227">
        <f>S1014*H1014</f>
        <v>0</v>
      </c>
      <c r="AR1014" s="23" t="s">
        <v>312</v>
      </c>
      <c r="AT1014" s="23" t="s">
        <v>261</v>
      </c>
      <c r="AU1014" s="23" t="s">
        <v>82</v>
      </c>
      <c r="AY1014" s="23" t="s">
        <v>158</v>
      </c>
      <c r="BE1014" s="228">
        <f>IF(N1014="základní",J1014,0)</f>
        <v>0</v>
      </c>
      <c r="BF1014" s="228">
        <f>IF(N1014="snížená",J1014,0)</f>
        <v>0</v>
      </c>
      <c r="BG1014" s="228">
        <f>IF(N1014="zákl. přenesená",J1014,0)</f>
        <v>0</v>
      </c>
      <c r="BH1014" s="228">
        <f>IF(N1014="sníž. přenesená",J1014,0)</f>
        <v>0</v>
      </c>
      <c r="BI1014" s="228">
        <f>IF(N1014="nulová",J1014,0)</f>
        <v>0</v>
      </c>
      <c r="BJ1014" s="23" t="s">
        <v>77</v>
      </c>
      <c r="BK1014" s="228">
        <f>ROUND(I1014*H1014,2)</f>
        <v>0</v>
      </c>
      <c r="BL1014" s="23" t="s">
        <v>236</v>
      </c>
      <c r="BM1014" s="23" t="s">
        <v>1831</v>
      </c>
    </row>
    <row r="1015" spans="2:65" s="1" customFormat="1" ht="25.5" customHeight="1">
      <c r="B1015" s="45"/>
      <c r="C1015" s="264" t="s">
        <v>1832</v>
      </c>
      <c r="D1015" s="264" t="s">
        <v>261</v>
      </c>
      <c r="E1015" s="265" t="s">
        <v>1833</v>
      </c>
      <c r="F1015" s="266" t="s">
        <v>1834</v>
      </c>
      <c r="G1015" s="267" t="s">
        <v>584</v>
      </c>
      <c r="H1015" s="268">
        <v>1</v>
      </c>
      <c r="I1015" s="269"/>
      <c r="J1015" s="270">
        <f>ROUND(I1015*H1015,2)</f>
        <v>0</v>
      </c>
      <c r="K1015" s="266" t="s">
        <v>21</v>
      </c>
      <c r="L1015" s="271"/>
      <c r="M1015" s="272" t="s">
        <v>21</v>
      </c>
      <c r="N1015" s="273" t="s">
        <v>43</v>
      </c>
      <c r="O1015" s="46"/>
      <c r="P1015" s="226">
        <f>O1015*H1015</f>
        <v>0</v>
      </c>
      <c r="Q1015" s="226">
        <v>0</v>
      </c>
      <c r="R1015" s="226">
        <f>Q1015*H1015</f>
        <v>0</v>
      </c>
      <c r="S1015" s="226">
        <v>0</v>
      </c>
      <c r="T1015" s="227">
        <f>S1015*H1015</f>
        <v>0</v>
      </c>
      <c r="AR1015" s="23" t="s">
        <v>312</v>
      </c>
      <c r="AT1015" s="23" t="s">
        <v>261</v>
      </c>
      <c r="AU1015" s="23" t="s">
        <v>82</v>
      </c>
      <c r="AY1015" s="23" t="s">
        <v>158</v>
      </c>
      <c r="BE1015" s="228">
        <f>IF(N1015="základní",J1015,0)</f>
        <v>0</v>
      </c>
      <c r="BF1015" s="228">
        <f>IF(N1015="snížená",J1015,0)</f>
        <v>0</v>
      </c>
      <c r="BG1015" s="228">
        <f>IF(N1015="zákl. přenesená",J1015,0)</f>
        <v>0</v>
      </c>
      <c r="BH1015" s="228">
        <f>IF(N1015="sníž. přenesená",J1015,0)</f>
        <v>0</v>
      </c>
      <c r="BI1015" s="228">
        <f>IF(N1015="nulová",J1015,0)</f>
        <v>0</v>
      </c>
      <c r="BJ1015" s="23" t="s">
        <v>77</v>
      </c>
      <c r="BK1015" s="228">
        <f>ROUND(I1015*H1015,2)</f>
        <v>0</v>
      </c>
      <c r="BL1015" s="23" t="s">
        <v>236</v>
      </c>
      <c r="BM1015" s="23" t="s">
        <v>1835</v>
      </c>
    </row>
    <row r="1016" spans="2:65" s="1" customFormat="1" ht="25.5" customHeight="1">
      <c r="B1016" s="45"/>
      <c r="C1016" s="264" t="s">
        <v>1836</v>
      </c>
      <c r="D1016" s="264" t="s">
        <v>261</v>
      </c>
      <c r="E1016" s="265" t="s">
        <v>1837</v>
      </c>
      <c r="F1016" s="266" t="s">
        <v>1838</v>
      </c>
      <c r="G1016" s="267" t="s">
        <v>584</v>
      </c>
      <c r="H1016" s="268">
        <v>4</v>
      </c>
      <c r="I1016" s="269"/>
      <c r="J1016" s="270">
        <f>ROUND(I1016*H1016,2)</f>
        <v>0</v>
      </c>
      <c r="K1016" s="266" t="s">
        <v>21</v>
      </c>
      <c r="L1016" s="271"/>
      <c r="M1016" s="272" t="s">
        <v>21</v>
      </c>
      <c r="N1016" s="273" t="s">
        <v>43</v>
      </c>
      <c r="O1016" s="46"/>
      <c r="P1016" s="226">
        <f>O1016*H1016</f>
        <v>0</v>
      </c>
      <c r="Q1016" s="226">
        <v>0</v>
      </c>
      <c r="R1016" s="226">
        <f>Q1016*H1016</f>
        <v>0</v>
      </c>
      <c r="S1016" s="226">
        <v>0</v>
      </c>
      <c r="T1016" s="227">
        <f>S1016*H1016</f>
        <v>0</v>
      </c>
      <c r="AR1016" s="23" t="s">
        <v>312</v>
      </c>
      <c r="AT1016" s="23" t="s">
        <v>261</v>
      </c>
      <c r="AU1016" s="23" t="s">
        <v>82</v>
      </c>
      <c r="AY1016" s="23" t="s">
        <v>158</v>
      </c>
      <c r="BE1016" s="228">
        <f>IF(N1016="základní",J1016,0)</f>
        <v>0</v>
      </c>
      <c r="BF1016" s="228">
        <f>IF(N1016="snížená",J1016,0)</f>
        <v>0</v>
      </c>
      <c r="BG1016" s="228">
        <f>IF(N1016="zákl. přenesená",J1016,0)</f>
        <v>0</v>
      </c>
      <c r="BH1016" s="228">
        <f>IF(N1016="sníž. přenesená",J1016,0)</f>
        <v>0</v>
      </c>
      <c r="BI1016" s="228">
        <f>IF(N1016="nulová",J1016,0)</f>
        <v>0</v>
      </c>
      <c r="BJ1016" s="23" t="s">
        <v>77</v>
      </c>
      <c r="BK1016" s="228">
        <f>ROUND(I1016*H1016,2)</f>
        <v>0</v>
      </c>
      <c r="BL1016" s="23" t="s">
        <v>236</v>
      </c>
      <c r="BM1016" s="23" t="s">
        <v>1839</v>
      </c>
    </row>
    <row r="1017" spans="2:65" s="1" customFormat="1" ht="25.5" customHeight="1">
      <c r="B1017" s="45"/>
      <c r="C1017" s="264" t="s">
        <v>1840</v>
      </c>
      <c r="D1017" s="264" t="s">
        <v>261</v>
      </c>
      <c r="E1017" s="265" t="s">
        <v>1841</v>
      </c>
      <c r="F1017" s="266" t="s">
        <v>1842</v>
      </c>
      <c r="G1017" s="267" t="s">
        <v>584</v>
      </c>
      <c r="H1017" s="268">
        <v>1</v>
      </c>
      <c r="I1017" s="269"/>
      <c r="J1017" s="270">
        <f>ROUND(I1017*H1017,2)</f>
        <v>0</v>
      </c>
      <c r="K1017" s="266" t="s">
        <v>21</v>
      </c>
      <c r="L1017" s="271"/>
      <c r="M1017" s="272" t="s">
        <v>21</v>
      </c>
      <c r="N1017" s="273" t="s">
        <v>43</v>
      </c>
      <c r="O1017" s="46"/>
      <c r="P1017" s="226">
        <f>O1017*H1017</f>
        <v>0</v>
      </c>
      <c r="Q1017" s="226">
        <v>0</v>
      </c>
      <c r="R1017" s="226">
        <f>Q1017*H1017</f>
        <v>0</v>
      </c>
      <c r="S1017" s="226">
        <v>0</v>
      </c>
      <c r="T1017" s="227">
        <f>S1017*H1017</f>
        <v>0</v>
      </c>
      <c r="AR1017" s="23" t="s">
        <v>312</v>
      </c>
      <c r="AT1017" s="23" t="s">
        <v>261</v>
      </c>
      <c r="AU1017" s="23" t="s">
        <v>82</v>
      </c>
      <c r="AY1017" s="23" t="s">
        <v>158</v>
      </c>
      <c r="BE1017" s="228">
        <f>IF(N1017="základní",J1017,0)</f>
        <v>0</v>
      </c>
      <c r="BF1017" s="228">
        <f>IF(N1017="snížená",J1017,0)</f>
        <v>0</v>
      </c>
      <c r="BG1017" s="228">
        <f>IF(N1017="zákl. přenesená",J1017,0)</f>
        <v>0</v>
      </c>
      <c r="BH1017" s="228">
        <f>IF(N1017="sníž. přenesená",J1017,0)</f>
        <v>0</v>
      </c>
      <c r="BI1017" s="228">
        <f>IF(N1017="nulová",J1017,0)</f>
        <v>0</v>
      </c>
      <c r="BJ1017" s="23" t="s">
        <v>77</v>
      </c>
      <c r="BK1017" s="228">
        <f>ROUND(I1017*H1017,2)</f>
        <v>0</v>
      </c>
      <c r="BL1017" s="23" t="s">
        <v>236</v>
      </c>
      <c r="BM1017" s="23" t="s">
        <v>1843</v>
      </c>
    </row>
    <row r="1018" spans="2:65" s="1" customFormat="1" ht="25.5" customHeight="1">
      <c r="B1018" s="45"/>
      <c r="C1018" s="264" t="s">
        <v>1844</v>
      </c>
      <c r="D1018" s="264" t="s">
        <v>261</v>
      </c>
      <c r="E1018" s="265" t="s">
        <v>1845</v>
      </c>
      <c r="F1018" s="266" t="s">
        <v>1846</v>
      </c>
      <c r="G1018" s="267" t="s">
        <v>584</v>
      </c>
      <c r="H1018" s="268">
        <v>9</v>
      </c>
      <c r="I1018" s="269"/>
      <c r="J1018" s="270">
        <f>ROUND(I1018*H1018,2)</f>
        <v>0</v>
      </c>
      <c r="K1018" s="266" t="s">
        <v>21</v>
      </c>
      <c r="L1018" s="271"/>
      <c r="M1018" s="272" t="s">
        <v>21</v>
      </c>
      <c r="N1018" s="273" t="s">
        <v>43</v>
      </c>
      <c r="O1018" s="46"/>
      <c r="P1018" s="226">
        <f>O1018*H1018</f>
        <v>0</v>
      </c>
      <c r="Q1018" s="226">
        <v>0</v>
      </c>
      <c r="R1018" s="226">
        <f>Q1018*H1018</f>
        <v>0</v>
      </c>
      <c r="S1018" s="226">
        <v>0</v>
      </c>
      <c r="T1018" s="227">
        <f>S1018*H1018</f>
        <v>0</v>
      </c>
      <c r="AR1018" s="23" t="s">
        <v>312</v>
      </c>
      <c r="AT1018" s="23" t="s">
        <v>261</v>
      </c>
      <c r="AU1018" s="23" t="s">
        <v>82</v>
      </c>
      <c r="AY1018" s="23" t="s">
        <v>158</v>
      </c>
      <c r="BE1018" s="228">
        <f>IF(N1018="základní",J1018,0)</f>
        <v>0</v>
      </c>
      <c r="BF1018" s="228">
        <f>IF(N1018="snížená",J1018,0)</f>
        <v>0</v>
      </c>
      <c r="BG1018" s="228">
        <f>IF(N1018="zákl. přenesená",J1018,0)</f>
        <v>0</v>
      </c>
      <c r="BH1018" s="228">
        <f>IF(N1018="sníž. přenesená",J1018,0)</f>
        <v>0</v>
      </c>
      <c r="BI1018" s="228">
        <f>IF(N1018="nulová",J1018,0)</f>
        <v>0</v>
      </c>
      <c r="BJ1018" s="23" t="s">
        <v>77</v>
      </c>
      <c r="BK1018" s="228">
        <f>ROUND(I1018*H1018,2)</f>
        <v>0</v>
      </c>
      <c r="BL1018" s="23" t="s">
        <v>236</v>
      </c>
      <c r="BM1018" s="23" t="s">
        <v>1847</v>
      </c>
    </row>
    <row r="1019" spans="2:65" s="1" customFormat="1" ht="38.25" customHeight="1">
      <c r="B1019" s="45"/>
      <c r="C1019" s="264" t="s">
        <v>1848</v>
      </c>
      <c r="D1019" s="264" t="s">
        <v>261</v>
      </c>
      <c r="E1019" s="265" t="s">
        <v>1849</v>
      </c>
      <c r="F1019" s="266" t="s">
        <v>1850</v>
      </c>
      <c r="G1019" s="267" t="s">
        <v>584</v>
      </c>
      <c r="H1019" s="268">
        <v>8</v>
      </c>
      <c r="I1019" s="269"/>
      <c r="J1019" s="270">
        <f>ROUND(I1019*H1019,2)</f>
        <v>0</v>
      </c>
      <c r="K1019" s="266" t="s">
        <v>21</v>
      </c>
      <c r="L1019" s="271"/>
      <c r="M1019" s="272" t="s">
        <v>21</v>
      </c>
      <c r="N1019" s="273" t="s">
        <v>43</v>
      </c>
      <c r="O1019" s="46"/>
      <c r="P1019" s="226">
        <f>O1019*H1019</f>
        <v>0</v>
      </c>
      <c r="Q1019" s="226">
        <v>0</v>
      </c>
      <c r="R1019" s="226">
        <f>Q1019*H1019</f>
        <v>0</v>
      </c>
      <c r="S1019" s="226">
        <v>0</v>
      </c>
      <c r="T1019" s="227">
        <f>S1019*H1019</f>
        <v>0</v>
      </c>
      <c r="AR1019" s="23" t="s">
        <v>312</v>
      </c>
      <c r="AT1019" s="23" t="s">
        <v>261</v>
      </c>
      <c r="AU1019" s="23" t="s">
        <v>82</v>
      </c>
      <c r="AY1019" s="23" t="s">
        <v>158</v>
      </c>
      <c r="BE1019" s="228">
        <f>IF(N1019="základní",J1019,0)</f>
        <v>0</v>
      </c>
      <c r="BF1019" s="228">
        <f>IF(N1019="snížená",J1019,0)</f>
        <v>0</v>
      </c>
      <c r="BG1019" s="228">
        <f>IF(N1019="zákl. přenesená",J1019,0)</f>
        <v>0</v>
      </c>
      <c r="BH1019" s="228">
        <f>IF(N1019="sníž. přenesená",J1019,0)</f>
        <v>0</v>
      </c>
      <c r="BI1019" s="228">
        <f>IF(N1019="nulová",J1019,0)</f>
        <v>0</v>
      </c>
      <c r="BJ1019" s="23" t="s">
        <v>77</v>
      </c>
      <c r="BK1019" s="228">
        <f>ROUND(I1019*H1019,2)</f>
        <v>0</v>
      </c>
      <c r="BL1019" s="23" t="s">
        <v>236</v>
      </c>
      <c r="BM1019" s="23" t="s">
        <v>1851</v>
      </c>
    </row>
    <row r="1020" spans="2:65" s="1" customFormat="1" ht="25.5" customHeight="1">
      <c r="B1020" s="45"/>
      <c r="C1020" s="264" t="s">
        <v>1852</v>
      </c>
      <c r="D1020" s="264" t="s">
        <v>261</v>
      </c>
      <c r="E1020" s="265" t="s">
        <v>1853</v>
      </c>
      <c r="F1020" s="266" t="s">
        <v>1854</v>
      </c>
      <c r="G1020" s="267" t="s">
        <v>584</v>
      </c>
      <c r="H1020" s="268">
        <v>1</v>
      </c>
      <c r="I1020" s="269"/>
      <c r="J1020" s="270">
        <f>ROUND(I1020*H1020,2)</f>
        <v>0</v>
      </c>
      <c r="K1020" s="266" t="s">
        <v>21</v>
      </c>
      <c r="L1020" s="271"/>
      <c r="M1020" s="272" t="s">
        <v>21</v>
      </c>
      <c r="N1020" s="273" t="s">
        <v>43</v>
      </c>
      <c r="O1020" s="46"/>
      <c r="P1020" s="226">
        <f>O1020*H1020</f>
        <v>0</v>
      </c>
      <c r="Q1020" s="226">
        <v>0</v>
      </c>
      <c r="R1020" s="226">
        <f>Q1020*H1020</f>
        <v>0</v>
      </c>
      <c r="S1020" s="226">
        <v>0</v>
      </c>
      <c r="T1020" s="227">
        <f>S1020*H1020</f>
        <v>0</v>
      </c>
      <c r="AR1020" s="23" t="s">
        <v>312</v>
      </c>
      <c r="AT1020" s="23" t="s">
        <v>261</v>
      </c>
      <c r="AU1020" s="23" t="s">
        <v>82</v>
      </c>
      <c r="AY1020" s="23" t="s">
        <v>158</v>
      </c>
      <c r="BE1020" s="228">
        <f>IF(N1020="základní",J1020,0)</f>
        <v>0</v>
      </c>
      <c r="BF1020" s="228">
        <f>IF(N1020="snížená",J1020,0)</f>
        <v>0</v>
      </c>
      <c r="BG1020" s="228">
        <f>IF(N1020="zákl. přenesená",J1020,0)</f>
        <v>0</v>
      </c>
      <c r="BH1020" s="228">
        <f>IF(N1020="sníž. přenesená",J1020,0)</f>
        <v>0</v>
      </c>
      <c r="BI1020" s="228">
        <f>IF(N1020="nulová",J1020,0)</f>
        <v>0</v>
      </c>
      <c r="BJ1020" s="23" t="s">
        <v>77</v>
      </c>
      <c r="BK1020" s="228">
        <f>ROUND(I1020*H1020,2)</f>
        <v>0</v>
      </c>
      <c r="BL1020" s="23" t="s">
        <v>236</v>
      </c>
      <c r="BM1020" s="23" t="s">
        <v>1855</v>
      </c>
    </row>
    <row r="1021" spans="2:65" s="1" customFormat="1" ht="25.5" customHeight="1">
      <c r="B1021" s="45"/>
      <c r="C1021" s="264" t="s">
        <v>1856</v>
      </c>
      <c r="D1021" s="264" t="s">
        <v>261</v>
      </c>
      <c r="E1021" s="265" t="s">
        <v>1857</v>
      </c>
      <c r="F1021" s="266" t="s">
        <v>1858</v>
      </c>
      <c r="G1021" s="267" t="s">
        <v>584</v>
      </c>
      <c r="H1021" s="268">
        <v>2</v>
      </c>
      <c r="I1021" s="269"/>
      <c r="J1021" s="270">
        <f>ROUND(I1021*H1021,2)</f>
        <v>0</v>
      </c>
      <c r="K1021" s="266" t="s">
        <v>21</v>
      </c>
      <c r="L1021" s="271"/>
      <c r="M1021" s="272" t="s">
        <v>21</v>
      </c>
      <c r="N1021" s="273" t="s">
        <v>43</v>
      </c>
      <c r="O1021" s="46"/>
      <c r="P1021" s="226">
        <f>O1021*H1021</f>
        <v>0</v>
      </c>
      <c r="Q1021" s="226">
        <v>0</v>
      </c>
      <c r="R1021" s="226">
        <f>Q1021*H1021</f>
        <v>0</v>
      </c>
      <c r="S1021" s="226">
        <v>0</v>
      </c>
      <c r="T1021" s="227">
        <f>S1021*H1021</f>
        <v>0</v>
      </c>
      <c r="AR1021" s="23" t="s">
        <v>312</v>
      </c>
      <c r="AT1021" s="23" t="s">
        <v>261</v>
      </c>
      <c r="AU1021" s="23" t="s">
        <v>82</v>
      </c>
      <c r="AY1021" s="23" t="s">
        <v>158</v>
      </c>
      <c r="BE1021" s="228">
        <f>IF(N1021="základní",J1021,0)</f>
        <v>0</v>
      </c>
      <c r="BF1021" s="228">
        <f>IF(N1021="snížená",J1021,0)</f>
        <v>0</v>
      </c>
      <c r="BG1021" s="228">
        <f>IF(N1021="zákl. přenesená",J1021,0)</f>
        <v>0</v>
      </c>
      <c r="BH1021" s="228">
        <f>IF(N1021="sníž. přenesená",J1021,0)</f>
        <v>0</v>
      </c>
      <c r="BI1021" s="228">
        <f>IF(N1021="nulová",J1021,0)</f>
        <v>0</v>
      </c>
      <c r="BJ1021" s="23" t="s">
        <v>77</v>
      </c>
      <c r="BK1021" s="228">
        <f>ROUND(I1021*H1021,2)</f>
        <v>0</v>
      </c>
      <c r="BL1021" s="23" t="s">
        <v>236</v>
      </c>
      <c r="BM1021" s="23" t="s">
        <v>1859</v>
      </c>
    </row>
    <row r="1022" spans="2:65" s="1" customFormat="1" ht="25.5" customHeight="1">
      <c r="B1022" s="45"/>
      <c r="C1022" s="264" t="s">
        <v>1860</v>
      </c>
      <c r="D1022" s="264" t="s">
        <v>261</v>
      </c>
      <c r="E1022" s="265" t="s">
        <v>1861</v>
      </c>
      <c r="F1022" s="266" t="s">
        <v>1862</v>
      </c>
      <c r="G1022" s="267" t="s">
        <v>584</v>
      </c>
      <c r="H1022" s="268">
        <v>1</v>
      </c>
      <c r="I1022" s="269"/>
      <c r="J1022" s="270">
        <f>ROUND(I1022*H1022,2)</f>
        <v>0</v>
      </c>
      <c r="K1022" s="266" t="s">
        <v>21</v>
      </c>
      <c r="L1022" s="271"/>
      <c r="M1022" s="272" t="s">
        <v>21</v>
      </c>
      <c r="N1022" s="273" t="s">
        <v>43</v>
      </c>
      <c r="O1022" s="46"/>
      <c r="P1022" s="226">
        <f>O1022*H1022</f>
        <v>0</v>
      </c>
      <c r="Q1022" s="226">
        <v>0</v>
      </c>
      <c r="R1022" s="226">
        <f>Q1022*H1022</f>
        <v>0</v>
      </c>
      <c r="S1022" s="226">
        <v>0</v>
      </c>
      <c r="T1022" s="227">
        <f>S1022*H1022</f>
        <v>0</v>
      </c>
      <c r="AR1022" s="23" t="s">
        <v>312</v>
      </c>
      <c r="AT1022" s="23" t="s">
        <v>261</v>
      </c>
      <c r="AU1022" s="23" t="s">
        <v>82</v>
      </c>
      <c r="AY1022" s="23" t="s">
        <v>158</v>
      </c>
      <c r="BE1022" s="228">
        <f>IF(N1022="základní",J1022,0)</f>
        <v>0</v>
      </c>
      <c r="BF1022" s="228">
        <f>IF(N1022="snížená",J1022,0)</f>
        <v>0</v>
      </c>
      <c r="BG1022" s="228">
        <f>IF(N1022="zákl. přenesená",J1022,0)</f>
        <v>0</v>
      </c>
      <c r="BH1022" s="228">
        <f>IF(N1022="sníž. přenesená",J1022,0)</f>
        <v>0</v>
      </c>
      <c r="BI1022" s="228">
        <f>IF(N1022="nulová",J1022,0)</f>
        <v>0</v>
      </c>
      <c r="BJ1022" s="23" t="s">
        <v>77</v>
      </c>
      <c r="BK1022" s="228">
        <f>ROUND(I1022*H1022,2)</f>
        <v>0</v>
      </c>
      <c r="BL1022" s="23" t="s">
        <v>236</v>
      </c>
      <c r="BM1022" s="23" t="s">
        <v>1863</v>
      </c>
    </row>
    <row r="1023" spans="2:65" s="1" customFormat="1" ht="25.5" customHeight="1">
      <c r="B1023" s="45"/>
      <c r="C1023" s="264" t="s">
        <v>1864</v>
      </c>
      <c r="D1023" s="264" t="s">
        <v>261</v>
      </c>
      <c r="E1023" s="265" t="s">
        <v>1865</v>
      </c>
      <c r="F1023" s="266" t="s">
        <v>1866</v>
      </c>
      <c r="G1023" s="267" t="s">
        <v>584</v>
      </c>
      <c r="H1023" s="268">
        <v>1</v>
      </c>
      <c r="I1023" s="269"/>
      <c r="J1023" s="270">
        <f>ROUND(I1023*H1023,2)</f>
        <v>0</v>
      </c>
      <c r="K1023" s="266" t="s">
        <v>21</v>
      </c>
      <c r="L1023" s="271"/>
      <c r="M1023" s="272" t="s">
        <v>21</v>
      </c>
      <c r="N1023" s="273" t="s">
        <v>43</v>
      </c>
      <c r="O1023" s="46"/>
      <c r="P1023" s="226">
        <f>O1023*H1023</f>
        <v>0</v>
      </c>
      <c r="Q1023" s="226">
        <v>0</v>
      </c>
      <c r="R1023" s="226">
        <f>Q1023*H1023</f>
        <v>0</v>
      </c>
      <c r="S1023" s="226">
        <v>0</v>
      </c>
      <c r="T1023" s="227">
        <f>S1023*H1023</f>
        <v>0</v>
      </c>
      <c r="AR1023" s="23" t="s">
        <v>312</v>
      </c>
      <c r="AT1023" s="23" t="s">
        <v>261</v>
      </c>
      <c r="AU1023" s="23" t="s">
        <v>82</v>
      </c>
      <c r="AY1023" s="23" t="s">
        <v>158</v>
      </c>
      <c r="BE1023" s="228">
        <f>IF(N1023="základní",J1023,0)</f>
        <v>0</v>
      </c>
      <c r="BF1023" s="228">
        <f>IF(N1023="snížená",J1023,0)</f>
        <v>0</v>
      </c>
      <c r="BG1023" s="228">
        <f>IF(N1023="zákl. přenesená",J1023,0)</f>
        <v>0</v>
      </c>
      <c r="BH1023" s="228">
        <f>IF(N1023="sníž. přenesená",J1023,0)</f>
        <v>0</v>
      </c>
      <c r="BI1023" s="228">
        <f>IF(N1023="nulová",J1023,0)</f>
        <v>0</v>
      </c>
      <c r="BJ1023" s="23" t="s">
        <v>77</v>
      </c>
      <c r="BK1023" s="228">
        <f>ROUND(I1023*H1023,2)</f>
        <v>0</v>
      </c>
      <c r="BL1023" s="23" t="s">
        <v>236</v>
      </c>
      <c r="BM1023" s="23" t="s">
        <v>1867</v>
      </c>
    </row>
    <row r="1024" spans="2:65" s="1" customFormat="1" ht="25.5" customHeight="1">
      <c r="B1024" s="45"/>
      <c r="C1024" s="264" t="s">
        <v>1868</v>
      </c>
      <c r="D1024" s="264" t="s">
        <v>261</v>
      </c>
      <c r="E1024" s="265" t="s">
        <v>1869</v>
      </c>
      <c r="F1024" s="266" t="s">
        <v>1870</v>
      </c>
      <c r="G1024" s="267" t="s">
        <v>584</v>
      </c>
      <c r="H1024" s="268">
        <v>2</v>
      </c>
      <c r="I1024" s="269"/>
      <c r="J1024" s="270">
        <f>ROUND(I1024*H1024,2)</f>
        <v>0</v>
      </c>
      <c r="K1024" s="266" t="s">
        <v>21</v>
      </c>
      <c r="L1024" s="271"/>
      <c r="M1024" s="272" t="s">
        <v>21</v>
      </c>
      <c r="N1024" s="273" t="s">
        <v>43</v>
      </c>
      <c r="O1024" s="46"/>
      <c r="P1024" s="226">
        <f>O1024*H1024</f>
        <v>0</v>
      </c>
      <c r="Q1024" s="226">
        <v>0</v>
      </c>
      <c r="R1024" s="226">
        <f>Q1024*H1024</f>
        <v>0</v>
      </c>
      <c r="S1024" s="226">
        <v>0</v>
      </c>
      <c r="T1024" s="227">
        <f>S1024*H1024</f>
        <v>0</v>
      </c>
      <c r="AR1024" s="23" t="s">
        <v>312</v>
      </c>
      <c r="AT1024" s="23" t="s">
        <v>261</v>
      </c>
      <c r="AU1024" s="23" t="s">
        <v>82</v>
      </c>
      <c r="AY1024" s="23" t="s">
        <v>158</v>
      </c>
      <c r="BE1024" s="228">
        <f>IF(N1024="základní",J1024,0)</f>
        <v>0</v>
      </c>
      <c r="BF1024" s="228">
        <f>IF(N1024="snížená",J1024,0)</f>
        <v>0</v>
      </c>
      <c r="BG1024" s="228">
        <f>IF(N1024="zákl. přenesená",J1024,0)</f>
        <v>0</v>
      </c>
      <c r="BH1024" s="228">
        <f>IF(N1024="sníž. přenesená",J1024,0)</f>
        <v>0</v>
      </c>
      <c r="BI1024" s="228">
        <f>IF(N1024="nulová",J1024,0)</f>
        <v>0</v>
      </c>
      <c r="BJ1024" s="23" t="s">
        <v>77</v>
      </c>
      <c r="BK1024" s="228">
        <f>ROUND(I1024*H1024,2)</f>
        <v>0</v>
      </c>
      <c r="BL1024" s="23" t="s">
        <v>236</v>
      </c>
      <c r="BM1024" s="23" t="s">
        <v>1871</v>
      </c>
    </row>
    <row r="1025" spans="2:65" s="1" customFormat="1" ht="25.5" customHeight="1">
      <c r="B1025" s="45"/>
      <c r="C1025" s="264" t="s">
        <v>1872</v>
      </c>
      <c r="D1025" s="264" t="s">
        <v>261</v>
      </c>
      <c r="E1025" s="265" t="s">
        <v>1873</v>
      </c>
      <c r="F1025" s="266" t="s">
        <v>1874</v>
      </c>
      <c r="G1025" s="267" t="s">
        <v>584</v>
      </c>
      <c r="H1025" s="268">
        <v>6</v>
      </c>
      <c r="I1025" s="269"/>
      <c r="J1025" s="270">
        <f>ROUND(I1025*H1025,2)</f>
        <v>0</v>
      </c>
      <c r="K1025" s="266" t="s">
        <v>21</v>
      </c>
      <c r="L1025" s="271"/>
      <c r="M1025" s="272" t="s">
        <v>21</v>
      </c>
      <c r="N1025" s="273" t="s">
        <v>43</v>
      </c>
      <c r="O1025" s="46"/>
      <c r="P1025" s="226">
        <f>O1025*H1025</f>
        <v>0</v>
      </c>
      <c r="Q1025" s="226">
        <v>0</v>
      </c>
      <c r="R1025" s="226">
        <f>Q1025*H1025</f>
        <v>0</v>
      </c>
      <c r="S1025" s="226">
        <v>0</v>
      </c>
      <c r="T1025" s="227">
        <f>S1025*H1025</f>
        <v>0</v>
      </c>
      <c r="AR1025" s="23" t="s">
        <v>312</v>
      </c>
      <c r="AT1025" s="23" t="s">
        <v>261</v>
      </c>
      <c r="AU1025" s="23" t="s">
        <v>82</v>
      </c>
      <c r="AY1025" s="23" t="s">
        <v>158</v>
      </c>
      <c r="BE1025" s="228">
        <f>IF(N1025="základní",J1025,0)</f>
        <v>0</v>
      </c>
      <c r="BF1025" s="228">
        <f>IF(N1025="snížená",J1025,0)</f>
        <v>0</v>
      </c>
      <c r="BG1025" s="228">
        <f>IF(N1025="zákl. přenesená",J1025,0)</f>
        <v>0</v>
      </c>
      <c r="BH1025" s="228">
        <f>IF(N1025="sníž. přenesená",J1025,0)</f>
        <v>0</v>
      </c>
      <c r="BI1025" s="228">
        <f>IF(N1025="nulová",J1025,0)</f>
        <v>0</v>
      </c>
      <c r="BJ1025" s="23" t="s">
        <v>77</v>
      </c>
      <c r="BK1025" s="228">
        <f>ROUND(I1025*H1025,2)</f>
        <v>0</v>
      </c>
      <c r="BL1025" s="23" t="s">
        <v>236</v>
      </c>
      <c r="BM1025" s="23" t="s">
        <v>1875</v>
      </c>
    </row>
    <row r="1026" spans="2:65" s="1" customFormat="1" ht="38.25" customHeight="1">
      <c r="B1026" s="45"/>
      <c r="C1026" s="264" t="s">
        <v>1876</v>
      </c>
      <c r="D1026" s="264" t="s">
        <v>261</v>
      </c>
      <c r="E1026" s="265" t="s">
        <v>1877</v>
      </c>
      <c r="F1026" s="266" t="s">
        <v>1878</v>
      </c>
      <c r="G1026" s="267" t="s">
        <v>584</v>
      </c>
      <c r="H1026" s="268">
        <v>1</v>
      </c>
      <c r="I1026" s="269"/>
      <c r="J1026" s="270">
        <f>ROUND(I1026*H1026,2)</f>
        <v>0</v>
      </c>
      <c r="K1026" s="266" t="s">
        <v>21</v>
      </c>
      <c r="L1026" s="271"/>
      <c r="M1026" s="272" t="s">
        <v>21</v>
      </c>
      <c r="N1026" s="273" t="s">
        <v>43</v>
      </c>
      <c r="O1026" s="46"/>
      <c r="P1026" s="226">
        <f>O1026*H1026</f>
        <v>0</v>
      </c>
      <c r="Q1026" s="226">
        <v>0</v>
      </c>
      <c r="R1026" s="226">
        <f>Q1026*H1026</f>
        <v>0</v>
      </c>
      <c r="S1026" s="226">
        <v>0</v>
      </c>
      <c r="T1026" s="227">
        <f>S1026*H1026</f>
        <v>0</v>
      </c>
      <c r="AR1026" s="23" t="s">
        <v>312</v>
      </c>
      <c r="AT1026" s="23" t="s">
        <v>261</v>
      </c>
      <c r="AU1026" s="23" t="s">
        <v>82</v>
      </c>
      <c r="AY1026" s="23" t="s">
        <v>158</v>
      </c>
      <c r="BE1026" s="228">
        <f>IF(N1026="základní",J1026,0)</f>
        <v>0</v>
      </c>
      <c r="BF1026" s="228">
        <f>IF(N1026="snížená",J1026,0)</f>
        <v>0</v>
      </c>
      <c r="BG1026" s="228">
        <f>IF(N1026="zákl. přenesená",J1026,0)</f>
        <v>0</v>
      </c>
      <c r="BH1026" s="228">
        <f>IF(N1026="sníž. přenesená",J1026,0)</f>
        <v>0</v>
      </c>
      <c r="BI1026" s="228">
        <f>IF(N1026="nulová",J1026,0)</f>
        <v>0</v>
      </c>
      <c r="BJ1026" s="23" t="s">
        <v>77</v>
      </c>
      <c r="BK1026" s="228">
        <f>ROUND(I1026*H1026,2)</f>
        <v>0</v>
      </c>
      <c r="BL1026" s="23" t="s">
        <v>236</v>
      </c>
      <c r="BM1026" s="23" t="s">
        <v>1879</v>
      </c>
    </row>
    <row r="1027" spans="2:65" s="1" customFormat="1" ht="38.25" customHeight="1">
      <c r="B1027" s="45"/>
      <c r="C1027" s="264" t="s">
        <v>1880</v>
      </c>
      <c r="D1027" s="264" t="s">
        <v>261</v>
      </c>
      <c r="E1027" s="265" t="s">
        <v>1881</v>
      </c>
      <c r="F1027" s="266" t="s">
        <v>1882</v>
      </c>
      <c r="G1027" s="267" t="s">
        <v>584</v>
      </c>
      <c r="H1027" s="268">
        <v>2</v>
      </c>
      <c r="I1027" s="269"/>
      <c r="J1027" s="270">
        <f>ROUND(I1027*H1027,2)</f>
        <v>0</v>
      </c>
      <c r="K1027" s="266" t="s">
        <v>21</v>
      </c>
      <c r="L1027" s="271"/>
      <c r="M1027" s="272" t="s">
        <v>21</v>
      </c>
      <c r="N1027" s="273" t="s">
        <v>43</v>
      </c>
      <c r="O1027" s="46"/>
      <c r="P1027" s="226">
        <f>O1027*H1027</f>
        <v>0</v>
      </c>
      <c r="Q1027" s="226">
        <v>0</v>
      </c>
      <c r="R1027" s="226">
        <f>Q1027*H1027</f>
        <v>0</v>
      </c>
      <c r="S1027" s="226">
        <v>0</v>
      </c>
      <c r="T1027" s="227">
        <f>S1027*H1027</f>
        <v>0</v>
      </c>
      <c r="AR1027" s="23" t="s">
        <v>312</v>
      </c>
      <c r="AT1027" s="23" t="s">
        <v>261</v>
      </c>
      <c r="AU1027" s="23" t="s">
        <v>82</v>
      </c>
      <c r="AY1027" s="23" t="s">
        <v>158</v>
      </c>
      <c r="BE1027" s="228">
        <f>IF(N1027="základní",J1027,0)</f>
        <v>0</v>
      </c>
      <c r="BF1027" s="228">
        <f>IF(N1027="snížená",J1027,0)</f>
        <v>0</v>
      </c>
      <c r="BG1027" s="228">
        <f>IF(N1027="zákl. přenesená",J1027,0)</f>
        <v>0</v>
      </c>
      <c r="BH1027" s="228">
        <f>IF(N1027="sníž. přenesená",J1027,0)</f>
        <v>0</v>
      </c>
      <c r="BI1027" s="228">
        <f>IF(N1027="nulová",J1027,0)</f>
        <v>0</v>
      </c>
      <c r="BJ1027" s="23" t="s">
        <v>77</v>
      </c>
      <c r="BK1027" s="228">
        <f>ROUND(I1027*H1027,2)</f>
        <v>0</v>
      </c>
      <c r="BL1027" s="23" t="s">
        <v>236</v>
      </c>
      <c r="BM1027" s="23" t="s">
        <v>1883</v>
      </c>
    </row>
    <row r="1028" spans="2:65" s="1" customFormat="1" ht="25.5" customHeight="1">
      <c r="B1028" s="45"/>
      <c r="C1028" s="264" t="s">
        <v>1884</v>
      </c>
      <c r="D1028" s="264" t="s">
        <v>261</v>
      </c>
      <c r="E1028" s="265" t="s">
        <v>1885</v>
      </c>
      <c r="F1028" s="266" t="s">
        <v>1886</v>
      </c>
      <c r="G1028" s="267" t="s">
        <v>584</v>
      </c>
      <c r="H1028" s="268">
        <v>1</v>
      </c>
      <c r="I1028" s="269"/>
      <c r="J1028" s="270">
        <f>ROUND(I1028*H1028,2)</f>
        <v>0</v>
      </c>
      <c r="K1028" s="266" t="s">
        <v>21</v>
      </c>
      <c r="L1028" s="271"/>
      <c r="M1028" s="272" t="s">
        <v>21</v>
      </c>
      <c r="N1028" s="273" t="s">
        <v>43</v>
      </c>
      <c r="O1028" s="46"/>
      <c r="P1028" s="226">
        <f>O1028*H1028</f>
        <v>0</v>
      </c>
      <c r="Q1028" s="226">
        <v>0</v>
      </c>
      <c r="R1028" s="226">
        <f>Q1028*H1028</f>
        <v>0</v>
      </c>
      <c r="S1028" s="226">
        <v>0</v>
      </c>
      <c r="T1028" s="227">
        <f>S1028*H1028</f>
        <v>0</v>
      </c>
      <c r="AR1028" s="23" t="s">
        <v>312</v>
      </c>
      <c r="AT1028" s="23" t="s">
        <v>261</v>
      </c>
      <c r="AU1028" s="23" t="s">
        <v>82</v>
      </c>
      <c r="AY1028" s="23" t="s">
        <v>158</v>
      </c>
      <c r="BE1028" s="228">
        <f>IF(N1028="základní",J1028,0)</f>
        <v>0</v>
      </c>
      <c r="BF1028" s="228">
        <f>IF(N1028="snížená",J1028,0)</f>
        <v>0</v>
      </c>
      <c r="BG1028" s="228">
        <f>IF(N1028="zákl. přenesená",J1028,0)</f>
        <v>0</v>
      </c>
      <c r="BH1028" s="228">
        <f>IF(N1028="sníž. přenesená",J1028,0)</f>
        <v>0</v>
      </c>
      <c r="BI1028" s="228">
        <f>IF(N1028="nulová",J1028,0)</f>
        <v>0</v>
      </c>
      <c r="BJ1028" s="23" t="s">
        <v>77</v>
      </c>
      <c r="BK1028" s="228">
        <f>ROUND(I1028*H1028,2)</f>
        <v>0</v>
      </c>
      <c r="BL1028" s="23" t="s">
        <v>236</v>
      </c>
      <c r="BM1028" s="23" t="s">
        <v>1887</v>
      </c>
    </row>
    <row r="1029" spans="2:65" s="1" customFormat="1" ht="38.25" customHeight="1">
      <c r="B1029" s="45"/>
      <c r="C1029" s="264" t="s">
        <v>1888</v>
      </c>
      <c r="D1029" s="264" t="s">
        <v>261</v>
      </c>
      <c r="E1029" s="265" t="s">
        <v>1889</v>
      </c>
      <c r="F1029" s="266" t="s">
        <v>1890</v>
      </c>
      <c r="G1029" s="267" t="s">
        <v>584</v>
      </c>
      <c r="H1029" s="268">
        <v>2</v>
      </c>
      <c r="I1029" s="269"/>
      <c r="J1029" s="270">
        <f>ROUND(I1029*H1029,2)</f>
        <v>0</v>
      </c>
      <c r="K1029" s="266" t="s">
        <v>21</v>
      </c>
      <c r="L1029" s="271"/>
      <c r="M1029" s="272" t="s">
        <v>21</v>
      </c>
      <c r="N1029" s="273" t="s">
        <v>43</v>
      </c>
      <c r="O1029" s="46"/>
      <c r="P1029" s="226">
        <f>O1029*H1029</f>
        <v>0</v>
      </c>
      <c r="Q1029" s="226">
        <v>0</v>
      </c>
      <c r="R1029" s="226">
        <f>Q1029*H1029</f>
        <v>0</v>
      </c>
      <c r="S1029" s="226">
        <v>0</v>
      </c>
      <c r="T1029" s="227">
        <f>S1029*H1029</f>
        <v>0</v>
      </c>
      <c r="AR1029" s="23" t="s">
        <v>312</v>
      </c>
      <c r="AT1029" s="23" t="s">
        <v>261</v>
      </c>
      <c r="AU1029" s="23" t="s">
        <v>82</v>
      </c>
      <c r="AY1029" s="23" t="s">
        <v>158</v>
      </c>
      <c r="BE1029" s="228">
        <f>IF(N1029="základní",J1029,0)</f>
        <v>0</v>
      </c>
      <c r="BF1029" s="228">
        <f>IF(N1029="snížená",J1029,0)</f>
        <v>0</v>
      </c>
      <c r="BG1029" s="228">
        <f>IF(N1029="zákl. přenesená",J1029,0)</f>
        <v>0</v>
      </c>
      <c r="BH1029" s="228">
        <f>IF(N1029="sníž. přenesená",J1029,0)</f>
        <v>0</v>
      </c>
      <c r="BI1029" s="228">
        <f>IF(N1029="nulová",J1029,0)</f>
        <v>0</v>
      </c>
      <c r="BJ1029" s="23" t="s">
        <v>77</v>
      </c>
      <c r="BK1029" s="228">
        <f>ROUND(I1029*H1029,2)</f>
        <v>0</v>
      </c>
      <c r="BL1029" s="23" t="s">
        <v>236</v>
      </c>
      <c r="BM1029" s="23" t="s">
        <v>1891</v>
      </c>
    </row>
    <row r="1030" spans="2:65" s="1" customFormat="1" ht="25.5" customHeight="1">
      <c r="B1030" s="45"/>
      <c r="C1030" s="264" t="s">
        <v>1892</v>
      </c>
      <c r="D1030" s="264" t="s">
        <v>261</v>
      </c>
      <c r="E1030" s="265" t="s">
        <v>1893</v>
      </c>
      <c r="F1030" s="266" t="s">
        <v>1894</v>
      </c>
      <c r="G1030" s="267" t="s">
        <v>584</v>
      </c>
      <c r="H1030" s="268">
        <v>3</v>
      </c>
      <c r="I1030" s="269"/>
      <c r="J1030" s="270">
        <f>ROUND(I1030*H1030,2)</f>
        <v>0</v>
      </c>
      <c r="K1030" s="266" t="s">
        <v>21</v>
      </c>
      <c r="L1030" s="271"/>
      <c r="M1030" s="272" t="s">
        <v>21</v>
      </c>
      <c r="N1030" s="273" t="s">
        <v>43</v>
      </c>
      <c r="O1030" s="46"/>
      <c r="P1030" s="226">
        <f>O1030*H1030</f>
        <v>0</v>
      </c>
      <c r="Q1030" s="226">
        <v>0</v>
      </c>
      <c r="R1030" s="226">
        <f>Q1030*H1030</f>
        <v>0</v>
      </c>
      <c r="S1030" s="226">
        <v>0</v>
      </c>
      <c r="T1030" s="227">
        <f>S1030*H1030</f>
        <v>0</v>
      </c>
      <c r="AR1030" s="23" t="s">
        <v>312</v>
      </c>
      <c r="AT1030" s="23" t="s">
        <v>261</v>
      </c>
      <c r="AU1030" s="23" t="s">
        <v>82</v>
      </c>
      <c r="AY1030" s="23" t="s">
        <v>158</v>
      </c>
      <c r="BE1030" s="228">
        <f>IF(N1030="základní",J1030,0)</f>
        <v>0</v>
      </c>
      <c r="BF1030" s="228">
        <f>IF(N1030="snížená",J1030,0)</f>
        <v>0</v>
      </c>
      <c r="BG1030" s="228">
        <f>IF(N1030="zákl. přenesená",J1030,0)</f>
        <v>0</v>
      </c>
      <c r="BH1030" s="228">
        <f>IF(N1030="sníž. přenesená",J1030,0)</f>
        <v>0</v>
      </c>
      <c r="BI1030" s="228">
        <f>IF(N1030="nulová",J1030,0)</f>
        <v>0</v>
      </c>
      <c r="BJ1030" s="23" t="s">
        <v>77</v>
      </c>
      <c r="BK1030" s="228">
        <f>ROUND(I1030*H1030,2)</f>
        <v>0</v>
      </c>
      <c r="BL1030" s="23" t="s">
        <v>236</v>
      </c>
      <c r="BM1030" s="23" t="s">
        <v>1895</v>
      </c>
    </row>
    <row r="1031" spans="2:65" s="1" customFormat="1" ht="25.5" customHeight="1">
      <c r="B1031" s="45"/>
      <c r="C1031" s="264" t="s">
        <v>1896</v>
      </c>
      <c r="D1031" s="264" t="s">
        <v>261</v>
      </c>
      <c r="E1031" s="265" t="s">
        <v>1897</v>
      </c>
      <c r="F1031" s="266" t="s">
        <v>1898</v>
      </c>
      <c r="G1031" s="267" t="s">
        <v>584</v>
      </c>
      <c r="H1031" s="268">
        <v>1</v>
      </c>
      <c r="I1031" s="269"/>
      <c r="J1031" s="270">
        <f>ROUND(I1031*H1031,2)</f>
        <v>0</v>
      </c>
      <c r="K1031" s="266" t="s">
        <v>21</v>
      </c>
      <c r="L1031" s="271"/>
      <c r="M1031" s="272" t="s">
        <v>21</v>
      </c>
      <c r="N1031" s="273" t="s">
        <v>43</v>
      </c>
      <c r="O1031" s="46"/>
      <c r="P1031" s="226">
        <f>O1031*H1031</f>
        <v>0</v>
      </c>
      <c r="Q1031" s="226">
        <v>0</v>
      </c>
      <c r="R1031" s="226">
        <f>Q1031*H1031</f>
        <v>0</v>
      </c>
      <c r="S1031" s="226">
        <v>0</v>
      </c>
      <c r="T1031" s="227">
        <f>S1031*H1031</f>
        <v>0</v>
      </c>
      <c r="AR1031" s="23" t="s">
        <v>312</v>
      </c>
      <c r="AT1031" s="23" t="s">
        <v>261</v>
      </c>
      <c r="AU1031" s="23" t="s">
        <v>82</v>
      </c>
      <c r="AY1031" s="23" t="s">
        <v>158</v>
      </c>
      <c r="BE1031" s="228">
        <f>IF(N1031="základní",J1031,0)</f>
        <v>0</v>
      </c>
      <c r="BF1031" s="228">
        <f>IF(N1031="snížená",J1031,0)</f>
        <v>0</v>
      </c>
      <c r="BG1031" s="228">
        <f>IF(N1031="zákl. přenesená",J1031,0)</f>
        <v>0</v>
      </c>
      <c r="BH1031" s="228">
        <f>IF(N1031="sníž. přenesená",J1031,0)</f>
        <v>0</v>
      </c>
      <c r="BI1031" s="228">
        <f>IF(N1031="nulová",J1031,0)</f>
        <v>0</v>
      </c>
      <c r="BJ1031" s="23" t="s">
        <v>77</v>
      </c>
      <c r="BK1031" s="228">
        <f>ROUND(I1031*H1031,2)</f>
        <v>0</v>
      </c>
      <c r="BL1031" s="23" t="s">
        <v>236</v>
      </c>
      <c r="BM1031" s="23" t="s">
        <v>1899</v>
      </c>
    </row>
    <row r="1032" spans="2:65" s="1" customFormat="1" ht="25.5" customHeight="1">
      <c r="B1032" s="45"/>
      <c r="C1032" s="217" t="s">
        <v>1900</v>
      </c>
      <c r="D1032" s="217" t="s">
        <v>160</v>
      </c>
      <c r="E1032" s="218" t="s">
        <v>1901</v>
      </c>
      <c r="F1032" s="219" t="s">
        <v>1902</v>
      </c>
      <c r="G1032" s="220" t="s">
        <v>163</v>
      </c>
      <c r="H1032" s="221">
        <v>13.217</v>
      </c>
      <c r="I1032" s="222"/>
      <c r="J1032" s="223">
        <f>ROUND(I1032*H1032,2)</f>
        <v>0</v>
      </c>
      <c r="K1032" s="219" t="s">
        <v>164</v>
      </c>
      <c r="L1032" s="71"/>
      <c r="M1032" s="224" t="s">
        <v>21</v>
      </c>
      <c r="N1032" s="225" t="s">
        <v>43</v>
      </c>
      <c r="O1032" s="46"/>
      <c r="P1032" s="226">
        <f>O1032*H1032</f>
        <v>0</v>
      </c>
      <c r="Q1032" s="226">
        <v>0.00025</v>
      </c>
      <c r="R1032" s="226">
        <f>Q1032*H1032</f>
        <v>0.0033042500000000003</v>
      </c>
      <c r="S1032" s="226">
        <v>0</v>
      </c>
      <c r="T1032" s="227">
        <f>S1032*H1032</f>
        <v>0</v>
      </c>
      <c r="AR1032" s="23" t="s">
        <v>236</v>
      </c>
      <c r="AT1032" s="23" t="s">
        <v>160</v>
      </c>
      <c r="AU1032" s="23" t="s">
        <v>82</v>
      </c>
      <c r="AY1032" s="23" t="s">
        <v>158</v>
      </c>
      <c r="BE1032" s="228">
        <f>IF(N1032="základní",J1032,0)</f>
        <v>0</v>
      </c>
      <c r="BF1032" s="228">
        <f>IF(N1032="snížená",J1032,0)</f>
        <v>0</v>
      </c>
      <c r="BG1032" s="228">
        <f>IF(N1032="zákl. přenesená",J1032,0)</f>
        <v>0</v>
      </c>
      <c r="BH1032" s="228">
        <f>IF(N1032="sníž. přenesená",J1032,0)</f>
        <v>0</v>
      </c>
      <c r="BI1032" s="228">
        <f>IF(N1032="nulová",J1032,0)</f>
        <v>0</v>
      </c>
      <c r="BJ1032" s="23" t="s">
        <v>77</v>
      </c>
      <c r="BK1032" s="228">
        <f>ROUND(I1032*H1032,2)</f>
        <v>0</v>
      </c>
      <c r="BL1032" s="23" t="s">
        <v>236</v>
      </c>
      <c r="BM1032" s="23" t="s">
        <v>1903</v>
      </c>
    </row>
    <row r="1033" spans="2:47" s="1" customFormat="1" ht="13.5">
      <c r="B1033" s="45"/>
      <c r="C1033" s="73"/>
      <c r="D1033" s="229" t="s">
        <v>167</v>
      </c>
      <c r="E1033" s="73"/>
      <c r="F1033" s="230" t="s">
        <v>1682</v>
      </c>
      <c r="G1033" s="73"/>
      <c r="H1033" s="73"/>
      <c r="I1033" s="188"/>
      <c r="J1033" s="73"/>
      <c r="K1033" s="73"/>
      <c r="L1033" s="71"/>
      <c r="M1033" s="231"/>
      <c r="N1033" s="46"/>
      <c r="O1033" s="46"/>
      <c r="P1033" s="46"/>
      <c r="Q1033" s="46"/>
      <c r="R1033" s="46"/>
      <c r="S1033" s="46"/>
      <c r="T1033" s="94"/>
      <c r="AT1033" s="23" t="s">
        <v>167</v>
      </c>
      <c r="AU1033" s="23" t="s">
        <v>82</v>
      </c>
    </row>
    <row r="1034" spans="2:51" s="12" customFormat="1" ht="13.5">
      <c r="B1034" s="242"/>
      <c r="C1034" s="243"/>
      <c r="D1034" s="229" t="s">
        <v>208</v>
      </c>
      <c r="E1034" s="244" t="s">
        <v>21</v>
      </c>
      <c r="F1034" s="245" t="s">
        <v>1904</v>
      </c>
      <c r="G1034" s="243"/>
      <c r="H1034" s="246">
        <v>13.217</v>
      </c>
      <c r="I1034" s="247"/>
      <c r="J1034" s="243"/>
      <c r="K1034" s="243"/>
      <c r="L1034" s="248"/>
      <c r="M1034" s="249"/>
      <c r="N1034" s="250"/>
      <c r="O1034" s="250"/>
      <c r="P1034" s="250"/>
      <c r="Q1034" s="250"/>
      <c r="R1034" s="250"/>
      <c r="S1034" s="250"/>
      <c r="T1034" s="251"/>
      <c r="AT1034" s="252" t="s">
        <v>208</v>
      </c>
      <c r="AU1034" s="252" t="s">
        <v>82</v>
      </c>
      <c r="AV1034" s="12" t="s">
        <v>82</v>
      </c>
      <c r="AW1034" s="12" t="s">
        <v>35</v>
      </c>
      <c r="AX1034" s="12" t="s">
        <v>72</v>
      </c>
      <c r="AY1034" s="252" t="s">
        <v>158</v>
      </c>
    </row>
    <row r="1035" spans="2:51" s="13" customFormat="1" ht="13.5">
      <c r="B1035" s="253"/>
      <c r="C1035" s="254"/>
      <c r="D1035" s="229" t="s">
        <v>208</v>
      </c>
      <c r="E1035" s="255" t="s">
        <v>21</v>
      </c>
      <c r="F1035" s="256" t="s">
        <v>211</v>
      </c>
      <c r="G1035" s="254"/>
      <c r="H1035" s="257">
        <v>13.217</v>
      </c>
      <c r="I1035" s="258"/>
      <c r="J1035" s="254"/>
      <c r="K1035" s="254"/>
      <c r="L1035" s="259"/>
      <c r="M1035" s="260"/>
      <c r="N1035" s="261"/>
      <c r="O1035" s="261"/>
      <c r="P1035" s="261"/>
      <c r="Q1035" s="261"/>
      <c r="R1035" s="261"/>
      <c r="S1035" s="261"/>
      <c r="T1035" s="262"/>
      <c r="AT1035" s="263" t="s">
        <v>208</v>
      </c>
      <c r="AU1035" s="263" t="s">
        <v>82</v>
      </c>
      <c r="AV1035" s="13" t="s">
        <v>165</v>
      </c>
      <c r="AW1035" s="13" t="s">
        <v>35</v>
      </c>
      <c r="AX1035" s="13" t="s">
        <v>77</v>
      </c>
      <c r="AY1035" s="263" t="s">
        <v>158</v>
      </c>
    </row>
    <row r="1036" spans="2:65" s="1" customFormat="1" ht="25.5" customHeight="1">
      <c r="B1036" s="45"/>
      <c r="C1036" s="264" t="s">
        <v>1905</v>
      </c>
      <c r="D1036" s="264" t="s">
        <v>261</v>
      </c>
      <c r="E1036" s="265" t="s">
        <v>1906</v>
      </c>
      <c r="F1036" s="266" t="s">
        <v>1907</v>
      </c>
      <c r="G1036" s="267" t="s">
        <v>584</v>
      </c>
      <c r="H1036" s="268">
        <v>1</v>
      </c>
      <c r="I1036" s="269"/>
      <c r="J1036" s="270">
        <f>ROUND(I1036*H1036,2)</f>
        <v>0</v>
      </c>
      <c r="K1036" s="266" t="s">
        <v>21</v>
      </c>
      <c r="L1036" s="271"/>
      <c r="M1036" s="272" t="s">
        <v>21</v>
      </c>
      <c r="N1036" s="273" t="s">
        <v>43</v>
      </c>
      <c r="O1036" s="46"/>
      <c r="P1036" s="226">
        <f>O1036*H1036</f>
        <v>0</v>
      </c>
      <c r="Q1036" s="226">
        <v>0</v>
      </c>
      <c r="R1036" s="226">
        <f>Q1036*H1036</f>
        <v>0</v>
      </c>
      <c r="S1036" s="226">
        <v>0</v>
      </c>
      <c r="T1036" s="227">
        <f>S1036*H1036</f>
        <v>0</v>
      </c>
      <c r="AR1036" s="23" t="s">
        <v>312</v>
      </c>
      <c r="AT1036" s="23" t="s">
        <v>261</v>
      </c>
      <c r="AU1036" s="23" t="s">
        <v>82</v>
      </c>
      <c r="AY1036" s="23" t="s">
        <v>158</v>
      </c>
      <c r="BE1036" s="228">
        <f>IF(N1036="základní",J1036,0)</f>
        <v>0</v>
      </c>
      <c r="BF1036" s="228">
        <f>IF(N1036="snížená",J1036,0)</f>
        <v>0</v>
      </c>
      <c r="BG1036" s="228">
        <f>IF(N1036="zákl. přenesená",J1036,0)</f>
        <v>0</v>
      </c>
      <c r="BH1036" s="228">
        <f>IF(N1036="sníž. přenesená",J1036,0)</f>
        <v>0</v>
      </c>
      <c r="BI1036" s="228">
        <f>IF(N1036="nulová",J1036,0)</f>
        <v>0</v>
      </c>
      <c r="BJ1036" s="23" t="s">
        <v>77</v>
      </c>
      <c r="BK1036" s="228">
        <f>ROUND(I1036*H1036,2)</f>
        <v>0</v>
      </c>
      <c r="BL1036" s="23" t="s">
        <v>236</v>
      </c>
      <c r="BM1036" s="23" t="s">
        <v>1908</v>
      </c>
    </row>
    <row r="1037" spans="2:65" s="1" customFormat="1" ht="25.5" customHeight="1">
      <c r="B1037" s="45"/>
      <c r="C1037" s="264" t="s">
        <v>1909</v>
      </c>
      <c r="D1037" s="264" t="s">
        <v>261</v>
      </c>
      <c r="E1037" s="265" t="s">
        <v>1910</v>
      </c>
      <c r="F1037" s="266" t="s">
        <v>1911</v>
      </c>
      <c r="G1037" s="267" t="s">
        <v>584</v>
      </c>
      <c r="H1037" s="268">
        <v>1</v>
      </c>
      <c r="I1037" s="269"/>
      <c r="J1037" s="270">
        <f>ROUND(I1037*H1037,2)</f>
        <v>0</v>
      </c>
      <c r="K1037" s="266" t="s">
        <v>21</v>
      </c>
      <c r="L1037" s="271"/>
      <c r="M1037" s="272" t="s">
        <v>21</v>
      </c>
      <c r="N1037" s="273" t="s">
        <v>43</v>
      </c>
      <c r="O1037" s="46"/>
      <c r="P1037" s="226">
        <f>O1037*H1037</f>
        <v>0</v>
      </c>
      <c r="Q1037" s="226">
        <v>0</v>
      </c>
      <c r="R1037" s="226">
        <f>Q1037*H1037</f>
        <v>0</v>
      </c>
      <c r="S1037" s="226">
        <v>0</v>
      </c>
      <c r="T1037" s="227">
        <f>S1037*H1037</f>
        <v>0</v>
      </c>
      <c r="AR1037" s="23" t="s">
        <v>312</v>
      </c>
      <c r="AT1037" s="23" t="s">
        <v>261</v>
      </c>
      <c r="AU1037" s="23" t="s">
        <v>82</v>
      </c>
      <c r="AY1037" s="23" t="s">
        <v>158</v>
      </c>
      <c r="BE1037" s="228">
        <f>IF(N1037="základní",J1037,0)</f>
        <v>0</v>
      </c>
      <c r="BF1037" s="228">
        <f>IF(N1037="snížená",J1037,0)</f>
        <v>0</v>
      </c>
      <c r="BG1037" s="228">
        <f>IF(N1037="zákl. přenesená",J1037,0)</f>
        <v>0</v>
      </c>
      <c r="BH1037" s="228">
        <f>IF(N1037="sníž. přenesená",J1037,0)</f>
        <v>0</v>
      </c>
      <c r="BI1037" s="228">
        <f>IF(N1037="nulová",J1037,0)</f>
        <v>0</v>
      </c>
      <c r="BJ1037" s="23" t="s">
        <v>77</v>
      </c>
      <c r="BK1037" s="228">
        <f>ROUND(I1037*H1037,2)</f>
        <v>0</v>
      </c>
      <c r="BL1037" s="23" t="s">
        <v>236</v>
      </c>
      <c r="BM1037" s="23" t="s">
        <v>1912</v>
      </c>
    </row>
    <row r="1038" spans="2:65" s="1" customFormat="1" ht="25.5" customHeight="1">
      <c r="B1038" s="45"/>
      <c r="C1038" s="217" t="s">
        <v>1913</v>
      </c>
      <c r="D1038" s="217" t="s">
        <v>160</v>
      </c>
      <c r="E1038" s="218" t="s">
        <v>1914</v>
      </c>
      <c r="F1038" s="219" t="s">
        <v>1915</v>
      </c>
      <c r="G1038" s="220" t="s">
        <v>269</v>
      </c>
      <c r="H1038" s="221">
        <v>1</v>
      </c>
      <c r="I1038" s="222"/>
      <c r="J1038" s="223">
        <f>ROUND(I1038*H1038,2)</f>
        <v>0</v>
      </c>
      <c r="K1038" s="219" t="s">
        <v>164</v>
      </c>
      <c r="L1038" s="71"/>
      <c r="M1038" s="224" t="s">
        <v>21</v>
      </c>
      <c r="N1038" s="225" t="s">
        <v>43</v>
      </c>
      <c r="O1038" s="46"/>
      <c r="P1038" s="226">
        <f>O1038*H1038</f>
        <v>0</v>
      </c>
      <c r="Q1038" s="226">
        <v>0.00087</v>
      </c>
      <c r="R1038" s="226">
        <f>Q1038*H1038</f>
        <v>0.00087</v>
      </c>
      <c r="S1038" s="226">
        <v>0</v>
      </c>
      <c r="T1038" s="227">
        <f>S1038*H1038</f>
        <v>0</v>
      </c>
      <c r="AR1038" s="23" t="s">
        <v>236</v>
      </c>
      <c r="AT1038" s="23" t="s">
        <v>160</v>
      </c>
      <c r="AU1038" s="23" t="s">
        <v>82</v>
      </c>
      <c r="AY1038" s="23" t="s">
        <v>158</v>
      </c>
      <c r="BE1038" s="228">
        <f>IF(N1038="základní",J1038,0)</f>
        <v>0</v>
      </c>
      <c r="BF1038" s="228">
        <f>IF(N1038="snížená",J1038,0)</f>
        <v>0</v>
      </c>
      <c r="BG1038" s="228">
        <f>IF(N1038="zákl. přenesená",J1038,0)</f>
        <v>0</v>
      </c>
      <c r="BH1038" s="228">
        <f>IF(N1038="sníž. přenesená",J1038,0)</f>
        <v>0</v>
      </c>
      <c r="BI1038" s="228">
        <f>IF(N1038="nulová",J1038,0)</f>
        <v>0</v>
      </c>
      <c r="BJ1038" s="23" t="s">
        <v>77</v>
      </c>
      <c r="BK1038" s="228">
        <f>ROUND(I1038*H1038,2)</f>
        <v>0</v>
      </c>
      <c r="BL1038" s="23" t="s">
        <v>236</v>
      </c>
      <c r="BM1038" s="23" t="s">
        <v>1916</v>
      </c>
    </row>
    <row r="1039" spans="2:47" s="1" customFormat="1" ht="13.5">
      <c r="B1039" s="45"/>
      <c r="C1039" s="73"/>
      <c r="D1039" s="229" t="s">
        <v>167</v>
      </c>
      <c r="E1039" s="73"/>
      <c r="F1039" s="230" t="s">
        <v>1917</v>
      </c>
      <c r="G1039" s="73"/>
      <c r="H1039" s="73"/>
      <c r="I1039" s="188"/>
      <c r="J1039" s="73"/>
      <c r="K1039" s="73"/>
      <c r="L1039" s="71"/>
      <c r="M1039" s="231"/>
      <c r="N1039" s="46"/>
      <c r="O1039" s="46"/>
      <c r="P1039" s="46"/>
      <c r="Q1039" s="46"/>
      <c r="R1039" s="46"/>
      <c r="S1039" s="46"/>
      <c r="T1039" s="94"/>
      <c r="AT1039" s="23" t="s">
        <v>167</v>
      </c>
      <c r="AU1039" s="23" t="s">
        <v>82</v>
      </c>
    </row>
    <row r="1040" spans="2:65" s="1" customFormat="1" ht="25.5" customHeight="1">
      <c r="B1040" s="45"/>
      <c r="C1040" s="264" t="s">
        <v>1918</v>
      </c>
      <c r="D1040" s="264" t="s">
        <v>261</v>
      </c>
      <c r="E1040" s="265" t="s">
        <v>1919</v>
      </c>
      <c r="F1040" s="266" t="s">
        <v>1920</v>
      </c>
      <c r="G1040" s="267" t="s">
        <v>584</v>
      </c>
      <c r="H1040" s="268">
        <v>1</v>
      </c>
      <c r="I1040" s="269"/>
      <c r="J1040" s="270">
        <f>ROUND(I1040*H1040,2)</f>
        <v>0</v>
      </c>
      <c r="K1040" s="266" t="s">
        <v>21</v>
      </c>
      <c r="L1040" s="271"/>
      <c r="M1040" s="272" t="s">
        <v>21</v>
      </c>
      <c r="N1040" s="273" t="s">
        <v>43</v>
      </c>
      <c r="O1040" s="46"/>
      <c r="P1040" s="226">
        <f>O1040*H1040</f>
        <v>0</v>
      </c>
      <c r="Q1040" s="226">
        <v>0</v>
      </c>
      <c r="R1040" s="226">
        <f>Q1040*H1040</f>
        <v>0</v>
      </c>
      <c r="S1040" s="226">
        <v>0</v>
      </c>
      <c r="T1040" s="227">
        <f>S1040*H1040</f>
        <v>0</v>
      </c>
      <c r="AR1040" s="23" t="s">
        <v>312</v>
      </c>
      <c r="AT1040" s="23" t="s">
        <v>261</v>
      </c>
      <c r="AU1040" s="23" t="s">
        <v>82</v>
      </c>
      <c r="AY1040" s="23" t="s">
        <v>158</v>
      </c>
      <c r="BE1040" s="228">
        <f>IF(N1040="základní",J1040,0)</f>
        <v>0</v>
      </c>
      <c r="BF1040" s="228">
        <f>IF(N1040="snížená",J1040,0)</f>
        <v>0</v>
      </c>
      <c r="BG1040" s="228">
        <f>IF(N1040="zákl. přenesená",J1040,0)</f>
        <v>0</v>
      </c>
      <c r="BH1040" s="228">
        <f>IF(N1040="sníž. přenesená",J1040,0)</f>
        <v>0</v>
      </c>
      <c r="BI1040" s="228">
        <f>IF(N1040="nulová",J1040,0)</f>
        <v>0</v>
      </c>
      <c r="BJ1040" s="23" t="s">
        <v>77</v>
      </c>
      <c r="BK1040" s="228">
        <f>ROUND(I1040*H1040,2)</f>
        <v>0</v>
      </c>
      <c r="BL1040" s="23" t="s">
        <v>236</v>
      </c>
      <c r="BM1040" s="23" t="s">
        <v>1921</v>
      </c>
    </row>
    <row r="1041" spans="2:65" s="1" customFormat="1" ht="25.5" customHeight="1">
      <c r="B1041" s="45"/>
      <c r="C1041" s="217" t="s">
        <v>1922</v>
      </c>
      <c r="D1041" s="217" t="s">
        <v>160</v>
      </c>
      <c r="E1041" s="218" t="s">
        <v>1923</v>
      </c>
      <c r="F1041" s="219" t="s">
        <v>1924</v>
      </c>
      <c r="G1041" s="220" t="s">
        <v>269</v>
      </c>
      <c r="H1041" s="221">
        <v>3</v>
      </c>
      <c r="I1041" s="222"/>
      <c r="J1041" s="223">
        <f>ROUND(I1041*H1041,2)</f>
        <v>0</v>
      </c>
      <c r="K1041" s="219" t="s">
        <v>164</v>
      </c>
      <c r="L1041" s="71"/>
      <c r="M1041" s="224" t="s">
        <v>21</v>
      </c>
      <c r="N1041" s="225" t="s">
        <v>43</v>
      </c>
      <c r="O1041" s="46"/>
      <c r="P1041" s="226">
        <f>O1041*H1041</f>
        <v>0</v>
      </c>
      <c r="Q1041" s="226">
        <v>0.00084</v>
      </c>
      <c r="R1041" s="226">
        <f>Q1041*H1041</f>
        <v>0.00252</v>
      </c>
      <c r="S1041" s="226">
        <v>0</v>
      </c>
      <c r="T1041" s="227">
        <f>S1041*H1041</f>
        <v>0</v>
      </c>
      <c r="AR1041" s="23" t="s">
        <v>236</v>
      </c>
      <c r="AT1041" s="23" t="s">
        <v>160</v>
      </c>
      <c r="AU1041" s="23" t="s">
        <v>82</v>
      </c>
      <c r="AY1041" s="23" t="s">
        <v>158</v>
      </c>
      <c r="BE1041" s="228">
        <f>IF(N1041="základní",J1041,0)</f>
        <v>0</v>
      </c>
      <c r="BF1041" s="228">
        <f>IF(N1041="snížená",J1041,0)</f>
        <v>0</v>
      </c>
      <c r="BG1041" s="228">
        <f>IF(N1041="zákl. přenesená",J1041,0)</f>
        <v>0</v>
      </c>
      <c r="BH1041" s="228">
        <f>IF(N1041="sníž. přenesená",J1041,0)</f>
        <v>0</v>
      </c>
      <c r="BI1041" s="228">
        <f>IF(N1041="nulová",J1041,0)</f>
        <v>0</v>
      </c>
      <c r="BJ1041" s="23" t="s">
        <v>77</v>
      </c>
      <c r="BK1041" s="228">
        <f>ROUND(I1041*H1041,2)</f>
        <v>0</v>
      </c>
      <c r="BL1041" s="23" t="s">
        <v>236</v>
      </c>
      <c r="BM1041" s="23" t="s">
        <v>1925</v>
      </c>
    </row>
    <row r="1042" spans="2:47" s="1" customFormat="1" ht="13.5">
      <c r="B1042" s="45"/>
      <c r="C1042" s="73"/>
      <c r="D1042" s="229" t="s">
        <v>167</v>
      </c>
      <c r="E1042" s="73"/>
      <c r="F1042" s="230" t="s">
        <v>1917</v>
      </c>
      <c r="G1042" s="73"/>
      <c r="H1042" s="73"/>
      <c r="I1042" s="188"/>
      <c r="J1042" s="73"/>
      <c r="K1042" s="73"/>
      <c r="L1042" s="71"/>
      <c r="M1042" s="231"/>
      <c r="N1042" s="46"/>
      <c r="O1042" s="46"/>
      <c r="P1042" s="46"/>
      <c r="Q1042" s="46"/>
      <c r="R1042" s="46"/>
      <c r="S1042" s="46"/>
      <c r="T1042" s="94"/>
      <c r="AT1042" s="23" t="s">
        <v>167</v>
      </c>
      <c r="AU1042" s="23" t="s">
        <v>82</v>
      </c>
    </row>
    <row r="1043" spans="2:65" s="1" customFormat="1" ht="25.5" customHeight="1">
      <c r="B1043" s="45"/>
      <c r="C1043" s="264" t="s">
        <v>1926</v>
      </c>
      <c r="D1043" s="264" t="s">
        <v>261</v>
      </c>
      <c r="E1043" s="265" t="s">
        <v>1927</v>
      </c>
      <c r="F1043" s="266" t="s">
        <v>1928</v>
      </c>
      <c r="G1043" s="267" t="s">
        <v>584</v>
      </c>
      <c r="H1043" s="268">
        <v>1</v>
      </c>
      <c r="I1043" s="269"/>
      <c r="J1043" s="270">
        <f>ROUND(I1043*H1043,2)</f>
        <v>0</v>
      </c>
      <c r="K1043" s="266" t="s">
        <v>21</v>
      </c>
      <c r="L1043" s="271"/>
      <c r="M1043" s="272" t="s">
        <v>21</v>
      </c>
      <c r="N1043" s="273" t="s">
        <v>43</v>
      </c>
      <c r="O1043" s="46"/>
      <c r="P1043" s="226">
        <f>O1043*H1043</f>
        <v>0</v>
      </c>
      <c r="Q1043" s="226">
        <v>0</v>
      </c>
      <c r="R1043" s="226">
        <f>Q1043*H1043</f>
        <v>0</v>
      </c>
      <c r="S1043" s="226">
        <v>0</v>
      </c>
      <c r="T1043" s="227">
        <f>S1043*H1043</f>
        <v>0</v>
      </c>
      <c r="AR1043" s="23" t="s">
        <v>312</v>
      </c>
      <c r="AT1043" s="23" t="s">
        <v>261</v>
      </c>
      <c r="AU1043" s="23" t="s">
        <v>82</v>
      </c>
      <c r="AY1043" s="23" t="s">
        <v>158</v>
      </c>
      <c r="BE1043" s="228">
        <f>IF(N1043="základní",J1043,0)</f>
        <v>0</v>
      </c>
      <c r="BF1043" s="228">
        <f>IF(N1043="snížená",J1043,0)</f>
        <v>0</v>
      </c>
      <c r="BG1043" s="228">
        <f>IF(N1043="zákl. přenesená",J1043,0)</f>
        <v>0</v>
      </c>
      <c r="BH1043" s="228">
        <f>IF(N1043="sníž. přenesená",J1043,0)</f>
        <v>0</v>
      </c>
      <c r="BI1043" s="228">
        <f>IF(N1043="nulová",J1043,0)</f>
        <v>0</v>
      </c>
      <c r="BJ1043" s="23" t="s">
        <v>77</v>
      </c>
      <c r="BK1043" s="228">
        <f>ROUND(I1043*H1043,2)</f>
        <v>0</v>
      </c>
      <c r="BL1043" s="23" t="s">
        <v>236</v>
      </c>
      <c r="BM1043" s="23" t="s">
        <v>1929</v>
      </c>
    </row>
    <row r="1044" spans="2:65" s="1" customFormat="1" ht="25.5" customHeight="1">
      <c r="B1044" s="45"/>
      <c r="C1044" s="264" t="s">
        <v>1930</v>
      </c>
      <c r="D1044" s="264" t="s">
        <v>261</v>
      </c>
      <c r="E1044" s="265" t="s">
        <v>1931</v>
      </c>
      <c r="F1044" s="266" t="s">
        <v>1932</v>
      </c>
      <c r="G1044" s="267" t="s">
        <v>584</v>
      </c>
      <c r="H1044" s="268">
        <v>1</v>
      </c>
      <c r="I1044" s="269"/>
      <c r="J1044" s="270">
        <f>ROUND(I1044*H1044,2)</f>
        <v>0</v>
      </c>
      <c r="K1044" s="266" t="s">
        <v>21</v>
      </c>
      <c r="L1044" s="271"/>
      <c r="M1044" s="272" t="s">
        <v>21</v>
      </c>
      <c r="N1044" s="273" t="s">
        <v>43</v>
      </c>
      <c r="O1044" s="46"/>
      <c r="P1044" s="226">
        <f>O1044*H1044</f>
        <v>0</v>
      </c>
      <c r="Q1044" s="226">
        <v>0</v>
      </c>
      <c r="R1044" s="226">
        <f>Q1044*H1044</f>
        <v>0</v>
      </c>
      <c r="S1044" s="226">
        <v>0</v>
      </c>
      <c r="T1044" s="227">
        <f>S1044*H1044</f>
        <v>0</v>
      </c>
      <c r="AR1044" s="23" t="s">
        <v>312</v>
      </c>
      <c r="AT1044" s="23" t="s">
        <v>261</v>
      </c>
      <c r="AU1044" s="23" t="s">
        <v>82</v>
      </c>
      <c r="AY1044" s="23" t="s">
        <v>158</v>
      </c>
      <c r="BE1044" s="228">
        <f>IF(N1044="základní",J1044,0)</f>
        <v>0</v>
      </c>
      <c r="BF1044" s="228">
        <f>IF(N1044="snížená",J1044,0)</f>
        <v>0</v>
      </c>
      <c r="BG1044" s="228">
        <f>IF(N1044="zákl. přenesená",J1044,0)</f>
        <v>0</v>
      </c>
      <c r="BH1044" s="228">
        <f>IF(N1044="sníž. přenesená",J1044,0)</f>
        <v>0</v>
      </c>
      <c r="BI1044" s="228">
        <f>IF(N1044="nulová",J1044,0)</f>
        <v>0</v>
      </c>
      <c r="BJ1044" s="23" t="s">
        <v>77</v>
      </c>
      <c r="BK1044" s="228">
        <f>ROUND(I1044*H1044,2)</f>
        <v>0</v>
      </c>
      <c r="BL1044" s="23" t="s">
        <v>236</v>
      </c>
      <c r="BM1044" s="23" t="s">
        <v>1933</v>
      </c>
    </row>
    <row r="1045" spans="2:65" s="1" customFormat="1" ht="25.5" customHeight="1">
      <c r="B1045" s="45"/>
      <c r="C1045" s="264" t="s">
        <v>1934</v>
      </c>
      <c r="D1045" s="264" t="s">
        <v>261</v>
      </c>
      <c r="E1045" s="265" t="s">
        <v>1935</v>
      </c>
      <c r="F1045" s="266" t="s">
        <v>1936</v>
      </c>
      <c r="G1045" s="267" t="s">
        <v>584</v>
      </c>
      <c r="H1045" s="268">
        <v>1</v>
      </c>
      <c r="I1045" s="269"/>
      <c r="J1045" s="270">
        <f>ROUND(I1045*H1045,2)</f>
        <v>0</v>
      </c>
      <c r="K1045" s="266" t="s">
        <v>21</v>
      </c>
      <c r="L1045" s="271"/>
      <c r="M1045" s="272" t="s">
        <v>21</v>
      </c>
      <c r="N1045" s="273" t="s">
        <v>43</v>
      </c>
      <c r="O1045" s="46"/>
      <c r="P1045" s="226">
        <f>O1045*H1045</f>
        <v>0</v>
      </c>
      <c r="Q1045" s="226">
        <v>0</v>
      </c>
      <c r="R1045" s="226">
        <f>Q1045*H1045</f>
        <v>0</v>
      </c>
      <c r="S1045" s="226">
        <v>0</v>
      </c>
      <c r="T1045" s="227">
        <f>S1045*H1045</f>
        <v>0</v>
      </c>
      <c r="AR1045" s="23" t="s">
        <v>312</v>
      </c>
      <c r="AT1045" s="23" t="s">
        <v>261</v>
      </c>
      <c r="AU1045" s="23" t="s">
        <v>82</v>
      </c>
      <c r="AY1045" s="23" t="s">
        <v>158</v>
      </c>
      <c r="BE1045" s="228">
        <f>IF(N1045="základní",J1045,0)</f>
        <v>0</v>
      </c>
      <c r="BF1045" s="228">
        <f>IF(N1045="snížená",J1045,0)</f>
        <v>0</v>
      </c>
      <c r="BG1045" s="228">
        <f>IF(N1045="zákl. přenesená",J1045,0)</f>
        <v>0</v>
      </c>
      <c r="BH1045" s="228">
        <f>IF(N1045="sníž. přenesená",J1045,0)</f>
        <v>0</v>
      </c>
      <c r="BI1045" s="228">
        <f>IF(N1045="nulová",J1045,0)</f>
        <v>0</v>
      </c>
      <c r="BJ1045" s="23" t="s">
        <v>77</v>
      </c>
      <c r="BK1045" s="228">
        <f>ROUND(I1045*H1045,2)</f>
        <v>0</v>
      </c>
      <c r="BL1045" s="23" t="s">
        <v>236</v>
      </c>
      <c r="BM1045" s="23" t="s">
        <v>1937</v>
      </c>
    </row>
    <row r="1046" spans="2:65" s="1" customFormat="1" ht="25.5" customHeight="1">
      <c r="B1046" s="45"/>
      <c r="C1046" s="217" t="s">
        <v>1938</v>
      </c>
      <c r="D1046" s="217" t="s">
        <v>160</v>
      </c>
      <c r="E1046" s="218" t="s">
        <v>1939</v>
      </c>
      <c r="F1046" s="219" t="s">
        <v>1940</v>
      </c>
      <c r="G1046" s="220" t="s">
        <v>269</v>
      </c>
      <c r="H1046" s="221">
        <v>1</v>
      </c>
      <c r="I1046" s="222"/>
      <c r="J1046" s="223">
        <f>ROUND(I1046*H1046,2)</f>
        <v>0</v>
      </c>
      <c r="K1046" s="219" t="s">
        <v>164</v>
      </c>
      <c r="L1046" s="71"/>
      <c r="M1046" s="224" t="s">
        <v>21</v>
      </c>
      <c r="N1046" s="225" t="s">
        <v>43</v>
      </c>
      <c r="O1046" s="46"/>
      <c r="P1046" s="226">
        <f>O1046*H1046</f>
        <v>0</v>
      </c>
      <c r="Q1046" s="226">
        <v>0.00081</v>
      </c>
      <c r="R1046" s="226">
        <f>Q1046*H1046</f>
        <v>0.00081</v>
      </c>
      <c r="S1046" s="226">
        <v>0</v>
      </c>
      <c r="T1046" s="227">
        <f>S1046*H1046</f>
        <v>0</v>
      </c>
      <c r="AR1046" s="23" t="s">
        <v>236</v>
      </c>
      <c r="AT1046" s="23" t="s">
        <v>160</v>
      </c>
      <c r="AU1046" s="23" t="s">
        <v>82</v>
      </c>
      <c r="AY1046" s="23" t="s">
        <v>158</v>
      </c>
      <c r="BE1046" s="228">
        <f>IF(N1046="základní",J1046,0)</f>
        <v>0</v>
      </c>
      <c r="BF1046" s="228">
        <f>IF(N1046="snížená",J1046,0)</f>
        <v>0</v>
      </c>
      <c r="BG1046" s="228">
        <f>IF(N1046="zákl. přenesená",J1046,0)</f>
        <v>0</v>
      </c>
      <c r="BH1046" s="228">
        <f>IF(N1046="sníž. přenesená",J1046,0)</f>
        <v>0</v>
      </c>
      <c r="BI1046" s="228">
        <f>IF(N1046="nulová",J1046,0)</f>
        <v>0</v>
      </c>
      <c r="BJ1046" s="23" t="s">
        <v>77</v>
      </c>
      <c r="BK1046" s="228">
        <f>ROUND(I1046*H1046,2)</f>
        <v>0</v>
      </c>
      <c r="BL1046" s="23" t="s">
        <v>236</v>
      </c>
      <c r="BM1046" s="23" t="s">
        <v>1941</v>
      </c>
    </row>
    <row r="1047" spans="2:47" s="1" customFormat="1" ht="13.5">
      <c r="B1047" s="45"/>
      <c r="C1047" s="73"/>
      <c r="D1047" s="229" t="s">
        <v>167</v>
      </c>
      <c r="E1047" s="73"/>
      <c r="F1047" s="230" t="s">
        <v>1917</v>
      </c>
      <c r="G1047" s="73"/>
      <c r="H1047" s="73"/>
      <c r="I1047" s="188"/>
      <c r="J1047" s="73"/>
      <c r="K1047" s="73"/>
      <c r="L1047" s="71"/>
      <c r="M1047" s="231"/>
      <c r="N1047" s="46"/>
      <c r="O1047" s="46"/>
      <c r="P1047" s="46"/>
      <c r="Q1047" s="46"/>
      <c r="R1047" s="46"/>
      <c r="S1047" s="46"/>
      <c r="T1047" s="94"/>
      <c r="AT1047" s="23" t="s">
        <v>167</v>
      </c>
      <c r="AU1047" s="23" t="s">
        <v>82</v>
      </c>
    </row>
    <row r="1048" spans="2:65" s="1" customFormat="1" ht="25.5" customHeight="1">
      <c r="B1048" s="45"/>
      <c r="C1048" s="264" t="s">
        <v>1942</v>
      </c>
      <c r="D1048" s="264" t="s">
        <v>261</v>
      </c>
      <c r="E1048" s="265" t="s">
        <v>1943</v>
      </c>
      <c r="F1048" s="266" t="s">
        <v>1944</v>
      </c>
      <c r="G1048" s="267" t="s">
        <v>584</v>
      </c>
      <c r="H1048" s="268">
        <v>1</v>
      </c>
      <c r="I1048" s="269"/>
      <c r="J1048" s="270">
        <f>ROUND(I1048*H1048,2)</f>
        <v>0</v>
      </c>
      <c r="K1048" s="266" t="s">
        <v>21</v>
      </c>
      <c r="L1048" s="271"/>
      <c r="M1048" s="272" t="s">
        <v>21</v>
      </c>
      <c r="N1048" s="273" t="s">
        <v>43</v>
      </c>
      <c r="O1048" s="46"/>
      <c r="P1048" s="226">
        <f>O1048*H1048</f>
        <v>0</v>
      </c>
      <c r="Q1048" s="226">
        <v>0</v>
      </c>
      <c r="R1048" s="226">
        <f>Q1048*H1048</f>
        <v>0</v>
      </c>
      <c r="S1048" s="226">
        <v>0</v>
      </c>
      <c r="T1048" s="227">
        <f>S1048*H1048</f>
        <v>0</v>
      </c>
      <c r="AR1048" s="23" t="s">
        <v>312</v>
      </c>
      <c r="AT1048" s="23" t="s">
        <v>261</v>
      </c>
      <c r="AU1048" s="23" t="s">
        <v>82</v>
      </c>
      <c r="AY1048" s="23" t="s">
        <v>158</v>
      </c>
      <c r="BE1048" s="228">
        <f>IF(N1048="základní",J1048,0)</f>
        <v>0</v>
      </c>
      <c r="BF1048" s="228">
        <f>IF(N1048="snížená",J1048,0)</f>
        <v>0</v>
      </c>
      <c r="BG1048" s="228">
        <f>IF(N1048="zákl. přenesená",J1048,0)</f>
        <v>0</v>
      </c>
      <c r="BH1048" s="228">
        <f>IF(N1048="sníž. přenesená",J1048,0)</f>
        <v>0</v>
      </c>
      <c r="BI1048" s="228">
        <f>IF(N1048="nulová",J1048,0)</f>
        <v>0</v>
      </c>
      <c r="BJ1048" s="23" t="s">
        <v>77</v>
      </c>
      <c r="BK1048" s="228">
        <f>ROUND(I1048*H1048,2)</f>
        <v>0</v>
      </c>
      <c r="BL1048" s="23" t="s">
        <v>236</v>
      </c>
      <c r="BM1048" s="23" t="s">
        <v>1945</v>
      </c>
    </row>
    <row r="1049" spans="2:65" s="1" customFormat="1" ht="25.5" customHeight="1">
      <c r="B1049" s="45"/>
      <c r="C1049" s="217" t="s">
        <v>1946</v>
      </c>
      <c r="D1049" s="217" t="s">
        <v>160</v>
      </c>
      <c r="E1049" s="218" t="s">
        <v>1947</v>
      </c>
      <c r="F1049" s="219" t="s">
        <v>1948</v>
      </c>
      <c r="G1049" s="220" t="s">
        <v>332</v>
      </c>
      <c r="H1049" s="221">
        <v>240.88</v>
      </c>
      <c r="I1049" s="222"/>
      <c r="J1049" s="223">
        <f>ROUND(I1049*H1049,2)</f>
        <v>0</v>
      </c>
      <c r="K1049" s="219" t="s">
        <v>21</v>
      </c>
      <c r="L1049" s="71"/>
      <c r="M1049" s="224" t="s">
        <v>21</v>
      </c>
      <c r="N1049" s="225" t="s">
        <v>43</v>
      </c>
      <c r="O1049" s="46"/>
      <c r="P1049" s="226">
        <f>O1049*H1049</f>
        <v>0</v>
      </c>
      <c r="Q1049" s="226">
        <v>0</v>
      </c>
      <c r="R1049" s="226">
        <f>Q1049*H1049</f>
        <v>0</v>
      </c>
      <c r="S1049" s="226">
        <v>0</v>
      </c>
      <c r="T1049" s="227">
        <f>S1049*H1049</f>
        <v>0</v>
      </c>
      <c r="AR1049" s="23" t="s">
        <v>236</v>
      </c>
      <c r="AT1049" s="23" t="s">
        <v>160</v>
      </c>
      <c r="AU1049" s="23" t="s">
        <v>82</v>
      </c>
      <c r="AY1049" s="23" t="s">
        <v>158</v>
      </c>
      <c r="BE1049" s="228">
        <f>IF(N1049="základní",J1049,0)</f>
        <v>0</v>
      </c>
      <c r="BF1049" s="228">
        <f>IF(N1049="snížená",J1049,0)</f>
        <v>0</v>
      </c>
      <c r="BG1049" s="228">
        <f>IF(N1049="zákl. přenesená",J1049,0)</f>
        <v>0</v>
      </c>
      <c r="BH1049" s="228">
        <f>IF(N1049="sníž. přenesená",J1049,0)</f>
        <v>0</v>
      </c>
      <c r="BI1049" s="228">
        <f>IF(N1049="nulová",J1049,0)</f>
        <v>0</v>
      </c>
      <c r="BJ1049" s="23" t="s">
        <v>77</v>
      </c>
      <c r="BK1049" s="228">
        <f>ROUND(I1049*H1049,2)</f>
        <v>0</v>
      </c>
      <c r="BL1049" s="23" t="s">
        <v>236</v>
      </c>
      <c r="BM1049" s="23" t="s">
        <v>1949</v>
      </c>
    </row>
    <row r="1050" spans="2:51" s="12" customFormat="1" ht="13.5">
      <c r="B1050" s="242"/>
      <c r="C1050" s="243"/>
      <c r="D1050" s="229" t="s">
        <v>208</v>
      </c>
      <c r="E1050" s="244" t="s">
        <v>21</v>
      </c>
      <c r="F1050" s="245" t="s">
        <v>1950</v>
      </c>
      <c r="G1050" s="243"/>
      <c r="H1050" s="246">
        <v>240.88</v>
      </c>
      <c r="I1050" s="247"/>
      <c r="J1050" s="243"/>
      <c r="K1050" s="243"/>
      <c r="L1050" s="248"/>
      <c r="M1050" s="249"/>
      <c r="N1050" s="250"/>
      <c r="O1050" s="250"/>
      <c r="P1050" s="250"/>
      <c r="Q1050" s="250"/>
      <c r="R1050" s="250"/>
      <c r="S1050" s="250"/>
      <c r="T1050" s="251"/>
      <c r="AT1050" s="252" t="s">
        <v>208</v>
      </c>
      <c r="AU1050" s="252" t="s">
        <v>82</v>
      </c>
      <c r="AV1050" s="12" t="s">
        <v>82</v>
      </c>
      <c r="AW1050" s="12" t="s">
        <v>35</v>
      </c>
      <c r="AX1050" s="12" t="s">
        <v>72</v>
      </c>
      <c r="AY1050" s="252" t="s">
        <v>158</v>
      </c>
    </row>
    <row r="1051" spans="2:51" s="13" customFormat="1" ht="13.5">
      <c r="B1051" s="253"/>
      <c r="C1051" s="254"/>
      <c r="D1051" s="229" t="s">
        <v>208</v>
      </c>
      <c r="E1051" s="255" t="s">
        <v>21</v>
      </c>
      <c r="F1051" s="256" t="s">
        <v>211</v>
      </c>
      <c r="G1051" s="254"/>
      <c r="H1051" s="257">
        <v>240.88</v>
      </c>
      <c r="I1051" s="258"/>
      <c r="J1051" s="254"/>
      <c r="K1051" s="254"/>
      <c r="L1051" s="259"/>
      <c r="M1051" s="260"/>
      <c r="N1051" s="261"/>
      <c r="O1051" s="261"/>
      <c r="P1051" s="261"/>
      <c r="Q1051" s="261"/>
      <c r="R1051" s="261"/>
      <c r="S1051" s="261"/>
      <c r="T1051" s="262"/>
      <c r="AT1051" s="263" t="s">
        <v>208</v>
      </c>
      <c r="AU1051" s="263" t="s">
        <v>82</v>
      </c>
      <c r="AV1051" s="13" t="s">
        <v>165</v>
      </c>
      <c r="AW1051" s="13" t="s">
        <v>35</v>
      </c>
      <c r="AX1051" s="13" t="s">
        <v>77</v>
      </c>
      <c r="AY1051" s="263" t="s">
        <v>158</v>
      </c>
    </row>
    <row r="1052" spans="2:65" s="1" customFormat="1" ht="16.5" customHeight="1">
      <c r="B1052" s="45"/>
      <c r="C1052" s="264" t="s">
        <v>1951</v>
      </c>
      <c r="D1052" s="264" t="s">
        <v>261</v>
      </c>
      <c r="E1052" s="265" t="s">
        <v>1952</v>
      </c>
      <c r="F1052" s="266" t="s">
        <v>1953</v>
      </c>
      <c r="G1052" s="267" t="s">
        <v>332</v>
      </c>
      <c r="H1052" s="268">
        <v>57.8</v>
      </c>
      <c r="I1052" s="269"/>
      <c r="J1052" s="270">
        <f>ROUND(I1052*H1052,2)</f>
        <v>0</v>
      </c>
      <c r="K1052" s="266" t="s">
        <v>21</v>
      </c>
      <c r="L1052" s="271"/>
      <c r="M1052" s="272" t="s">
        <v>21</v>
      </c>
      <c r="N1052" s="273" t="s">
        <v>43</v>
      </c>
      <c r="O1052" s="46"/>
      <c r="P1052" s="226">
        <f>O1052*H1052</f>
        <v>0</v>
      </c>
      <c r="Q1052" s="226">
        <v>0</v>
      </c>
      <c r="R1052" s="226">
        <f>Q1052*H1052</f>
        <v>0</v>
      </c>
      <c r="S1052" s="226">
        <v>0</v>
      </c>
      <c r="T1052" s="227">
        <f>S1052*H1052</f>
        <v>0</v>
      </c>
      <c r="AR1052" s="23" t="s">
        <v>312</v>
      </c>
      <c r="AT1052" s="23" t="s">
        <v>261</v>
      </c>
      <c r="AU1052" s="23" t="s">
        <v>82</v>
      </c>
      <c r="AY1052" s="23" t="s">
        <v>158</v>
      </c>
      <c r="BE1052" s="228">
        <f>IF(N1052="základní",J1052,0)</f>
        <v>0</v>
      </c>
      <c r="BF1052" s="228">
        <f>IF(N1052="snížená",J1052,0)</f>
        <v>0</v>
      </c>
      <c r="BG1052" s="228">
        <f>IF(N1052="zákl. přenesená",J1052,0)</f>
        <v>0</v>
      </c>
      <c r="BH1052" s="228">
        <f>IF(N1052="sníž. přenesená",J1052,0)</f>
        <v>0</v>
      </c>
      <c r="BI1052" s="228">
        <f>IF(N1052="nulová",J1052,0)</f>
        <v>0</v>
      </c>
      <c r="BJ1052" s="23" t="s">
        <v>77</v>
      </c>
      <c r="BK1052" s="228">
        <f>ROUND(I1052*H1052,2)</f>
        <v>0</v>
      </c>
      <c r="BL1052" s="23" t="s">
        <v>236</v>
      </c>
      <c r="BM1052" s="23" t="s">
        <v>1954</v>
      </c>
    </row>
    <row r="1053" spans="2:65" s="1" customFormat="1" ht="16.5" customHeight="1">
      <c r="B1053" s="45"/>
      <c r="C1053" s="264" t="s">
        <v>1955</v>
      </c>
      <c r="D1053" s="264" t="s">
        <v>261</v>
      </c>
      <c r="E1053" s="265" t="s">
        <v>1956</v>
      </c>
      <c r="F1053" s="266" t="s">
        <v>1957</v>
      </c>
      <c r="G1053" s="267" t="s">
        <v>332</v>
      </c>
      <c r="H1053" s="268">
        <v>183.08</v>
      </c>
      <c r="I1053" s="269"/>
      <c r="J1053" s="270">
        <f>ROUND(I1053*H1053,2)</f>
        <v>0</v>
      </c>
      <c r="K1053" s="266" t="s">
        <v>21</v>
      </c>
      <c r="L1053" s="271"/>
      <c r="M1053" s="272" t="s">
        <v>21</v>
      </c>
      <c r="N1053" s="273" t="s">
        <v>43</v>
      </c>
      <c r="O1053" s="46"/>
      <c r="P1053" s="226">
        <f>O1053*H1053</f>
        <v>0</v>
      </c>
      <c r="Q1053" s="226">
        <v>0</v>
      </c>
      <c r="R1053" s="226">
        <f>Q1053*H1053</f>
        <v>0</v>
      </c>
      <c r="S1053" s="226">
        <v>0</v>
      </c>
      <c r="T1053" s="227">
        <f>S1053*H1053</f>
        <v>0</v>
      </c>
      <c r="AR1053" s="23" t="s">
        <v>312</v>
      </c>
      <c r="AT1053" s="23" t="s">
        <v>261</v>
      </c>
      <c r="AU1053" s="23" t="s">
        <v>82</v>
      </c>
      <c r="AY1053" s="23" t="s">
        <v>158</v>
      </c>
      <c r="BE1053" s="228">
        <f>IF(N1053="základní",J1053,0)</f>
        <v>0</v>
      </c>
      <c r="BF1053" s="228">
        <f>IF(N1053="snížená",J1053,0)</f>
        <v>0</v>
      </c>
      <c r="BG1053" s="228">
        <f>IF(N1053="zákl. přenesená",J1053,0)</f>
        <v>0</v>
      </c>
      <c r="BH1053" s="228">
        <f>IF(N1053="sníž. přenesená",J1053,0)</f>
        <v>0</v>
      </c>
      <c r="BI1053" s="228">
        <f>IF(N1053="nulová",J1053,0)</f>
        <v>0</v>
      </c>
      <c r="BJ1053" s="23" t="s">
        <v>77</v>
      </c>
      <c r="BK1053" s="228">
        <f>ROUND(I1053*H1053,2)</f>
        <v>0</v>
      </c>
      <c r="BL1053" s="23" t="s">
        <v>236</v>
      </c>
      <c r="BM1053" s="23" t="s">
        <v>1958</v>
      </c>
    </row>
    <row r="1054" spans="2:65" s="1" customFormat="1" ht="25.5" customHeight="1">
      <c r="B1054" s="45"/>
      <c r="C1054" s="217" t="s">
        <v>1959</v>
      </c>
      <c r="D1054" s="217" t="s">
        <v>160</v>
      </c>
      <c r="E1054" s="218" t="s">
        <v>1960</v>
      </c>
      <c r="F1054" s="219" t="s">
        <v>1961</v>
      </c>
      <c r="G1054" s="220" t="s">
        <v>332</v>
      </c>
      <c r="H1054" s="221">
        <v>486</v>
      </c>
      <c r="I1054" s="222"/>
      <c r="J1054" s="223">
        <f>ROUND(I1054*H1054,2)</f>
        <v>0</v>
      </c>
      <c r="K1054" s="219" t="s">
        <v>21</v>
      </c>
      <c r="L1054" s="71"/>
      <c r="M1054" s="224" t="s">
        <v>21</v>
      </c>
      <c r="N1054" s="225" t="s">
        <v>43</v>
      </c>
      <c r="O1054" s="46"/>
      <c r="P1054" s="226">
        <f>O1054*H1054</f>
        <v>0</v>
      </c>
      <c r="Q1054" s="226">
        <v>0</v>
      </c>
      <c r="R1054" s="226">
        <f>Q1054*H1054</f>
        <v>0</v>
      </c>
      <c r="S1054" s="226">
        <v>0</v>
      </c>
      <c r="T1054" s="227">
        <f>S1054*H1054</f>
        <v>0</v>
      </c>
      <c r="AR1054" s="23" t="s">
        <v>236</v>
      </c>
      <c r="AT1054" s="23" t="s">
        <v>160</v>
      </c>
      <c r="AU1054" s="23" t="s">
        <v>82</v>
      </c>
      <c r="AY1054" s="23" t="s">
        <v>158</v>
      </c>
      <c r="BE1054" s="228">
        <f>IF(N1054="základní",J1054,0)</f>
        <v>0</v>
      </c>
      <c r="BF1054" s="228">
        <f>IF(N1054="snížená",J1054,0)</f>
        <v>0</v>
      </c>
      <c r="BG1054" s="228">
        <f>IF(N1054="zákl. přenesená",J1054,0)</f>
        <v>0</v>
      </c>
      <c r="BH1054" s="228">
        <f>IF(N1054="sníž. přenesená",J1054,0)</f>
        <v>0</v>
      </c>
      <c r="BI1054" s="228">
        <f>IF(N1054="nulová",J1054,0)</f>
        <v>0</v>
      </c>
      <c r="BJ1054" s="23" t="s">
        <v>77</v>
      </c>
      <c r="BK1054" s="228">
        <f>ROUND(I1054*H1054,2)</f>
        <v>0</v>
      </c>
      <c r="BL1054" s="23" t="s">
        <v>236</v>
      </c>
      <c r="BM1054" s="23" t="s">
        <v>1962</v>
      </c>
    </row>
    <row r="1055" spans="2:65" s="1" customFormat="1" ht="16.5" customHeight="1">
      <c r="B1055" s="45"/>
      <c r="C1055" s="264" t="s">
        <v>1963</v>
      </c>
      <c r="D1055" s="264" t="s">
        <v>261</v>
      </c>
      <c r="E1055" s="265" t="s">
        <v>1964</v>
      </c>
      <c r="F1055" s="266" t="s">
        <v>1965</v>
      </c>
      <c r="G1055" s="267" t="s">
        <v>332</v>
      </c>
      <c r="H1055" s="268">
        <v>352.49</v>
      </c>
      <c r="I1055" s="269"/>
      <c r="J1055" s="270">
        <f>ROUND(I1055*H1055,2)</f>
        <v>0</v>
      </c>
      <c r="K1055" s="266" t="s">
        <v>21</v>
      </c>
      <c r="L1055" s="271"/>
      <c r="M1055" s="272" t="s">
        <v>21</v>
      </c>
      <c r="N1055" s="273" t="s">
        <v>43</v>
      </c>
      <c r="O1055" s="46"/>
      <c r="P1055" s="226">
        <f>O1055*H1055</f>
        <v>0</v>
      </c>
      <c r="Q1055" s="226">
        <v>0</v>
      </c>
      <c r="R1055" s="226">
        <f>Q1055*H1055</f>
        <v>0</v>
      </c>
      <c r="S1055" s="226">
        <v>0</v>
      </c>
      <c r="T1055" s="227">
        <f>S1055*H1055</f>
        <v>0</v>
      </c>
      <c r="AR1055" s="23" t="s">
        <v>312</v>
      </c>
      <c r="AT1055" s="23" t="s">
        <v>261</v>
      </c>
      <c r="AU1055" s="23" t="s">
        <v>82</v>
      </c>
      <c r="AY1055" s="23" t="s">
        <v>158</v>
      </c>
      <c r="BE1055" s="228">
        <f>IF(N1055="základní",J1055,0)</f>
        <v>0</v>
      </c>
      <c r="BF1055" s="228">
        <f>IF(N1055="snížená",J1055,0)</f>
        <v>0</v>
      </c>
      <c r="BG1055" s="228">
        <f>IF(N1055="zákl. přenesená",J1055,0)</f>
        <v>0</v>
      </c>
      <c r="BH1055" s="228">
        <f>IF(N1055="sníž. přenesená",J1055,0)</f>
        <v>0</v>
      </c>
      <c r="BI1055" s="228">
        <f>IF(N1055="nulová",J1055,0)</f>
        <v>0</v>
      </c>
      <c r="BJ1055" s="23" t="s">
        <v>77</v>
      </c>
      <c r="BK1055" s="228">
        <f>ROUND(I1055*H1055,2)</f>
        <v>0</v>
      </c>
      <c r="BL1055" s="23" t="s">
        <v>236</v>
      </c>
      <c r="BM1055" s="23" t="s">
        <v>1966</v>
      </c>
    </row>
    <row r="1056" spans="2:65" s="1" customFormat="1" ht="16.5" customHeight="1">
      <c r="B1056" s="45"/>
      <c r="C1056" s="264" t="s">
        <v>1967</v>
      </c>
      <c r="D1056" s="264" t="s">
        <v>261</v>
      </c>
      <c r="E1056" s="265" t="s">
        <v>1968</v>
      </c>
      <c r="F1056" s="266" t="s">
        <v>1969</v>
      </c>
      <c r="G1056" s="267" t="s">
        <v>332</v>
      </c>
      <c r="H1056" s="268">
        <v>416.77</v>
      </c>
      <c r="I1056" s="269"/>
      <c r="J1056" s="270">
        <f>ROUND(I1056*H1056,2)</f>
        <v>0</v>
      </c>
      <c r="K1056" s="266" t="s">
        <v>21</v>
      </c>
      <c r="L1056" s="271"/>
      <c r="M1056" s="272" t="s">
        <v>21</v>
      </c>
      <c r="N1056" s="273" t="s">
        <v>43</v>
      </c>
      <c r="O1056" s="46"/>
      <c r="P1056" s="226">
        <f>O1056*H1056</f>
        <v>0</v>
      </c>
      <c r="Q1056" s="226">
        <v>0</v>
      </c>
      <c r="R1056" s="226">
        <f>Q1056*H1056</f>
        <v>0</v>
      </c>
      <c r="S1056" s="226">
        <v>0</v>
      </c>
      <c r="T1056" s="227">
        <f>S1056*H1056</f>
        <v>0</v>
      </c>
      <c r="AR1056" s="23" t="s">
        <v>312</v>
      </c>
      <c r="AT1056" s="23" t="s">
        <v>261</v>
      </c>
      <c r="AU1056" s="23" t="s">
        <v>82</v>
      </c>
      <c r="AY1056" s="23" t="s">
        <v>158</v>
      </c>
      <c r="BE1056" s="228">
        <f>IF(N1056="základní",J1056,0)</f>
        <v>0</v>
      </c>
      <c r="BF1056" s="228">
        <f>IF(N1056="snížená",J1056,0)</f>
        <v>0</v>
      </c>
      <c r="BG1056" s="228">
        <f>IF(N1056="zákl. přenesená",J1056,0)</f>
        <v>0</v>
      </c>
      <c r="BH1056" s="228">
        <f>IF(N1056="sníž. přenesená",J1056,0)</f>
        <v>0</v>
      </c>
      <c r="BI1056" s="228">
        <f>IF(N1056="nulová",J1056,0)</f>
        <v>0</v>
      </c>
      <c r="BJ1056" s="23" t="s">
        <v>77</v>
      </c>
      <c r="BK1056" s="228">
        <f>ROUND(I1056*H1056,2)</f>
        <v>0</v>
      </c>
      <c r="BL1056" s="23" t="s">
        <v>236</v>
      </c>
      <c r="BM1056" s="23" t="s">
        <v>1970</v>
      </c>
    </row>
    <row r="1057" spans="2:51" s="12" customFormat="1" ht="13.5">
      <c r="B1057" s="242"/>
      <c r="C1057" s="243"/>
      <c r="D1057" s="229" t="s">
        <v>208</v>
      </c>
      <c r="E1057" s="244" t="s">
        <v>21</v>
      </c>
      <c r="F1057" s="245" t="s">
        <v>1971</v>
      </c>
      <c r="G1057" s="243"/>
      <c r="H1057" s="246">
        <v>416.77</v>
      </c>
      <c r="I1057" s="247"/>
      <c r="J1057" s="243"/>
      <c r="K1057" s="243"/>
      <c r="L1057" s="248"/>
      <c r="M1057" s="249"/>
      <c r="N1057" s="250"/>
      <c r="O1057" s="250"/>
      <c r="P1057" s="250"/>
      <c r="Q1057" s="250"/>
      <c r="R1057" s="250"/>
      <c r="S1057" s="250"/>
      <c r="T1057" s="251"/>
      <c r="AT1057" s="252" t="s">
        <v>208</v>
      </c>
      <c r="AU1057" s="252" t="s">
        <v>82</v>
      </c>
      <c r="AV1057" s="12" t="s">
        <v>82</v>
      </c>
      <c r="AW1057" s="12" t="s">
        <v>35</v>
      </c>
      <c r="AX1057" s="12" t="s">
        <v>72</v>
      </c>
      <c r="AY1057" s="252" t="s">
        <v>158</v>
      </c>
    </row>
    <row r="1058" spans="2:51" s="13" customFormat="1" ht="13.5">
      <c r="B1058" s="253"/>
      <c r="C1058" s="254"/>
      <c r="D1058" s="229" t="s">
        <v>208</v>
      </c>
      <c r="E1058" s="255" t="s">
        <v>21</v>
      </c>
      <c r="F1058" s="256" t="s">
        <v>211</v>
      </c>
      <c r="G1058" s="254"/>
      <c r="H1058" s="257">
        <v>416.77</v>
      </c>
      <c r="I1058" s="258"/>
      <c r="J1058" s="254"/>
      <c r="K1058" s="254"/>
      <c r="L1058" s="259"/>
      <c r="M1058" s="260"/>
      <c r="N1058" s="261"/>
      <c r="O1058" s="261"/>
      <c r="P1058" s="261"/>
      <c r="Q1058" s="261"/>
      <c r="R1058" s="261"/>
      <c r="S1058" s="261"/>
      <c r="T1058" s="262"/>
      <c r="AT1058" s="263" t="s">
        <v>208</v>
      </c>
      <c r="AU1058" s="263" t="s">
        <v>82</v>
      </c>
      <c r="AV1058" s="13" t="s">
        <v>165</v>
      </c>
      <c r="AW1058" s="13" t="s">
        <v>35</v>
      </c>
      <c r="AX1058" s="13" t="s">
        <v>77</v>
      </c>
      <c r="AY1058" s="263" t="s">
        <v>158</v>
      </c>
    </row>
    <row r="1059" spans="2:65" s="1" customFormat="1" ht="16.5" customHeight="1">
      <c r="B1059" s="45"/>
      <c r="C1059" s="217" t="s">
        <v>1972</v>
      </c>
      <c r="D1059" s="217" t="s">
        <v>160</v>
      </c>
      <c r="E1059" s="218" t="s">
        <v>1973</v>
      </c>
      <c r="F1059" s="219" t="s">
        <v>1974</v>
      </c>
      <c r="G1059" s="220" t="s">
        <v>952</v>
      </c>
      <c r="H1059" s="274"/>
      <c r="I1059" s="222"/>
      <c r="J1059" s="223">
        <f>ROUND(I1059*H1059,2)</f>
        <v>0</v>
      </c>
      <c r="K1059" s="219" t="s">
        <v>164</v>
      </c>
      <c r="L1059" s="71"/>
      <c r="M1059" s="224" t="s">
        <v>21</v>
      </c>
      <c r="N1059" s="225" t="s">
        <v>43</v>
      </c>
      <c r="O1059" s="46"/>
      <c r="P1059" s="226">
        <f>O1059*H1059</f>
        <v>0</v>
      </c>
      <c r="Q1059" s="226">
        <v>0</v>
      </c>
      <c r="R1059" s="226">
        <f>Q1059*H1059</f>
        <v>0</v>
      </c>
      <c r="S1059" s="226">
        <v>0</v>
      </c>
      <c r="T1059" s="227">
        <f>S1059*H1059</f>
        <v>0</v>
      </c>
      <c r="AR1059" s="23" t="s">
        <v>236</v>
      </c>
      <c r="AT1059" s="23" t="s">
        <v>160</v>
      </c>
      <c r="AU1059" s="23" t="s">
        <v>82</v>
      </c>
      <c r="AY1059" s="23" t="s">
        <v>158</v>
      </c>
      <c r="BE1059" s="228">
        <f>IF(N1059="základní",J1059,0)</f>
        <v>0</v>
      </c>
      <c r="BF1059" s="228">
        <f>IF(N1059="snížená",J1059,0)</f>
        <v>0</v>
      </c>
      <c r="BG1059" s="228">
        <f>IF(N1059="zákl. přenesená",J1059,0)</f>
        <v>0</v>
      </c>
      <c r="BH1059" s="228">
        <f>IF(N1059="sníž. přenesená",J1059,0)</f>
        <v>0</v>
      </c>
      <c r="BI1059" s="228">
        <f>IF(N1059="nulová",J1059,0)</f>
        <v>0</v>
      </c>
      <c r="BJ1059" s="23" t="s">
        <v>77</v>
      </c>
      <c r="BK1059" s="228">
        <f>ROUND(I1059*H1059,2)</f>
        <v>0</v>
      </c>
      <c r="BL1059" s="23" t="s">
        <v>236</v>
      </c>
      <c r="BM1059" s="23" t="s">
        <v>1975</v>
      </c>
    </row>
    <row r="1060" spans="2:47" s="1" customFormat="1" ht="13.5">
      <c r="B1060" s="45"/>
      <c r="C1060" s="73"/>
      <c r="D1060" s="229" t="s">
        <v>167</v>
      </c>
      <c r="E1060" s="73"/>
      <c r="F1060" s="230" t="s">
        <v>1976</v>
      </c>
      <c r="G1060" s="73"/>
      <c r="H1060" s="73"/>
      <c r="I1060" s="188"/>
      <c r="J1060" s="73"/>
      <c r="K1060" s="73"/>
      <c r="L1060" s="71"/>
      <c r="M1060" s="231"/>
      <c r="N1060" s="46"/>
      <c r="O1060" s="46"/>
      <c r="P1060" s="46"/>
      <c r="Q1060" s="46"/>
      <c r="R1060" s="46"/>
      <c r="S1060" s="46"/>
      <c r="T1060" s="94"/>
      <c r="AT1060" s="23" t="s">
        <v>167</v>
      </c>
      <c r="AU1060" s="23" t="s">
        <v>82</v>
      </c>
    </row>
    <row r="1061" spans="2:63" s="10" customFormat="1" ht="29.85" customHeight="1">
      <c r="B1061" s="201"/>
      <c r="C1061" s="202"/>
      <c r="D1061" s="203" t="s">
        <v>71</v>
      </c>
      <c r="E1061" s="215" t="s">
        <v>1977</v>
      </c>
      <c r="F1061" s="215" t="s">
        <v>1978</v>
      </c>
      <c r="G1061" s="202"/>
      <c r="H1061" s="202"/>
      <c r="I1061" s="205"/>
      <c r="J1061" s="216">
        <f>BK1061</f>
        <v>0</v>
      </c>
      <c r="K1061" s="202"/>
      <c r="L1061" s="207"/>
      <c r="M1061" s="208"/>
      <c r="N1061" s="209"/>
      <c r="O1061" s="209"/>
      <c r="P1061" s="210">
        <f>SUM(P1062:P1203)</f>
        <v>0</v>
      </c>
      <c r="Q1061" s="209"/>
      <c r="R1061" s="210">
        <f>SUM(R1062:R1203)</f>
        <v>0.047637200000000005</v>
      </c>
      <c r="S1061" s="209"/>
      <c r="T1061" s="211">
        <f>SUM(T1062:T1203)</f>
        <v>2.397558</v>
      </c>
      <c r="AR1061" s="212" t="s">
        <v>82</v>
      </c>
      <c r="AT1061" s="213" t="s">
        <v>71</v>
      </c>
      <c r="AU1061" s="213" t="s">
        <v>77</v>
      </c>
      <c r="AY1061" s="212" t="s">
        <v>158</v>
      </c>
      <c r="BK1061" s="214">
        <f>SUM(BK1062:BK1203)</f>
        <v>0</v>
      </c>
    </row>
    <row r="1062" spans="2:65" s="1" customFormat="1" ht="51" customHeight="1">
      <c r="B1062" s="45"/>
      <c r="C1062" s="217" t="s">
        <v>1979</v>
      </c>
      <c r="D1062" s="217" t="s">
        <v>160</v>
      </c>
      <c r="E1062" s="218" t="s">
        <v>1980</v>
      </c>
      <c r="F1062" s="219" t="s">
        <v>1981</v>
      </c>
      <c r="G1062" s="220" t="s">
        <v>269</v>
      </c>
      <c r="H1062" s="221">
        <v>1</v>
      </c>
      <c r="I1062" s="222"/>
      <c r="J1062" s="223">
        <f>ROUND(I1062*H1062,2)</f>
        <v>0</v>
      </c>
      <c r="K1062" s="219" t="s">
        <v>21</v>
      </c>
      <c r="L1062" s="71"/>
      <c r="M1062" s="224" t="s">
        <v>21</v>
      </c>
      <c r="N1062" s="225" t="s">
        <v>43</v>
      </c>
      <c r="O1062" s="46"/>
      <c r="P1062" s="226">
        <f>O1062*H1062</f>
        <v>0</v>
      </c>
      <c r="Q1062" s="226">
        <v>0</v>
      </c>
      <c r="R1062" s="226">
        <f>Q1062*H1062</f>
        <v>0</v>
      </c>
      <c r="S1062" s="226">
        <v>0</v>
      </c>
      <c r="T1062" s="227">
        <f>S1062*H1062</f>
        <v>0</v>
      </c>
      <c r="AR1062" s="23" t="s">
        <v>236</v>
      </c>
      <c r="AT1062" s="23" t="s">
        <v>160</v>
      </c>
      <c r="AU1062" s="23" t="s">
        <v>82</v>
      </c>
      <c r="AY1062" s="23" t="s">
        <v>158</v>
      </c>
      <c r="BE1062" s="228">
        <f>IF(N1062="základní",J1062,0)</f>
        <v>0</v>
      </c>
      <c r="BF1062" s="228">
        <f>IF(N1062="snížená",J1062,0)</f>
        <v>0</v>
      </c>
      <c r="BG1062" s="228">
        <f>IF(N1062="zákl. přenesená",J1062,0)</f>
        <v>0</v>
      </c>
      <c r="BH1062" s="228">
        <f>IF(N1062="sníž. přenesená",J1062,0)</f>
        <v>0</v>
      </c>
      <c r="BI1062" s="228">
        <f>IF(N1062="nulová",J1062,0)</f>
        <v>0</v>
      </c>
      <c r="BJ1062" s="23" t="s">
        <v>77</v>
      </c>
      <c r="BK1062" s="228">
        <f>ROUND(I1062*H1062,2)</f>
        <v>0</v>
      </c>
      <c r="BL1062" s="23" t="s">
        <v>236</v>
      </c>
      <c r="BM1062" s="23" t="s">
        <v>1982</v>
      </c>
    </row>
    <row r="1063" spans="2:65" s="1" customFormat="1" ht="38.25" customHeight="1">
      <c r="B1063" s="45"/>
      <c r="C1063" s="217" t="s">
        <v>1983</v>
      </c>
      <c r="D1063" s="217" t="s">
        <v>160</v>
      </c>
      <c r="E1063" s="218" t="s">
        <v>1984</v>
      </c>
      <c r="F1063" s="219" t="s">
        <v>1985</v>
      </c>
      <c r="G1063" s="220" t="s">
        <v>269</v>
      </c>
      <c r="H1063" s="221">
        <v>1</v>
      </c>
      <c r="I1063" s="222"/>
      <c r="J1063" s="223">
        <f>ROUND(I1063*H1063,2)</f>
        <v>0</v>
      </c>
      <c r="K1063" s="219" t="s">
        <v>21</v>
      </c>
      <c r="L1063" s="71"/>
      <c r="M1063" s="224" t="s">
        <v>21</v>
      </c>
      <c r="N1063" s="225" t="s">
        <v>43</v>
      </c>
      <c r="O1063" s="46"/>
      <c r="P1063" s="226">
        <f>O1063*H1063</f>
        <v>0</v>
      </c>
      <c r="Q1063" s="226">
        <v>0</v>
      </c>
      <c r="R1063" s="226">
        <f>Q1063*H1063</f>
        <v>0</v>
      </c>
      <c r="S1063" s="226">
        <v>0</v>
      </c>
      <c r="T1063" s="227">
        <f>S1063*H1063</f>
        <v>0</v>
      </c>
      <c r="AR1063" s="23" t="s">
        <v>236</v>
      </c>
      <c r="AT1063" s="23" t="s">
        <v>160</v>
      </c>
      <c r="AU1063" s="23" t="s">
        <v>82</v>
      </c>
      <c r="AY1063" s="23" t="s">
        <v>158</v>
      </c>
      <c r="BE1063" s="228">
        <f>IF(N1063="základní",J1063,0)</f>
        <v>0</v>
      </c>
      <c r="BF1063" s="228">
        <f>IF(N1063="snížená",J1063,0)</f>
        <v>0</v>
      </c>
      <c r="BG1063" s="228">
        <f>IF(N1063="zákl. přenesená",J1063,0)</f>
        <v>0</v>
      </c>
      <c r="BH1063" s="228">
        <f>IF(N1063="sníž. přenesená",J1063,0)</f>
        <v>0</v>
      </c>
      <c r="BI1063" s="228">
        <f>IF(N1063="nulová",J1063,0)</f>
        <v>0</v>
      </c>
      <c r="BJ1063" s="23" t="s">
        <v>77</v>
      </c>
      <c r="BK1063" s="228">
        <f>ROUND(I1063*H1063,2)</f>
        <v>0</v>
      </c>
      <c r="BL1063" s="23" t="s">
        <v>236</v>
      </c>
      <c r="BM1063" s="23" t="s">
        <v>1986</v>
      </c>
    </row>
    <row r="1064" spans="2:65" s="1" customFormat="1" ht="38.25" customHeight="1">
      <c r="B1064" s="45"/>
      <c r="C1064" s="217" t="s">
        <v>1987</v>
      </c>
      <c r="D1064" s="217" t="s">
        <v>160</v>
      </c>
      <c r="E1064" s="218" t="s">
        <v>1988</v>
      </c>
      <c r="F1064" s="219" t="s">
        <v>1989</v>
      </c>
      <c r="G1064" s="220" t="s">
        <v>269</v>
      </c>
      <c r="H1064" s="221">
        <v>4</v>
      </c>
      <c r="I1064" s="222"/>
      <c r="J1064" s="223">
        <f>ROUND(I1064*H1064,2)</f>
        <v>0</v>
      </c>
      <c r="K1064" s="219" t="s">
        <v>21</v>
      </c>
      <c r="L1064" s="71"/>
      <c r="M1064" s="224" t="s">
        <v>21</v>
      </c>
      <c r="N1064" s="225" t="s">
        <v>43</v>
      </c>
      <c r="O1064" s="46"/>
      <c r="P1064" s="226">
        <f>O1064*H1064</f>
        <v>0</v>
      </c>
      <c r="Q1064" s="226">
        <v>0</v>
      </c>
      <c r="R1064" s="226">
        <f>Q1064*H1064</f>
        <v>0</v>
      </c>
      <c r="S1064" s="226">
        <v>0</v>
      </c>
      <c r="T1064" s="227">
        <f>S1064*H1064</f>
        <v>0</v>
      </c>
      <c r="AR1064" s="23" t="s">
        <v>236</v>
      </c>
      <c r="AT1064" s="23" t="s">
        <v>160</v>
      </c>
      <c r="AU1064" s="23" t="s">
        <v>82</v>
      </c>
      <c r="AY1064" s="23" t="s">
        <v>158</v>
      </c>
      <c r="BE1064" s="228">
        <f>IF(N1064="základní",J1064,0)</f>
        <v>0</v>
      </c>
      <c r="BF1064" s="228">
        <f>IF(N1064="snížená",J1064,0)</f>
        <v>0</v>
      </c>
      <c r="BG1064" s="228">
        <f>IF(N1064="zákl. přenesená",J1064,0)</f>
        <v>0</v>
      </c>
      <c r="BH1064" s="228">
        <f>IF(N1064="sníž. přenesená",J1064,0)</f>
        <v>0</v>
      </c>
      <c r="BI1064" s="228">
        <f>IF(N1064="nulová",J1064,0)</f>
        <v>0</v>
      </c>
      <c r="BJ1064" s="23" t="s">
        <v>77</v>
      </c>
      <c r="BK1064" s="228">
        <f>ROUND(I1064*H1064,2)</f>
        <v>0</v>
      </c>
      <c r="BL1064" s="23" t="s">
        <v>236</v>
      </c>
      <c r="BM1064" s="23" t="s">
        <v>1990</v>
      </c>
    </row>
    <row r="1065" spans="2:65" s="1" customFormat="1" ht="38.25" customHeight="1">
      <c r="B1065" s="45"/>
      <c r="C1065" s="217" t="s">
        <v>1991</v>
      </c>
      <c r="D1065" s="217" t="s">
        <v>160</v>
      </c>
      <c r="E1065" s="218" t="s">
        <v>1992</v>
      </c>
      <c r="F1065" s="219" t="s">
        <v>1993</v>
      </c>
      <c r="G1065" s="220" t="s">
        <v>269</v>
      </c>
      <c r="H1065" s="221">
        <v>1</v>
      </c>
      <c r="I1065" s="222"/>
      <c r="J1065" s="223">
        <f>ROUND(I1065*H1065,2)</f>
        <v>0</v>
      </c>
      <c r="K1065" s="219" t="s">
        <v>21</v>
      </c>
      <c r="L1065" s="71"/>
      <c r="M1065" s="224" t="s">
        <v>21</v>
      </c>
      <c r="N1065" s="225" t="s">
        <v>43</v>
      </c>
      <c r="O1065" s="46"/>
      <c r="P1065" s="226">
        <f>O1065*H1065</f>
        <v>0</v>
      </c>
      <c r="Q1065" s="226">
        <v>0</v>
      </c>
      <c r="R1065" s="226">
        <f>Q1065*H1065</f>
        <v>0</v>
      </c>
      <c r="S1065" s="226">
        <v>0</v>
      </c>
      <c r="T1065" s="227">
        <f>S1065*H1065</f>
        <v>0</v>
      </c>
      <c r="AR1065" s="23" t="s">
        <v>236</v>
      </c>
      <c r="AT1065" s="23" t="s">
        <v>160</v>
      </c>
      <c r="AU1065" s="23" t="s">
        <v>82</v>
      </c>
      <c r="AY1065" s="23" t="s">
        <v>158</v>
      </c>
      <c r="BE1065" s="228">
        <f>IF(N1065="základní",J1065,0)</f>
        <v>0</v>
      </c>
      <c r="BF1065" s="228">
        <f>IF(N1065="snížená",J1065,0)</f>
        <v>0</v>
      </c>
      <c r="BG1065" s="228">
        <f>IF(N1065="zákl. přenesená",J1065,0)</f>
        <v>0</v>
      </c>
      <c r="BH1065" s="228">
        <f>IF(N1065="sníž. přenesená",J1065,0)</f>
        <v>0</v>
      </c>
      <c r="BI1065" s="228">
        <f>IF(N1065="nulová",J1065,0)</f>
        <v>0</v>
      </c>
      <c r="BJ1065" s="23" t="s">
        <v>77</v>
      </c>
      <c r="BK1065" s="228">
        <f>ROUND(I1065*H1065,2)</f>
        <v>0</v>
      </c>
      <c r="BL1065" s="23" t="s">
        <v>236</v>
      </c>
      <c r="BM1065" s="23" t="s">
        <v>1994</v>
      </c>
    </row>
    <row r="1066" spans="2:65" s="1" customFormat="1" ht="38.25" customHeight="1">
      <c r="B1066" s="45"/>
      <c r="C1066" s="217" t="s">
        <v>1995</v>
      </c>
      <c r="D1066" s="217" t="s">
        <v>160</v>
      </c>
      <c r="E1066" s="218" t="s">
        <v>1996</v>
      </c>
      <c r="F1066" s="219" t="s">
        <v>1997</v>
      </c>
      <c r="G1066" s="220" t="s">
        <v>269</v>
      </c>
      <c r="H1066" s="221">
        <v>3</v>
      </c>
      <c r="I1066" s="222"/>
      <c r="J1066" s="223">
        <f>ROUND(I1066*H1066,2)</f>
        <v>0</v>
      </c>
      <c r="K1066" s="219" t="s">
        <v>21</v>
      </c>
      <c r="L1066" s="71"/>
      <c r="M1066" s="224" t="s">
        <v>21</v>
      </c>
      <c r="N1066" s="225" t="s">
        <v>43</v>
      </c>
      <c r="O1066" s="46"/>
      <c r="P1066" s="226">
        <f>O1066*H1066</f>
        <v>0</v>
      </c>
      <c r="Q1066" s="226">
        <v>0</v>
      </c>
      <c r="R1066" s="226">
        <f>Q1066*H1066</f>
        <v>0</v>
      </c>
      <c r="S1066" s="226">
        <v>0</v>
      </c>
      <c r="T1066" s="227">
        <f>S1066*H1066</f>
        <v>0</v>
      </c>
      <c r="AR1066" s="23" t="s">
        <v>236</v>
      </c>
      <c r="AT1066" s="23" t="s">
        <v>160</v>
      </c>
      <c r="AU1066" s="23" t="s">
        <v>82</v>
      </c>
      <c r="AY1066" s="23" t="s">
        <v>158</v>
      </c>
      <c r="BE1066" s="228">
        <f>IF(N1066="základní",J1066,0)</f>
        <v>0</v>
      </c>
      <c r="BF1066" s="228">
        <f>IF(N1066="snížená",J1066,0)</f>
        <v>0</v>
      </c>
      <c r="BG1066" s="228">
        <f>IF(N1066="zákl. přenesená",J1066,0)</f>
        <v>0</v>
      </c>
      <c r="BH1066" s="228">
        <f>IF(N1066="sníž. přenesená",J1066,0)</f>
        <v>0</v>
      </c>
      <c r="BI1066" s="228">
        <f>IF(N1066="nulová",J1066,0)</f>
        <v>0</v>
      </c>
      <c r="BJ1066" s="23" t="s">
        <v>77</v>
      </c>
      <c r="BK1066" s="228">
        <f>ROUND(I1066*H1066,2)</f>
        <v>0</v>
      </c>
      <c r="BL1066" s="23" t="s">
        <v>236</v>
      </c>
      <c r="BM1066" s="23" t="s">
        <v>1998</v>
      </c>
    </row>
    <row r="1067" spans="2:65" s="1" customFormat="1" ht="38.25" customHeight="1">
      <c r="B1067" s="45"/>
      <c r="C1067" s="217" t="s">
        <v>1999</v>
      </c>
      <c r="D1067" s="217" t="s">
        <v>160</v>
      </c>
      <c r="E1067" s="218" t="s">
        <v>2000</v>
      </c>
      <c r="F1067" s="219" t="s">
        <v>2001</v>
      </c>
      <c r="G1067" s="220" t="s">
        <v>269</v>
      </c>
      <c r="H1067" s="221">
        <v>2</v>
      </c>
      <c r="I1067" s="222"/>
      <c r="J1067" s="223">
        <f>ROUND(I1067*H1067,2)</f>
        <v>0</v>
      </c>
      <c r="K1067" s="219" t="s">
        <v>21</v>
      </c>
      <c r="L1067" s="71"/>
      <c r="M1067" s="224" t="s">
        <v>21</v>
      </c>
      <c r="N1067" s="225" t="s">
        <v>43</v>
      </c>
      <c r="O1067" s="46"/>
      <c r="P1067" s="226">
        <f>O1067*H1067</f>
        <v>0</v>
      </c>
      <c r="Q1067" s="226">
        <v>0</v>
      </c>
      <c r="R1067" s="226">
        <f>Q1067*H1067</f>
        <v>0</v>
      </c>
      <c r="S1067" s="226">
        <v>0</v>
      </c>
      <c r="T1067" s="227">
        <f>S1067*H1067</f>
        <v>0</v>
      </c>
      <c r="AR1067" s="23" t="s">
        <v>236</v>
      </c>
      <c r="AT1067" s="23" t="s">
        <v>160</v>
      </c>
      <c r="AU1067" s="23" t="s">
        <v>82</v>
      </c>
      <c r="AY1067" s="23" t="s">
        <v>158</v>
      </c>
      <c r="BE1067" s="228">
        <f>IF(N1067="základní",J1067,0)</f>
        <v>0</v>
      </c>
      <c r="BF1067" s="228">
        <f>IF(N1067="snížená",J1067,0)</f>
        <v>0</v>
      </c>
      <c r="BG1067" s="228">
        <f>IF(N1067="zákl. přenesená",J1067,0)</f>
        <v>0</v>
      </c>
      <c r="BH1067" s="228">
        <f>IF(N1067="sníž. přenesená",J1067,0)</f>
        <v>0</v>
      </c>
      <c r="BI1067" s="228">
        <f>IF(N1067="nulová",J1067,0)</f>
        <v>0</v>
      </c>
      <c r="BJ1067" s="23" t="s">
        <v>77</v>
      </c>
      <c r="BK1067" s="228">
        <f>ROUND(I1067*H1067,2)</f>
        <v>0</v>
      </c>
      <c r="BL1067" s="23" t="s">
        <v>236</v>
      </c>
      <c r="BM1067" s="23" t="s">
        <v>2002</v>
      </c>
    </row>
    <row r="1068" spans="2:65" s="1" customFormat="1" ht="38.25" customHeight="1">
      <c r="B1068" s="45"/>
      <c r="C1068" s="217" t="s">
        <v>2003</v>
      </c>
      <c r="D1068" s="217" t="s">
        <v>160</v>
      </c>
      <c r="E1068" s="218" t="s">
        <v>2004</v>
      </c>
      <c r="F1068" s="219" t="s">
        <v>2005</v>
      </c>
      <c r="G1068" s="220" t="s">
        <v>269</v>
      </c>
      <c r="H1068" s="221">
        <v>2</v>
      </c>
      <c r="I1068" s="222"/>
      <c r="J1068" s="223">
        <f>ROUND(I1068*H1068,2)</f>
        <v>0</v>
      </c>
      <c r="K1068" s="219" t="s">
        <v>21</v>
      </c>
      <c r="L1068" s="71"/>
      <c r="M1068" s="224" t="s">
        <v>21</v>
      </c>
      <c r="N1068" s="225" t="s">
        <v>43</v>
      </c>
      <c r="O1068" s="46"/>
      <c r="P1068" s="226">
        <f>O1068*H1068</f>
        <v>0</v>
      </c>
      <c r="Q1068" s="226">
        <v>0</v>
      </c>
      <c r="R1068" s="226">
        <f>Q1068*H1068</f>
        <v>0</v>
      </c>
      <c r="S1068" s="226">
        <v>0</v>
      </c>
      <c r="T1068" s="227">
        <f>S1068*H1068</f>
        <v>0</v>
      </c>
      <c r="AR1068" s="23" t="s">
        <v>236</v>
      </c>
      <c r="AT1068" s="23" t="s">
        <v>160</v>
      </c>
      <c r="AU1068" s="23" t="s">
        <v>82</v>
      </c>
      <c r="AY1068" s="23" t="s">
        <v>158</v>
      </c>
      <c r="BE1068" s="228">
        <f>IF(N1068="základní",J1068,0)</f>
        <v>0</v>
      </c>
      <c r="BF1068" s="228">
        <f>IF(N1068="snížená",J1068,0)</f>
        <v>0</v>
      </c>
      <c r="BG1068" s="228">
        <f>IF(N1068="zákl. přenesená",J1068,0)</f>
        <v>0</v>
      </c>
      <c r="BH1068" s="228">
        <f>IF(N1068="sníž. přenesená",J1068,0)</f>
        <v>0</v>
      </c>
      <c r="BI1068" s="228">
        <f>IF(N1068="nulová",J1068,0)</f>
        <v>0</v>
      </c>
      <c r="BJ1068" s="23" t="s">
        <v>77</v>
      </c>
      <c r="BK1068" s="228">
        <f>ROUND(I1068*H1068,2)</f>
        <v>0</v>
      </c>
      <c r="BL1068" s="23" t="s">
        <v>236</v>
      </c>
      <c r="BM1068" s="23" t="s">
        <v>2006</v>
      </c>
    </row>
    <row r="1069" spans="2:65" s="1" customFormat="1" ht="38.25" customHeight="1">
      <c r="B1069" s="45"/>
      <c r="C1069" s="217" t="s">
        <v>2007</v>
      </c>
      <c r="D1069" s="217" t="s">
        <v>160</v>
      </c>
      <c r="E1069" s="218" t="s">
        <v>2008</v>
      </c>
      <c r="F1069" s="219" t="s">
        <v>2009</v>
      </c>
      <c r="G1069" s="220" t="s">
        <v>269</v>
      </c>
      <c r="H1069" s="221">
        <v>4</v>
      </c>
      <c r="I1069" s="222"/>
      <c r="J1069" s="223">
        <f>ROUND(I1069*H1069,2)</f>
        <v>0</v>
      </c>
      <c r="K1069" s="219" t="s">
        <v>21</v>
      </c>
      <c r="L1069" s="71"/>
      <c r="M1069" s="224" t="s">
        <v>21</v>
      </c>
      <c r="N1069" s="225" t="s">
        <v>43</v>
      </c>
      <c r="O1069" s="46"/>
      <c r="P1069" s="226">
        <f>O1069*H1069</f>
        <v>0</v>
      </c>
      <c r="Q1069" s="226">
        <v>0</v>
      </c>
      <c r="R1069" s="226">
        <f>Q1069*H1069</f>
        <v>0</v>
      </c>
      <c r="S1069" s="226">
        <v>0</v>
      </c>
      <c r="T1069" s="227">
        <f>S1069*H1069</f>
        <v>0</v>
      </c>
      <c r="AR1069" s="23" t="s">
        <v>236</v>
      </c>
      <c r="AT1069" s="23" t="s">
        <v>160</v>
      </c>
      <c r="AU1069" s="23" t="s">
        <v>82</v>
      </c>
      <c r="AY1069" s="23" t="s">
        <v>158</v>
      </c>
      <c r="BE1069" s="228">
        <f>IF(N1069="základní",J1069,0)</f>
        <v>0</v>
      </c>
      <c r="BF1069" s="228">
        <f>IF(N1069="snížená",J1069,0)</f>
        <v>0</v>
      </c>
      <c r="BG1069" s="228">
        <f>IF(N1069="zákl. přenesená",J1069,0)</f>
        <v>0</v>
      </c>
      <c r="BH1069" s="228">
        <f>IF(N1069="sníž. přenesená",J1069,0)</f>
        <v>0</v>
      </c>
      <c r="BI1069" s="228">
        <f>IF(N1069="nulová",J1069,0)</f>
        <v>0</v>
      </c>
      <c r="BJ1069" s="23" t="s">
        <v>77</v>
      </c>
      <c r="BK1069" s="228">
        <f>ROUND(I1069*H1069,2)</f>
        <v>0</v>
      </c>
      <c r="BL1069" s="23" t="s">
        <v>236</v>
      </c>
      <c r="BM1069" s="23" t="s">
        <v>2010</v>
      </c>
    </row>
    <row r="1070" spans="2:65" s="1" customFormat="1" ht="38.25" customHeight="1">
      <c r="B1070" s="45"/>
      <c r="C1070" s="217" t="s">
        <v>2011</v>
      </c>
      <c r="D1070" s="217" t="s">
        <v>160</v>
      </c>
      <c r="E1070" s="218" t="s">
        <v>2012</v>
      </c>
      <c r="F1070" s="219" t="s">
        <v>2013</v>
      </c>
      <c r="G1070" s="220" t="s">
        <v>269</v>
      </c>
      <c r="H1070" s="221">
        <v>1</v>
      </c>
      <c r="I1070" s="222"/>
      <c r="J1070" s="223">
        <f>ROUND(I1070*H1070,2)</f>
        <v>0</v>
      </c>
      <c r="K1070" s="219" t="s">
        <v>21</v>
      </c>
      <c r="L1070" s="71"/>
      <c r="M1070" s="224" t="s">
        <v>21</v>
      </c>
      <c r="N1070" s="225" t="s">
        <v>43</v>
      </c>
      <c r="O1070" s="46"/>
      <c r="P1070" s="226">
        <f>O1070*H1070</f>
        <v>0</v>
      </c>
      <c r="Q1070" s="226">
        <v>0</v>
      </c>
      <c r="R1070" s="226">
        <f>Q1070*H1070</f>
        <v>0</v>
      </c>
      <c r="S1070" s="226">
        <v>0</v>
      </c>
      <c r="T1070" s="227">
        <f>S1070*H1070</f>
        <v>0</v>
      </c>
      <c r="AR1070" s="23" t="s">
        <v>236</v>
      </c>
      <c r="AT1070" s="23" t="s">
        <v>160</v>
      </c>
      <c r="AU1070" s="23" t="s">
        <v>82</v>
      </c>
      <c r="AY1070" s="23" t="s">
        <v>158</v>
      </c>
      <c r="BE1070" s="228">
        <f>IF(N1070="základní",J1070,0)</f>
        <v>0</v>
      </c>
      <c r="BF1070" s="228">
        <f>IF(N1070="snížená",J1070,0)</f>
        <v>0</v>
      </c>
      <c r="BG1070" s="228">
        <f>IF(N1070="zákl. přenesená",J1070,0)</f>
        <v>0</v>
      </c>
      <c r="BH1070" s="228">
        <f>IF(N1070="sníž. přenesená",J1070,0)</f>
        <v>0</v>
      </c>
      <c r="BI1070" s="228">
        <f>IF(N1070="nulová",J1070,0)</f>
        <v>0</v>
      </c>
      <c r="BJ1070" s="23" t="s">
        <v>77</v>
      </c>
      <c r="BK1070" s="228">
        <f>ROUND(I1070*H1070,2)</f>
        <v>0</v>
      </c>
      <c r="BL1070" s="23" t="s">
        <v>236</v>
      </c>
      <c r="BM1070" s="23" t="s">
        <v>2014</v>
      </c>
    </row>
    <row r="1071" spans="2:65" s="1" customFormat="1" ht="38.25" customHeight="1">
      <c r="B1071" s="45"/>
      <c r="C1071" s="217" t="s">
        <v>2015</v>
      </c>
      <c r="D1071" s="217" t="s">
        <v>160</v>
      </c>
      <c r="E1071" s="218" t="s">
        <v>2016</v>
      </c>
      <c r="F1071" s="219" t="s">
        <v>2017</v>
      </c>
      <c r="G1071" s="220" t="s">
        <v>269</v>
      </c>
      <c r="H1071" s="221">
        <v>1</v>
      </c>
      <c r="I1071" s="222"/>
      <c r="J1071" s="223">
        <f>ROUND(I1071*H1071,2)</f>
        <v>0</v>
      </c>
      <c r="K1071" s="219" t="s">
        <v>21</v>
      </c>
      <c r="L1071" s="71"/>
      <c r="M1071" s="224" t="s">
        <v>21</v>
      </c>
      <c r="N1071" s="225" t="s">
        <v>43</v>
      </c>
      <c r="O1071" s="46"/>
      <c r="P1071" s="226">
        <f>O1071*H1071</f>
        <v>0</v>
      </c>
      <c r="Q1071" s="226">
        <v>0</v>
      </c>
      <c r="R1071" s="226">
        <f>Q1071*H1071</f>
        <v>0</v>
      </c>
      <c r="S1071" s="226">
        <v>0</v>
      </c>
      <c r="T1071" s="227">
        <f>S1071*H1071</f>
        <v>0</v>
      </c>
      <c r="AR1071" s="23" t="s">
        <v>236</v>
      </c>
      <c r="AT1071" s="23" t="s">
        <v>160</v>
      </c>
      <c r="AU1071" s="23" t="s">
        <v>82</v>
      </c>
      <c r="AY1071" s="23" t="s">
        <v>158</v>
      </c>
      <c r="BE1071" s="228">
        <f>IF(N1071="základní",J1071,0)</f>
        <v>0</v>
      </c>
      <c r="BF1071" s="228">
        <f>IF(N1071="snížená",J1071,0)</f>
        <v>0</v>
      </c>
      <c r="BG1071" s="228">
        <f>IF(N1071="zákl. přenesená",J1071,0)</f>
        <v>0</v>
      </c>
      <c r="BH1071" s="228">
        <f>IF(N1071="sníž. přenesená",J1071,0)</f>
        <v>0</v>
      </c>
      <c r="BI1071" s="228">
        <f>IF(N1071="nulová",J1071,0)</f>
        <v>0</v>
      </c>
      <c r="BJ1071" s="23" t="s">
        <v>77</v>
      </c>
      <c r="BK1071" s="228">
        <f>ROUND(I1071*H1071,2)</f>
        <v>0</v>
      </c>
      <c r="BL1071" s="23" t="s">
        <v>236</v>
      </c>
      <c r="BM1071" s="23" t="s">
        <v>2018</v>
      </c>
    </row>
    <row r="1072" spans="2:65" s="1" customFormat="1" ht="38.25" customHeight="1">
      <c r="B1072" s="45"/>
      <c r="C1072" s="217" t="s">
        <v>2019</v>
      </c>
      <c r="D1072" s="217" t="s">
        <v>160</v>
      </c>
      <c r="E1072" s="218" t="s">
        <v>2020</v>
      </c>
      <c r="F1072" s="219" t="s">
        <v>2021</v>
      </c>
      <c r="G1072" s="220" t="s">
        <v>269</v>
      </c>
      <c r="H1072" s="221">
        <v>2</v>
      </c>
      <c r="I1072" s="222"/>
      <c r="J1072" s="223">
        <f>ROUND(I1072*H1072,2)</f>
        <v>0</v>
      </c>
      <c r="K1072" s="219" t="s">
        <v>21</v>
      </c>
      <c r="L1072" s="71"/>
      <c r="M1072" s="224" t="s">
        <v>21</v>
      </c>
      <c r="N1072" s="225" t="s">
        <v>43</v>
      </c>
      <c r="O1072" s="46"/>
      <c r="P1072" s="226">
        <f>O1072*H1072</f>
        <v>0</v>
      </c>
      <c r="Q1072" s="226">
        <v>0</v>
      </c>
      <c r="R1072" s="226">
        <f>Q1072*H1072</f>
        <v>0</v>
      </c>
      <c r="S1072" s="226">
        <v>0</v>
      </c>
      <c r="T1072" s="227">
        <f>S1072*H1072</f>
        <v>0</v>
      </c>
      <c r="AR1072" s="23" t="s">
        <v>236</v>
      </c>
      <c r="AT1072" s="23" t="s">
        <v>160</v>
      </c>
      <c r="AU1072" s="23" t="s">
        <v>82</v>
      </c>
      <c r="AY1072" s="23" t="s">
        <v>158</v>
      </c>
      <c r="BE1072" s="228">
        <f>IF(N1072="základní",J1072,0)</f>
        <v>0</v>
      </c>
      <c r="BF1072" s="228">
        <f>IF(N1072="snížená",J1072,0)</f>
        <v>0</v>
      </c>
      <c r="BG1072" s="228">
        <f>IF(N1072="zákl. přenesená",J1072,0)</f>
        <v>0</v>
      </c>
      <c r="BH1072" s="228">
        <f>IF(N1072="sníž. přenesená",J1072,0)</f>
        <v>0</v>
      </c>
      <c r="BI1072" s="228">
        <f>IF(N1072="nulová",J1072,0)</f>
        <v>0</v>
      </c>
      <c r="BJ1072" s="23" t="s">
        <v>77</v>
      </c>
      <c r="BK1072" s="228">
        <f>ROUND(I1072*H1072,2)</f>
        <v>0</v>
      </c>
      <c r="BL1072" s="23" t="s">
        <v>236</v>
      </c>
      <c r="BM1072" s="23" t="s">
        <v>2022</v>
      </c>
    </row>
    <row r="1073" spans="2:65" s="1" customFormat="1" ht="38.25" customHeight="1">
      <c r="B1073" s="45"/>
      <c r="C1073" s="217" t="s">
        <v>2023</v>
      </c>
      <c r="D1073" s="217" t="s">
        <v>160</v>
      </c>
      <c r="E1073" s="218" t="s">
        <v>2024</v>
      </c>
      <c r="F1073" s="219" t="s">
        <v>2025</v>
      </c>
      <c r="G1073" s="220" t="s">
        <v>269</v>
      </c>
      <c r="H1073" s="221">
        <v>1</v>
      </c>
      <c r="I1073" s="222"/>
      <c r="J1073" s="223">
        <f>ROUND(I1073*H1073,2)</f>
        <v>0</v>
      </c>
      <c r="K1073" s="219" t="s">
        <v>21</v>
      </c>
      <c r="L1073" s="71"/>
      <c r="M1073" s="224" t="s">
        <v>21</v>
      </c>
      <c r="N1073" s="225" t="s">
        <v>43</v>
      </c>
      <c r="O1073" s="46"/>
      <c r="P1073" s="226">
        <f>O1073*H1073</f>
        <v>0</v>
      </c>
      <c r="Q1073" s="226">
        <v>0</v>
      </c>
      <c r="R1073" s="226">
        <f>Q1073*H1073</f>
        <v>0</v>
      </c>
      <c r="S1073" s="226">
        <v>0</v>
      </c>
      <c r="T1073" s="227">
        <f>S1073*H1073</f>
        <v>0</v>
      </c>
      <c r="AR1073" s="23" t="s">
        <v>236</v>
      </c>
      <c r="AT1073" s="23" t="s">
        <v>160</v>
      </c>
      <c r="AU1073" s="23" t="s">
        <v>82</v>
      </c>
      <c r="AY1073" s="23" t="s">
        <v>158</v>
      </c>
      <c r="BE1073" s="228">
        <f>IF(N1073="základní",J1073,0)</f>
        <v>0</v>
      </c>
      <c r="BF1073" s="228">
        <f>IF(N1073="snížená",J1073,0)</f>
        <v>0</v>
      </c>
      <c r="BG1073" s="228">
        <f>IF(N1073="zákl. přenesená",J1073,0)</f>
        <v>0</v>
      </c>
      <c r="BH1073" s="228">
        <f>IF(N1073="sníž. přenesená",J1073,0)</f>
        <v>0</v>
      </c>
      <c r="BI1073" s="228">
        <f>IF(N1073="nulová",J1073,0)</f>
        <v>0</v>
      </c>
      <c r="BJ1073" s="23" t="s">
        <v>77</v>
      </c>
      <c r="BK1073" s="228">
        <f>ROUND(I1073*H1073,2)</f>
        <v>0</v>
      </c>
      <c r="BL1073" s="23" t="s">
        <v>236</v>
      </c>
      <c r="BM1073" s="23" t="s">
        <v>2026</v>
      </c>
    </row>
    <row r="1074" spans="2:65" s="1" customFormat="1" ht="38.25" customHeight="1">
      <c r="B1074" s="45"/>
      <c r="C1074" s="217" t="s">
        <v>2027</v>
      </c>
      <c r="D1074" s="217" t="s">
        <v>160</v>
      </c>
      <c r="E1074" s="218" t="s">
        <v>2028</v>
      </c>
      <c r="F1074" s="219" t="s">
        <v>2029</v>
      </c>
      <c r="G1074" s="220" t="s">
        <v>269</v>
      </c>
      <c r="H1074" s="221">
        <v>2</v>
      </c>
      <c r="I1074" s="222"/>
      <c r="J1074" s="223">
        <f>ROUND(I1074*H1074,2)</f>
        <v>0</v>
      </c>
      <c r="K1074" s="219" t="s">
        <v>21</v>
      </c>
      <c r="L1074" s="71"/>
      <c r="M1074" s="224" t="s">
        <v>21</v>
      </c>
      <c r="N1074" s="225" t="s">
        <v>43</v>
      </c>
      <c r="O1074" s="46"/>
      <c r="P1074" s="226">
        <f>O1074*H1074</f>
        <v>0</v>
      </c>
      <c r="Q1074" s="226">
        <v>0</v>
      </c>
      <c r="R1074" s="226">
        <f>Q1074*H1074</f>
        <v>0</v>
      </c>
      <c r="S1074" s="226">
        <v>0</v>
      </c>
      <c r="T1074" s="227">
        <f>S1074*H1074</f>
        <v>0</v>
      </c>
      <c r="AR1074" s="23" t="s">
        <v>236</v>
      </c>
      <c r="AT1074" s="23" t="s">
        <v>160</v>
      </c>
      <c r="AU1074" s="23" t="s">
        <v>82</v>
      </c>
      <c r="AY1074" s="23" t="s">
        <v>158</v>
      </c>
      <c r="BE1074" s="228">
        <f>IF(N1074="základní",J1074,0)</f>
        <v>0</v>
      </c>
      <c r="BF1074" s="228">
        <f>IF(N1074="snížená",J1074,0)</f>
        <v>0</v>
      </c>
      <c r="BG1074" s="228">
        <f>IF(N1074="zákl. přenesená",J1074,0)</f>
        <v>0</v>
      </c>
      <c r="BH1074" s="228">
        <f>IF(N1074="sníž. přenesená",J1074,0)</f>
        <v>0</v>
      </c>
      <c r="BI1074" s="228">
        <f>IF(N1074="nulová",J1074,0)</f>
        <v>0</v>
      </c>
      <c r="BJ1074" s="23" t="s">
        <v>77</v>
      </c>
      <c r="BK1074" s="228">
        <f>ROUND(I1074*H1074,2)</f>
        <v>0</v>
      </c>
      <c r="BL1074" s="23" t="s">
        <v>236</v>
      </c>
      <c r="BM1074" s="23" t="s">
        <v>2030</v>
      </c>
    </row>
    <row r="1075" spans="2:65" s="1" customFormat="1" ht="38.25" customHeight="1">
      <c r="B1075" s="45"/>
      <c r="C1075" s="217" t="s">
        <v>2031</v>
      </c>
      <c r="D1075" s="217" t="s">
        <v>160</v>
      </c>
      <c r="E1075" s="218" t="s">
        <v>2032</v>
      </c>
      <c r="F1075" s="219" t="s">
        <v>2033</v>
      </c>
      <c r="G1075" s="220" t="s">
        <v>269</v>
      </c>
      <c r="H1075" s="221">
        <v>1</v>
      </c>
      <c r="I1075" s="222"/>
      <c r="J1075" s="223">
        <f>ROUND(I1075*H1075,2)</f>
        <v>0</v>
      </c>
      <c r="K1075" s="219" t="s">
        <v>21</v>
      </c>
      <c r="L1075" s="71"/>
      <c r="M1075" s="224" t="s">
        <v>21</v>
      </c>
      <c r="N1075" s="225" t="s">
        <v>43</v>
      </c>
      <c r="O1075" s="46"/>
      <c r="P1075" s="226">
        <f>O1075*H1075</f>
        <v>0</v>
      </c>
      <c r="Q1075" s="226">
        <v>0</v>
      </c>
      <c r="R1075" s="226">
        <f>Q1075*H1075</f>
        <v>0</v>
      </c>
      <c r="S1075" s="226">
        <v>0</v>
      </c>
      <c r="T1075" s="227">
        <f>S1075*H1075</f>
        <v>0</v>
      </c>
      <c r="AR1075" s="23" t="s">
        <v>236</v>
      </c>
      <c r="AT1075" s="23" t="s">
        <v>160</v>
      </c>
      <c r="AU1075" s="23" t="s">
        <v>82</v>
      </c>
      <c r="AY1075" s="23" t="s">
        <v>158</v>
      </c>
      <c r="BE1075" s="228">
        <f>IF(N1075="základní",J1075,0)</f>
        <v>0</v>
      </c>
      <c r="BF1075" s="228">
        <f>IF(N1075="snížená",J1075,0)</f>
        <v>0</v>
      </c>
      <c r="BG1075" s="228">
        <f>IF(N1075="zákl. přenesená",J1075,0)</f>
        <v>0</v>
      </c>
      <c r="BH1075" s="228">
        <f>IF(N1075="sníž. přenesená",J1075,0)</f>
        <v>0</v>
      </c>
      <c r="BI1075" s="228">
        <f>IF(N1075="nulová",J1075,0)</f>
        <v>0</v>
      </c>
      <c r="BJ1075" s="23" t="s">
        <v>77</v>
      </c>
      <c r="BK1075" s="228">
        <f>ROUND(I1075*H1075,2)</f>
        <v>0</v>
      </c>
      <c r="BL1075" s="23" t="s">
        <v>236</v>
      </c>
      <c r="BM1075" s="23" t="s">
        <v>2034</v>
      </c>
    </row>
    <row r="1076" spans="2:65" s="1" customFormat="1" ht="38.25" customHeight="1">
      <c r="B1076" s="45"/>
      <c r="C1076" s="217" t="s">
        <v>2035</v>
      </c>
      <c r="D1076" s="217" t="s">
        <v>160</v>
      </c>
      <c r="E1076" s="218" t="s">
        <v>2036</v>
      </c>
      <c r="F1076" s="219" t="s">
        <v>2037</v>
      </c>
      <c r="G1076" s="220" t="s">
        <v>269</v>
      </c>
      <c r="H1076" s="221">
        <v>1</v>
      </c>
      <c r="I1076" s="222"/>
      <c r="J1076" s="223">
        <f>ROUND(I1076*H1076,2)</f>
        <v>0</v>
      </c>
      <c r="K1076" s="219" t="s">
        <v>21</v>
      </c>
      <c r="L1076" s="71"/>
      <c r="M1076" s="224" t="s">
        <v>21</v>
      </c>
      <c r="N1076" s="225" t="s">
        <v>43</v>
      </c>
      <c r="O1076" s="46"/>
      <c r="P1076" s="226">
        <f>O1076*H1076</f>
        <v>0</v>
      </c>
      <c r="Q1076" s="226">
        <v>0</v>
      </c>
      <c r="R1076" s="226">
        <f>Q1076*H1076</f>
        <v>0</v>
      </c>
      <c r="S1076" s="226">
        <v>0</v>
      </c>
      <c r="T1076" s="227">
        <f>S1076*H1076</f>
        <v>0</v>
      </c>
      <c r="AR1076" s="23" t="s">
        <v>236</v>
      </c>
      <c r="AT1076" s="23" t="s">
        <v>160</v>
      </c>
      <c r="AU1076" s="23" t="s">
        <v>82</v>
      </c>
      <c r="AY1076" s="23" t="s">
        <v>158</v>
      </c>
      <c r="BE1076" s="228">
        <f>IF(N1076="základní",J1076,0)</f>
        <v>0</v>
      </c>
      <c r="BF1076" s="228">
        <f>IF(N1076="snížená",J1076,0)</f>
        <v>0</v>
      </c>
      <c r="BG1076" s="228">
        <f>IF(N1076="zákl. přenesená",J1076,0)</f>
        <v>0</v>
      </c>
      <c r="BH1076" s="228">
        <f>IF(N1076="sníž. přenesená",J1076,0)</f>
        <v>0</v>
      </c>
      <c r="BI1076" s="228">
        <f>IF(N1076="nulová",J1076,0)</f>
        <v>0</v>
      </c>
      <c r="BJ1076" s="23" t="s">
        <v>77</v>
      </c>
      <c r="BK1076" s="228">
        <f>ROUND(I1076*H1076,2)</f>
        <v>0</v>
      </c>
      <c r="BL1076" s="23" t="s">
        <v>236</v>
      </c>
      <c r="BM1076" s="23" t="s">
        <v>2038</v>
      </c>
    </row>
    <row r="1077" spans="2:65" s="1" customFormat="1" ht="38.25" customHeight="1">
      <c r="B1077" s="45"/>
      <c r="C1077" s="217" t="s">
        <v>2039</v>
      </c>
      <c r="D1077" s="217" t="s">
        <v>160</v>
      </c>
      <c r="E1077" s="218" t="s">
        <v>2040</v>
      </c>
      <c r="F1077" s="219" t="s">
        <v>2041</v>
      </c>
      <c r="G1077" s="220" t="s">
        <v>400</v>
      </c>
      <c r="H1077" s="221">
        <v>1</v>
      </c>
      <c r="I1077" s="222"/>
      <c r="J1077" s="223">
        <f>ROUND(I1077*H1077,2)</f>
        <v>0</v>
      </c>
      <c r="K1077" s="219" t="s">
        <v>21</v>
      </c>
      <c r="L1077" s="71"/>
      <c r="M1077" s="224" t="s">
        <v>21</v>
      </c>
      <c r="N1077" s="225" t="s">
        <v>43</v>
      </c>
      <c r="O1077" s="46"/>
      <c r="P1077" s="226">
        <f>O1077*H1077</f>
        <v>0</v>
      </c>
      <c r="Q1077" s="226">
        <v>0</v>
      </c>
      <c r="R1077" s="226">
        <f>Q1077*H1077</f>
        <v>0</v>
      </c>
      <c r="S1077" s="226">
        <v>0</v>
      </c>
      <c r="T1077" s="227">
        <f>S1077*H1077</f>
        <v>0</v>
      </c>
      <c r="AR1077" s="23" t="s">
        <v>236</v>
      </c>
      <c r="AT1077" s="23" t="s">
        <v>160</v>
      </c>
      <c r="AU1077" s="23" t="s">
        <v>82</v>
      </c>
      <c r="AY1077" s="23" t="s">
        <v>158</v>
      </c>
      <c r="BE1077" s="228">
        <f>IF(N1077="základní",J1077,0)</f>
        <v>0</v>
      </c>
      <c r="BF1077" s="228">
        <f>IF(N1077="snížená",J1077,0)</f>
        <v>0</v>
      </c>
      <c r="BG1077" s="228">
        <f>IF(N1077="zákl. přenesená",J1077,0)</f>
        <v>0</v>
      </c>
      <c r="BH1077" s="228">
        <f>IF(N1077="sníž. přenesená",J1077,0)</f>
        <v>0</v>
      </c>
      <c r="BI1077" s="228">
        <f>IF(N1077="nulová",J1077,0)</f>
        <v>0</v>
      </c>
      <c r="BJ1077" s="23" t="s">
        <v>77</v>
      </c>
      <c r="BK1077" s="228">
        <f>ROUND(I1077*H1077,2)</f>
        <v>0</v>
      </c>
      <c r="BL1077" s="23" t="s">
        <v>236</v>
      </c>
      <c r="BM1077" s="23" t="s">
        <v>2042</v>
      </c>
    </row>
    <row r="1078" spans="2:65" s="1" customFormat="1" ht="38.25" customHeight="1">
      <c r="B1078" s="45"/>
      <c r="C1078" s="217" t="s">
        <v>2043</v>
      </c>
      <c r="D1078" s="217" t="s">
        <v>160</v>
      </c>
      <c r="E1078" s="218" t="s">
        <v>2044</v>
      </c>
      <c r="F1078" s="219" t="s">
        <v>2045</v>
      </c>
      <c r="G1078" s="220" t="s">
        <v>400</v>
      </c>
      <c r="H1078" s="221">
        <v>1</v>
      </c>
      <c r="I1078" s="222"/>
      <c r="J1078" s="223">
        <f>ROUND(I1078*H1078,2)</f>
        <v>0</v>
      </c>
      <c r="K1078" s="219" t="s">
        <v>21</v>
      </c>
      <c r="L1078" s="71"/>
      <c r="M1078" s="224" t="s">
        <v>21</v>
      </c>
      <c r="N1078" s="225" t="s">
        <v>43</v>
      </c>
      <c r="O1078" s="46"/>
      <c r="P1078" s="226">
        <f>O1078*H1078</f>
        <v>0</v>
      </c>
      <c r="Q1078" s="226">
        <v>0</v>
      </c>
      <c r="R1078" s="226">
        <f>Q1078*H1078</f>
        <v>0</v>
      </c>
      <c r="S1078" s="226">
        <v>0</v>
      </c>
      <c r="T1078" s="227">
        <f>S1078*H1078</f>
        <v>0</v>
      </c>
      <c r="AR1078" s="23" t="s">
        <v>236</v>
      </c>
      <c r="AT1078" s="23" t="s">
        <v>160</v>
      </c>
      <c r="AU1078" s="23" t="s">
        <v>82</v>
      </c>
      <c r="AY1078" s="23" t="s">
        <v>158</v>
      </c>
      <c r="BE1078" s="228">
        <f>IF(N1078="základní",J1078,0)</f>
        <v>0</v>
      </c>
      <c r="BF1078" s="228">
        <f>IF(N1078="snížená",J1078,0)</f>
        <v>0</v>
      </c>
      <c r="BG1078" s="228">
        <f>IF(N1078="zákl. přenesená",J1078,0)</f>
        <v>0</v>
      </c>
      <c r="BH1078" s="228">
        <f>IF(N1078="sníž. přenesená",J1078,0)</f>
        <v>0</v>
      </c>
      <c r="BI1078" s="228">
        <f>IF(N1078="nulová",J1078,0)</f>
        <v>0</v>
      </c>
      <c r="BJ1078" s="23" t="s">
        <v>77</v>
      </c>
      <c r="BK1078" s="228">
        <f>ROUND(I1078*H1078,2)</f>
        <v>0</v>
      </c>
      <c r="BL1078" s="23" t="s">
        <v>236</v>
      </c>
      <c r="BM1078" s="23" t="s">
        <v>2046</v>
      </c>
    </row>
    <row r="1079" spans="2:65" s="1" customFormat="1" ht="38.25" customHeight="1">
      <c r="B1079" s="45"/>
      <c r="C1079" s="217" t="s">
        <v>2047</v>
      </c>
      <c r="D1079" s="217" t="s">
        <v>160</v>
      </c>
      <c r="E1079" s="218" t="s">
        <v>2048</v>
      </c>
      <c r="F1079" s="219" t="s">
        <v>2049</v>
      </c>
      <c r="G1079" s="220" t="s">
        <v>332</v>
      </c>
      <c r="H1079" s="221">
        <v>68</v>
      </c>
      <c r="I1079" s="222"/>
      <c r="J1079" s="223">
        <f>ROUND(I1079*H1079,2)</f>
        <v>0</v>
      </c>
      <c r="K1079" s="219" t="s">
        <v>21</v>
      </c>
      <c r="L1079" s="71"/>
      <c r="M1079" s="224" t="s">
        <v>21</v>
      </c>
      <c r="N1079" s="225" t="s">
        <v>43</v>
      </c>
      <c r="O1079" s="46"/>
      <c r="P1079" s="226">
        <f>O1079*H1079</f>
        <v>0</v>
      </c>
      <c r="Q1079" s="226">
        <v>0</v>
      </c>
      <c r="R1079" s="226">
        <f>Q1079*H1079</f>
        <v>0</v>
      </c>
      <c r="S1079" s="226">
        <v>0</v>
      </c>
      <c r="T1079" s="227">
        <f>S1079*H1079</f>
        <v>0</v>
      </c>
      <c r="AR1079" s="23" t="s">
        <v>236</v>
      </c>
      <c r="AT1079" s="23" t="s">
        <v>160</v>
      </c>
      <c r="AU1079" s="23" t="s">
        <v>82</v>
      </c>
      <c r="AY1079" s="23" t="s">
        <v>158</v>
      </c>
      <c r="BE1079" s="228">
        <f>IF(N1079="základní",J1079,0)</f>
        <v>0</v>
      </c>
      <c r="BF1079" s="228">
        <f>IF(N1079="snížená",J1079,0)</f>
        <v>0</v>
      </c>
      <c r="BG1079" s="228">
        <f>IF(N1079="zákl. přenesená",J1079,0)</f>
        <v>0</v>
      </c>
      <c r="BH1079" s="228">
        <f>IF(N1079="sníž. přenesená",J1079,0)</f>
        <v>0</v>
      </c>
      <c r="BI1079" s="228">
        <f>IF(N1079="nulová",J1079,0)</f>
        <v>0</v>
      </c>
      <c r="BJ1079" s="23" t="s">
        <v>77</v>
      </c>
      <c r="BK1079" s="228">
        <f>ROUND(I1079*H1079,2)</f>
        <v>0</v>
      </c>
      <c r="BL1079" s="23" t="s">
        <v>236</v>
      </c>
      <c r="BM1079" s="23" t="s">
        <v>2050</v>
      </c>
    </row>
    <row r="1080" spans="2:51" s="12" customFormat="1" ht="13.5">
      <c r="B1080" s="242"/>
      <c r="C1080" s="243"/>
      <c r="D1080" s="229" t="s">
        <v>208</v>
      </c>
      <c r="E1080" s="244" t="s">
        <v>21</v>
      </c>
      <c r="F1080" s="245" t="s">
        <v>2051</v>
      </c>
      <c r="G1080" s="243"/>
      <c r="H1080" s="246">
        <v>68</v>
      </c>
      <c r="I1080" s="247"/>
      <c r="J1080" s="243"/>
      <c r="K1080" s="243"/>
      <c r="L1080" s="248"/>
      <c r="M1080" s="249"/>
      <c r="N1080" s="250"/>
      <c r="O1080" s="250"/>
      <c r="P1080" s="250"/>
      <c r="Q1080" s="250"/>
      <c r="R1080" s="250"/>
      <c r="S1080" s="250"/>
      <c r="T1080" s="251"/>
      <c r="AT1080" s="252" t="s">
        <v>208</v>
      </c>
      <c r="AU1080" s="252" t="s">
        <v>82</v>
      </c>
      <c r="AV1080" s="12" t="s">
        <v>82</v>
      </c>
      <c r="AW1080" s="12" t="s">
        <v>35</v>
      </c>
      <c r="AX1080" s="12" t="s">
        <v>72</v>
      </c>
      <c r="AY1080" s="252" t="s">
        <v>158</v>
      </c>
    </row>
    <row r="1081" spans="2:51" s="13" customFormat="1" ht="13.5">
      <c r="B1081" s="253"/>
      <c r="C1081" s="254"/>
      <c r="D1081" s="229" t="s">
        <v>208</v>
      </c>
      <c r="E1081" s="255" t="s">
        <v>21</v>
      </c>
      <c r="F1081" s="256" t="s">
        <v>211</v>
      </c>
      <c r="G1081" s="254"/>
      <c r="H1081" s="257">
        <v>68</v>
      </c>
      <c r="I1081" s="258"/>
      <c r="J1081" s="254"/>
      <c r="K1081" s="254"/>
      <c r="L1081" s="259"/>
      <c r="M1081" s="260"/>
      <c r="N1081" s="261"/>
      <c r="O1081" s="261"/>
      <c r="P1081" s="261"/>
      <c r="Q1081" s="261"/>
      <c r="R1081" s="261"/>
      <c r="S1081" s="261"/>
      <c r="T1081" s="262"/>
      <c r="AT1081" s="263" t="s">
        <v>208</v>
      </c>
      <c r="AU1081" s="263" t="s">
        <v>82</v>
      </c>
      <c r="AV1081" s="13" t="s">
        <v>165</v>
      </c>
      <c r="AW1081" s="13" t="s">
        <v>35</v>
      </c>
      <c r="AX1081" s="13" t="s">
        <v>77</v>
      </c>
      <c r="AY1081" s="263" t="s">
        <v>158</v>
      </c>
    </row>
    <row r="1082" spans="2:65" s="1" customFormat="1" ht="51" customHeight="1">
      <c r="B1082" s="45"/>
      <c r="C1082" s="217" t="s">
        <v>2052</v>
      </c>
      <c r="D1082" s="217" t="s">
        <v>160</v>
      </c>
      <c r="E1082" s="218" t="s">
        <v>2053</v>
      </c>
      <c r="F1082" s="219" t="s">
        <v>2054</v>
      </c>
      <c r="G1082" s="220" t="s">
        <v>400</v>
      </c>
      <c r="H1082" s="221">
        <v>1</v>
      </c>
      <c r="I1082" s="222"/>
      <c r="J1082" s="223">
        <f>ROUND(I1082*H1082,2)</f>
        <v>0</v>
      </c>
      <c r="K1082" s="219" t="s">
        <v>21</v>
      </c>
      <c r="L1082" s="71"/>
      <c r="M1082" s="224" t="s">
        <v>21</v>
      </c>
      <c r="N1082" s="225" t="s">
        <v>43</v>
      </c>
      <c r="O1082" s="46"/>
      <c r="P1082" s="226">
        <f>O1082*H1082</f>
        <v>0</v>
      </c>
      <c r="Q1082" s="226">
        <v>0</v>
      </c>
      <c r="R1082" s="226">
        <f>Q1082*H1082</f>
        <v>0</v>
      </c>
      <c r="S1082" s="226">
        <v>0</v>
      </c>
      <c r="T1082" s="227">
        <f>S1082*H1082</f>
        <v>0</v>
      </c>
      <c r="AR1082" s="23" t="s">
        <v>236</v>
      </c>
      <c r="AT1082" s="23" t="s">
        <v>160</v>
      </c>
      <c r="AU1082" s="23" t="s">
        <v>82</v>
      </c>
      <c r="AY1082" s="23" t="s">
        <v>158</v>
      </c>
      <c r="BE1082" s="228">
        <f>IF(N1082="základní",J1082,0)</f>
        <v>0</v>
      </c>
      <c r="BF1082" s="228">
        <f>IF(N1082="snížená",J1082,0)</f>
        <v>0</v>
      </c>
      <c r="BG1082" s="228">
        <f>IF(N1082="zákl. přenesená",J1082,0)</f>
        <v>0</v>
      </c>
      <c r="BH1082" s="228">
        <f>IF(N1082="sníž. přenesená",J1082,0)</f>
        <v>0</v>
      </c>
      <c r="BI1082" s="228">
        <f>IF(N1082="nulová",J1082,0)</f>
        <v>0</v>
      </c>
      <c r="BJ1082" s="23" t="s">
        <v>77</v>
      </c>
      <c r="BK1082" s="228">
        <f>ROUND(I1082*H1082,2)</f>
        <v>0</v>
      </c>
      <c r="BL1082" s="23" t="s">
        <v>236</v>
      </c>
      <c r="BM1082" s="23" t="s">
        <v>2055</v>
      </c>
    </row>
    <row r="1083" spans="2:65" s="1" customFormat="1" ht="51" customHeight="1">
      <c r="B1083" s="45"/>
      <c r="C1083" s="217" t="s">
        <v>2056</v>
      </c>
      <c r="D1083" s="217" t="s">
        <v>160</v>
      </c>
      <c r="E1083" s="218" t="s">
        <v>2057</v>
      </c>
      <c r="F1083" s="219" t="s">
        <v>2058</v>
      </c>
      <c r="G1083" s="220" t="s">
        <v>400</v>
      </c>
      <c r="H1083" s="221">
        <v>1</v>
      </c>
      <c r="I1083" s="222"/>
      <c r="J1083" s="223">
        <f>ROUND(I1083*H1083,2)</f>
        <v>0</v>
      </c>
      <c r="K1083" s="219" t="s">
        <v>21</v>
      </c>
      <c r="L1083" s="71"/>
      <c r="M1083" s="224" t="s">
        <v>21</v>
      </c>
      <c r="N1083" s="225" t="s">
        <v>43</v>
      </c>
      <c r="O1083" s="46"/>
      <c r="P1083" s="226">
        <f>O1083*H1083</f>
        <v>0</v>
      </c>
      <c r="Q1083" s="226">
        <v>0</v>
      </c>
      <c r="R1083" s="226">
        <f>Q1083*H1083</f>
        <v>0</v>
      </c>
      <c r="S1083" s="226">
        <v>0</v>
      </c>
      <c r="T1083" s="227">
        <f>S1083*H1083</f>
        <v>0</v>
      </c>
      <c r="AR1083" s="23" t="s">
        <v>236</v>
      </c>
      <c r="AT1083" s="23" t="s">
        <v>160</v>
      </c>
      <c r="AU1083" s="23" t="s">
        <v>82</v>
      </c>
      <c r="AY1083" s="23" t="s">
        <v>158</v>
      </c>
      <c r="BE1083" s="228">
        <f>IF(N1083="základní",J1083,0)</f>
        <v>0</v>
      </c>
      <c r="BF1083" s="228">
        <f>IF(N1083="snížená",J1083,0)</f>
        <v>0</v>
      </c>
      <c r="BG1083" s="228">
        <f>IF(N1083="zákl. přenesená",J1083,0)</f>
        <v>0</v>
      </c>
      <c r="BH1083" s="228">
        <f>IF(N1083="sníž. přenesená",J1083,0)</f>
        <v>0</v>
      </c>
      <c r="BI1083" s="228">
        <f>IF(N1083="nulová",J1083,0)</f>
        <v>0</v>
      </c>
      <c r="BJ1083" s="23" t="s">
        <v>77</v>
      </c>
      <c r="BK1083" s="228">
        <f>ROUND(I1083*H1083,2)</f>
        <v>0</v>
      </c>
      <c r="BL1083" s="23" t="s">
        <v>236</v>
      </c>
      <c r="BM1083" s="23" t="s">
        <v>2059</v>
      </c>
    </row>
    <row r="1084" spans="2:65" s="1" customFormat="1" ht="16.5" customHeight="1">
      <c r="B1084" s="45"/>
      <c r="C1084" s="217" t="s">
        <v>2060</v>
      </c>
      <c r="D1084" s="217" t="s">
        <v>160</v>
      </c>
      <c r="E1084" s="218" t="s">
        <v>2061</v>
      </c>
      <c r="F1084" s="219" t="s">
        <v>2062</v>
      </c>
      <c r="G1084" s="220" t="s">
        <v>332</v>
      </c>
      <c r="H1084" s="221">
        <v>191</v>
      </c>
      <c r="I1084" s="222"/>
      <c r="J1084" s="223">
        <f>ROUND(I1084*H1084,2)</f>
        <v>0</v>
      </c>
      <c r="K1084" s="219" t="s">
        <v>21</v>
      </c>
      <c r="L1084" s="71"/>
      <c r="M1084" s="224" t="s">
        <v>21</v>
      </c>
      <c r="N1084" s="225" t="s">
        <v>43</v>
      </c>
      <c r="O1084" s="46"/>
      <c r="P1084" s="226">
        <f>O1084*H1084</f>
        <v>0</v>
      </c>
      <c r="Q1084" s="226">
        <v>0</v>
      </c>
      <c r="R1084" s="226">
        <f>Q1084*H1084</f>
        <v>0</v>
      </c>
      <c r="S1084" s="226">
        <v>0</v>
      </c>
      <c r="T1084" s="227">
        <f>S1084*H1084</f>
        <v>0</v>
      </c>
      <c r="AR1084" s="23" t="s">
        <v>236</v>
      </c>
      <c r="AT1084" s="23" t="s">
        <v>160</v>
      </c>
      <c r="AU1084" s="23" t="s">
        <v>82</v>
      </c>
      <c r="AY1084" s="23" t="s">
        <v>158</v>
      </c>
      <c r="BE1084" s="228">
        <f>IF(N1084="základní",J1084,0)</f>
        <v>0</v>
      </c>
      <c r="BF1084" s="228">
        <f>IF(N1084="snížená",J1084,0)</f>
        <v>0</v>
      </c>
      <c r="BG1084" s="228">
        <f>IF(N1084="zákl. přenesená",J1084,0)</f>
        <v>0</v>
      </c>
      <c r="BH1084" s="228">
        <f>IF(N1084="sníž. přenesená",J1084,0)</f>
        <v>0</v>
      </c>
      <c r="BI1084" s="228">
        <f>IF(N1084="nulová",J1084,0)</f>
        <v>0</v>
      </c>
      <c r="BJ1084" s="23" t="s">
        <v>77</v>
      </c>
      <c r="BK1084" s="228">
        <f>ROUND(I1084*H1084,2)</f>
        <v>0</v>
      </c>
      <c r="BL1084" s="23" t="s">
        <v>236</v>
      </c>
      <c r="BM1084" s="23" t="s">
        <v>2063</v>
      </c>
    </row>
    <row r="1085" spans="2:65" s="1" customFormat="1" ht="51" customHeight="1">
      <c r="B1085" s="45"/>
      <c r="C1085" s="217" t="s">
        <v>2064</v>
      </c>
      <c r="D1085" s="217" t="s">
        <v>160</v>
      </c>
      <c r="E1085" s="218" t="s">
        <v>2065</v>
      </c>
      <c r="F1085" s="219" t="s">
        <v>2066</v>
      </c>
      <c r="G1085" s="220" t="s">
        <v>400</v>
      </c>
      <c r="H1085" s="221">
        <v>1</v>
      </c>
      <c r="I1085" s="222"/>
      <c r="J1085" s="223">
        <f>ROUND(I1085*H1085,2)</f>
        <v>0</v>
      </c>
      <c r="K1085" s="219" t="s">
        <v>21</v>
      </c>
      <c r="L1085" s="71"/>
      <c r="M1085" s="224" t="s">
        <v>21</v>
      </c>
      <c r="N1085" s="225" t="s">
        <v>43</v>
      </c>
      <c r="O1085" s="46"/>
      <c r="P1085" s="226">
        <f>O1085*H1085</f>
        <v>0</v>
      </c>
      <c r="Q1085" s="226">
        <v>0</v>
      </c>
      <c r="R1085" s="226">
        <f>Q1085*H1085</f>
        <v>0</v>
      </c>
      <c r="S1085" s="226">
        <v>0</v>
      </c>
      <c r="T1085" s="227">
        <f>S1085*H1085</f>
        <v>0</v>
      </c>
      <c r="AR1085" s="23" t="s">
        <v>236</v>
      </c>
      <c r="AT1085" s="23" t="s">
        <v>160</v>
      </c>
      <c r="AU1085" s="23" t="s">
        <v>82</v>
      </c>
      <c r="AY1085" s="23" t="s">
        <v>158</v>
      </c>
      <c r="BE1085" s="228">
        <f>IF(N1085="základní",J1085,0)</f>
        <v>0</v>
      </c>
      <c r="BF1085" s="228">
        <f>IF(N1085="snížená",J1085,0)</f>
        <v>0</v>
      </c>
      <c r="BG1085" s="228">
        <f>IF(N1085="zákl. přenesená",J1085,0)</f>
        <v>0</v>
      </c>
      <c r="BH1085" s="228">
        <f>IF(N1085="sníž. přenesená",J1085,0)</f>
        <v>0</v>
      </c>
      <c r="BI1085" s="228">
        <f>IF(N1085="nulová",J1085,0)</f>
        <v>0</v>
      </c>
      <c r="BJ1085" s="23" t="s">
        <v>77</v>
      </c>
      <c r="BK1085" s="228">
        <f>ROUND(I1085*H1085,2)</f>
        <v>0</v>
      </c>
      <c r="BL1085" s="23" t="s">
        <v>236</v>
      </c>
      <c r="BM1085" s="23" t="s">
        <v>2067</v>
      </c>
    </row>
    <row r="1086" spans="2:65" s="1" customFormat="1" ht="51" customHeight="1">
      <c r="B1086" s="45"/>
      <c r="C1086" s="217" t="s">
        <v>2068</v>
      </c>
      <c r="D1086" s="217" t="s">
        <v>160</v>
      </c>
      <c r="E1086" s="218" t="s">
        <v>2069</v>
      </c>
      <c r="F1086" s="219" t="s">
        <v>2070</v>
      </c>
      <c r="G1086" s="220" t="s">
        <v>400</v>
      </c>
      <c r="H1086" s="221">
        <v>1</v>
      </c>
      <c r="I1086" s="222"/>
      <c r="J1086" s="223">
        <f>ROUND(I1086*H1086,2)</f>
        <v>0</v>
      </c>
      <c r="K1086" s="219" t="s">
        <v>21</v>
      </c>
      <c r="L1086" s="71"/>
      <c r="M1086" s="224" t="s">
        <v>21</v>
      </c>
      <c r="N1086" s="225" t="s">
        <v>43</v>
      </c>
      <c r="O1086" s="46"/>
      <c r="P1086" s="226">
        <f>O1086*H1086</f>
        <v>0</v>
      </c>
      <c r="Q1086" s="226">
        <v>0</v>
      </c>
      <c r="R1086" s="226">
        <f>Q1086*H1086</f>
        <v>0</v>
      </c>
      <c r="S1086" s="226">
        <v>0</v>
      </c>
      <c r="T1086" s="227">
        <f>S1086*H1086</f>
        <v>0</v>
      </c>
      <c r="AR1086" s="23" t="s">
        <v>236</v>
      </c>
      <c r="AT1086" s="23" t="s">
        <v>160</v>
      </c>
      <c r="AU1086" s="23" t="s">
        <v>82</v>
      </c>
      <c r="AY1086" s="23" t="s">
        <v>158</v>
      </c>
      <c r="BE1086" s="228">
        <f>IF(N1086="základní",J1086,0)</f>
        <v>0</v>
      </c>
      <c r="BF1086" s="228">
        <f>IF(N1086="snížená",J1086,0)</f>
        <v>0</v>
      </c>
      <c r="BG1086" s="228">
        <f>IF(N1086="zákl. přenesená",J1086,0)</f>
        <v>0</v>
      </c>
      <c r="BH1086" s="228">
        <f>IF(N1086="sníž. přenesená",J1086,0)</f>
        <v>0</v>
      </c>
      <c r="BI1086" s="228">
        <f>IF(N1086="nulová",J1086,0)</f>
        <v>0</v>
      </c>
      <c r="BJ1086" s="23" t="s">
        <v>77</v>
      </c>
      <c r="BK1086" s="228">
        <f>ROUND(I1086*H1086,2)</f>
        <v>0</v>
      </c>
      <c r="BL1086" s="23" t="s">
        <v>236</v>
      </c>
      <c r="BM1086" s="23" t="s">
        <v>2071</v>
      </c>
    </row>
    <row r="1087" spans="2:65" s="1" customFormat="1" ht="38.25" customHeight="1">
      <c r="B1087" s="45"/>
      <c r="C1087" s="217" t="s">
        <v>2072</v>
      </c>
      <c r="D1087" s="217" t="s">
        <v>160</v>
      </c>
      <c r="E1087" s="218" t="s">
        <v>2073</v>
      </c>
      <c r="F1087" s="219" t="s">
        <v>2074</v>
      </c>
      <c r="G1087" s="220" t="s">
        <v>400</v>
      </c>
      <c r="H1087" s="221">
        <v>1</v>
      </c>
      <c r="I1087" s="222"/>
      <c r="J1087" s="223">
        <f>ROUND(I1087*H1087,2)</f>
        <v>0</v>
      </c>
      <c r="K1087" s="219" t="s">
        <v>21</v>
      </c>
      <c r="L1087" s="71"/>
      <c r="M1087" s="224" t="s">
        <v>21</v>
      </c>
      <c r="N1087" s="225" t="s">
        <v>43</v>
      </c>
      <c r="O1087" s="46"/>
      <c r="P1087" s="226">
        <f>O1087*H1087</f>
        <v>0</v>
      </c>
      <c r="Q1087" s="226">
        <v>0</v>
      </c>
      <c r="R1087" s="226">
        <f>Q1087*H1087</f>
        <v>0</v>
      </c>
      <c r="S1087" s="226">
        <v>0</v>
      </c>
      <c r="T1087" s="227">
        <f>S1087*H1087</f>
        <v>0</v>
      </c>
      <c r="AR1087" s="23" t="s">
        <v>236</v>
      </c>
      <c r="AT1087" s="23" t="s">
        <v>160</v>
      </c>
      <c r="AU1087" s="23" t="s">
        <v>82</v>
      </c>
      <c r="AY1087" s="23" t="s">
        <v>158</v>
      </c>
      <c r="BE1087" s="228">
        <f>IF(N1087="základní",J1087,0)</f>
        <v>0</v>
      </c>
      <c r="BF1087" s="228">
        <f>IF(N1087="snížená",J1087,0)</f>
        <v>0</v>
      </c>
      <c r="BG1087" s="228">
        <f>IF(N1087="zákl. přenesená",J1087,0)</f>
        <v>0</v>
      </c>
      <c r="BH1087" s="228">
        <f>IF(N1087="sníž. přenesená",J1087,0)</f>
        <v>0</v>
      </c>
      <c r="BI1087" s="228">
        <f>IF(N1087="nulová",J1087,0)</f>
        <v>0</v>
      </c>
      <c r="BJ1087" s="23" t="s">
        <v>77</v>
      </c>
      <c r="BK1087" s="228">
        <f>ROUND(I1087*H1087,2)</f>
        <v>0</v>
      </c>
      <c r="BL1087" s="23" t="s">
        <v>236</v>
      </c>
      <c r="BM1087" s="23" t="s">
        <v>2075</v>
      </c>
    </row>
    <row r="1088" spans="2:65" s="1" customFormat="1" ht="38.25" customHeight="1">
      <c r="B1088" s="45"/>
      <c r="C1088" s="217" t="s">
        <v>2076</v>
      </c>
      <c r="D1088" s="217" t="s">
        <v>160</v>
      </c>
      <c r="E1088" s="218" t="s">
        <v>2077</v>
      </c>
      <c r="F1088" s="219" t="s">
        <v>2078</v>
      </c>
      <c r="G1088" s="220" t="s">
        <v>400</v>
      </c>
      <c r="H1088" s="221">
        <v>1</v>
      </c>
      <c r="I1088" s="222"/>
      <c r="J1088" s="223">
        <f>ROUND(I1088*H1088,2)</f>
        <v>0</v>
      </c>
      <c r="K1088" s="219" t="s">
        <v>21</v>
      </c>
      <c r="L1088" s="71"/>
      <c r="M1088" s="224" t="s">
        <v>21</v>
      </c>
      <c r="N1088" s="225" t="s">
        <v>43</v>
      </c>
      <c r="O1088" s="46"/>
      <c r="P1088" s="226">
        <f>O1088*H1088</f>
        <v>0</v>
      </c>
      <c r="Q1088" s="226">
        <v>0</v>
      </c>
      <c r="R1088" s="226">
        <f>Q1088*H1088</f>
        <v>0</v>
      </c>
      <c r="S1088" s="226">
        <v>0</v>
      </c>
      <c r="T1088" s="227">
        <f>S1088*H1088</f>
        <v>0</v>
      </c>
      <c r="AR1088" s="23" t="s">
        <v>236</v>
      </c>
      <c r="AT1088" s="23" t="s">
        <v>160</v>
      </c>
      <c r="AU1088" s="23" t="s">
        <v>82</v>
      </c>
      <c r="AY1088" s="23" t="s">
        <v>158</v>
      </c>
      <c r="BE1088" s="228">
        <f>IF(N1088="základní",J1088,0)</f>
        <v>0</v>
      </c>
      <c r="BF1088" s="228">
        <f>IF(N1088="snížená",J1088,0)</f>
        <v>0</v>
      </c>
      <c r="BG1088" s="228">
        <f>IF(N1088="zákl. přenesená",J1088,0)</f>
        <v>0</v>
      </c>
      <c r="BH1088" s="228">
        <f>IF(N1088="sníž. přenesená",J1088,0)</f>
        <v>0</v>
      </c>
      <c r="BI1088" s="228">
        <f>IF(N1088="nulová",J1088,0)</f>
        <v>0</v>
      </c>
      <c r="BJ1088" s="23" t="s">
        <v>77</v>
      </c>
      <c r="BK1088" s="228">
        <f>ROUND(I1088*H1088,2)</f>
        <v>0</v>
      </c>
      <c r="BL1088" s="23" t="s">
        <v>236</v>
      </c>
      <c r="BM1088" s="23" t="s">
        <v>2079</v>
      </c>
    </row>
    <row r="1089" spans="2:65" s="1" customFormat="1" ht="51" customHeight="1">
      <c r="B1089" s="45"/>
      <c r="C1089" s="217" t="s">
        <v>2080</v>
      </c>
      <c r="D1089" s="217" t="s">
        <v>160</v>
      </c>
      <c r="E1089" s="218" t="s">
        <v>2081</v>
      </c>
      <c r="F1089" s="219" t="s">
        <v>2082</v>
      </c>
      <c r="G1089" s="220" t="s">
        <v>400</v>
      </c>
      <c r="H1089" s="221">
        <v>1</v>
      </c>
      <c r="I1089" s="222"/>
      <c r="J1089" s="223">
        <f>ROUND(I1089*H1089,2)</f>
        <v>0</v>
      </c>
      <c r="K1089" s="219" t="s">
        <v>21</v>
      </c>
      <c r="L1089" s="71"/>
      <c r="M1089" s="224" t="s">
        <v>21</v>
      </c>
      <c r="N1089" s="225" t="s">
        <v>43</v>
      </c>
      <c r="O1089" s="46"/>
      <c r="P1089" s="226">
        <f>O1089*H1089</f>
        <v>0</v>
      </c>
      <c r="Q1089" s="226">
        <v>0</v>
      </c>
      <c r="R1089" s="226">
        <f>Q1089*H1089</f>
        <v>0</v>
      </c>
      <c r="S1089" s="226">
        <v>0</v>
      </c>
      <c r="T1089" s="227">
        <f>S1089*H1089</f>
        <v>0</v>
      </c>
      <c r="AR1089" s="23" t="s">
        <v>236</v>
      </c>
      <c r="AT1089" s="23" t="s">
        <v>160</v>
      </c>
      <c r="AU1089" s="23" t="s">
        <v>82</v>
      </c>
      <c r="AY1089" s="23" t="s">
        <v>158</v>
      </c>
      <c r="BE1089" s="228">
        <f>IF(N1089="základní",J1089,0)</f>
        <v>0</v>
      </c>
      <c r="BF1089" s="228">
        <f>IF(N1089="snížená",J1089,0)</f>
        <v>0</v>
      </c>
      <c r="BG1089" s="228">
        <f>IF(N1089="zákl. přenesená",J1089,0)</f>
        <v>0</v>
      </c>
      <c r="BH1089" s="228">
        <f>IF(N1089="sníž. přenesená",J1089,0)</f>
        <v>0</v>
      </c>
      <c r="BI1089" s="228">
        <f>IF(N1089="nulová",J1089,0)</f>
        <v>0</v>
      </c>
      <c r="BJ1089" s="23" t="s">
        <v>77</v>
      </c>
      <c r="BK1089" s="228">
        <f>ROUND(I1089*H1089,2)</f>
        <v>0</v>
      </c>
      <c r="BL1089" s="23" t="s">
        <v>236</v>
      </c>
      <c r="BM1089" s="23" t="s">
        <v>2083</v>
      </c>
    </row>
    <row r="1090" spans="2:65" s="1" customFormat="1" ht="51" customHeight="1">
      <c r="B1090" s="45"/>
      <c r="C1090" s="217" t="s">
        <v>2084</v>
      </c>
      <c r="D1090" s="217" t="s">
        <v>160</v>
      </c>
      <c r="E1090" s="218" t="s">
        <v>2085</v>
      </c>
      <c r="F1090" s="219" t="s">
        <v>2086</v>
      </c>
      <c r="G1090" s="220" t="s">
        <v>400</v>
      </c>
      <c r="H1090" s="221">
        <v>1</v>
      </c>
      <c r="I1090" s="222"/>
      <c r="J1090" s="223">
        <f>ROUND(I1090*H1090,2)</f>
        <v>0</v>
      </c>
      <c r="K1090" s="219" t="s">
        <v>21</v>
      </c>
      <c r="L1090" s="71"/>
      <c r="M1090" s="224" t="s">
        <v>21</v>
      </c>
      <c r="N1090" s="225" t="s">
        <v>43</v>
      </c>
      <c r="O1090" s="46"/>
      <c r="P1090" s="226">
        <f>O1090*H1090</f>
        <v>0</v>
      </c>
      <c r="Q1090" s="226">
        <v>0</v>
      </c>
      <c r="R1090" s="226">
        <f>Q1090*H1090</f>
        <v>0</v>
      </c>
      <c r="S1090" s="226">
        <v>0</v>
      </c>
      <c r="T1090" s="227">
        <f>S1090*H1090</f>
        <v>0</v>
      </c>
      <c r="AR1090" s="23" t="s">
        <v>236</v>
      </c>
      <c r="AT1090" s="23" t="s">
        <v>160</v>
      </c>
      <c r="AU1090" s="23" t="s">
        <v>82</v>
      </c>
      <c r="AY1090" s="23" t="s">
        <v>158</v>
      </c>
      <c r="BE1090" s="228">
        <f>IF(N1090="základní",J1090,0)</f>
        <v>0</v>
      </c>
      <c r="BF1090" s="228">
        <f>IF(N1090="snížená",J1090,0)</f>
        <v>0</v>
      </c>
      <c r="BG1090" s="228">
        <f>IF(N1090="zákl. přenesená",J1090,0)</f>
        <v>0</v>
      </c>
      <c r="BH1090" s="228">
        <f>IF(N1090="sníž. přenesená",J1090,0)</f>
        <v>0</v>
      </c>
      <c r="BI1090" s="228">
        <f>IF(N1090="nulová",J1090,0)</f>
        <v>0</v>
      </c>
      <c r="BJ1090" s="23" t="s">
        <v>77</v>
      </c>
      <c r="BK1090" s="228">
        <f>ROUND(I1090*H1090,2)</f>
        <v>0</v>
      </c>
      <c r="BL1090" s="23" t="s">
        <v>236</v>
      </c>
      <c r="BM1090" s="23" t="s">
        <v>2087</v>
      </c>
    </row>
    <row r="1091" spans="2:65" s="1" customFormat="1" ht="38.25" customHeight="1">
      <c r="B1091" s="45"/>
      <c r="C1091" s="217" t="s">
        <v>2088</v>
      </c>
      <c r="D1091" s="217" t="s">
        <v>160</v>
      </c>
      <c r="E1091" s="218" t="s">
        <v>2089</v>
      </c>
      <c r="F1091" s="219" t="s">
        <v>2090</v>
      </c>
      <c r="G1091" s="220" t="s">
        <v>400</v>
      </c>
      <c r="H1091" s="221">
        <v>1</v>
      </c>
      <c r="I1091" s="222"/>
      <c r="J1091" s="223">
        <f>ROUND(I1091*H1091,2)</f>
        <v>0</v>
      </c>
      <c r="K1091" s="219" t="s">
        <v>21</v>
      </c>
      <c r="L1091" s="71"/>
      <c r="M1091" s="224" t="s">
        <v>21</v>
      </c>
      <c r="N1091" s="225" t="s">
        <v>43</v>
      </c>
      <c r="O1091" s="46"/>
      <c r="P1091" s="226">
        <f>O1091*H1091</f>
        <v>0</v>
      </c>
      <c r="Q1091" s="226">
        <v>0</v>
      </c>
      <c r="R1091" s="226">
        <f>Q1091*H1091</f>
        <v>0</v>
      </c>
      <c r="S1091" s="226">
        <v>0</v>
      </c>
      <c r="T1091" s="227">
        <f>S1091*H1091</f>
        <v>0</v>
      </c>
      <c r="AR1091" s="23" t="s">
        <v>236</v>
      </c>
      <c r="AT1091" s="23" t="s">
        <v>160</v>
      </c>
      <c r="AU1091" s="23" t="s">
        <v>82</v>
      </c>
      <c r="AY1091" s="23" t="s">
        <v>158</v>
      </c>
      <c r="BE1091" s="228">
        <f>IF(N1091="základní",J1091,0)</f>
        <v>0</v>
      </c>
      <c r="BF1091" s="228">
        <f>IF(N1091="snížená",J1091,0)</f>
        <v>0</v>
      </c>
      <c r="BG1091" s="228">
        <f>IF(N1091="zákl. přenesená",J1091,0)</f>
        <v>0</v>
      </c>
      <c r="BH1091" s="228">
        <f>IF(N1091="sníž. přenesená",J1091,0)</f>
        <v>0</v>
      </c>
      <c r="BI1091" s="228">
        <f>IF(N1091="nulová",J1091,0)</f>
        <v>0</v>
      </c>
      <c r="BJ1091" s="23" t="s">
        <v>77</v>
      </c>
      <c r="BK1091" s="228">
        <f>ROUND(I1091*H1091,2)</f>
        <v>0</v>
      </c>
      <c r="BL1091" s="23" t="s">
        <v>236</v>
      </c>
      <c r="BM1091" s="23" t="s">
        <v>2091</v>
      </c>
    </row>
    <row r="1092" spans="2:65" s="1" customFormat="1" ht="38.25" customHeight="1">
      <c r="B1092" s="45"/>
      <c r="C1092" s="217" t="s">
        <v>2092</v>
      </c>
      <c r="D1092" s="217" t="s">
        <v>160</v>
      </c>
      <c r="E1092" s="218" t="s">
        <v>2093</v>
      </c>
      <c r="F1092" s="219" t="s">
        <v>2094</v>
      </c>
      <c r="G1092" s="220" t="s">
        <v>400</v>
      </c>
      <c r="H1092" s="221">
        <v>1</v>
      </c>
      <c r="I1092" s="222"/>
      <c r="J1092" s="223">
        <f>ROUND(I1092*H1092,2)</f>
        <v>0</v>
      </c>
      <c r="K1092" s="219" t="s">
        <v>21</v>
      </c>
      <c r="L1092" s="71"/>
      <c r="M1092" s="224" t="s">
        <v>21</v>
      </c>
      <c r="N1092" s="225" t="s">
        <v>43</v>
      </c>
      <c r="O1092" s="46"/>
      <c r="P1092" s="226">
        <f>O1092*H1092</f>
        <v>0</v>
      </c>
      <c r="Q1092" s="226">
        <v>0</v>
      </c>
      <c r="R1092" s="226">
        <f>Q1092*H1092</f>
        <v>0</v>
      </c>
      <c r="S1092" s="226">
        <v>0</v>
      </c>
      <c r="T1092" s="227">
        <f>S1092*H1092</f>
        <v>0</v>
      </c>
      <c r="AR1092" s="23" t="s">
        <v>236</v>
      </c>
      <c r="AT1092" s="23" t="s">
        <v>160</v>
      </c>
      <c r="AU1092" s="23" t="s">
        <v>82</v>
      </c>
      <c r="AY1092" s="23" t="s">
        <v>158</v>
      </c>
      <c r="BE1092" s="228">
        <f>IF(N1092="základní",J1092,0)</f>
        <v>0</v>
      </c>
      <c r="BF1092" s="228">
        <f>IF(N1092="snížená",J1092,0)</f>
        <v>0</v>
      </c>
      <c r="BG1092" s="228">
        <f>IF(N1092="zákl. přenesená",J1092,0)</f>
        <v>0</v>
      </c>
      <c r="BH1092" s="228">
        <f>IF(N1092="sníž. přenesená",J1092,0)</f>
        <v>0</v>
      </c>
      <c r="BI1092" s="228">
        <f>IF(N1092="nulová",J1092,0)</f>
        <v>0</v>
      </c>
      <c r="BJ1092" s="23" t="s">
        <v>77</v>
      </c>
      <c r="BK1092" s="228">
        <f>ROUND(I1092*H1092,2)</f>
        <v>0</v>
      </c>
      <c r="BL1092" s="23" t="s">
        <v>236</v>
      </c>
      <c r="BM1092" s="23" t="s">
        <v>2095</v>
      </c>
    </row>
    <row r="1093" spans="2:65" s="1" customFormat="1" ht="38.25" customHeight="1">
      <c r="B1093" s="45"/>
      <c r="C1093" s="217" t="s">
        <v>2096</v>
      </c>
      <c r="D1093" s="217" t="s">
        <v>160</v>
      </c>
      <c r="E1093" s="218" t="s">
        <v>2097</v>
      </c>
      <c r="F1093" s="219" t="s">
        <v>2098</v>
      </c>
      <c r="G1093" s="220" t="s">
        <v>269</v>
      </c>
      <c r="H1093" s="221">
        <v>1</v>
      </c>
      <c r="I1093" s="222"/>
      <c r="J1093" s="223">
        <f>ROUND(I1093*H1093,2)</f>
        <v>0</v>
      </c>
      <c r="K1093" s="219" t="s">
        <v>21</v>
      </c>
      <c r="L1093" s="71"/>
      <c r="M1093" s="224" t="s">
        <v>21</v>
      </c>
      <c r="N1093" s="225" t="s">
        <v>43</v>
      </c>
      <c r="O1093" s="46"/>
      <c r="P1093" s="226">
        <f>O1093*H1093</f>
        <v>0</v>
      </c>
      <c r="Q1093" s="226">
        <v>0</v>
      </c>
      <c r="R1093" s="226">
        <f>Q1093*H1093</f>
        <v>0</v>
      </c>
      <c r="S1093" s="226">
        <v>0</v>
      </c>
      <c r="T1093" s="227">
        <f>S1093*H1093</f>
        <v>0</v>
      </c>
      <c r="AR1093" s="23" t="s">
        <v>236</v>
      </c>
      <c r="AT1093" s="23" t="s">
        <v>160</v>
      </c>
      <c r="AU1093" s="23" t="s">
        <v>82</v>
      </c>
      <c r="AY1093" s="23" t="s">
        <v>158</v>
      </c>
      <c r="BE1093" s="228">
        <f>IF(N1093="základní",J1093,0)</f>
        <v>0</v>
      </c>
      <c r="BF1093" s="228">
        <f>IF(N1093="snížená",J1093,0)</f>
        <v>0</v>
      </c>
      <c r="BG1093" s="228">
        <f>IF(N1093="zákl. přenesená",J1093,0)</f>
        <v>0</v>
      </c>
      <c r="BH1093" s="228">
        <f>IF(N1093="sníž. přenesená",J1093,0)</f>
        <v>0</v>
      </c>
      <c r="BI1093" s="228">
        <f>IF(N1093="nulová",J1093,0)</f>
        <v>0</v>
      </c>
      <c r="BJ1093" s="23" t="s">
        <v>77</v>
      </c>
      <c r="BK1093" s="228">
        <f>ROUND(I1093*H1093,2)</f>
        <v>0</v>
      </c>
      <c r="BL1093" s="23" t="s">
        <v>236</v>
      </c>
      <c r="BM1093" s="23" t="s">
        <v>2099</v>
      </c>
    </row>
    <row r="1094" spans="2:65" s="1" customFormat="1" ht="38.25" customHeight="1">
      <c r="B1094" s="45"/>
      <c r="C1094" s="217" t="s">
        <v>2100</v>
      </c>
      <c r="D1094" s="217" t="s">
        <v>160</v>
      </c>
      <c r="E1094" s="218" t="s">
        <v>2101</v>
      </c>
      <c r="F1094" s="219" t="s">
        <v>2102</v>
      </c>
      <c r="G1094" s="220" t="s">
        <v>269</v>
      </c>
      <c r="H1094" s="221">
        <v>1</v>
      </c>
      <c r="I1094" s="222"/>
      <c r="J1094" s="223">
        <f>ROUND(I1094*H1094,2)</f>
        <v>0</v>
      </c>
      <c r="K1094" s="219" t="s">
        <v>21</v>
      </c>
      <c r="L1094" s="71"/>
      <c r="M1094" s="224" t="s">
        <v>21</v>
      </c>
      <c r="N1094" s="225" t="s">
        <v>43</v>
      </c>
      <c r="O1094" s="46"/>
      <c r="P1094" s="226">
        <f>O1094*H1094</f>
        <v>0</v>
      </c>
      <c r="Q1094" s="226">
        <v>0</v>
      </c>
      <c r="R1094" s="226">
        <f>Q1094*H1094</f>
        <v>0</v>
      </c>
      <c r="S1094" s="226">
        <v>0</v>
      </c>
      <c r="T1094" s="227">
        <f>S1094*H1094</f>
        <v>0</v>
      </c>
      <c r="AR1094" s="23" t="s">
        <v>236</v>
      </c>
      <c r="AT1094" s="23" t="s">
        <v>160</v>
      </c>
      <c r="AU1094" s="23" t="s">
        <v>82</v>
      </c>
      <c r="AY1094" s="23" t="s">
        <v>158</v>
      </c>
      <c r="BE1094" s="228">
        <f>IF(N1094="základní",J1094,0)</f>
        <v>0</v>
      </c>
      <c r="BF1094" s="228">
        <f>IF(N1094="snížená",J1094,0)</f>
        <v>0</v>
      </c>
      <c r="BG1094" s="228">
        <f>IF(N1094="zákl. přenesená",J1094,0)</f>
        <v>0</v>
      </c>
      <c r="BH1094" s="228">
        <f>IF(N1094="sníž. přenesená",J1094,0)</f>
        <v>0</v>
      </c>
      <c r="BI1094" s="228">
        <f>IF(N1094="nulová",J1094,0)</f>
        <v>0</v>
      </c>
      <c r="BJ1094" s="23" t="s">
        <v>77</v>
      </c>
      <c r="BK1094" s="228">
        <f>ROUND(I1094*H1094,2)</f>
        <v>0</v>
      </c>
      <c r="BL1094" s="23" t="s">
        <v>236</v>
      </c>
      <c r="BM1094" s="23" t="s">
        <v>2103</v>
      </c>
    </row>
    <row r="1095" spans="2:65" s="1" customFormat="1" ht="38.25" customHeight="1">
      <c r="B1095" s="45"/>
      <c r="C1095" s="217" t="s">
        <v>2104</v>
      </c>
      <c r="D1095" s="217" t="s">
        <v>160</v>
      </c>
      <c r="E1095" s="218" t="s">
        <v>2105</v>
      </c>
      <c r="F1095" s="219" t="s">
        <v>2106</v>
      </c>
      <c r="G1095" s="220" t="s">
        <v>269</v>
      </c>
      <c r="H1095" s="221">
        <v>1</v>
      </c>
      <c r="I1095" s="222"/>
      <c r="J1095" s="223">
        <f>ROUND(I1095*H1095,2)</f>
        <v>0</v>
      </c>
      <c r="K1095" s="219" t="s">
        <v>21</v>
      </c>
      <c r="L1095" s="71"/>
      <c r="M1095" s="224" t="s">
        <v>21</v>
      </c>
      <c r="N1095" s="225" t="s">
        <v>43</v>
      </c>
      <c r="O1095" s="46"/>
      <c r="P1095" s="226">
        <f>O1095*H1095</f>
        <v>0</v>
      </c>
      <c r="Q1095" s="226">
        <v>0</v>
      </c>
      <c r="R1095" s="226">
        <f>Q1095*H1095</f>
        <v>0</v>
      </c>
      <c r="S1095" s="226">
        <v>0</v>
      </c>
      <c r="T1095" s="227">
        <f>S1095*H1095</f>
        <v>0</v>
      </c>
      <c r="AR1095" s="23" t="s">
        <v>236</v>
      </c>
      <c r="AT1095" s="23" t="s">
        <v>160</v>
      </c>
      <c r="AU1095" s="23" t="s">
        <v>82</v>
      </c>
      <c r="AY1095" s="23" t="s">
        <v>158</v>
      </c>
      <c r="BE1095" s="228">
        <f>IF(N1095="základní",J1095,0)</f>
        <v>0</v>
      </c>
      <c r="BF1095" s="228">
        <f>IF(N1095="snížená",J1095,0)</f>
        <v>0</v>
      </c>
      <c r="BG1095" s="228">
        <f>IF(N1095="zákl. přenesená",J1095,0)</f>
        <v>0</v>
      </c>
      <c r="BH1095" s="228">
        <f>IF(N1095="sníž. přenesená",J1095,0)</f>
        <v>0</v>
      </c>
      <c r="BI1095" s="228">
        <f>IF(N1095="nulová",J1095,0)</f>
        <v>0</v>
      </c>
      <c r="BJ1095" s="23" t="s">
        <v>77</v>
      </c>
      <c r="BK1095" s="228">
        <f>ROUND(I1095*H1095,2)</f>
        <v>0</v>
      </c>
      <c r="BL1095" s="23" t="s">
        <v>236</v>
      </c>
      <c r="BM1095" s="23" t="s">
        <v>2107</v>
      </c>
    </row>
    <row r="1096" spans="2:65" s="1" customFormat="1" ht="38.25" customHeight="1">
      <c r="B1096" s="45"/>
      <c r="C1096" s="217" t="s">
        <v>2108</v>
      </c>
      <c r="D1096" s="217" t="s">
        <v>160</v>
      </c>
      <c r="E1096" s="218" t="s">
        <v>2109</v>
      </c>
      <c r="F1096" s="219" t="s">
        <v>2110</v>
      </c>
      <c r="G1096" s="220" t="s">
        <v>269</v>
      </c>
      <c r="H1096" s="221">
        <v>1</v>
      </c>
      <c r="I1096" s="222"/>
      <c r="J1096" s="223">
        <f>ROUND(I1096*H1096,2)</f>
        <v>0</v>
      </c>
      <c r="K1096" s="219" t="s">
        <v>21</v>
      </c>
      <c r="L1096" s="71"/>
      <c r="M1096" s="224" t="s">
        <v>21</v>
      </c>
      <c r="N1096" s="225" t="s">
        <v>43</v>
      </c>
      <c r="O1096" s="46"/>
      <c r="P1096" s="226">
        <f>O1096*H1096</f>
        <v>0</v>
      </c>
      <c r="Q1096" s="226">
        <v>0</v>
      </c>
      <c r="R1096" s="226">
        <f>Q1096*H1096</f>
        <v>0</v>
      </c>
      <c r="S1096" s="226">
        <v>0</v>
      </c>
      <c r="T1096" s="227">
        <f>S1096*H1096</f>
        <v>0</v>
      </c>
      <c r="AR1096" s="23" t="s">
        <v>236</v>
      </c>
      <c r="AT1096" s="23" t="s">
        <v>160</v>
      </c>
      <c r="AU1096" s="23" t="s">
        <v>82</v>
      </c>
      <c r="AY1096" s="23" t="s">
        <v>158</v>
      </c>
      <c r="BE1096" s="228">
        <f>IF(N1096="základní",J1096,0)</f>
        <v>0</v>
      </c>
      <c r="BF1096" s="228">
        <f>IF(N1096="snížená",J1096,0)</f>
        <v>0</v>
      </c>
      <c r="BG1096" s="228">
        <f>IF(N1096="zákl. přenesená",J1096,0)</f>
        <v>0</v>
      </c>
      <c r="BH1096" s="228">
        <f>IF(N1096="sníž. přenesená",J1096,0)</f>
        <v>0</v>
      </c>
      <c r="BI1096" s="228">
        <f>IF(N1096="nulová",J1096,0)</f>
        <v>0</v>
      </c>
      <c r="BJ1096" s="23" t="s">
        <v>77</v>
      </c>
      <c r="BK1096" s="228">
        <f>ROUND(I1096*H1096,2)</f>
        <v>0</v>
      </c>
      <c r="BL1096" s="23" t="s">
        <v>236</v>
      </c>
      <c r="BM1096" s="23" t="s">
        <v>2111</v>
      </c>
    </row>
    <row r="1097" spans="2:65" s="1" customFormat="1" ht="38.25" customHeight="1">
      <c r="B1097" s="45"/>
      <c r="C1097" s="217" t="s">
        <v>2112</v>
      </c>
      <c r="D1097" s="217" t="s">
        <v>160</v>
      </c>
      <c r="E1097" s="218" t="s">
        <v>2113</v>
      </c>
      <c r="F1097" s="219" t="s">
        <v>2114</v>
      </c>
      <c r="G1097" s="220" t="s">
        <v>269</v>
      </c>
      <c r="H1097" s="221">
        <v>1</v>
      </c>
      <c r="I1097" s="222"/>
      <c r="J1097" s="223">
        <f>ROUND(I1097*H1097,2)</f>
        <v>0</v>
      </c>
      <c r="K1097" s="219" t="s">
        <v>21</v>
      </c>
      <c r="L1097" s="71"/>
      <c r="M1097" s="224" t="s">
        <v>21</v>
      </c>
      <c r="N1097" s="225" t="s">
        <v>43</v>
      </c>
      <c r="O1097" s="46"/>
      <c r="P1097" s="226">
        <f>O1097*H1097</f>
        <v>0</v>
      </c>
      <c r="Q1097" s="226">
        <v>0</v>
      </c>
      <c r="R1097" s="226">
        <f>Q1097*H1097</f>
        <v>0</v>
      </c>
      <c r="S1097" s="226">
        <v>0</v>
      </c>
      <c r="T1097" s="227">
        <f>S1097*H1097</f>
        <v>0</v>
      </c>
      <c r="AR1097" s="23" t="s">
        <v>236</v>
      </c>
      <c r="AT1097" s="23" t="s">
        <v>160</v>
      </c>
      <c r="AU1097" s="23" t="s">
        <v>82</v>
      </c>
      <c r="AY1097" s="23" t="s">
        <v>158</v>
      </c>
      <c r="BE1097" s="228">
        <f>IF(N1097="základní",J1097,0)</f>
        <v>0</v>
      </c>
      <c r="BF1097" s="228">
        <f>IF(N1097="snížená",J1097,0)</f>
        <v>0</v>
      </c>
      <c r="BG1097" s="228">
        <f>IF(N1097="zákl. přenesená",J1097,0)</f>
        <v>0</v>
      </c>
      <c r="BH1097" s="228">
        <f>IF(N1097="sníž. přenesená",J1097,0)</f>
        <v>0</v>
      </c>
      <c r="BI1097" s="228">
        <f>IF(N1097="nulová",J1097,0)</f>
        <v>0</v>
      </c>
      <c r="BJ1097" s="23" t="s">
        <v>77</v>
      </c>
      <c r="BK1097" s="228">
        <f>ROUND(I1097*H1097,2)</f>
        <v>0</v>
      </c>
      <c r="BL1097" s="23" t="s">
        <v>236</v>
      </c>
      <c r="BM1097" s="23" t="s">
        <v>2115</v>
      </c>
    </row>
    <row r="1098" spans="2:65" s="1" customFormat="1" ht="38.25" customHeight="1">
      <c r="B1098" s="45"/>
      <c r="C1098" s="217" t="s">
        <v>2116</v>
      </c>
      <c r="D1098" s="217" t="s">
        <v>160</v>
      </c>
      <c r="E1098" s="218" t="s">
        <v>2117</v>
      </c>
      <c r="F1098" s="219" t="s">
        <v>2118</v>
      </c>
      <c r="G1098" s="220" t="s">
        <v>269</v>
      </c>
      <c r="H1098" s="221">
        <v>1</v>
      </c>
      <c r="I1098" s="222"/>
      <c r="J1098" s="223">
        <f>ROUND(I1098*H1098,2)</f>
        <v>0</v>
      </c>
      <c r="K1098" s="219" t="s">
        <v>21</v>
      </c>
      <c r="L1098" s="71"/>
      <c r="M1098" s="224" t="s">
        <v>21</v>
      </c>
      <c r="N1098" s="225" t="s">
        <v>43</v>
      </c>
      <c r="O1098" s="46"/>
      <c r="P1098" s="226">
        <f>O1098*H1098</f>
        <v>0</v>
      </c>
      <c r="Q1098" s="226">
        <v>0</v>
      </c>
      <c r="R1098" s="226">
        <f>Q1098*H1098</f>
        <v>0</v>
      </c>
      <c r="S1098" s="226">
        <v>0</v>
      </c>
      <c r="T1098" s="227">
        <f>S1098*H1098</f>
        <v>0</v>
      </c>
      <c r="AR1098" s="23" t="s">
        <v>236</v>
      </c>
      <c r="AT1098" s="23" t="s">
        <v>160</v>
      </c>
      <c r="AU1098" s="23" t="s">
        <v>82</v>
      </c>
      <c r="AY1098" s="23" t="s">
        <v>158</v>
      </c>
      <c r="BE1098" s="228">
        <f>IF(N1098="základní",J1098,0)</f>
        <v>0</v>
      </c>
      <c r="BF1098" s="228">
        <f>IF(N1098="snížená",J1098,0)</f>
        <v>0</v>
      </c>
      <c r="BG1098" s="228">
        <f>IF(N1098="zákl. přenesená",J1098,0)</f>
        <v>0</v>
      </c>
      <c r="BH1098" s="228">
        <f>IF(N1098="sníž. přenesená",J1098,0)</f>
        <v>0</v>
      </c>
      <c r="BI1098" s="228">
        <f>IF(N1098="nulová",J1098,0)</f>
        <v>0</v>
      </c>
      <c r="BJ1098" s="23" t="s">
        <v>77</v>
      </c>
      <c r="BK1098" s="228">
        <f>ROUND(I1098*H1098,2)</f>
        <v>0</v>
      </c>
      <c r="BL1098" s="23" t="s">
        <v>236</v>
      </c>
      <c r="BM1098" s="23" t="s">
        <v>2119</v>
      </c>
    </row>
    <row r="1099" spans="2:65" s="1" customFormat="1" ht="38.25" customHeight="1">
      <c r="B1099" s="45"/>
      <c r="C1099" s="217" t="s">
        <v>2120</v>
      </c>
      <c r="D1099" s="217" t="s">
        <v>160</v>
      </c>
      <c r="E1099" s="218" t="s">
        <v>2121</v>
      </c>
      <c r="F1099" s="219" t="s">
        <v>2122</v>
      </c>
      <c r="G1099" s="220" t="s">
        <v>269</v>
      </c>
      <c r="H1099" s="221">
        <v>1</v>
      </c>
      <c r="I1099" s="222"/>
      <c r="J1099" s="223">
        <f>ROUND(I1099*H1099,2)</f>
        <v>0</v>
      </c>
      <c r="K1099" s="219" t="s">
        <v>21</v>
      </c>
      <c r="L1099" s="71"/>
      <c r="M1099" s="224" t="s">
        <v>21</v>
      </c>
      <c r="N1099" s="225" t="s">
        <v>43</v>
      </c>
      <c r="O1099" s="46"/>
      <c r="P1099" s="226">
        <f>O1099*H1099</f>
        <v>0</v>
      </c>
      <c r="Q1099" s="226">
        <v>0</v>
      </c>
      <c r="R1099" s="226">
        <f>Q1099*H1099</f>
        <v>0</v>
      </c>
      <c r="S1099" s="226">
        <v>0</v>
      </c>
      <c r="T1099" s="227">
        <f>S1099*H1099</f>
        <v>0</v>
      </c>
      <c r="AR1099" s="23" t="s">
        <v>236</v>
      </c>
      <c r="AT1099" s="23" t="s">
        <v>160</v>
      </c>
      <c r="AU1099" s="23" t="s">
        <v>82</v>
      </c>
      <c r="AY1099" s="23" t="s">
        <v>158</v>
      </c>
      <c r="BE1099" s="228">
        <f>IF(N1099="základní",J1099,0)</f>
        <v>0</v>
      </c>
      <c r="BF1099" s="228">
        <f>IF(N1099="snížená",J1099,0)</f>
        <v>0</v>
      </c>
      <c r="BG1099" s="228">
        <f>IF(N1099="zákl. přenesená",J1099,0)</f>
        <v>0</v>
      </c>
      <c r="BH1099" s="228">
        <f>IF(N1099="sníž. přenesená",J1099,0)</f>
        <v>0</v>
      </c>
      <c r="BI1099" s="228">
        <f>IF(N1099="nulová",J1099,0)</f>
        <v>0</v>
      </c>
      <c r="BJ1099" s="23" t="s">
        <v>77</v>
      </c>
      <c r="BK1099" s="228">
        <f>ROUND(I1099*H1099,2)</f>
        <v>0</v>
      </c>
      <c r="BL1099" s="23" t="s">
        <v>236</v>
      </c>
      <c r="BM1099" s="23" t="s">
        <v>2123</v>
      </c>
    </row>
    <row r="1100" spans="2:65" s="1" customFormat="1" ht="38.25" customHeight="1">
      <c r="B1100" s="45"/>
      <c r="C1100" s="217" t="s">
        <v>2124</v>
      </c>
      <c r="D1100" s="217" t="s">
        <v>160</v>
      </c>
      <c r="E1100" s="218" t="s">
        <v>2125</v>
      </c>
      <c r="F1100" s="219" t="s">
        <v>2126</v>
      </c>
      <c r="G1100" s="220" t="s">
        <v>400</v>
      </c>
      <c r="H1100" s="221">
        <v>1</v>
      </c>
      <c r="I1100" s="222"/>
      <c r="J1100" s="223">
        <f>ROUND(I1100*H1100,2)</f>
        <v>0</v>
      </c>
      <c r="K1100" s="219" t="s">
        <v>21</v>
      </c>
      <c r="L1100" s="71"/>
      <c r="M1100" s="224" t="s">
        <v>21</v>
      </c>
      <c r="N1100" s="225" t="s">
        <v>43</v>
      </c>
      <c r="O1100" s="46"/>
      <c r="P1100" s="226">
        <f>O1100*H1100</f>
        <v>0</v>
      </c>
      <c r="Q1100" s="226">
        <v>0</v>
      </c>
      <c r="R1100" s="226">
        <f>Q1100*H1100</f>
        <v>0</v>
      </c>
      <c r="S1100" s="226">
        <v>0</v>
      </c>
      <c r="T1100" s="227">
        <f>S1100*H1100</f>
        <v>0</v>
      </c>
      <c r="AR1100" s="23" t="s">
        <v>236</v>
      </c>
      <c r="AT1100" s="23" t="s">
        <v>160</v>
      </c>
      <c r="AU1100" s="23" t="s">
        <v>82</v>
      </c>
      <c r="AY1100" s="23" t="s">
        <v>158</v>
      </c>
      <c r="BE1100" s="228">
        <f>IF(N1100="základní",J1100,0)</f>
        <v>0</v>
      </c>
      <c r="BF1100" s="228">
        <f>IF(N1100="snížená",J1100,0)</f>
        <v>0</v>
      </c>
      <c r="BG1100" s="228">
        <f>IF(N1100="zákl. přenesená",J1100,0)</f>
        <v>0</v>
      </c>
      <c r="BH1100" s="228">
        <f>IF(N1100="sníž. přenesená",J1100,0)</f>
        <v>0</v>
      </c>
      <c r="BI1100" s="228">
        <f>IF(N1100="nulová",J1100,0)</f>
        <v>0</v>
      </c>
      <c r="BJ1100" s="23" t="s">
        <v>77</v>
      </c>
      <c r="BK1100" s="228">
        <f>ROUND(I1100*H1100,2)</f>
        <v>0</v>
      </c>
      <c r="BL1100" s="23" t="s">
        <v>236</v>
      </c>
      <c r="BM1100" s="23" t="s">
        <v>2127</v>
      </c>
    </row>
    <row r="1101" spans="2:65" s="1" customFormat="1" ht="38.25" customHeight="1">
      <c r="B1101" s="45"/>
      <c r="C1101" s="217" t="s">
        <v>2128</v>
      </c>
      <c r="D1101" s="217" t="s">
        <v>160</v>
      </c>
      <c r="E1101" s="218" t="s">
        <v>2129</v>
      </c>
      <c r="F1101" s="219" t="s">
        <v>2130</v>
      </c>
      <c r="G1101" s="220" t="s">
        <v>269</v>
      </c>
      <c r="H1101" s="221">
        <v>1</v>
      </c>
      <c r="I1101" s="222"/>
      <c r="J1101" s="223">
        <f>ROUND(I1101*H1101,2)</f>
        <v>0</v>
      </c>
      <c r="K1101" s="219" t="s">
        <v>21</v>
      </c>
      <c r="L1101" s="71"/>
      <c r="M1101" s="224" t="s">
        <v>21</v>
      </c>
      <c r="N1101" s="225" t="s">
        <v>43</v>
      </c>
      <c r="O1101" s="46"/>
      <c r="P1101" s="226">
        <f>O1101*H1101</f>
        <v>0</v>
      </c>
      <c r="Q1101" s="226">
        <v>0</v>
      </c>
      <c r="R1101" s="226">
        <f>Q1101*H1101</f>
        <v>0</v>
      </c>
      <c r="S1101" s="226">
        <v>0</v>
      </c>
      <c r="T1101" s="227">
        <f>S1101*H1101</f>
        <v>0</v>
      </c>
      <c r="AR1101" s="23" t="s">
        <v>236</v>
      </c>
      <c r="AT1101" s="23" t="s">
        <v>160</v>
      </c>
      <c r="AU1101" s="23" t="s">
        <v>82</v>
      </c>
      <c r="AY1101" s="23" t="s">
        <v>158</v>
      </c>
      <c r="BE1101" s="228">
        <f>IF(N1101="základní",J1101,0)</f>
        <v>0</v>
      </c>
      <c r="BF1101" s="228">
        <f>IF(N1101="snížená",J1101,0)</f>
        <v>0</v>
      </c>
      <c r="BG1101" s="228">
        <f>IF(N1101="zákl. přenesená",J1101,0)</f>
        <v>0</v>
      </c>
      <c r="BH1101" s="228">
        <f>IF(N1101="sníž. přenesená",J1101,0)</f>
        <v>0</v>
      </c>
      <c r="BI1101" s="228">
        <f>IF(N1101="nulová",J1101,0)</f>
        <v>0</v>
      </c>
      <c r="BJ1101" s="23" t="s">
        <v>77</v>
      </c>
      <c r="BK1101" s="228">
        <f>ROUND(I1101*H1101,2)</f>
        <v>0</v>
      </c>
      <c r="BL1101" s="23" t="s">
        <v>236</v>
      </c>
      <c r="BM1101" s="23" t="s">
        <v>2131</v>
      </c>
    </row>
    <row r="1102" spans="2:65" s="1" customFormat="1" ht="38.25" customHeight="1">
      <c r="B1102" s="45"/>
      <c r="C1102" s="217" t="s">
        <v>2132</v>
      </c>
      <c r="D1102" s="217" t="s">
        <v>160</v>
      </c>
      <c r="E1102" s="218" t="s">
        <v>2133</v>
      </c>
      <c r="F1102" s="219" t="s">
        <v>2134</v>
      </c>
      <c r="G1102" s="220" t="s">
        <v>269</v>
      </c>
      <c r="H1102" s="221">
        <v>1</v>
      </c>
      <c r="I1102" s="222"/>
      <c r="J1102" s="223">
        <f>ROUND(I1102*H1102,2)</f>
        <v>0</v>
      </c>
      <c r="K1102" s="219" t="s">
        <v>21</v>
      </c>
      <c r="L1102" s="71"/>
      <c r="M1102" s="224" t="s">
        <v>21</v>
      </c>
      <c r="N1102" s="225" t="s">
        <v>43</v>
      </c>
      <c r="O1102" s="46"/>
      <c r="P1102" s="226">
        <f>O1102*H1102</f>
        <v>0</v>
      </c>
      <c r="Q1102" s="226">
        <v>0</v>
      </c>
      <c r="R1102" s="226">
        <f>Q1102*H1102</f>
        <v>0</v>
      </c>
      <c r="S1102" s="226">
        <v>0</v>
      </c>
      <c r="T1102" s="227">
        <f>S1102*H1102</f>
        <v>0</v>
      </c>
      <c r="AR1102" s="23" t="s">
        <v>236</v>
      </c>
      <c r="AT1102" s="23" t="s">
        <v>160</v>
      </c>
      <c r="AU1102" s="23" t="s">
        <v>82</v>
      </c>
      <c r="AY1102" s="23" t="s">
        <v>158</v>
      </c>
      <c r="BE1102" s="228">
        <f>IF(N1102="základní",J1102,0)</f>
        <v>0</v>
      </c>
      <c r="BF1102" s="228">
        <f>IF(N1102="snížená",J1102,0)</f>
        <v>0</v>
      </c>
      <c r="BG1102" s="228">
        <f>IF(N1102="zákl. přenesená",J1102,0)</f>
        <v>0</v>
      </c>
      <c r="BH1102" s="228">
        <f>IF(N1102="sníž. přenesená",J1102,0)</f>
        <v>0</v>
      </c>
      <c r="BI1102" s="228">
        <f>IF(N1102="nulová",J1102,0)</f>
        <v>0</v>
      </c>
      <c r="BJ1102" s="23" t="s">
        <v>77</v>
      </c>
      <c r="BK1102" s="228">
        <f>ROUND(I1102*H1102,2)</f>
        <v>0</v>
      </c>
      <c r="BL1102" s="23" t="s">
        <v>236</v>
      </c>
      <c r="BM1102" s="23" t="s">
        <v>2135</v>
      </c>
    </row>
    <row r="1103" spans="2:65" s="1" customFormat="1" ht="38.25" customHeight="1">
      <c r="B1103" s="45"/>
      <c r="C1103" s="217" t="s">
        <v>2136</v>
      </c>
      <c r="D1103" s="217" t="s">
        <v>160</v>
      </c>
      <c r="E1103" s="218" t="s">
        <v>2137</v>
      </c>
      <c r="F1103" s="219" t="s">
        <v>2138</v>
      </c>
      <c r="G1103" s="220" t="s">
        <v>269</v>
      </c>
      <c r="H1103" s="221">
        <v>1</v>
      </c>
      <c r="I1103" s="222"/>
      <c r="J1103" s="223">
        <f>ROUND(I1103*H1103,2)</f>
        <v>0</v>
      </c>
      <c r="K1103" s="219" t="s">
        <v>21</v>
      </c>
      <c r="L1103" s="71"/>
      <c r="M1103" s="224" t="s">
        <v>21</v>
      </c>
      <c r="N1103" s="225" t="s">
        <v>43</v>
      </c>
      <c r="O1103" s="46"/>
      <c r="P1103" s="226">
        <f>O1103*H1103</f>
        <v>0</v>
      </c>
      <c r="Q1103" s="226">
        <v>0</v>
      </c>
      <c r="R1103" s="226">
        <f>Q1103*H1103</f>
        <v>0</v>
      </c>
      <c r="S1103" s="226">
        <v>0</v>
      </c>
      <c r="T1103" s="227">
        <f>S1103*H1103</f>
        <v>0</v>
      </c>
      <c r="AR1103" s="23" t="s">
        <v>236</v>
      </c>
      <c r="AT1103" s="23" t="s">
        <v>160</v>
      </c>
      <c r="AU1103" s="23" t="s">
        <v>82</v>
      </c>
      <c r="AY1103" s="23" t="s">
        <v>158</v>
      </c>
      <c r="BE1103" s="228">
        <f>IF(N1103="základní",J1103,0)</f>
        <v>0</v>
      </c>
      <c r="BF1103" s="228">
        <f>IF(N1103="snížená",J1103,0)</f>
        <v>0</v>
      </c>
      <c r="BG1103" s="228">
        <f>IF(N1103="zákl. přenesená",J1103,0)</f>
        <v>0</v>
      </c>
      <c r="BH1103" s="228">
        <f>IF(N1103="sníž. přenesená",J1103,0)</f>
        <v>0</v>
      </c>
      <c r="BI1103" s="228">
        <f>IF(N1103="nulová",J1103,0)</f>
        <v>0</v>
      </c>
      <c r="BJ1103" s="23" t="s">
        <v>77</v>
      </c>
      <c r="BK1103" s="228">
        <f>ROUND(I1103*H1103,2)</f>
        <v>0</v>
      </c>
      <c r="BL1103" s="23" t="s">
        <v>236</v>
      </c>
      <c r="BM1103" s="23" t="s">
        <v>2139</v>
      </c>
    </row>
    <row r="1104" spans="2:65" s="1" customFormat="1" ht="38.25" customHeight="1">
      <c r="B1104" s="45"/>
      <c r="C1104" s="217" t="s">
        <v>2140</v>
      </c>
      <c r="D1104" s="217" t="s">
        <v>160</v>
      </c>
      <c r="E1104" s="218" t="s">
        <v>2141</v>
      </c>
      <c r="F1104" s="219" t="s">
        <v>2142</v>
      </c>
      <c r="G1104" s="220" t="s">
        <v>269</v>
      </c>
      <c r="H1104" s="221">
        <v>1</v>
      </c>
      <c r="I1104" s="222"/>
      <c r="J1104" s="223">
        <f>ROUND(I1104*H1104,2)</f>
        <v>0</v>
      </c>
      <c r="K1104" s="219" t="s">
        <v>21</v>
      </c>
      <c r="L1104" s="71"/>
      <c r="M1104" s="224" t="s">
        <v>21</v>
      </c>
      <c r="N1104" s="225" t="s">
        <v>43</v>
      </c>
      <c r="O1104" s="46"/>
      <c r="P1104" s="226">
        <f>O1104*H1104</f>
        <v>0</v>
      </c>
      <c r="Q1104" s="226">
        <v>0</v>
      </c>
      <c r="R1104" s="226">
        <f>Q1104*H1104</f>
        <v>0</v>
      </c>
      <c r="S1104" s="226">
        <v>0</v>
      </c>
      <c r="T1104" s="227">
        <f>S1104*H1104</f>
        <v>0</v>
      </c>
      <c r="AR1104" s="23" t="s">
        <v>236</v>
      </c>
      <c r="AT1104" s="23" t="s">
        <v>160</v>
      </c>
      <c r="AU1104" s="23" t="s">
        <v>82</v>
      </c>
      <c r="AY1104" s="23" t="s">
        <v>158</v>
      </c>
      <c r="BE1104" s="228">
        <f>IF(N1104="základní",J1104,0)</f>
        <v>0</v>
      </c>
      <c r="BF1104" s="228">
        <f>IF(N1104="snížená",J1104,0)</f>
        <v>0</v>
      </c>
      <c r="BG1104" s="228">
        <f>IF(N1104="zákl. přenesená",J1104,0)</f>
        <v>0</v>
      </c>
      <c r="BH1104" s="228">
        <f>IF(N1104="sníž. přenesená",J1104,0)</f>
        <v>0</v>
      </c>
      <c r="BI1104" s="228">
        <f>IF(N1104="nulová",J1104,0)</f>
        <v>0</v>
      </c>
      <c r="BJ1104" s="23" t="s">
        <v>77</v>
      </c>
      <c r="BK1104" s="228">
        <f>ROUND(I1104*H1104,2)</f>
        <v>0</v>
      </c>
      <c r="BL1104" s="23" t="s">
        <v>236</v>
      </c>
      <c r="BM1104" s="23" t="s">
        <v>2143</v>
      </c>
    </row>
    <row r="1105" spans="2:65" s="1" customFormat="1" ht="38.25" customHeight="1">
      <c r="B1105" s="45"/>
      <c r="C1105" s="217" t="s">
        <v>2144</v>
      </c>
      <c r="D1105" s="217" t="s">
        <v>160</v>
      </c>
      <c r="E1105" s="218" t="s">
        <v>2145</v>
      </c>
      <c r="F1105" s="219" t="s">
        <v>2146</v>
      </c>
      <c r="G1105" s="220" t="s">
        <v>269</v>
      </c>
      <c r="H1105" s="221">
        <v>2</v>
      </c>
      <c r="I1105" s="222"/>
      <c r="J1105" s="223">
        <f>ROUND(I1105*H1105,2)</f>
        <v>0</v>
      </c>
      <c r="K1105" s="219" t="s">
        <v>21</v>
      </c>
      <c r="L1105" s="71"/>
      <c r="M1105" s="224" t="s">
        <v>21</v>
      </c>
      <c r="N1105" s="225" t="s">
        <v>43</v>
      </c>
      <c r="O1105" s="46"/>
      <c r="P1105" s="226">
        <f>O1105*H1105</f>
        <v>0</v>
      </c>
      <c r="Q1105" s="226">
        <v>0</v>
      </c>
      <c r="R1105" s="226">
        <f>Q1105*H1105</f>
        <v>0</v>
      </c>
      <c r="S1105" s="226">
        <v>0</v>
      </c>
      <c r="T1105" s="227">
        <f>S1105*H1105</f>
        <v>0</v>
      </c>
      <c r="AR1105" s="23" t="s">
        <v>236</v>
      </c>
      <c r="AT1105" s="23" t="s">
        <v>160</v>
      </c>
      <c r="AU1105" s="23" t="s">
        <v>82</v>
      </c>
      <c r="AY1105" s="23" t="s">
        <v>158</v>
      </c>
      <c r="BE1105" s="228">
        <f>IF(N1105="základní",J1105,0)</f>
        <v>0</v>
      </c>
      <c r="BF1105" s="228">
        <f>IF(N1105="snížená",J1105,0)</f>
        <v>0</v>
      </c>
      <c r="BG1105" s="228">
        <f>IF(N1105="zákl. přenesená",J1105,0)</f>
        <v>0</v>
      </c>
      <c r="BH1105" s="228">
        <f>IF(N1105="sníž. přenesená",J1105,0)</f>
        <v>0</v>
      </c>
      <c r="BI1105" s="228">
        <f>IF(N1105="nulová",J1105,0)</f>
        <v>0</v>
      </c>
      <c r="BJ1105" s="23" t="s">
        <v>77</v>
      </c>
      <c r="BK1105" s="228">
        <f>ROUND(I1105*H1105,2)</f>
        <v>0</v>
      </c>
      <c r="BL1105" s="23" t="s">
        <v>236</v>
      </c>
      <c r="BM1105" s="23" t="s">
        <v>2147</v>
      </c>
    </row>
    <row r="1106" spans="2:65" s="1" customFormat="1" ht="38.25" customHeight="1">
      <c r="B1106" s="45"/>
      <c r="C1106" s="217" t="s">
        <v>2148</v>
      </c>
      <c r="D1106" s="217" t="s">
        <v>160</v>
      </c>
      <c r="E1106" s="218" t="s">
        <v>2149</v>
      </c>
      <c r="F1106" s="219" t="s">
        <v>2150</v>
      </c>
      <c r="G1106" s="220" t="s">
        <v>269</v>
      </c>
      <c r="H1106" s="221">
        <v>3</v>
      </c>
      <c r="I1106" s="222"/>
      <c r="J1106" s="223">
        <f>ROUND(I1106*H1106,2)</f>
        <v>0</v>
      </c>
      <c r="K1106" s="219" t="s">
        <v>21</v>
      </c>
      <c r="L1106" s="71"/>
      <c r="M1106" s="224" t="s">
        <v>21</v>
      </c>
      <c r="N1106" s="225" t="s">
        <v>43</v>
      </c>
      <c r="O1106" s="46"/>
      <c r="P1106" s="226">
        <f>O1106*H1106</f>
        <v>0</v>
      </c>
      <c r="Q1106" s="226">
        <v>0</v>
      </c>
      <c r="R1106" s="226">
        <f>Q1106*H1106</f>
        <v>0</v>
      </c>
      <c r="S1106" s="226">
        <v>0</v>
      </c>
      <c r="T1106" s="227">
        <f>S1106*H1106</f>
        <v>0</v>
      </c>
      <c r="AR1106" s="23" t="s">
        <v>236</v>
      </c>
      <c r="AT1106" s="23" t="s">
        <v>160</v>
      </c>
      <c r="AU1106" s="23" t="s">
        <v>82</v>
      </c>
      <c r="AY1106" s="23" t="s">
        <v>158</v>
      </c>
      <c r="BE1106" s="228">
        <f>IF(N1106="základní",J1106,0)</f>
        <v>0</v>
      </c>
      <c r="BF1106" s="228">
        <f>IF(N1106="snížená",J1106,0)</f>
        <v>0</v>
      </c>
      <c r="BG1106" s="228">
        <f>IF(N1106="zákl. přenesená",J1106,0)</f>
        <v>0</v>
      </c>
      <c r="BH1106" s="228">
        <f>IF(N1106="sníž. přenesená",J1106,0)</f>
        <v>0</v>
      </c>
      <c r="BI1106" s="228">
        <f>IF(N1106="nulová",J1106,0)</f>
        <v>0</v>
      </c>
      <c r="BJ1106" s="23" t="s">
        <v>77</v>
      </c>
      <c r="BK1106" s="228">
        <f>ROUND(I1106*H1106,2)</f>
        <v>0</v>
      </c>
      <c r="BL1106" s="23" t="s">
        <v>236</v>
      </c>
      <c r="BM1106" s="23" t="s">
        <v>2151</v>
      </c>
    </row>
    <row r="1107" spans="2:65" s="1" customFormat="1" ht="25.5" customHeight="1">
      <c r="B1107" s="45"/>
      <c r="C1107" s="217" t="s">
        <v>2152</v>
      </c>
      <c r="D1107" s="217" t="s">
        <v>160</v>
      </c>
      <c r="E1107" s="218" t="s">
        <v>2153</v>
      </c>
      <c r="F1107" s="219" t="s">
        <v>2154</v>
      </c>
      <c r="G1107" s="220" t="s">
        <v>269</v>
      </c>
      <c r="H1107" s="221">
        <v>24</v>
      </c>
      <c r="I1107" s="222"/>
      <c r="J1107" s="223">
        <f>ROUND(I1107*H1107,2)</f>
        <v>0</v>
      </c>
      <c r="K1107" s="219" t="s">
        <v>21</v>
      </c>
      <c r="L1107" s="71"/>
      <c r="M1107" s="224" t="s">
        <v>21</v>
      </c>
      <c r="N1107" s="225" t="s">
        <v>43</v>
      </c>
      <c r="O1107" s="46"/>
      <c r="P1107" s="226">
        <f>O1107*H1107</f>
        <v>0</v>
      </c>
      <c r="Q1107" s="226">
        <v>0</v>
      </c>
      <c r="R1107" s="226">
        <f>Q1107*H1107</f>
        <v>0</v>
      </c>
      <c r="S1107" s="226">
        <v>0</v>
      </c>
      <c r="T1107" s="227">
        <f>S1107*H1107</f>
        <v>0</v>
      </c>
      <c r="AR1107" s="23" t="s">
        <v>236</v>
      </c>
      <c r="AT1107" s="23" t="s">
        <v>160</v>
      </c>
      <c r="AU1107" s="23" t="s">
        <v>82</v>
      </c>
      <c r="AY1107" s="23" t="s">
        <v>158</v>
      </c>
      <c r="BE1107" s="228">
        <f>IF(N1107="základní",J1107,0)</f>
        <v>0</v>
      </c>
      <c r="BF1107" s="228">
        <f>IF(N1107="snížená",J1107,0)</f>
        <v>0</v>
      </c>
      <c r="BG1107" s="228">
        <f>IF(N1107="zákl. přenesená",J1107,0)</f>
        <v>0</v>
      </c>
      <c r="BH1107" s="228">
        <f>IF(N1107="sníž. přenesená",J1107,0)</f>
        <v>0</v>
      </c>
      <c r="BI1107" s="228">
        <f>IF(N1107="nulová",J1107,0)</f>
        <v>0</v>
      </c>
      <c r="BJ1107" s="23" t="s">
        <v>77</v>
      </c>
      <c r="BK1107" s="228">
        <f>ROUND(I1107*H1107,2)</f>
        <v>0</v>
      </c>
      <c r="BL1107" s="23" t="s">
        <v>236</v>
      </c>
      <c r="BM1107" s="23" t="s">
        <v>2155</v>
      </c>
    </row>
    <row r="1108" spans="2:65" s="1" customFormat="1" ht="51" customHeight="1">
      <c r="B1108" s="45"/>
      <c r="C1108" s="217" t="s">
        <v>2156</v>
      </c>
      <c r="D1108" s="217" t="s">
        <v>160</v>
      </c>
      <c r="E1108" s="218" t="s">
        <v>2157</v>
      </c>
      <c r="F1108" s="219" t="s">
        <v>2158</v>
      </c>
      <c r="G1108" s="220" t="s">
        <v>269</v>
      </c>
      <c r="H1108" s="221">
        <v>1</v>
      </c>
      <c r="I1108" s="222"/>
      <c r="J1108" s="223">
        <f>ROUND(I1108*H1108,2)</f>
        <v>0</v>
      </c>
      <c r="K1108" s="219" t="s">
        <v>21</v>
      </c>
      <c r="L1108" s="71"/>
      <c r="M1108" s="224" t="s">
        <v>21</v>
      </c>
      <c r="N1108" s="225" t="s">
        <v>43</v>
      </c>
      <c r="O1108" s="46"/>
      <c r="P1108" s="226">
        <f>O1108*H1108</f>
        <v>0</v>
      </c>
      <c r="Q1108" s="226">
        <v>0</v>
      </c>
      <c r="R1108" s="226">
        <f>Q1108*H1108</f>
        <v>0</v>
      </c>
      <c r="S1108" s="226">
        <v>0</v>
      </c>
      <c r="T1108" s="227">
        <f>S1108*H1108</f>
        <v>0</v>
      </c>
      <c r="AR1108" s="23" t="s">
        <v>236</v>
      </c>
      <c r="AT1108" s="23" t="s">
        <v>160</v>
      </c>
      <c r="AU1108" s="23" t="s">
        <v>82</v>
      </c>
      <c r="AY1108" s="23" t="s">
        <v>158</v>
      </c>
      <c r="BE1108" s="228">
        <f>IF(N1108="základní",J1108,0)</f>
        <v>0</v>
      </c>
      <c r="BF1108" s="228">
        <f>IF(N1108="snížená",J1108,0)</f>
        <v>0</v>
      </c>
      <c r="BG1108" s="228">
        <f>IF(N1108="zákl. přenesená",J1108,0)</f>
        <v>0</v>
      </c>
      <c r="BH1108" s="228">
        <f>IF(N1108="sníž. přenesená",J1108,0)</f>
        <v>0</v>
      </c>
      <c r="BI1108" s="228">
        <f>IF(N1108="nulová",J1108,0)</f>
        <v>0</v>
      </c>
      <c r="BJ1108" s="23" t="s">
        <v>77</v>
      </c>
      <c r="BK1108" s="228">
        <f>ROUND(I1108*H1108,2)</f>
        <v>0</v>
      </c>
      <c r="BL1108" s="23" t="s">
        <v>236</v>
      </c>
      <c r="BM1108" s="23" t="s">
        <v>2159</v>
      </c>
    </row>
    <row r="1109" spans="2:47" s="1" customFormat="1" ht="13.5">
      <c r="B1109" s="45"/>
      <c r="C1109" s="73"/>
      <c r="D1109" s="229" t="s">
        <v>1331</v>
      </c>
      <c r="E1109" s="73"/>
      <c r="F1109" s="230" t="s">
        <v>2160</v>
      </c>
      <c r="G1109" s="73"/>
      <c r="H1109" s="73"/>
      <c r="I1109" s="188"/>
      <c r="J1109" s="73"/>
      <c r="K1109" s="73"/>
      <c r="L1109" s="71"/>
      <c r="M1109" s="231"/>
      <c r="N1109" s="46"/>
      <c r="O1109" s="46"/>
      <c r="P1109" s="46"/>
      <c r="Q1109" s="46"/>
      <c r="R1109" s="46"/>
      <c r="S1109" s="46"/>
      <c r="T1109" s="94"/>
      <c r="AT1109" s="23" t="s">
        <v>1331</v>
      </c>
      <c r="AU1109" s="23" t="s">
        <v>82</v>
      </c>
    </row>
    <row r="1110" spans="2:65" s="1" customFormat="1" ht="51" customHeight="1">
      <c r="B1110" s="45"/>
      <c r="C1110" s="217" t="s">
        <v>2161</v>
      </c>
      <c r="D1110" s="217" t="s">
        <v>160</v>
      </c>
      <c r="E1110" s="218" t="s">
        <v>2162</v>
      </c>
      <c r="F1110" s="219" t="s">
        <v>2163</v>
      </c>
      <c r="G1110" s="220" t="s">
        <v>400</v>
      </c>
      <c r="H1110" s="221">
        <v>1</v>
      </c>
      <c r="I1110" s="222"/>
      <c r="J1110" s="223">
        <f>ROUND(I1110*H1110,2)</f>
        <v>0</v>
      </c>
      <c r="K1110" s="219" t="s">
        <v>21</v>
      </c>
      <c r="L1110" s="71"/>
      <c r="M1110" s="224" t="s">
        <v>21</v>
      </c>
      <c r="N1110" s="225" t="s">
        <v>43</v>
      </c>
      <c r="O1110" s="46"/>
      <c r="P1110" s="226">
        <f>O1110*H1110</f>
        <v>0</v>
      </c>
      <c r="Q1110" s="226">
        <v>0</v>
      </c>
      <c r="R1110" s="226">
        <f>Q1110*H1110</f>
        <v>0</v>
      </c>
      <c r="S1110" s="226">
        <v>0</v>
      </c>
      <c r="T1110" s="227">
        <f>S1110*H1110</f>
        <v>0</v>
      </c>
      <c r="AR1110" s="23" t="s">
        <v>236</v>
      </c>
      <c r="AT1110" s="23" t="s">
        <v>160</v>
      </c>
      <c r="AU1110" s="23" t="s">
        <v>82</v>
      </c>
      <c r="AY1110" s="23" t="s">
        <v>158</v>
      </c>
      <c r="BE1110" s="228">
        <f>IF(N1110="základní",J1110,0)</f>
        <v>0</v>
      </c>
      <c r="BF1110" s="228">
        <f>IF(N1110="snížená",J1110,0)</f>
        <v>0</v>
      </c>
      <c r="BG1110" s="228">
        <f>IF(N1110="zákl. přenesená",J1110,0)</f>
        <v>0</v>
      </c>
      <c r="BH1110" s="228">
        <f>IF(N1110="sníž. přenesená",J1110,0)</f>
        <v>0</v>
      </c>
      <c r="BI1110" s="228">
        <f>IF(N1110="nulová",J1110,0)</f>
        <v>0</v>
      </c>
      <c r="BJ1110" s="23" t="s">
        <v>77</v>
      </c>
      <c r="BK1110" s="228">
        <f>ROUND(I1110*H1110,2)</f>
        <v>0</v>
      </c>
      <c r="BL1110" s="23" t="s">
        <v>236</v>
      </c>
      <c r="BM1110" s="23" t="s">
        <v>2164</v>
      </c>
    </row>
    <row r="1111" spans="2:65" s="1" customFormat="1" ht="51" customHeight="1">
      <c r="B1111" s="45"/>
      <c r="C1111" s="217" t="s">
        <v>2165</v>
      </c>
      <c r="D1111" s="217" t="s">
        <v>160</v>
      </c>
      <c r="E1111" s="218" t="s">
        <v>2166</v>
      </c>
      <c r="F1111" s="219" t="s">
        <v>2167</v>
      </c>
      <c r="G1111" s="220" t="s">
        <v>400</v>
      </c>
      <c r="H1111" s="221">
        <v>1</v>
      </c>
      <c r="I1111" s="222"/>
      <c r="J1111" s="223">
        <f>ROUND(I1111*H1111,2)</f>
        <v>0</v>
      </c>
      <c r="K1111" s="219" t="s">
        <v>21</v>
      </c>
      <c r="L1111" s="71"/>
      <c r="M1111" s="224" t="s">
        <v>21</v>
      </c>
      <c r="N1111" s="225" t="s">
        <v>43</v>
      </c>
      <c r="O1111" s="46"/>
      <c r="P1111" s="226">
        <f>O1111*H1111</f>
        <v>0</v>
      </c>
      <c r="Q1111" s="226">
        <v>0</v>
      </c>
      <c r="R1111" s="226">
        <f>Q1111*H1111</f>
        <v>0</v>
      </c>
      <c r="S1111" s="226">
        <v>0</v>
      </c>
      <c r="T1111" s="227">
        <f>S1111*H1111</f>
        <v>0</v>
      </c>
      <c r="AR1111" s="23" t="s">
        <v>236</v>
      </c>
      <c r="AT1111" s="23" t="s">
        <v>160</v>
      </c>
      <c r="AU1111" s="23" t="s">
        <v>82</v>
      </c>
      <c r="AY1111" s="23" t="s">
        <v>158</v>
      </c>
      <c r="BE1111" s="228">
        <f>IF(N1111="základní",J1111,0)</f>
        <v>0</v>
      </c>
      <c r="BF1111" s="228">
        <f>IF(N1111="snížená",J1111,0)</f>
        <v>0</v>
      </c>
      <c r="BG1111" s="228">
        <f>IF(N1111="zákl. přenesená",J1111,0)</f>
        <v>0</v>
      </c>
      <c r="BH1111" s="228">
        <f>IF(N1111="sníž. přenesená",J1111,0)</f>
        <v>0</v>
      </c>
      <c r="BI1111" s="228">
        <f>IF(N1111="nulová",J1111,0)</f>
        <v>0</v>
      </c>
      <c r="BJ1111" s="23" t="s">
        <v>77</v>
      </c>
      <c r="BK1111" s="228">
        <f>ROUND(I1111*H1111,2)</f>
        <v>0</v>
      </c>
      <c r="BL1111" s="23" t="s">
        <v>236</v>
      </c>
      <c r="BM1111" s="23" t="s">
        <v>2168</v>
      </c>
    </row>
    <row r="1112" spans="2:65" s="1" customFormat="1" ht="51" customHeight="1">
      <c r="B1112" s="45"/>
      <c r="C1112" s="217" t="s">
        <v>2169</v>
      </c>
      <c r="D1112" s="217" t="s">
        <v>160</v>
      </c>
      <c r="E1112" s="218" t="s">
        <v>2170</v>
      </c>
      <c r="F1112" s="219" t="s">
        <v>2171</v>
      </c>
      <c r="G1112" s="220" t="s">
        <v>400</v>
      </c>
      <c r="H1112" s="221">
        <v>1</v>
      </c>
      <c r="I1112" s="222"/>
      <c r="J1112" s="223">
        <f>ROUND(I1112*H1112,2)</f>
        <v>0</v>
      </c>
      <c r="K1112" s="219" t="s">
        <v>21</v>
      </c>
      <c r="L1112" s="71"/>
      <c r="M1112" s="224" t="s">
        <v>21</v>
      </c>
      <c r="N1112" s="225" t="s">
        <v>43</v>
      </c>
      <c r="O1112" s="46"/>
      <c r="P1112" s="226">
        <f>O1112*H1112</f>
        <v>0</v>
      </c>
      <c r="Q1112" s="226">
        <v>0</v>
      </c>
      <c r="R1112" s="226">
        <f>Q1112*H1112</f>
        <v>0</v>
      </c>
      <c r="S1112" s="226">
        <v>0</v>
      </c>
      <c r="T1112" s="227">
        <f>S1112*H1112</f>
        <v>0</v>
      </c>
      <c r="AR1112" s="23" t="s">
        <v>236</v>
      </c>
      <c r="AT1112" s="23" t="s">
        <v>160</v>
      </c>
      <c r="AU1112" s="23" t="s">
        <v>82</v>
      </c>
      <c r="AY1112" s="23" t="s">
        <v>158</v>
      </c>
      <c r="BE1112" s="228">
        <f>IF(N1112="základní",J1112,0)</f>
        <v>0</v>
      </c>
      <c r="BF1112" s="228">
        <f>IF(N1112="snížená",J1112,0)</f>
        <v>0</v>
      </c>
      <c r="BG1112" s="228">
        <f>IF(N1112="zákl. přenesená",J1112,0)</f>
        <v>0</v>
      </c>
      <c r="BH1112" s="228">
        <f>IF(N1112="sníž. přenesená",J1112,0)</f>
        <v>0</v>
      </c>
      <c r="BI1112" s="228">
        <f>IF(N1112="nulová",J1112,0)</f>
        <v>0</v>
      </c>
      <c r="BJ1112" s="23" t="s">
        <v>77</v>
      </c>
      <c r="BK1112" s="228">
        <f>ROUND(I1112*H1112,2)</f>
        <v>0</v>
      </c>
      <c r="BL1112" s="23" t="s">
        <v>236</v>
      </c>
      <c r="BM1112" s="23" t="s">
        <v>2172</v>
      </c>
    </row>
    <row r="1113" spans="2:65" s="1" customFormat="1" ht="51" customHeight="1">
      <c r="B1113" s="45"/>
      <c r="C1113" s="217" t="s">
        <v>2173</v>
      </c>
      <c r="D1113" s="217" t="s">
        <v>160</v>
      </c>
      <c r="E1113" s="218" t="s">
        <v>2174</v>
      </c>
      <c r="F1113" s="219" t="s">
        <v>2175</v>
      </c>
      <c r="G1113" s="220" t="s">
        <v>400</v>
      </c>
      <c r="H1113" s="221">
        <v>1</v>
      </c>
      <c r="I1113" s="222"/>
      <c r="J1113" s="223">
        <f>ROUND(I1113*H1113,2)</f>
        <v>0</v>
      </c>
      <c r="K1113" s="219" t="s">
        <v>21</v>
      </c>
      <c r="L1113" s="71"/>
      <c r="M1113" s="224" t="s">
        <v>21</v>
      </c>
      <c r="N1113" s="225" t="s">
        <v>43</v>
      </c>
      <c r="O1113" s="46"/>
      <c r="P1113" s="226">
        <f>O1113*H1113</f>
        <v>0</v>
      </c>
      <c r="Q1113" s="226">
        <v>0</v>
      </c>
      <c r="R1113" s="226">
        <f>Q1113*H1113</f>
        <v>0</v>
      </c>
      <c r="S1113" s="226">
        <v>0</v>
      </c>
      <c r="T1113" s="227">
        <f>S1113*H1113</f>
        <v>0</v>
      </c>
      <c r="AR1113" s="23" t="s">
        <v>236</v>
      </c>
      <c r="AT1113" s="23" t="s">
        <v>160</v>
      </c>
      <c r="AU1113" s="23" t="s">
        <v>82</v>
      </c>
      <c r="AY1113" s="23" t="s">
        <v>158</v>
      </c>
      <c r="BE1113" s="228">
        <f>IF(N1113="základní",J1113,0)</f>
        <v>0</v>
      </c>
      <c r="BF1113" s="228">
        <f>IF(N1113="snížená",J1113,0)</f>
        <v>0</v>
      </c>
      <c r="BG1113" s="228">
        <f>IF(N1113="zákl. přenesená",J1113,0)</f>
        <v>0</v>
      </c>
      <c r="BH1113" s="228">
        <f>IF(N1113="sníž. přenesená",J1113,0)</f>
        <v>0</v>
      </c>
      <c r="BI1113" s="228">
        <f>IF(N1113="nulová",J1113,0)</f>
        <v>0</v>
      </c>
      <c r="BJ1113" s="23" t="s">
        <v>77</v>
      </c>
      <c r="BK1113" s="228">
        <f>ROUND(I1113*H1113,2)</f>
        <v>0</v>
      </c>
      <c r="BL1113" s="23" t="s">
        <v>236</v>
      </c>
      <c r="BM1113" s="23" t="s">
        <v>2176</v>
      </c>
    </row>
    <row r="1114" spans="2:65" s="1" customFormat="1" ht="51" customHeight="1">
      <c r="B1114" s="45"/>
      <c r="C1114" s="217" t="s">
        <v>2177</v>
      </c>
      <c r="D1114" s="217" t="s">
        <v>160</v>
      </c>
      <c r="E1114" s="218" t="s">
        <v>2178</v>
      </c>
      <c r="F1114" s="219" t="s">
        <v>2179</v>
      </c>
      <c r="G1114" s="220" t="s">
        <v>400</v>
      </c>
      <c r="H1114" s="221">
        <v>4</v>
      </c>
      <c r="I1114" s="222"/>
      <c r="J1114" s="223">
        <f>ROUND(I1114*H1114,2)</f>
        <v>0</v>
      </c>
      <c r="K1114" s="219" t="s">
        <v>21</v>
      </c>
      <c r="L1114" s="71"/>
      <c r="M1114" s="224" t="s">
        <v>21</v>
      </c>
      <c r="N1114" s="225" t="s">
        <v>43</v>
      </c>
      <c r="O1114" s="46"/>
      <c r="P1114" s="226">
        <f>O1114*H1114</f>
        <v>0</v>
      </c>
      <c r="Q1114" s="226">
        <v>0</v>
      </c>
      <c r="R1114" s="226">
        <f>Q1114*H1114</f>
        <v>0</v>
      </c>
      <c r="S1114" s="226">
        <v>0</v>
      </c>
      <c r="T1114" s="227">
        <f>S1114*H1114</f>
        <v>0</v>
      </c>
      <c r="AR1114" s="23" t="s">
        <v>236</v>
      </c>
      <c r="AT1114" s="23" t="s">
        <v>160</v>
      </c>
      <c r="AU1114" s="23" t="s">
        <v>82</v>
      </c>
      <c r="AY1114" s="23" t="s">
        <v>158</v>
      </c>
      <c r="BE1114" s="228">
        <f>IF(N1114="základní",J1114,0)</f>
        <v>0</v>
      </c>
      <c r="BF1114" s="228">
        <f>IF(N1114="snížená",J1114,0)</f>
        <v>0</v>
      </c>
      <c r="BG1114" s="228">
        <f>IF(N1114="zákl. přenesená",J1114,0)</f>
        <v>0</v>
      </c>
      <c r="BH1114" s="228">
        <f>IF(N1114="sníž. přenesená",J1114,0)</f>
        <v>0</v>
      </c>
      <c r="BI1114" s="228">
        <f>IF(N1114="nulová",J1114,0)</f>
        <v>0</v>
      </c>
      <c r="BJ1114" s="23" t="s">
        <v>77</v>
      </c>
      <c r="BK1114" s="228">
        <f>ROUND(I1114*H1114,2)</f>
        <v>0</v>
      </c>
      <c r="BL1114" s="23" t="s">
        <v>236</v>
      </c>
      <c r="BM1114" s="23" t="s">
        <v>2180</v>
      </c>
    </row>
    <row r="1115" spans="2:65" s="1" customFormat="1" ht="51" customHeight="1">
      <c r="B1115" s="45"/>
      <c r="C1115" s="217" t="s">
        <v>2181</v>
      </c>
      <c r="D1115" s="217" t="s">
        <v>160</v>
      </c>
      <c r="E1115" s="218" t="s">
        <v>2182</v>
      </c>
      <c r="F1115" s="219" t="s">
        <v>2183</v>
      </c>
      <c r="G1115" s="220" t="s">
        <v>400</v>
      </c>
      <c r="H1115" s="221">
        <v>4</v>
      </c>
      <c r="I1115" s="222"/>
      <c r="J1115" s="223">
        <f>ROUND(I1115*H1115,2)</f>
        <v>0</v>
      </c>
      <c r="K1115" s="219" t="s">
        <v>21</v>
      </c>
      <c r="L1115" s="71"/>
      <c r="M1115" s="224" t="s">
        <v>21</v>
      </c>
      <c r="N1115" s="225" t="s">
        <v>43</v>
      </c>
      <c r="O1115" s="46"/>
      <c r="P1115" s="226">
        <f>O1115*H1115</f>
        <v>0</v>
      </c>
      <c r="Q1115" s="226">
        <v>0</v>
      </c>
      <c r="R1115" s="226">
        <f>Q1115*H1115</f>
        <v>0</v>
      </c>
      <c r="S1115" s="226">
        <v>0</v>
      </c>
      <c r="T1115" s="227">
        <f>S1115*H1115</f>
        <v>0</v>
      </c>
      <c r="AR1115" s="23" t="s">
        <v>236</v>
      </c>
      <c r="AT1115" s="23" t="s">
        <v>160</v>
      </c>
      <c r="AU1115" s="23" t="s">
        <v>82</v>
      </c>
      <c r="AY1115" s="23" t="s">
        <v>158</v>
      </c>
      <c r="BE1115" s="228">
        <f>IF(N1115="základní",J1115,0)</f>
        <v>0</v>
      </c>
      <c r="BF1115" s="228">
        <f>IF(N1115="snížená",J1115,0)</f>
        <v>0</v>
      </c>
      <c r="BG1115" s="228">
        <f>IF(N1115="zákl. přenesená",J1115,0)</f>
        <v>0</v>
      </c>
      <c r="BH1115" s="228">
        <f>IF(N1115="sníž. přenesená",J1115,0)</f>
        <v>0</v>
      </c>
      <c r="BI1115" s="228">
        <f>IF(N1115="nulová",J1115,0)</f>
        <v>0</v>
      </c>
      <c r="BJ1115" s="23" t="s">
        <v>77</v>
      </c>
      <c r="BK1115" s="228">
        <f>ROUND(I1115*H1115,2)</f>
        <v>0</v>
      </c>
      <c r="BL1115" s="23" t="s">
        <v>236</v>
      </c>
      <c r="BM1115" s="23" t="s">
        <v>2184</v>
      </c>
    </row>
    <row r="1116" spans="2:65" s="1" customFormat="1" ht="51" customHeight="1">
      <c r="B1116" s="45"/>
      <c r="C1116" s="217" t="s">
        <v>2185</v>
      </c>
      <c r="D1116" s="217" t="s">
        <v>160</v>
      </c>
      <c r="E1116" s="218" t="s">
        <v>2186</v>
      </c>
      <c r="F1116" s="219" t="s">
        <v>2187</v>
      </c>
      <c r="G1116" s="220" t="s">
        <v>400</v>
      </c>
      <c r="H1116" s="221">
        <v>1</v>
      </c>
      <c r="I1116" s="222"/>
      <c r="J1116" s="223">
        <f>ROUND(I1116*H1116,2)</f>
        <v>0</v>
      </c>
      <c r="K1116" s="219" t="s">
        <v>21</v>
      </c>
      <c r="L1116" s="71"/>
      <c r="M1116" s="224" t="s">
        <v>21</v>
      </c>
      <c r="N1116" s="225" t="s">
        <v>43</v>
      </c>
      <c r="O1116" s="46"/>
      <c r="P1116" s="226">
        <f>O1116*H1116</f>
        <v>0</v>
      </c>
      <c r="Q1116" s="226">
        <v>0</v>
      </c>
      <c r="R1116" s="226">
        <f>Q1116*H1116</f>
        <v>0</v>
      </c>
      <c r="S1116" s="226">
        <v>0</v>
      </c>
      <c r="T1116" s="227">
        <f>S1116*H1116</f>
        <v>0</v>
      </c>
      <c r="AR1116" s="23" t="s">
        <v>236</v>
      </c>
      <c r="AT1116" s="23" t="s">
        <v>160</v>
      </c>
      <c r="AU1116" s="23" t="s">
        <v>82</v>
      </c>
      <c r="AY1116" s="23" t="s">
        <v>158</v>
      </c>
      <c r="BE1116" s="228">
        <f>IF(N1116="základní",J1116,0)</f>
        <v>0</v>
      </c>
      <c r="BF1116" s="228">
        <f>IF(N1116="snížená",J1116,0)</f>
        <v>0</v>
      </c>
      <c r="BG1116" s="228">
        <f>IF(N1116="zákl. přenesená",J1116,0)</f>
        <v>0</v>
      </c>
      <c r="BH1116" s="228">
        <f>IF(N1116="sníž. přenesená",J1116,0)</f>
        <v>0</v>
      </c>
      <c r="BI1116" s="228">
        <f>IF(N1116="nulová",J1116,0)</f>
        <v>0</v>
      </c>
      <c r="BJ1116" s="23" t="s">
        <v>77</v>
      </c>
      <c r="BK1116" s="228">
        <f>ROUND(I1116*H1116,2)</f>
        <v>0</v>
      </c>
      <c r="BL1116" s="23" t="s">
        <v>236</v>
      </c>
      <c r="BM1116" s="23" t="s">
        <v>2188</v>
      </c>
    </row>
    <row r="1117" spans="2:65" s="1" customFormat="1" ht="51" customHeight="1">
      <c r="B1117" s="45"/>
      <c r="C1117" s="217" t="s">
        <v>2189</v>
      </c>
      <c r="D1117" s="217" t="s">
        <v>160</v>
      </c>
      <c r="E1117" s="218" t="s">
        <v>2190</v>
      </c>
      <c r="F1117" s="219" t="s">
        <v>2191</v>
      </c>
      <c r="G1117" s="220" t="s">
        <v>400</v>
      </c>
      <c r="H1117" s="221">
        <v>4</v>
      </c>
      <c r="I1117" s="222"/>
      <c r="J1117" s="223">
        <f>ROUND(I1117*H1117,2)</f>
        <v>0</v>
      </c>
      <c r="K1117" s="219" t="s">
        <v>21</v>
      </c>
      <c r="L1117" s="71"/>
      <c r="M1117" s="224" t="s">
        <v>21</v>
      </c>
      <c r="N1117" s="225" t="s">
        <v>43</v>
      </c>
      <c r="O1117" s="46"/>
      <c r="P1117" s="226">
        <f>O1117*H1117</f>
        <v>0</v>
      </c>
      <c r="Q1117" s="226">
        <v>0</v>
      </c>
      <c r="R1117" s="226">
        <f>Q1117*H1117</f>
        <v>0</v>
      </c>
      <c r="S1117" s="226">
        <v>0</v>
      </c>
      <c r="T1117" s="227">
        <f>S1117*H1117</f>
        <v>0</v>
      </c>
      <c r="AR1117" s="23" t="s">
        <v>236</v>
      </c>
      <c r="AT1117" s="23" t="s">
        <v>160</v>
      </c>
      <c r="AU1117" s="23" t="s">
        <v>82</v>
      </c>
      <c r="AY1117" s="23" t="s">
        <v>158</v>
      </c>
      <c r="BE1117" s="228">
        <f>IF(N1117="základní",J1117,0)</f>
        <v>0</v>
      </c>
      <c r="BF1117" s="228">
        <f>IF(N1117="snížená",J1117,0)</f>
        <v>0</v>
      </c>
      <c r="BG1117" s="228">
        <f>IF(N1117="zákl. přenesená",J1117,0)</f>
        <v>0</v>
      </c>
      <c r="BH1117" s="228">
        <f>IF(N1117="sníž. přenesená",J1117,0)</f>
        <v>0</v>
      </c>
      <c r="BI1117" s="228">
        <f>IF(N1117="nulová",J1117,0)</f>
        <v>0</v>
      </c>
      <c r="BJ1117" s="23" t="s">
        <v>77</v>
      </c>
      <c r="BK1117" s="228">
        <f>ROUND(I1117*H1117,2)</f>
        <v>0</v>
      </c>
      <c r="BL1117" s="23" t="s">
        <v>236</v>
      </c>
      <c r="BM1117" s="23" t="s">
        <v>2192</v>
      </c>
    </row>
    <row r="1118" spans="2:65" s="1" customFormat="1" ht="51" customHeight="1">
      <c r="B1118" s="45"/>
      <c r="C1118" s="217" t="s">
        <v>2193</v>
      </c>
      <c r="D1118" s="217" t="s">
        <v>160</v>
      </c>
      <c r="E1118" s="218" t="s">
        <v>2194</v>
      </c>
      <c r="F1118" s="219" t="s">
        <v>2191</v>
      </c>
      <c r="G1118" s="220" t="s">
        <v>400</v>
      </c>
      <c r="H1118" s="221">
        <v>4</v>
      </c>
      <c r="I1118" s="222"/>
      <c r="J1118" s="223">
        <f>ROUND(I1118*H1118,2)</f>
        <v>0</v>
      </c>
      <c r="K1118" s="219" t="s">
        <v>21</v>
      </c>
      <c r="L1118" s="71"/>
      <c r="M1118" s="224" t="s">
        <v>21</v>
      </c>
      <c r="N1118" s="225" t="s">
        <v>43</v>
      </c>
      <c r="O1118" s="46"/>
      <c r="P1118" s="226">
        <f>O1118*H1118</f>
        <v>0</v>
      </c>
      <c r="Q1118" s="226">
        <v>0</v>
      </c>
      <c r="R1118" s="226">
        <f>Q1118*H1118</f>
        <v>0</v>
      </c>
      <c r="S1118" s="226">
        <v>0</v>
      </c>
      <c r="T1118" s="227">
        <f>S1118*H1118</f>
        <v>0</v>
      </c>
      <c r="AR1118" s="23" t="s">
        <v>236</v>
      </c>
      <c r="AT1118" s="23" t="s">
        <v>160</v>
      </c>
      <c r="AU1118" s="23" t="s">
        <v>82</v>
      </c>
      <c r="AY1118" s="23" t="s">
        <v>158</v>
      </c>
      <c r="BE1118" s="228">
        <f>IF(N1118="základní",J1118,0)</f>
        <v>0</v>
      </c>
      <c r="BF1118" s="228">
        <f>IF(N1118="snížená",J1118,0)</f>
        <v>0</v>
      </c>
      <c r="BG1118" s="228">
        <f>IF(N1118="zákl. přenesená",J1118,0)</f>
        <v>0</v>
      </c>
      <c r="BH1118" s="228">
        <f>IF(N1118="sníž. přenesená",J1118,0)</f>
        <v>0</v>
      </c>
      <c r="BI1118" s="228">
        <f>IF(N1118="nulová",J1118,0)</f>
        <v>0</v>
      </c>
      <c r="BJ1118" s="23" t="s">
        <v>77</v>
      </c>
      <c r="BK1118" s="228">
        <f>ROUND(I1118*H1118,2)</f>
        <v>0</v>
      </c>
      <c r="BL1118" s="23" t="s">
        <v>236</v>
      </c>
      <c r="BM1118" s="23" t="s">
        <v>2195</v>
      </c>
    </row>
    <row r="1119" spans="2:65" s="1" customFormat="1" ht="38.25" customHeight="1">
      <c r="B1119" s="45"/>
      <c r="C1119" s="217" t="s">
        <v>2196</v>
      </c>
      <c r="D1119" s="217" t="s">
        <v>160</v>
      </c>
      <c r="E1119" s="218" t="s">
        <v>2197</v>
      </c>
      <c r="F1119" s="219" t="s">
        <v>2198</v>
      </c>
      <c r="G1119" s="220" t="s">
        <v>400</v>
      </c>
      <c r="H1119" s="221">
        <v>1</v>
      </c>
      <c r="I1119" s="222"/>
      <c r="J1119" s="223">
        <f>ROUND(I1119*H1119,2)</f>
        <v>0</v>
      </c>
      <c r="K1119" s="219" t="s">
        <v>21</v>
      </c>
      <c r="L1119" s="71"/>
      <c r="M1119" s="224" t="s">
        <v>21</v>
      </c>
      <c r="N1119" s="225" t="s">
        <v>43</v>
      </c>
      <c r="O1119" s="46"/>
      <c r="P1119" s="226">
        <f>O1119*H1119</f>
        <v>0</v>
      </c>
      <c r="Q1119" s="226">
        <v>0</v>
      </c>
      <c r="R1119" s="226">
        <f>Q1119*H1119</f>
        <v>0</v>
      </c>
      <c r="S1119" s="226">
        <v>0</v>
      </c>
      <c r="T1119" s="227">
        <f>S1119*H1119</f>
        <v>0</v>
      </c>
      <c r="AR1119" s="23" t="s">
        <v>236</v>
      </c>
      <c r="AT1119" s="23" t="s">
        <v>160</v>
      </c>
      <c r="AU1119" s="23" t="s">
        <v>82</v>
      </c>
      <c r="AY1119" s="23" t="s">
        <v>158</v>
      </c>
      <c r="BE1119" s="228">
        <f>IF(N1119="základní",J1119,0)</f>
        <v>0</v>
      </c>
      <c r="BF1119" s="228">
        <f>IF(N1119="snížená",J1119,0)</f>
        <v>0</v>
      </c>
      <c r="BG1119" s="228">
        <f>IF(N1119="zákl. přenesená",J1119,0)</f>
        <v>0</v>
      </c>
      <c r="BH1119" s="228">
        <f>IF(N1119="sníž. přenesená",J1119,0)</f>
        <v>0</v>
      </c>
      <c r="BI1119" s="228">
        <f>IF(N1119="nulová",J1119,0)</f>
        <v>0</v>
      </c>
      <c r="BJ1119" s="23" t="s">
        <v>77</v>
      </c>
      <c r="BK1119" s="228">
        <f>ROUND(I1119*H1119,2)</f>
        <v>0</v>
      </c>
      <c r="BL1119" s="23" t="s">
        <v>236</v>
      </c>
      <c r="BM1119" s="23" t="s">
        <v>2199</v>
      </c>
    </row>
    <row r="1120" spans="2:65" s="1" customFormat="1" ht="38.25" customHeight="1">
      <c r="B1120" s="45"/>
      <c r="C1120" s="217" t="s">
        <v>2200</v>
      </c>
      <c r="D1120" s="217" t="s">
        <v>160</v>
      </c>
      <c r="E1120" s="218" t="s">
        <v>2201</v>
      </c>
      <c r="F1120" s="219" t="s">
        <v>2202</v>
      </c>
      <c r="G1120" s="220" t="s">
        <v>400</v>
      </c>
      <c r="H1120" s="221">
        <v>1</v>
      </c>
      <c r="I1120" s="222"/>
      <c r="J1120" s="223">
        <f>ROUND(I1120*H1120,2)</f>
        <v>0</v>
      </c>
      <c r="K1120" s="219" t="s">
        <v>21</v>
      </c>
      <c r="L1120" s="71"/>
      <c r="M1120" s="224" t="s">
        <v>21</v>
      </c>
      <c r="N1120" s="225" t="s">
        <v>43</v>
      </c>
      <c r="O1120" s="46"/>
      <c r="P1120" s="226">
        <f>O1120*H1120</f>
        <v>0</v>
      </c>
      <c r="Q1120" s="226">
        <v>0</v>
      </c>
      <c r="R1120" s="226">
        <f>Q1120*H1120</f>
        <v>0</v>
      </c>
      <c r="S1120" s="226">
        <v>0</v>
      </c>
      <c r="T1120" s="227">
        <f>S1120*H1120</f>
        <v>0</v>
      </c>
      <c r="AR1120" s="23" t="s">
        <v>236</v>
      </c>
      <c r="AT1120" s="23" t="s">
        <v>160</v>
      </c>
      <c r="AU1120" s="23" t="s">
        <v>82</v>
      </c>
      <c r="AY1120" s="23" t="s">
        <v>158</v>
      </c>
      <c r="BE1120" s="228">
        <f>IF(N1120="základní",J1120,0)</f>
        <v>0</v>
      </c>
      <c r="BF1120" s="228">
        <f>IF(N1120="snížená",J1120,0)</f>
        <v>0</v>
      </c>
      <c r="BG1120" s="228">
        <f>IF(N1120="zákl. přenesená",J1120,0)</f>
        <v>0</v>
      </c>
      <c r="BH1120" s="228">
        <f>IF(N1120="sníž. přenesená",J1120,0)</f>
        <v>0</v>
      </c>
      <c r="BI1120" s="228">
        <f>IF(N1120="nulová",J1120,0)</f>
        <v>0</v>
      </c>
      <c r="BJ1120" s="23" t="s">
        <v>77</v>
      </c>
      <c r="BK1120" s="228">
        <f>ROUND(I1120*H1120,2)</f>
        <v>0</v>
      </c>
      <c r="BL1120" s="23" t="s">
        <v>236</v>
      </c>
      <c r="BM1120" s="23" t="s">
        <v>2203</v>
      </c>
    </row>
    <row r="1121" spans="2:65" s="1" customFormat="1" ht="16.5" customHeight="1">
      <c r="B1121" s="45"/>
      <c r="C1121" s="217" t="s">
        <v>2204</v>
      </c>
      <c r="D1121" s="217" t="s">
        <v>160</v>
      </c>
      <c r="E1121" s="218" t="s">
        <v>2205</v>
      </c>
      <c r="F1121" s="219" t="s">
        <v>2206</v>
      </c>
      <c r="G1121" s="220" t="s">
        <v>400</v>
      </c>
      <c r="H1121" s="221">
        <v>1</v>
      </c>
      <c r="I1121" s="222"/>
      <c r="J1121" s="223">
        <f>ROUND(I1121*H1121,2)</f>
        <v>0</v>
      </c>
      <c r="K1121" s="219" t="s">
        <v>21</v>
      </c>
      <c r="L1121" s="71"/>
      <c r="M1121" s="224" t="s">
        <v>21</v>
      </c>
      <c r="N1121" s="225" t="s">
        <v>43</v>
      </c>
      <c r="O1121" s="46"/>
      <c r="P1121" s="226">
        <f>O1121*H1121</f>
        <v>0</v>
      </c>
      <c r="Q1121" s="226">
        <v>0</v>
      </c>
      <c r="R1121" s="226">
        <f>Q1121*H1121</f>
        <v>0</v>
      </c>
      <c r="S1121" s="226">
        <v>0</v>
      </c>
      <c r="T1121" s="227">
        <f>S1121*H1121</f>
        <v>0</v>
      </c>
      <c r="AR1121" s="23" t="s">
        <v>236</v>
      </c>
      <c r="AT1121" s="23" t="s">
        <v>160</v>
      </c>
      <c r="AU1121" s="23" t="s">
        <v>82</v>
      </c>
      <c r="AY1121" s="23" t="s">
        <v>158</v>
      </c>
      <c r="BE1121" s="228">
        <f>IF(N1121="základní",J1121,0)</f>
        <v>0</v>
      </c>
      <c r="BF1121" s="228">
        <f>IF(N1121="snížená",J1121,0)</f>
        <v>0</v>
      </c>
      <c r="BG1121" s="228">
        <f>IF(N1121="zákl. přenesená",J1121,0)</f>
        <v>0</v>
      </c>
      <c r="BH1121" s="228">
        <f>IF(N1121="sníž. přenesená",J1121,0)</f>
        <v>0</v>
      </c>
      <c r="BI1121" s="228">
        <f>IF(N1121="nulová",J1121,0)</f>
        <v>0</v>
      </c>
      <c r="BJ1121" s="23" t="s">
        <v>77</v>
      </c>
      <c r="BK1121" s="228">
        <f>ROUND(I1121*H1121,2)</f>
        <v>0</v>
      </c>
      <c r="BL1121" s="23" t="s">
        <v>236</v>
      </c>
      <c r="BM1121" s="23" t="s">
        <v>2207</v>
      </c>
    </row>
    <row r="1122" spans="2:65" s="1" customFormat="1" ht="16.5" customHeight="1">
      <c r="B1122" s="45"/>
      <c r="C1122" s="217" t="s">
        <v>2208</v>
      </c>
      <c r="D1122" s="217" t="s">
        <v>160</v>
      </c>
      <c r="E1122" s="218" t="s">
        <v>2209</v>
      </c>
      <c r="F1122" s="219" t="s">
        <v>2210</v>
      </c>
      <c r="G1122" s="220" t="s">
        <v>400</v>
      </c>
      <c r="H1122" s="221">
        <v>3</v>
      </c>
      <c r="I1122" s="222"/>
      <c r="J1122" s="223">
        <f>ROUND(I1122*H1122,2)</f>
        <v>0</v>
      </c>
      <c r="K1122" s="219" t="s">
        <v>21</v>
      </c>
      <c r="L1122" s="71"/>
      <c r="M1122" s="224" t="s">
        <v>21</v>
      </c>
      <c r="N1122" s="225" t="s">
        <v>43</v>
      </c>
      <c r="O1122" s="46"/>
      <c r="P1122" s="226">
        <f>O1122*H1122</f>
        <v>0</v>
      </c>
      <c r="Q1122" s="226">
        <v>0</v>
      </c>
      <c r="R1122" s="226">
        <f>Q1122*H1122</f>
        <v>0</v>
      </c>
      <c r="S1122" s="226">
        <v>0</v>
      </c>
      <c r="T1122" s="227">
        <f>S1122*H1122</f>
        <v>0</v>
      </c>
      <c r="AR1122" s="23" t="s">
        <v>236</v>
      </c>
      <c r="AT1122" s="23" t="s">
        <v>160</v>
      </c>
      <c r="AU1122" s="23" t="s">
        <v>82</v>
      </c>
      <c r="AY1122" s="23" t="s">
        <v>158</v>
      </c>
      <c r="BE1122" s="228">
        <f>IF(N1122="základní",J1122,0)</f>
        <v>0</v>
      </c>
      <c r="BF1122" s="228">
        <f>IF(N1122="snížená",J1122,0)</f>
        <v>0</v>
      </c>
      <c r="BG1122" s="228">
        <f>IF(N1122="zákl. přenesená",J1122,0)</f>
        <v>0</v>
      </c>
      <c r="BH1122" s="228">
        <f>IF(N1122="sníž. přenesená",J1122,0)</f>
        <v>0</v>
      </c>
      <c r="BI1122" s="228">
        <f>IF(N1122="nulová",J1122,0)</f>
        <v>0</v>
      </c>
      <c r="BJ1122" s="23" t="s">
        <v>77</v>
      </c>
      <c r="BK1122" s="228">
        <f>ROUND(I1122*H1122,2)</f>
        <v>0</v>
      </c>
      <c r="BL1122" s="23" t="s">
        <v>236</v>
      </c>
      <c r="BM1122" s="23" t="s">
        <v>2211</v>
      </c>
    </row>
    <row r="1123" spans="2:65" s="1" customFormat="1" ht="16.5" customHeight="1">
      <c r="B1123" s="45"/>
      <c r="C1123" s="217" t="s">
        <v>2212</v>
      </c>
      <c r="D1123" s="217" t="s">
        <v>160</v>
      </c>
      <c r="E1123" s="218" t="s">
        <v>2213</v>
      </c>
      <c r="F1123" s="219" t="s">
        <v>2214</v>
      </c>
      <c r="G1123" s="220" t="s">
        <v>400</v>
      </c>
      <c r="H1123" s="221">
        <v>3</v>
      </c>
      <c r="I1123" s="222"/>
      <c r="J1123" s="223">
        <f>ROUND(I1123*H1123,2)</f>
        <v>0</v>
      </c>
      <c r="K1123" s="219" t="s">
        <v>21</v>
      </c>
      <c r="L1123" s="71"/>
      <c r="M1123" s="224" t="s">
        <v>21</v>
      </c>
      <c r="N1123" s="225" t="s">
        <v>43</v>
      </c>
      <c r="O1123" s="46"/>
      <c r="P1123" s="226">
        <f>O1123*H1123</f>
        <v>0</v>
      </c>
      <c r="Q1123" s="226">
        <v>0</v>
      </c>
      <c r="R1123" s="226">
        <f>Q1123*H1123</f>
        <v>0</v>
      </c>
      <c r="S1123" s="226">
        <v>0</v>
      </c>
      <c r="T1123" s="227">
        <f>S1123*H1123</f>
        <v>0</v>
      </c>
      <c r="AR1123" s="23" t="s">
        <v>236</v>
      </c>
      <c r="AT1123" s="23" t="s">
        <v>160</v>
      </c>
      <c r="AU1123" s="23" t="s">
        <v>82</v>
      </c>
      <c r="AY1123" s="23" t="s">
        <v>158</v>
      </c>
      <c r="BE1123" s="228">
        <f>IF(N1123="základní",J1123,0)</f>
        <v>0</v>
      </c>
      <c r="BF1123" s="228">
        <f>IF(N1123="snížená",J1123,0)</f>
        <v>0</v>
      </c>
      <c r="BG1123" s="228">
        <f>IF(N1123="zákl. přenesená",J1123,0)</f>
        <v>0</v>
      </c>
      <c r="BH1123" s="228">
        <f>IF(N1123="sníž. přenesená",J1123,0)</f>
        <v>0</v>
      </c>
      <c r="BI1123" s="228">
        <f>IF(N1123="nulová",J1123,0)</f>
        <v>0</v>
      </c>
      <c r="BJ1123" s="23" t="s">
        <v>77</v>
      </c>
      <c r="BK1123" s="228">
        <f>ROUND(I1123*H1123,2)</f>
        <v>0</v>
      </c>
      <c r="BL1123" s="23" t="s">
        <v>236</v>
      </c>
      <c r="BM1123" s="23" t="s">
        <v>2215</v>
      </c>
    </row>
    <row r="1124" spans="2:65" s="1" customFormat="1" ht="25.5" customHeight="1">
      <c r="B1124" s="45"/>
      <c r="C1124" s="217" t="s">
        <v>2216</v>
      </c>
      <c r="D1124" s="217" t="s">
        <v>160</v>
      </c>
      <c r="E1124" s="218" t="s">
        <v>2217</v>
      </c>
      <c r="F1124" s="219" t="s">
        <v>2218</v>
      </c>
      <c r="G1124" s="220" t="s">
        <v>400</v>
      </c>
      <c r="H1124" s="221">
        <v>1</v>
      </c>
      <c r="I1124" s="222"/>
      <c r="J1124" s="223">
        <f>ROUND(I1124*H1124,2)</f>
        <v>0</v>
      </c>
      <c r="K1124" s="219" t="s">
        <v>21</v>
      </c>
      <c r="L1124" s="71"/>
      <c r="M1124" s="224" t="s">
        <v>21</v>
      </c>
      <c r="N1124" s="225" t="s">
        <v>43</v>
      </c>
      <c r="O1124" s="46"/>
      <c r="P1124" s="226">
        <f>O1124*H1124</f>
        <v>0</v>
      </c>
      <c r="Q1124" s="226">
        <v>0</v>
      </c>
      <c r="R1124" s="226">
        <f>Q1124*H1124</f>
        <v>0</v>
      </c>
      <c r="S1124" s="226">
        <v>0</v>
      </c>
      <c r="T1124" s="227">
        <f>S1124*H1124</f>
        <v>0</v>
      </c>
      <c r="AR1124" s="23" t="s">
        <v>236</v>
      </c>
      <c r="AT1124" s="23" t="s">
        <v>160</v>
      </c>
      <c r="AU1124" s="23" t="s">
        <v>82</v>
      </c>
      <c r="AY1124" s="23" t="s">
        <v>158</v>
      </c>
      <c r="BE1124" s="228">
        <f>IF(N1124="základní",J1124,0)</f>
        <v>0</v>
      </c>
      <c r="BF1124" s="228">
        <f>IF(N1124="snížená",J1124,0)</f>
        <v>0</v>
      </c>
      <c r="BG1124" s="228">
        <f>IF(N1124="zákl. přenesená",J1124,0)</f>
        <v>0</v>
      </c>
      <c r="BH1124" s="228">
        <f>IF(N1124="sníž. přenesená",J1124,0)</f>
        <v>0</v>
      </c>
      <c r="BI1124" s="228">
        <f>IF(N1124="nulová",J1124,0)</f>
        <v>0</v>
      </c>
      <c r="BJ1124" s="23" t="s">
        <v>77</v>
      </c>
      <c r="BK1124" s="228">
        <f>ROUND(I1124*H1124,2)</f>
        <v>0</v>
      </c>
      <c r="BL1124" s="23" t="s">
        <v>236</v>
      </c>
      <c r="BM1124" s="23" t="s">
        <v>2219</v>
      </c>
    </row>
    <row r="1125" spans="2:65" s="1" customFormat="1" ht="38.25" customHeight="1">
      <c r="B1125" s="45"/>
      <c r="C1125" s="217" t="s">
        <v>2220</v>
      </c>
      <c r="D1125" s="217" t="s">
        <v>160</v>
      </c>
      <c r="E1125" s="218" t="s">
        <v>2221</v>
      </c>
      <c r="F1125" s="219" t="s">
        <v>2222</v>
      </c>
      <c r="G1125" s="220" t="s">
        <v>400</v>
      </c>
      <c r="H1125" s="221">
        <v>1</v>
      </c>
      <c r="I1125" s="222"/>
      <c r="J1125" s="223">
        <f>ROUND(I1125*H1125,2)</f>
        <v>0</v>
      </c>
      <c r="K1125" s="219" t="s">
        <v>21</v>
      </c>
      <c r="L1125" s="71"/>
      <c r="M1125" s="224" t="s">
        <v>21</v>
      </c>
      <c r="N1125" s="225" t="s">
        <v>43</v>
      </c>
      <c r="O1125" s="46"/>
      <c r="P1125" s="226">
        <f>O1125*H1125</f>
        <v>0</v>
      </c>
      <c r="Q1125" s="226">
        <v>0</v>
      </c>
      <c r="R1125" s="226">
        <f>Q1125*H1125</f>
        <v>0</v>
      </c>
      <c r="S1125" s="226">
        <v>0</v>
      </c>
      <c r="T1125" s="227">
        <f>S1125*H1125</f>
        <v>0</v>
      </c>
      <c r="AR1125" s="23" t="s">
        <v>236</v>
      </c>
      <c r="AT1125" s="23" t="s">
        <v>160</v>
      </c>
      <c r="AU1125" s="23" t="s">
        <v>82</v>
      </c>
      <c r="AY1125" s="23" t="s">
        <v>158</v>
      </c>
      <c r="BE1125" s="228">
        <f>IF(N1125="základní",J1125,0)</f>
        <v>0</v>
      </c>
      <c r="BF1125" s="228">
        <f>IF(N1125="snížená",J1125,0)</f>
        <v>0</v>
      </c>
      <c r="BG1125" s="228">
        <f>IF(N1125="zákl. přenesená",J1125,0)</f>
        <v>0</v>
      </c>
      <c r="BH1125" s="228">
        <f>IF(N1125="sníž. přenesená",J1125,0)</f>
        <v>0</v>
      </c>
      <c r="BI1125" s="228">
        <f>IF(N1125="nulová",J1125,0)</f>
        <v>0</v>
      </c>
      <c r="BJ1125" s="23" t="s">
        <v>77</v>
      </c>
      <c r="BK1125" s="228">
        <f>ROUND(I1125*H1125,2)</f>
        <v>0</v>
      </c>
      <c r="BL1125" s="23" t="s">
        <v>236</v>
      </c>
      <c r="BM1125" s="23" t="s">
        <v>2223</v>
      </c>
    </row>
    <row r="1126" spans="2:65" s="1" customFormat="1" ht="16.5" customHeight="1">
      <c r="B1126" s="45"/>
      <c r="C1126" s="217" t="s">
        <v>2224</v>
      </c>
      <c r="D1126" s="217" t="s">
        <v>160</v>
      </c>
      <c r="E1126" s="218" t="s">
        <v>2225</v>
      </c>
      <c r="F1126" s="219" t="s">
        <v>2226</v>
      </c>
      <c r="G1126" s="220" t="s">
        <v>269</v>
      </c>
      <c r="H1126" s="221">
        <v>1</v>
      </c>
      <c r="I1126" s="222"/>
      <c r="J1126" s="223">
        <f>ROUND(I1126*H1126,2)</f>
        <v>0</v>
      </c>
      <c r="K1126" s="219" t="s">
        <v>21</v>
      </c>
      <c r="L1126" s="71"/>
      <c r="M1126" s="224" t="s">
        <v>21</v>
      </c>
      <c r="N1126" s="225" t="s">
        <v>43</v>
      </c>
      <c r="O1126" s="46"/>
      <c r="P1126" s="226">
        <f>O1126*H1126</f>
        <v>0</v>
      </c>
      <c r="Q1126" s="226">
        <v>0</v>
      </c>
      <c r="R1126" s="226">
        <f>Q1126*H1126</f>
        <v>0</v>
      </c>
      <c r="S1126" s="226">
        <v>0</v>
      </c>
      <c r="T1126" s="227">
        <f>S1126*H1126</f>
        <v>0</v>
      </c>
      <c r="AR1126" s="23" t="s">
        <v>236</v>
      </c>
      <c r="AT1126" s="23" t="s">
        <v>160</v>
      </c>
      <c r="AU1126" s="23" t="s">
        <v>82</v>
      </c>
      <c r="AY1126" s="23" t="s">
        <v>158</v>
      </c>
      <c r="BE1126" s="228">
        <f>IF(N1126="základní",J1126,0)</f>
        <v>0</v>
      </c>
      <c r="BF1126" s="228">
        <f>IF(N1126="snížená",J1126,0)</f>
        <v>0</v>
      </c>
      <c r="BG1126" s="228">
        <f>IF(N1126="zákl. přenesená",J1126,0)</f>
        <v>0</v>
      </c>
      <c r="BH1126" s="228">
        <f>IF(N1126="sníž. přenesená",J1126,0)</f>
        <v>0</v>
      </c>
      <c r="BI1126" s="228">
        <f>IF(N1126="nulová",J1126,0)</f>
        <v>0</v>
      </c>
      <c r="BJ1126" s="23" t="s">
        <v>77</v>
      </c>
      <c r="BK1126" s="228">
        <f>ROUND(I1126*H1126,2)</f>
        <v>0</v>
      </c>
      <c r="BL1126" s="23" t="s">
        <v>236</v>
      </c>
      <c r="BM1126" s="23" t="s">
        <v>2227</v>
      </c>
    </row>
    <row r="1127" spans="2:65" s="1" customFormat="1" ht="25.5" customHeight="1">
      <c r="B1127" s="45"/>
      <c r="C1127" s="217" t="s">
        <v>2228</v>
      </c>
      <c r="D1127" s="217" t="s">
        <v>160</v>
      </c>
      <c r="E1127" s="218" t="s">
        <v>2229</v>
      </c>
      <c r="F1127" s="219" t="s">
        <v>2230</v>
      </c>
      <c r="G1127" s="220" t="s">
        <v>163</v>
      </c>
      <c r="H1127" s="221">
        <v>9.45</v>
      </c>
      <c r="I1127" s="222"/>
      <c r="J1127" s="223">
        <f>ROUND(I1127*H1127,2)</f>
        <v>0</v>
      </c>
      <c r="K1127" s="219" t="s">
        <v>164</v>
      </c>
      <c r="L1127" s="71"/>
      <c r="M1127" s="224" t="s">
        <v>21</v>
      </c>
      <c r="N1127" s="225" t="s">
        <v>43</v>
      </c>
      <c r="O1127" s="46"/>
      <c r="P1127" s="226">
        <f>O1127*H1127</f>
        <v>0</v>
      </c>
      <c r="Q1127" s="226">
        <v>5E-05</v>
      </c>
      <c r="R1127" s="226">
        <f>Q1127*H1127</f>
        <v>0.0004725</v>
      </c>
      <c r="S1127" s="226">
        <v>0</v>
      </c>
      <c r="T1127" s="227">
        <f>S1127*H1127</f>
        <v>0</v>
      </c>
      <c r="AR1127" s="23" t="s">
        <v>236</v>
      </c>
      <c r="AT1127" s="23" t="s">
        <v>160</v>
      </c>
      <c r="AU1127" s="23" t="s">
        <v>82</v>
      </c>
      <c r="AY1127" s="23" t="s">
        <v>158</v>
      </c>
      <c r="BE1127" s="228">
        <f>IF(N1127="základní",J1127,0)</f>
        <v>0</v>
      </c>
      <c r="BF1127" s="228">
        <f>IF(N1127="snížená",J1127,0)</f>
        <v>0</v>
      </c>
      <c r="BG1127" s="228">
        <f>IF(N1127="zákl. přenesená",J1127,0)</f>
        <v>0</v>
      </c>
      <c r="BH1127" s="228">
        <f>IF(N1127="sníž. přenesená",J1127,0)</f>
        <v>0</v>
      </c>
      <c r="BI1127" s="228">
        <f>IF(N1127="nulová",J1127,0)</f>
        <v>0</v>
      </c>
      <c r="BJ1127" s="23" t="s">
        <v>77</v>
      </c>
      <c r="BK1127" s="228">
        <f>ROUND(I1127*H1127,2)</f>
        <v>0</v>
      </c>
      <c r="BL1127" s="23" t="s">
        <v>236</v>
      </c>
      <c r="BM1127" s="23" t="s">
        <v>2231</v>
      </c>
    </row>
    <row r="1128" spans="2:47" s="1" customFormat="1" ht="13.5">
      <c r="B1128" s="45"/>
      <c r="C1128" s="73"/>
      <c r="D1128" s="229" t="s">
        <v>167</v>
      </c>
      <c r="E1128" s="73"/>
      <c r="F1128" s="230" t="s">
        <v>2232</v>
      </c>
      <c r="G1128" s="73"/>
      <c r="H1128" s="73"/>
      <c r="I1128" s="188"/>
      <c r="J1128" s="73"/>
      <c r="K1128" s="73"/>
      <c r="L1128" s="71"/>
      <c r="M1128" s="231"/>
      <c r="N1128" s="46"/>
      <c r="O1128" s="46"/>
      <c r="P1128" s="46"/>
      <c r="Q1128" s="46"/>
      <c r="R1128" s="46"/>
      <c r="S1128" s="46"/>
      <c r="T1128" s="94"/>
      <c r="AT1128" s="23" t="s">
        <v>167</v>
      </c>
      <c r="AU1128" s="23" t="s">
        <v>82</v>
      </c>
    </row>
    <row r="1129" spans="2:51" s="12" customFormat="1" ht="13.5">
      <c r="B1129" s="242"/>
      <c r="C1129" s="243"/>
      <c r="D1129" s="229" t="s">
        <v>208</v>
      </c>
      <c r="E1129" s="244" t="s">
        <v>21</v>
      </c>
      <c r="F1129" s="245" t="s">
        <v>2233</v>
      </c>
      <c r="G1129" s="243"/>
      <c r="H1129" s="246">
        <v>9.45</v>
      </c>
      <c r="I1129" s="247"/>
      <c r="J1129" s="243"/>
      <c r="K1129" s="243"/>
      <c r="L1129" s="248"/>
      <c r="M1129" s="249"/>
      <c r="N1129" s="250"/>
      <c r="O1129" s="250"/>
      <c r="P1129" s="250"/>
      <c r="Q1129" s="250"/>
      <c r="R1129" s="250"/>
      <c r="S1129" s="250"/>
      <c r="T1129" s="251"/>
      <c r="AT1129" s="252" t="s">
        <v>208</v>
      </c>
      <c r="AU1129" s="252" t="s">
        <v>82</v>
      </c>
      <c r="AV1129" s="12" t="s">
        <v>82</v>
      </c>
      <c r="AW1129" s="12" t="s">
        <v>35</v>
      </c>
      <c r="AX1129" s="12" t="s">
        <v>72</v>
      </c>
      <c r="AY1129" s="252" t="s">
        <v>158</v>
      </c>
    </row>
    <row r="1130" spans="2:51" s="13" customFormat="1" ht="13.5">
      <c r="B1130" s="253"/>
      <c r="C1130" s="254"/>
      <c r="D1130" s="229" t="s">
        <v>208</v>
      </c>
      <c r="E1130" s="255" t="s">
        <v>21</v>
      </c>
      <c r="F1130" s="256" t="s">
        <v>211</v>
      </c>
      <c r="G1130" s="254"/>
      <c r="H1130" s="257">
        <v>9.45</v>
      </c>
      <c r="I1130" s="258"/>
      <c r="J1130" s="254"/>
      <c r="K1130" s="254"/>
      <c r="L1130" s="259"/>
      <c r="M1130" s="260"/>
      <c r="N1130" s="261"/>
      <c r="O1130" s="261"/>
      <c r="P1130" s="261"/>
      <c r="Q1130" s="261"/>
      <c r="R1130" s="261"/>
      <c r="S1130" s="261"/>
      <c r="T1130" s="262"/>
      <c r="AT1130" s="263" t="s">
        <v>208</v>
      </c>
      <c r="AU1130" s="263" t="s">
        <v>82</v>
      </c>
      <c r="AV1130" s="13" t="s">
        <v>165</v>
      </c>
      <c r="AW1130" s="13" t="s">
        <v>35</v>
      </c>
      <c r="AX1130" s="13" t="s">
        <v>77</v>
      </c>
      <c r="AY1130" s="263" t="s">
        <v>158</v>
      </c>
    </row>
    <row r="1131" spans="2:65" s="1" customFormat="1" ht="38.25" customHeight="1">
      <c r="B1131" s="45"/>
      <c r="C1131" s="264" t="s">
        <v>2234</v>
      </c>
      <c r="D1131" s="264" t="s">
        <v>261</v>
      </c>
      <c r="E1131" s="265" t="s">
        <v>2235</v>
      </c>
      <c r="F1131" s="266" t="s">
        <v>2236</v>
      </c>
      <c r="G1131" s="267" t="s">
        <v>584</v>
      </c>
      <c r="H1131" s="268">
        <v>1</v>
      </c>
      <c r="I1131" s="269"/>
      <c r="J1131" s="270">
        <f>ROUND(I1131*H1131,2)</f>
        <v>0</v>
      </c>
      <c r="K1131" s="266" t="s">
        <v>21</v>
      </c>
      <c r="L1131" s="271"/>
      <c r="M1131" s="272" t="s">
        <v>21</v>
      </c>
      <c r="N1131" s="273" t="s">
        <v>43</v>
      </c>
      <c r="O1131" s="46"/>
      <c r="P1131" s="226">
        <f>O1131*H1131</f>
        <v>0</v>
      </c>
      <c r="Q1131" s="226">
        <v>0</v>
      </c>
      <c r="R1131" s="226">
        <f>Q1131*H1131</f>
        <v>0</v>
      </c>
      <c r="S1131" s="226">
        <v>0</v>
      </c>
      <c r="T1131" s="227">
        <f>S1131*H1131</f>
        <v>0</v>
      </c>
      <c r="AR1131" s="23" t="s">
        <v>312</v>
      </c>
      <c r="AT1131" s="23" t="s">
        <v>261</v>
      </c>
      <c r="AU1131" s="23" t="s">
        <v>82</v>
      </c>
      <c r="AY1131" s="23" t="s">
        <v>158</v>
      </c>
      <c r="BE1131" s="228">
        <f>IF(N1131="základní",J1131,0)</f>
        <v>0</v>
      </c>
      <c r="BF1131" s="228">
        <f>IF(N1131="snížená",J1131,0)</f>
        <v>0</v>
      </c>
      <c r="BG1131" s="228">
        <f>IF(N1131="zákl. přenesená",J1131,0)</f>
        <v>0</v>
      </c>
      <c r="BH1131" s="228">
        <f>IF(N1131="sníž. přenesená",J1131,0)</f>
        <v>0</v>
      </c>
      <c r="BI1131" s="228">
        <f>IF(N1131="nulová",J1131,0)</f>
        <v>0</v>
      </c>
      <c r="BJ1131" s="23" t="s">
        <v>77</v>
      </c>
      <c r="BK1131" s="228">
        <f>ROUND(I1131*H1131,2)</f>
        <v>0</v>
      </c>
      <c r="BL1131" s="23" t="s">
        <v>236</v>
      </c>
      <c r="BM1131" s="23" t="s">
        <v>2237</v>
      </c>
    </row>
    <row r="1132" spans="2:65" s="1" customFormat="1" ht="25.5" customHeight="1">
      <c r="B1132" s="45"/>
      <c r="C1132" s="217" t="s">
        <v>2238</v>
      </c>
      <c r="D1132" s="217" t="s">
        <v>160</v>
      </c>
      <c r="E1132" s="218" t="s">
        <v>2239</v>
      </c>
      <c r="F1132" s="219" t="s">
        <v>2240</v>
      </c>
      <c r="G1132" s="220" t="s">
        <v>163</v>
      </c>
      <c r="H1132" s="221">
        <v>32.55</v>
      </c>
      <c r="I1132" s="222"/>
      <c r="J1132" s="223">
        <f>ROUND(I1132*H1132,2)</f>
        <v>0</v>
      </c>
      <c r="K1132" s="219" t="s">
        <v>21</v>
      </c>
      <c r="L1132" s="71"/>
      <c r="M1132" s="224" t="s">
        <v>21</v>
      </c>
      <c r="N1132" s="225" t="s">
        <v>43</v>
      </c>
      <c r="O1132" s="46"/>
      <c r="P1132" s="226">
        <f>O1132*H1132</f>
        <v>0</v>
      </c>
      <c r="Q1132" s="226">
        <v>5E-05</v>
      </c>
      <c r="R1132" s="226">
        <f>Q1132*H1132</f>
        <v>0.0016275</v>
      </c>
      <c r="S1132" s="226">
        <v>0</v>
      </c>
      <c r="T1132" s="227">
        <f>S1132*H1132</f>
        <v>0</v>
      </c>
      <c r="AR1132" s="23" t="s">
        <v>236</v>
      </c>
      <c r="AT1132" s="23" t="s">
        <v>160</v>
      </c>
      <c r="AU1132" s="23" t="s">
        <v>82</v>
      </c>
      <c r="AY1132" s="23" t="s">
        <v>158</v>
      </c>
      <c r="BE1132" s="228">
        <f>IF(N1132="základní",J1132,0)</f>
        <v>0</v>
      </c>
      <c r="BF1132" s="228">
        <f>IF(N1132="snížená",J1132,0)</f>
        <v>0</v>
      </c>
      <c r="BG1132" s="228">
        <f>IF(N1132="zákl. přenesená",J1132,0)</f>
        <v>0</v>
      </c>
      <c r="BH1132" s="228">
        <f>IF(N1132="sníž. přenesená",J1132,0)</f>
        <v>0</v>
      </c>
      <c r="BI1132" s="228">
        <f>IF(N1132="nulová",J1132,0)</f>
        <v>0</v>
      </c>
      <c r="BJ1132" s="23" t="s">
        <v>77</v>
      </c>
      <c r="BK1132" s="228">
        <f>ROUND(I1132*H1132,2)</f>
        <v>0</v>
      </c>
      <c r="BL1132" s="23" t="s">
        <v>236</v>
      </c>
      <c r="BM1132" s="23" t="s">
        <v>2241</v>
      </c>
    </row>
    <row r="1133" spans="2:51" s="12" customFormat="1" ht="13.5">
      <c r="B1133" s="242"/>
      <c r="C1133" s="243"/>
      <c r="D1133" s="229" t="s">
        <v>208</v>
      </c>
      <c r="E1133" s="244" t="s">
        <v>21</v>
      </c>
      <c r="F1133" s="245" t="s">
        <v>2242</v>
      </c>
      <c r="G1133" s="243"/>
      <c r="H1133" s="246">
        <v>32.55</v>
      </c>
      <c r="I1133" s="247"/>
      <c r="J1133" s="243"/>
      <c r="K1133" s="243"/>
      <c r="L1133" s="248"/>
      <c r="M1133" s="249"/>
      <c r="N1133" s="250"/>
      <c r="O1133" s="250"/>
      <c r="P1133" s="250"/>
      <c r="Q1133" s="250"/>
      <c r="R1133" s="250"/>
      <c r="S1133" s="250"/>
      <c r="T1133" s="251"/>
      <c r="AT1133" s="252" t="s">
        <v>208</v>
      </c>
      <c r="AU1133" s="252" t="s">
        <v>82</v>
      </c>
      <c r="AV1133" s="12" t="s">
        <v>82</v>
      </c>
      <c r="AW1133" s="12" t="s">
        <v>35</v>
      </c>
      <c r="AX1133" s="12" t="s">
        <v>72</v>
      </c>
      <c r="AY1133" s="252" t="s">
        <v>158</v>
      </c>
    </row>
    <row r="1134" spans="2:51" s="13" customFormat="1" ht="13.5">
      <c r="B1134" s="253"/>
      <c r="C1134" s="254"/>
      <c r="D1134" s="229" t="s">
        <v>208</v>
      </c>
      <c r="E1134" s="255" t="s">
        <v>21</v>
      </c>
      <c r="F1134" s="256" t="s">
        <v>211</v>
      </c>
      <c r="G1134" s="254"/>
      <c r="H1134" s="257">
        <v>32.55</v>
      </c>
      <c r="I1134" s="258"/>
      <c r="J1134" s="254"/>
      <c r="K1134" s="254"/>
      <c r="L1134" s="259"/>
      <c r="M1134" s="260"/>
      <c r="N1134" s="261"/>
      <c r="O1134" s="261"/>
      <c r="P1134" s="261"/>
      <c r="Q1134" s="261"/>
      <c r="R1134" s="261"/>
      <c r="S1134" s="261"/>
      <c r="T1134" s="262"/>
      <c r="AT1134" s="263" t="s">
        <v>208</v>
      </c>
      <c r="AU1134" s="263" t="s">
        <v>82</v>
      </c>
      <c r="AV1134" s="13" t="s">
        <v>165</v>
      </c>
      <c r="AW1134" s="13" t="s">
        <v>35</v>
      </c>
      <c r="AX1134" s="13" t="s">
        <v>77</v>
      </c>
      <c r="AY1134" s="263" t="s">
        <v>158</v>
      </c>
    </row>
    <row r="1135" spans="2:65" s="1" customFormat="1" ht="38.25" customHeight="1">
      <c r="B1135" s="45"/>
      <c r="C1135" s="264" t="s">
        <v>2243</v>
      </c>
      <c r="D1135" s="264" t="s">
        <v>261</v>
      </c>
      <c r="E1135" s="265" t="s">
        <v>2244</v>
      </c>
      <c r="F1135" s="266" t="s">
        <v>2245</v>
      </c>
      <c r="G1135" s="267" t="s">
        <v>584</v>
      </c>
      <c r="H1135" s="268">
        <v>1</v>
      </c>
      <c r="I1135" s="269"/>
      <c r="J1135" s="270">
        <f>ROUND(I1135*H1135,2)</f>
        <v>0</v>
      </c>
      <c r="K1135" s="266" t="s">
        <v>21</v>
      </c>
      <c r="L1135" s="271"/>
      <c r="M1135" s="272" t="s">
        <v>21</v>
      </c>
      <c r="N1135" s="273" t="s">
        <v>43</v>
      </c>
      <c r="O1135" s="46"/>
      <c r="P1135" s="226">
        <f>O1135*H1135</f>
        <v>0</v>
      </c>
      <c r="Q1135" s="226">
        <v>0</v>
      </c>
      <c r="R1135" s="226">
        <f>Q1135*H1135</f>
        <v>0</v>
      </c>
      <c r="S1135" s="226">
        <v>0</v>
      </c>
      <c r="T1135" s="227">
        <f>S1135*H1135</f>
        <v>0</v>
      </c>
      <c r="AR1135" s="23" t="s">
        <v>312</v>
      </c>
      <c r="AT1135" s="23" t="s">
        <v>261</v>
      </c>
      <c r="AU1135" s="23" t="s">
        <v>82</v>
      </c>
      <c r="AY1135" s="23" t="s">
        <v>158</v>
      </c>
      <c r="BE1135" s="228">
        <f>IF(N1135="základní",J1135,0)</f>
        <v>0</v>
      </c>
      <c r="BF1135" s="228">
        <f>IF(N1135="snížená",J1135,0)</f>
        <v>0</v>
      </c>
      <c r="BG1135" s="228">
        <f>IF(N1135="zákl. přenesená",J1135,0)</f>
        <v>0</v>
      </c>
      <c r="BH1135" s="228">
        <f>IF(N1135="sníž. přenesená",J1135,0)</f>
        <v>0</v>
      </c>
      <c r="BI1135" s="228">
        <f>IF(N1135="nulová",J1135,0)</f>
        <v>0</v>
      </c>
      <c r="BJ1135" s="23" t="s">
        <v>77</v>
      </c>
      <c r="BK1135" s="228">
        <f>ROUND(I1135*H1135,2)</f>
        <v>0</v>
      </c>
      <c r="BL1135" s="23" t="s">
        <v>236</v>
      </c>
      <c r="BM1135" s="23" t="s">
        <v>2246</v>
      </c>
    </row>
    <row r="1136" spans="2:65" s="1" customFormat="1" ht="16.5" customHeight="1">
      <c r="B1136" s="45"/>
      <c r="C1136" s="217" t="s">
        <v>2247</v>
      </c>
      <c r="D1136" s="217" t="s">
        <v>160</v>
      </c>
      <c r="E1136" s="218" t="s">
        <v>2248</v>
      </c>
      <c r="F1136" s="219" t="s">
        <v>2249</v>
      </c>
      <c r="G1136" s="220" t="s">
        <v>332</v>
      </c>
      <c r="H1136" s="221">
        <v>3.4</v>
      </c>
      <c r="I1136" s="222"/>
      <c r="J1136" s="223">
        <f>ROUND(I1136*H1136,2)</f>
        <v>0</v>
      </c>
      <c r="K1136" s="219" t="s">
        <v>21</v>
      </c>
      <c r="L1136" s="71"/>
      <c r="M1136" s="224" t="s">
        <v>21</v>
      </c>
      <c r="N1136" s="225" t="s">
        <v>43</v>
      </c>
      <c r="O1136" s="46"/>
      <c r="P1136" s="226">
        <f>O1136*H1136</f>
        <v>0</v>
      </c>
      <c r="Q1136" s="226">
        <v>0</v>
      </c>
      <c r="R1136" s="226">
        <f>Q1136*H1136</f>
        <v>0</v>
      </c>
      <c r="S1136" s="226">
        <v>0</v>
      </c>
      <c r="T1136" s="227">
        <f>S1136*H1136</f>
        <v>0</v>
      </c>
      <c r="AR1136" s="23" t="s">
        <v>236</v>
      </c>
      <c r="AT1136" s="23" t="s">
        <v>160</v>
      </c>
      <c r="AU1136" s="23" t="s">
        <v>82</v>
      </c>
      <c r="AY1136" s="23" t="s">
        <v>158</v>
      </c>
      <c r="BE1136" s="228">
        <f>IF(N1136="základní",J1136,0)</f>
        <v>0</v>
      </c>
      <c r="BF1136" s="228">
        <f>IF(N1136="snížená",J1136,0)</f>
        <v>0</v>
      </c>
      <c r="BG1136" s="228">
        <f>IF(N1136="zákl. přenesená",J1136,0)</f>
        <v>0</v>
      </c>
      <c r="BH1136" s="228">
        <f>IF(N1136="sníž. přenesená",J1136,0)</f>
        <v>0</v>
      </c>
      <c r="BI1136" s="228">
        <f>IF(N1136="nulová",J1136,0)</f>
        <v>0</v>
      </c>
      <c r="BJ1136" s="23" t="s">
        <v>77</v>
      </c>
      <c r="BK1136" s="228">
        <f>ROUND(I1136*H1136,2)</f>
        <v>0</v>
      </c>
      <c r="BL1136" s="23" t="s">
        <v>236</v>
      </c>
      <c r="BM1136" s="23" t="s">
        <v>2250</v>
      </c>
    </row>
    <row r="1137" spans="2:65" s="1" customFormat="1" ht="16.5" customHeight="1">
      <c r="B1137" s="45"/>
      <c r="C1137" s="217" t="s">
        <v>2251</v>
      </c>
      <c r="D1137" s="217" t="s">
        <v>160</v>
      </c>
      <c r="E1137" s="218" t="s">
        <v>2252</v>
      </c>
      <c r="F1137" s="219" t="s">
        <v>2253</v>
      </c>
      <c r="G1137" s="220" t="s">
        <v>332</v>
      </c>
      <c r="H1137" s="221">
        <v>2.1</v>
      </c>
      <c r="I1137" s="222"/>
      <c r="J1137" s="223">
        <f>ROUND(I1137*H1137,2)</f>
        <v>0</v>
      </c>
      <c r="K1137" s="219" t="s">
        <v>21</v>
      </c>
      <c r="L1137" s="71"/>
      <c r="M1137" s="224" t="s">
        <v>21</v>
      </c>
      <c r="N1137" s="225" t="s">
        <v>43</v>
      </c>
      <c r="O1137" s="46"/>
      <c r="P1137" s="226">
        <f>O1137*H1137</f>
        <v>0</v>
      </c>
      <c r="Q1137" s="226">
        <v>0</v>
      </c>
      <c r="R1137" s="226">
        <f>Q1137*H1137</f>
        <v>0</v>
      </c>
      <c r="S1137" s="226">
        <v>0</v>
      </c>
      <c r="T1137" s="227">
        <f>S1137*H1137</f>
        <v>0</v>
      </c>
      <c r="AR1137" s="23" t="s">
        <v>236</v>
      </c>
      <c r="AT1137" s="23" t="s">
        <v>160</v>
      </c>
      <c r="AU1137" s="23" t="s">
        <v>82</v>
      </c>
      <c r="AY1137" s="23" t="s">
        <v>158</v>
      </c>
      <c r="BE1137" s="228">
        <f>IF(N1137="základní",J1137,0)</f>
        <v>0</v>
      </c>
      <c r="BF1137" s="228">
        <f>IF(N1137="snížená",J1137,0)</f>
        <v>0</v>
      </c>
      <c r="BG1137" s="228">
        <f>IF(N1137="zákl. přenesená",J1137,0)</f>
        <v>0</v>
      </c>
      <c r="BH1137" s="228">
        <f>IF(N1137="sníž. přenesená",J1137,0)</f>
        <v>0</v>
      </c>
      <c r="BI1137" s="228">
        <f>IF(N1137="nulová",J1137,0)</f>
        <v>0</v>
      </c>
      <c r="BJ1137" s="23" t="s">
        <v>77</v>
      </c>
      <c r="BK1137" s="228">
        <f>ROUND(I1137*H1137,2)</f>
        <v>0</v>
      </c>
      <c r="BL1137" s="23" t="s">
        <v>236</v>
      </c>
      <c r="BM1137" s="23" t="s">
        <v>2254</v>
      </c>
    </row>
    <row r="1138" spans="2:65" s="1" customFormat="1" ht="25.5" customHeight="1">
      <c r="B1138" s="45"/>
      <c r="C1138" s="217" t="s">
        <v>2255</v>
      </c>
      <c r="D1138" s="217" t="s">
        <v>160</v>
      </c>
      <c r="E1138" s="218" t="s">
        <v>2256</v>
      </c>
      <c r="F1138" s="219" t="s">
        <v>2257</v>
      </c>
      <c r="G1138" s="220" t="s">
        <v>332</v>
      </c>
      <c r="H1138" s="221">
        <v>1.5</v>
      </c>
      <c r="I1138" s="222"/>
      <c r="J1138" s="223">
        <f>ROUND(I1138*H1138,2)</f>
        <v>0</v>
      </c>
      <c r="K1138" s="219" t="s">
        <v>21</v>
      </c>
      <c r="L1138" s="71"/>
      <c r="M1138" s="224" t="s">
        <v>21</v>
      </c>
      <c r="N1138" s="225" t="s">
        <v>43</v>
      </c>
      <c r="O1138" s="46"/>
      <c r="P1138" s="226">
        <f>O1138*H1138</f>
        <v>0</v>
      </c>
      <c r="Q1138" s="226">
        <v>0</v>
      </c>
      <c r="R1138" s="226">
        <f>Q1138*H1138</f>
        <v>0</v>
      </c>
      <c r="S1138" s="226">
        <v>0</v>
      </c>
      <c r="T1138" s="227">
        <f>S1138*H1138</f>
        <v>0</v>
      </c>
      <c r="AR1138" s="23" t="s">
        <v>236</v>
      </c>
      <c r="AT1138" s="23" t="s">
        <v>160</v>
      </c>
      <c r="AU1138" s="23" t="s">
        <v>82</v>
      </c>
      <c r="AY1138" s="23" t="s">
        <v>158</v>
      </c>
      <c r="BE1138" s="228">
        <f>IF(N1138="základní",J1138,0)</f>
        <v>0</v>
      </c>
      <c r="BF1138" s="228">
        <f>IF(N1138="snížená",J1138,0)</f>
        <v>0</v>
      </c>
      <c r="BG1138" s="228">
        <f>IF(N1138="zákl. přenesená",J1138,0)</f>
        <v>0</v>
      </c>
      <c r="BH1138" s="228">
        <f>IF(N1138="sníž. přenesená",J1138,0)</f>
        <v>0</v>
      </c>
      <c r="BI1138" s="228">
        <f>IF(N1138="nulová",J1138,0)</f>
        <v>0</v>
      </c>
      <c r="BJ1138" s="23" t="s">
        <v>77</v>
      </c>
      <c r="BK1138" s="228">
        <f>ROUND(I1138*H1138,2)</f>
        <v>0</v>
      </c>
      <c r="BL1138" s="23" t="s">
        <v>236</v>
      </c>
      <c r="BM1138" s="23" t="s">
        <v>2258</v>
      </c>
    </row>
    <row r="1139" spans="2:65" s="1" customFormat="1" ht="25.5" customHeight="1">
      <c r="B1139" s="45"/>
      <c r="C1139" s="217" t="s">
        <v>2259</v>
      </c>
      <c r="D1139" s="217" t="s">
        <v>160</v>
      </c>
      <c r="E1139" s="218" t="s">
        <v>2260</v>
      </c>
      <c r="F1139" s="219" t="s">
        <v>2261</v>
      </c>
      <c r="G1139" s="220" t="s">
        <v>332</v>
      </c>
      <c r="H1139" s="221">
        <v>4.65</v>
      </c>
      <c r="I1139" s="222"/>
      <c r="J1139" s="223">
        <f>ROUND(I1139*H1139,2)</f>
        <v>0</v>
      </c>
      <c r="K1139" s="219" t="s">
        <v>21</v>
      </c>
      <c r="L1139" s="71"/>
      <c r="M1139" s="224" t="s">
        <v>21</v>
      </c>
      <c r="N1139" s="225" t="s">
        <v>43</v>
      </c>
      <c r="O1139" s="46"/>
      <c r="P1139" s="226">
        <f>O1139*H1139</f>
        <v>0</v>
      </c>
      <c r="Q1139" s="226">
        <v>0</v>
      </c>
      <c r="R1139" s="226">
        <f>Q1139*H1139</f>
        <v>0</v>
      </c>
      <c r="S1139" s="226">
        <v>0</v>
      </c>
      <c r="T1139" s="227">
        <f>S1139*H1139</f>
        <v>0</v>
      </c>
      <c r="AR1139" s="23" t="s">
        <v>236</v>
      </c>
      <c r="AT1139" s="23" t="s">
        <v>160</v>
      </c>
      <c r="AU1139" s="23" t="s">
        <v>82</v>
      </c>
      <c r="AY1139" s="23" t="s">
        <v>158</v>
      </c>
      <c r="BE1139" s="228">
        <f>IF(N1139="základní",J1139,0)</f>
        <v>0</v>
      </c>
      <c r="BF1139" s="228">
        <f>IF(N1139="snížená",J1139,0)</f>
        <v>0</v>
      </c>
      <c r="BG1139" s="228">
        <f>IF(N1139="zákl. přenesená",J1139,0)</f>
        <v>0</v>
      </c>
      <c r="BH1139" s="228">
        <f>IF(N1139="sníž. přenesená",J1139,0)</f>
        <v>0</v>
      </c>
      <c r="BI1139" s="228">
        <f>IF(N1139="nulová",J1139,0)</f>
        <v>0</v>
      </c>
      <c r="BJ1139" s="23" t="s">
        <v>77</v>
      </c>
      <c r="BK1139" s="228">
        <f>ROUND(I1139*H1139,2)</f>
        <v>0</v>
      </c>
      <c r="BL1139" s="23" t="s">
        <v>236</v>
      </c>
      <c r="BM1139" s="23" t="s">
        <v>2262</v>
      </c>
    </row>
    <row r="1140" spans="2:65" s="1" customFormat="1" ht="25.5" customHeight="1">
      <c r="B1140" s="45"/>
      <c r="C1140" s="217" t="s">
        <v>2263</v>
      </c>
      <c r="D1140" s="217" t="s">
        <v>160</v>
      </c>
      <c r="E1140" s="218" t="s">
        <v>2264</v>
      </c>
      <c r="F1140" s="219" t="s">
        <v>2265</v>
      </c>
      <c r="G1140" s="220" t="s">
        <v>332</v>
      </c>
      <c r="H1140" s="221">
        <v>8.8</v>
      </c>
      <c r="I1140" s="222"/>
      <c r="J1140" s="223">
        <f>ROUND(I1140*H1140,2)</f>
        <v>0</v>
      </c>
      <c r="K1140" s="219" t="s">
        <v>164</v>
      </c>
      <c r="L1140" s="71"/>
      <c r="M1140" s="224" t="s">
        <v>21</v>
      </c>
      <c r="N1140" s="225" t="s">
        <v>43</v>
      </c>
      <c r="O1140" s="46"/>
      <c r="P1140" s="226">
        <f>O1140*H1140</f>
        <v>0</v>
      </c>
      <c r="Q1140" s="226">
        <v>0.00053</v>
      </c>
      <c r="R1140" s="226">
        <f>Q1140*H1140</f>
        <v>0.004664000000000001</v>
      </c>
      <c r="S1140" s="226">
        <v>0</v>
      </c>
      <c r="T1140" s="227">
        <f>S1140*H1140</f>
        <v>0</v>
      </c>
      <c r="AR1140" s="23" t="s">
        <v>236</v>
      </c>
      <c r="AT1140" s="23" t="s">
        <v>160</v>
      </c>
      <c r="AU1140" s="23" t="s">
        <v>82</v>
      </c>
      <c r="AY1140" s="23" t="s">
        <v>158</v>
      </c>
      <c r="BE1140" s="228">
        <f>IF(N1140="základní",J1140,0)</f>
        <v>0</v>
      </c>
      <c r="BF1140" s="228">
        <f>IF(N1140="snížená",J1140,0)</f>
        <v>0</v>
      </c>
      <c r="BG1140" s="228">
        <f>IF(N1140="zákl. přenesená",J1140,0)</f>
        <v>0</v>
      </c>
      <c r="BH1140" s="228">
        <f>IF(N1140="sníž. přenesená",J1140,0)</f>
        <v>0</v>
      </c>
      <c r="BI1140" s="228">
        <f>IF(N1140="nulová",J1140,0)</f>
        <v>0</v>
      </c>
      <c r="BJ1140" s="23" t="s">
        <v>77</v>
      </c>
      <c r="BK1140" s="228">
        <f>ROUND(I1140*H1140,2)</f>
        <v>0</v>
      </c>
      <c r="BL1140" s="23" t="s">
        <v>236</v>
      </c>
      <c r="BM1140" s="23" t="s">
        <v>2266</v>
      </c>
    </row>
    <row r="1141" spans="2:47" s="1" customFormat="1" ht="13.5">
      <c r="B1141" s="45"/>
      <c r="C1141" s="73"/>
      <c r="D1141" s="229" t="s">
        <v>167</v>
      </c>
      <c r="E1141" s="73"/>
      <c r="F1141" s="230" t="s">
        <v>2267</v>
      </c>
      <c r="G1141" s="73"/>
      <c r="H1141" s="73"/>
      <c r="I1141" s="188"/>
      <c r="J1141" s="73"/>
      <c r="K1141" s="73"/>
      <c r="L1141" s="71"/>
      <c r="M1141" s="231"/>
      <c r="N1141" s="46"/>
      <c r="O1141" s="46"/>
      <c r="P1141" s="46"/>
      <c r="Q1141" s="46"/>
      <c r="R1141" s="46"/>
      <c r="S1141" s="46"/>
      <c r="T1141" s="94"/>
      <c r="AT1141" s="23" t="s">
        <v>167</v>
      </c>
      <c r="AU1141" s="23" t="s">
        <v>82</v>
      </c>
    </row>
    <row r="1142" spans="2:65" s="1" customFormat="1" ht="38.25" customHeight="1">
      <c r="B1142" s="45"/>
      <c r="C1142" s="264" t="s">
        <v>2268</v>
      </c>
      <c r="D1142" s="264" t="s">
        <v>261</v>
      </c>
      <c r="E1142" s="265" t="s">
        <v>2269</v>
      </c>
      <c r="F1142" s="266" t="s">
        <v>2270</v>
      </c>
      <c r="G1142" s="267" t="s">
        <v>584</v>
      </c>
      <c r="H1142" s="268">
        <v>1</v>
      </c>
      <c r="I1142" s="269"/>
      <c r="J1142" s="270">
        <f>ROUND(I1142*H1142,2)</f>
        <v>0</v>
      </c>
      <c r="K1142" s="266" t="s">
        <v>21</v>
      </c>
      <c r="L1142" s="271"/>
      <c r="M1142" s="272" t="s">
        <v>21</v>
      </c>
      <c r="N1142" s="273" t="s">
        <v>43</v>
      </c>
      <c r="O1142" s="46"/>
      <c r="P1142" s="226">
        <f>O1142*H1142</f>
        <v>0</v>
      </c>
      <c r="Q1142" s="226">
        <v>0</v>
      </c>
      <c r="R1142" s="226">
        <f>Q1142*H1142</f>
        <v>0</v>
      </c>
      <c r="S1142" s="226">
        <v>0</v>
      </c>
      <c r="T1142" s="227">
        <f>S1142*H1142</f>
        <v>0</v>
      </c>
      <c r="AR1142" s="23" t="s">
        <v>312</v>
      </c>
      <c r="AT1142" s="23" t="s">
        <v>261</v>
      </c>
      <c r="AU1142" s="23" t="s">
        <v>82</v>
      </c>
      <c r="AY1142" s="23" t="s">
        <v>158</v>
      </c>
      <c r="BE1142" s="228">
        <f>IF(N1142="základní",J1142,0)</f>
        <v>0</v>
      </c>
      <c r="BF1142" s="228">
        <f>IF(N1142="snížená",J1142,0)</f>
        <v>0</v>
      </c>
      <c r="BG1142" s="228">
        <f>IF(N1142="zákl. přenesená",J1142,0)</f>
        <v>0</v>
      </c>
      <c r="BH1142" s="228">
        <f>IF(N1142="sníž. přenesená",J1142,0)</f>
        <v>0</v>
      </c>
      <c r="BI1142" s="228">
        <f>IF(N1142="nulová",J1142,0)</f>
        <v>0</v>
      </c>
      <c r="BJ1142" s="23" t="s">
        <v>77</v>
      </c>
      <c r="BK1142" s="228">
        <f>ROUND(I1142*H1142,2)</f>
        <v>0</v>
      </c>
      <c r="BL1142" s="23" t="s">
        <v>236</v>
      </c>
      <c r="BM1142" s="23" t="s">
        <v>2271</v>
      </c>
    </row>
    <row r="1143" spans="2:65" s="1" customFormat="1" ht="25.5" customHeight="1">
      <c r="B1143" s="45"/>
      <c r="C1143" s="217" t="s">
        <v>2272</v>
      </c>
      <c r="D1143" s="217" t="s">
        <v>160</v>
      </c>
      <c r="E1143" s="218" t="s">
        <v>2273</v>
      </c>
      <c r="F1143" s="219" t="s">
        <v>2274</v>
      </c>
      <c r="G1143" s="220" t="s">
        <v>332</v>
      </c>
      <c r="H1143" s="221">
        <v>31.6</v>
      </c>
      <c r="I1143" s="222"/>
      <c r="J1143" s="223">
        <f>ROUND(I1143*H1143,2)</f>
        <v>0</v>
      </c>
      <c r="K1143" s="219" t="s">
        <v>164</v>
      </c>
      <c r="L1143" s="71"/>
      <c r="M1143" s="224" t="s">
        <v>21</v>
      </c>
      <c r="N1143" s="225" t="s">
        <v>43</v>
      </c>
      <c r="O1143" s="46"/>
      <c r="P1143" s="226">
        <f>O1143*H1143</f>
        <v>0</v>
      </c>
      <c r="Q1143" s="226">
        <v>0.00095</v>
      </c>
      <c r="R1143" s="226">
        <f>Q1143*H1143</f>
        <v>0.03002</v>
      </c>
      <c r="S1143" s="226">
        <v>0</v>
      </c>
      <c r="T1143" s="227">
        <f>S1143*H1143</f>
        <v>0</v>
      </c>
      <c r="AR1143" s="23" t="s">
        <v>236</v>
      </c>
      <c r="AT1143" s="23" t="s">
        <v>160</v>
      </c>
      <c r="AU1143" s="23" t="s">
        <v>82</v>
      </c>
      <c r="AY1143" s="23" t="s">
        <v>158</v>
      </c>
      <c r="BE1143" s="228">
        <f>IF(N1143="základní",J1143,0)</f>
        <v>0</v>
      </c>
      <c r="BF1143" s="228">
        <f>IF(N1143="snížená",J1143,0)</f>
        <v>0</v>
      </c>
      <c r="BG1143" s="228">
        <f>IF(N1143="zákl. přenesená",J1143,0)</f>
        <v>0</v>
      </c>
      <c r="BH1143" s="228">
        <f>IF(N1143="sníž. přenesená",J1143,0)</f>
        <v>0</v>
      </c>
      <c r="BI1143" s="228">
        <f>IF(N1143="nulová",J1143,0)</f>
        <v>0</v>
      </c>
      <c r="BJ1143" s="23" t="s">
        <v>77</v>
      </c>
      <c r="BK1143" s="228">
        <f>ROUND(I1143*H1143,2)</f>
        <v>0</v>
      </c>
      <c r="BL1143" s="23" t="s">
        <v>236</v>
      </c>
      <c r="BM1143" s="23" t="s">
        <v>2275</v>
      </c>
    </row>
    <row r="1144" spans="2:47" s="1" customFormat="1" ht="13.5">
      <c r="B1144" s="45"/>
      <c r="C1144" s="73"/>
      <c r="D1144" s="229" t="s">
        <v>167</v>
      </c>
      <c r="E1144" s="73"/>
      <c r="F1144" s="230" t="s">
        <v>2267</v>
      </c>
      <c r="G1144" s="73"/>
      <c r="H1144" s="73"/>
      <c r="I1144" s="188"/>
      <c r="J1144" s="73"/>
      <c r="K1144" s="73"/>
      <c r="L1144" s="71"/>
      <c r="M1144" s="231"/>
      <c r="N1144" s="46"/>
      <c r="O1144" s="46"/>
      <c r="P1144" s="46"/>
      <c r="Q1144" s="46"/>
      <c r="R1144" s="46"/>
      <c r="S1144" s="46"/>
      <c r="T1144" s="94"/>
      <c r="AT1144" s="23" t="s">
        <v>167</v>
      </c>
      <c r="AU1144" s="23" t="s">
        <v>82</v>
      </c>
    </row>
    <row r="1145" spans="2:51" s="12" customFormat="1" ht="13.5">
      <c r="B1145" s="242"/>
      <c r="C1145" s="243"/>
      <c r="D1145" s="229" t="s">
        <v>208</v>
      </c>
      <c r="E1145" s="244" t="s">
        <v>21</v>
      </c>
      <c r="F1145" s="245" t="s">
        <v>2276</v>
      </c>
      <c r="G1145" s="243"/>
      <c r="H1145" s="246">
        <v>31.6</v>
      </c>
      <c r="I1145" s="247"/>
      <c r="J1145" s="243"/>
      <c r="K1145" s="243"/>
      <c r="L1145" s="248"/>
      <c r="M1145" s="249"/>
      <c r="N1145" s="250"/>
      <c r="O1145" s="250"/>
      <c r="P1145" s="250"/>
      <c r="Q1145" s="250"/>
      <c r="R1145" s="250"/>
      <c r="S1145" s="250"/>
      <c r="T1145" s="251"/>
      <c r="AT1145" s="252" t="s">
        <v>208</v>
      </c>
      <c r="AU1145" s="252" t="s">
        <v>82</v>
      </c>
      <c r="AV1145" s="12" t="s">
        <v>82</v>
      </c>
      <c r="AW1145" s="12" t="s">
        <v>35</v>
      </c>
      <c r="AX1145" s="12" t="s">
        <v>72</v>
      </c>
      <c r="AY1145" s="252" t="s">
        <v>158</v>
      </c>
    </row>
    <row r="1146" spans="2:51" s="13" customFormat="1" ht="13.5">
      <c r="B1146" s="253"/>
      <c r="C1146" s="254"/>
      <c r="D1146" s="229" t="s">
        <v>208</v>
      </c>
      <c r="E1146" s="255" t="s">
        <v>21</v>
      </c>
      <c r="F1146" s="256" t="s">
        <v>211</v>
      </c>
      <c r="G1146" s="254"/>
      <c r="H1146" s="257">
        <v>31.6</v>
      </c>
      <c r="I1146" s="258"/>
      <c r="J1146" s="254"/>
      <c r="K1146" s="254"/>
      <c r="L1146" s="259"/>
      <c r="M1146" s="260"/>
      <c r="N1146" s="261"/>
      <c r="O1146" s="261"/>
      <c r="P1146" s="261"/>
      <c r="Q1146" s="261"/>
      <c r="R1146" s="261"/>
      <c r="S1146" s="261"/>
      <c r="T1146" s="262"/>
      <c r="AT1146" s="263" t="s">
        <v>208</v>
      </c>
      <c r="AU1146" s="263" t="s">
        <v>82</v>
      </c>
      <c r="AV1146" s="13" t="s">
        <v>165</v>
      </c>
      <c r="AW1146" s="13" t="s">
        <v>35</v>
      </c>
      <c r="AX1146" s="13" t="s">
        <v>77</v>
      </c>
      <c r="AY1146" s="263" t="s">
        <v>158</v>
      </c>
    </row>
    <row r="1147" spans="2:65" s="1" customFormat="1" ht="38.25" customHeight="1">
      <c r="B1147" s="45"/>
      <c r="C1147" s="264" t="s">
        <v>2277</v>
      </c>
      <c r="D1147" s="264" t="s">
        <v>261</v>
      </c>
      <c r="E1147" s="265" t="s">
        <v>2278</v>
      </c>
      <c r="F1147" s="266" t="s">
        <v>2279</v>
      </c>
      <c r="G1147" s="267" t="s">
        <v>584</v>
      </c>
      <c r="H1147" s="268">
        <v>8</v>
      </c>
      <c r="I1147" s="269"/>
      <c r="J1147" s="270">
        <f>ROUND(I1147*H1147,2)</f>
        <v>0</v>
      </c>
      <c r="K1147" s="266" t="s">
        <v>21</v>
      </c>
      <c r="L1147" s="271"/>
      <c r="M1147" s="272" t="s">
        <v>21</v>
      </c>
      <c r="N1147" s="273" t="s">
        <v>43</v>
      </c>
      <c r="O1147" s="46"/>
      <c r="P1147" s="226">
        <f>O1147*H1147</f>
        <v>0</v>
      </c>
      <c r="Q1147" s="226">
        <v>0</v>
      </c>
      <c r="R1147" s="226">
        <f>Q1147*H1147</f>
        <v>0</v>
      </c>
      <c r="S1147" s="226">
        <v>0</v>
      </c>
      <c r="T1147" s="227">
        <f>S1147*H1147</f>
        <v>0</v>
      </c>
      <c r="AR1147" s="23" t="s">
        <v>312</v>
      </c>
      <c r="AT1147" s="23" t="s">
        <v>261</v>
      </c>
      <c r="AU1147" s="23" t="s">
        <v>82</v>
      </c>
      <c r="AY1147" s="23" t="s">
        <v>158</v>
      </c>
      <c r="BE1147" s="228">
        <f>IF(N1147="základní",J1147,0)</f>
        <v>0</v>
      </c>
      <c r="BF1147" s="228">
        <f>IF(N1147="snížená",J1147,0)</f>
        <v>0</v>
      </c>
      <c r="BG1147" s="228">
        <f>IF(N1147="zákl. přenesená",J1147,0)</f>
        <v>0</v>
      </c>
      <c r="BH1147" s="228">
        <f>IF(N1147="sníž. přenesená",J1147,0)</f>
        <v>0</v>
      </c>
      <c r="BI1147" s="228">
        <f>IF(N1147="nulová",J1147,0)</f>
        <v>0</v>
      </c>
      <c r="BJ1147" s="23" t="s">
        <v>77</v>
      </c>
      <c r="BK1147" s="228">
        <f>ROUND(I1147*H1147,2)</f>
        <v>0</v>
      </c>
      <c r="BL1147" s="23" t="s">
        <v>236</v>
      </c>
      <c r="BM1147" s="23" t="s">
        <v>2280</v>
      </c>
    </row>
    <row r="1148" spans="2:65" s="1" customFormat="1" ht="25.5" customHeight="1">
      <c r="B1148" s="45"/>
      <c r="C1148" s="217" t="s">
        <v>2281</v>
      </c>
      <c r="D1148" s="217" t="s">
        <v>160</v>
      </c>
      <c r="E1148" s="218" t="s">
        <v>2282</v>
      </c>
      <c r="F1148" s="219" t="s">
        <v>2283</v>
      </c>
      <c r="G1148" s="220" t="s">
        <v>332</v>
      </c>
      <c r="H1148" s="221">
        <v>12.62</v>
      </c>
      <c r="I1148" s="222"/>
      <c r="J1148" s="223">
        <f>ROUND(I1148*H1148,2)</f>
        <v>0</v>
      </c>
      <c r="K1148" s="219" t="s">
        <v>164</v>
      </c>
      <c r="L1148" s="71"/>
      <c r="M1148" s="224" t="s">
        <v>21</v>
      </c>
      <c r="N1148" s="225" t="s">
        <v>43</v>
      </c>
      <c r="O1148" s="46"/>
      <c r="P1148" s="226">
        <f>O1148*H1148</f>
        <v>0</v>
      </c>
      <c r="Q1148" s="226">
        <v>0.00086</v>
      </c>
      <c r="R1148" s="226">
        <f>Q1148*H1148</f>
        <v>0.010853199999999999</v>
      </c>
      <c r="S1148" s="226">
        <v>0</v>
      </c>
      <c r="T1148" s="227">
        <f>S1148*H1148</f>
        <v>0</v>
      </c>
      <c r="AR1148" s="23" t="s">
        <v>236</v>
      </c>
      <c r="AT1148" s="23" t="s">
        <v>160</v>
      </c>
      <c r="AU1148" s="23" t="s">
        <v>82</v>
      </c>
      <c r="AY1148" s="23" t="s">
        <v>158</v>
      </c>
      <c r="BE1148" s="228">
        <f>IF(N1148="základní",J1148,0)</f>
        <v>0</v>
      </c>
      <c r="BF1148" s="228">
        <f>IF(N1148="snížená",J1148,0)</f>
        <v>0</v>
      </c>
      <c r="BG1148" s="228">
        <f>IF(N1148="zákl. přenesená",J1148,0)</f>
        <v>0</v>
      </c>
      <c r="BH1148" s="228">
        <f>IF(N1148="sníž. přenesená",J1148,0)</f>
        <v>0</v>
      </c>
      <c r="BI1148" s="228">
        <f>IF(N1148="nulová",J1148,0)</f>
        <v>0</v>
      </c>
      <c r="BJ1148" s="23" t="s">
        <v>77</v>
      </c>
      <c r="BK1148" s="228">
        <f>ROUND(I1148*H1148,2)</f>
        <v>0</v>
      </c>
      <c r="BL1148" s="23" t="s">
        <v>236</v>
      </c>
      <c r="BM1148" s="23" t="s">
        <v>2284</v>
      </c>
    </row>
    <row r="1149" spans="2:47" s="1" customFormat="1" ht="13.5">
      <c r="B1149" s="45"/>
      <c r="C1149" s="73"/>
      <c r="D1149" s="229" t="s">
        <v>167</v>
      </c>
      <c r="E1149" s="73"/>
      <c r="F1149" s="230" t="s">
        <v>2267</v>
      </c>
      <c r="G1149" s="73"/>
      <c r="H1149" s="73"/>
      <c r="I1149" s="188"/>
      <c r="J1149" s="73"/>
      <c r="K1149" s="73"/>
      <c r="L1149" s="71"/>
      <c r="M1149" s="231"/>
      <c r="N1149" s="46"/>
      <c r="O1149" s="46"/>
      <c r="P1149" s="46"/>
      <c r="Q1149" s="46"/>
      <c r="R1149" s="46"/>
      <c r="S1149" s="46"/>
      <c r="T1149" s="94"/>
      <c r="AT1149" s="23" t="s">
        <v>167</v>
      </c>
      <c r="AU1149" s="23" t="s">
        <v>82</v>
      </c>
    </row>
    <row r="1150" spans="2:65" s="1" customFormat="1" ht="38.25" customHeight="1">
      <c r="B1150" s="45"/>
      <c r="C1150" s="264" t="s">
        <v>2285</v>
      </c>
      <c r="D1150" s="264" t="s">
        <v>261</v>
      </c>
      <c r="E1150" s="265" t="s">
        <v>2286</v>
      </c>
      <c r="F1150" s="266" t="s">
        <v>2287</v>
      </c>
      <c r="G1150" s="267" t="s">
        <v>584</v>
      </c>
      <c r="H1150" s="268">
        <v>1</v>
      </c>
      <c r="I1150" s="269"/>
      <c r="J1150" s="270">
        <f>ROUND(I1150*H1150,2)</f>
        <v>0</v>
      </c>
      <c r="K1150" s="266" t="s">
        <v>21</v>
      </c>
      <c r="L1150" s="271"/>
      <c r="M1150" s="272" t="s">
        <v>21</v>
      </c>
      <c r="N1150" s="273" t="s">
        <v>43</v>
      </c>
      <c r="O1150" s="46"/>
      <c r="P1150" s="226">
        <f>O1150*H1150</f>
        <v>0</v>
      </c>
      <c r="Q1150" s="226">
        <v>0</v>
      </c>
      <c r="R1150" s="226">
        <f>Q1150*H1150</f>
        <v>0</v>
      </c>
      <c r="S1150" s="226">
        <v>0</v>
      </c>
      <c r="T1150" s="227">
        <f>S1150*H1150</f>
        <v>0</v>
      </c>
      <c r="AR1150" s="23" t="s">
        <v>312</v>
      </c>
      <c r="AT1150" s="23" t="s">
        <v>261</v>
      </c>
      <c r="AU1150" s="23" t="s">
        <v>82</v>
      </c>
      <c r="AY1150" s="23" t="s">
        <v>158</v>
      </c>
      <c r="BE1150" s="228">
        <f>IF(N1150="základní",J1150,0)</f>
        <v>0</v>
      </c>
      <c r="BF1150" s="228">
        <f>IF(N1150="snížená",J1150,0)</f>
        <v>0</v>
      </c>
      <c r="BG1150" s="228">
        <f>IF(N1150="zákl. přenesená",J1150,0)</f>
        <v>0</v>
      </c>
      <c r="BH1150" s="228">
        <f>IF(N1150="sníž. přenesená",J1150,0)</f>
        <v>0</v>
      </c>
      <c r="BI1150" s="228">
        <f>IF(N1150="nulová",J1150,0)</f>
        <v>0</v>
      </c>
      <c r="BJ1150" s="23" t="s">
        <v>77</v>
      </c>
      <c r="BK1150" s="228">
        <f>ROUND(I1150*H1150,2)</f>
        <v>0</v>
      </c>
      <c r="BL1150" s="23" t="s">
        <v>236</v>
      </c>
      <c r="BM1150" s="23" t="s">
        <v>2288</v>
      </c>
    </row>
    <row r="1151" spans="2:65" s="1" customFormat="1" ht="16.5" customHeight="1">
      <c r="B1151" s="45"/>
      <c r="C1151" s="217" t="s">
        <v>2289</v>
      </c>
      <c r="D1151" s="217" t="s">
        <v>160</v>
      </c>
      <c r="E1151" s="218" t="s">
        <v>2290</v>
      </c>
      <c r="F1151" s="219" t="s">
        <v>2291</v>
      </c>
      <c r="G1151" s="220" t="s">
        <v>269</v>
      </c>
      <c r="H1151" s="221">
        <v>1</v>
      </c>
      <c r="I1151" s="222"/>
      <c r="J1151" s="223">
        <f>ROUND(I1151*H1151,2)</f>
        <v>0</v>
      </c>
      <c r="K1151" s="219" t="s">
        <v>21</v>
      </c>
      <c r="L1151" s="71"/>
      <c r="M1151" s="224" t="s">
        <v>21</v>
      </c>
      <c r="N1151" s="225" t="s">
        <v>43</v>
      </c>
      <c r="O1151" s="46"/>
      <c r="P1151" s="226">
        <f>O1151*H1151</f>
        <v>0</v>
      </c>
      <c r="Q1151" s="226">
        <v>0</v>
      </c>
      <c r="R1151" s="226">
        <f>Q1151*H1151</f>
        <v>0</v>
      </c>
      <c r="S1151" s="226">
        <v>0</v>
      </c>
      <c r="T1151" s="227">
        <f>S1151*H1151</f>
        <v>0</v>
      </c>
      <c r="AR1151" s="23" t="s">
        <v>236</v>
      </c>
      <c r="AT1151" s="23" t="s">
        <v>160</v>
      </c>
      <c r="AU1151" s="23" t="s">
        <v>82</v>
      </c>
      <c r="AY1151" s="23" t="s">
        <v>158</v>
      </c>
      <c r="BE1151" s="228">
        <f>IF(N1151="základní",J1151,0)</f>
        <v>0</v>
      </c>
      <c r="BF1151" s="228">
        <f>IF(N1151="snížená",J1151,0)</f>
        <v>0</v>
      </c>
      <c r="BG1151" s="228">
        <f>IF(N1151="zákl. přenesená",J1151,0)</f>
        <v>0</v>
      </c>
      <c r="BH1151" s="228">
        <f>IF(N1151="sníž. přenesená",J1151,0)</f>
        <v>0</v>
      </c>
      <c r="BI1151" s="228">
        <f>IF(N1151="nulová",J1151,0)</f>
        <v>0</v>
      </c>
      <c r="BJ1151" s="23" t="s">
        <v>77</v>
      </c>
      <c r="BK1151" s="228">
        <f>ROUND(I1151*H1151,2)</f>
        <v>0</v>
      </c>
      <c r="BL1151" s="23" t="s">
        <v>236</v>
      </c>
      <c r="BM1151" s="23" t="s">
        <v>2292</v>
      </c>
    </row>
    <row r="1152" spans="2:65" s="1" customFormat="1" ht="16.5" customHeight="1">
      <c r="B1152" s="45"/>
      <c r="C1152" s="217" t="s">
        <v>2293</v>
      </c>
      <c r="D1152" s="217" t="s">
        <v>160</v>
      </c>
      <c r="E1152" s="218" t="s">
        <v>2294</v>
      </c>
      <c r="F1152" s="219" t="s">
        <v>2295</v>
      </c>
      <c r="G1152" s="220" t="s">
        <v>163</v>
      </c>
      <c r="H1152" s="221">
        <v>113.398</v>
      </c>
      <c r="I1152" s="222"/>
      <c r="J1152" s="223">
        <f>ROUND(I1152*H1152,2)</f>
        <v>0</v>
      </c>
      <c r="K1152" s="219" t="s">
        <v>164</v>
      </c>
      <c r="L1152" s="71"/>
      <c r="M1152" s="224" t="s">
        <v>21</v>
      </c>
      <c r="N1152" s="225" t="s">
        <v>43</v>
      </c>
      <c r="O1152" s="46"/>
      <c r="P1152" s="226">
        <f>O1152*H1152</f>
        <v>0</v>
      </c>
      <c r="Q1152" s="226">
        <v>0</v>
      </c>
      <c r="R1152" s="226">
        <f>Q1152*H1152</f>
        <v>0</v>
      </c>
      <c r="S1152" s="226">
        <v>0.021</v>
      </c>
      <c r="T1152" s="227">
        <f>S1152*H1152</f>
        <v>2.381358</v>
      </c>
      <c r="AR1152" s="23" t="s">
        <v>236</v>
      </c>
      <c r="AT1152" s="23" t="s">
        <v>160</v>
      </c>
      <c r="AU1152" s="23" t="s">
        <v>82</v>
      </c>
      <c r="AY1152" s="23" t="s">
        <v>158</v>
      </c>
      <c r="BE1152" s="228">
        <f>IF(N1152="základní",J1152,0)</f>
        <v>0</v>
      </c>
      <c r="BF1152" s="228">
        <f>IF(N1152="snížená",J1152,0)</f>
        <v>0</v>
      </c>
      <c r="BG1152" s="228">
        <f>IF(N1152="zákl. přenesená",J1152,0)</f>
        <v>0</v>
      </c>
      <c r="BH1152" s="228">
        <f>IF(N1152="sníž. přenesená",J1152,0)</f>
        <v>0</v>
      </c>
      <c r="BI1152" s="228">
        <f>IF(N1152="nulová",J1152,0)</f>
        <v>0</v>
      </c>
      <c r="BJ1152" s="23" t="s">
        <v>77</v>
      </c>
      <c r="BK1152" s="228">
        <f>ROUND(I1152*H1152,2)</f>
        <v>0</v>
      </c>
      <c r="BL1152" s="23" t="s">
        <v>236</v>
      </c>
      <c r="BM1152" s="23" t="s">
        <v>2296</v>
      </c>
    </row>
    <row r="1153" spans="2:47" s="1" customFormat="1" ht="13.5">
      <c r="B1153" s="45"/>
      <c r="C1153" s="73"/>
      <c r="D1153" s="229" t="s">
        <v>167</v>
      </c>
      <c r="E1153" s="73"/>
      <c r="F1153" s="230" t="s">
        <v>2297</v>
      </c>
      <c r="G1153" s="73"/>
      <c r="H1153" s="73"/>
      <c r="I1153" s="188"/>
      <c r="J1153" s="73"/>
      <c r="K1153" s="73"/>
      <c r="L1153" s="71"/>
      <c r="M1153" s="231"/>
      <c r="N1153" s="46"/>
      <c r="O1153" s="46"/>
      <c r="P1153" s="46"/>
      <c r="Q1153" s="46"/>
      <c r="R1153" s="46"/>
      <c r="S1153" s="46"/>
      <c r="T1153" s="94"/>
      <c r="AT1153" s="23" t="s">
        <v>167</v>
      </c>
      <c r="AU1153" s="23" t="s">
        <v>82</v>
      </c>
    </row>
    <row r="1154" spans="2:51" s="12" customFormat="1" ht="13.5">
      <c r="B1154" s="242"/>
      <c r="C1154" s="243"/>
      <c r="D1154" s="229" t="s">
        <v>208</v>
      </c>
      <c r="E1154" s="244" t="s">
        <v>21</v>
      </c>
      <c r="F1154" s="245" t="s">
        <v>2298</v>
      </c>
      <c r="G1154" s="243"/>
      <c r="H1154" s="246">
        <v>113.398</v>
      </c>
      <c r="I1154" s="247"/>
      <c r="J1154" s="243"/>
      <c r="K1154" s="243"/>
      <c r="L1154" s="248"/>
      <c r="M1154" s="249"/>
      <c r="N1154" s="250"/>
      <c r="O1154" s="250"/>
      <c r="P1154" s="250"/>
      <c r="Q1154" s="250"/>
      <c r="R1154" s="250"/>
      <c r="S1154" s="250"/>
      <c r="T1154" s="251"/>
      <c r="AT1154" s="252" t="s">
        <v>208</v>
      </c>
      <c r="AU1154" s="252" t="s">
        <v>82</v>
      </c>
      <c r="AV1154" s="12" t="s">
        <v>82</v>
      </c>
      <c r="AW1154" s="12" t="s">
        <v>35</v>
      </c>
      <c r="AX1154" s="12" t="s">
        <v>72</v>
      </c>
      <c r="AY1154" s="252" t="s">
        <v>158</v>
      </c>
    </row>
    <row r="1155" spans="2:51" s="13" customFormat="1" ht="13.5">
      <c r="B1155" s="253"/>
      <c r="C1155" s="254"/>
      <c r="D1155" s="229" t="s">
        <v>208</v>
      </c>
      <c r="E1155" s="255" t="s">
        <v>21</v>
      </c>
      <c r="F1155" s="256" t="s">
        <v>211</v>
      </c>
      <c r="G1155" s="254"/>
      <c r="H1155" s="257">
        <v>113.398</v>
      </c>
      <c r="I1155" s="258"/>
      <c r="J1155" s="254"/>
      <c r="K1155" s="254"/>
      <c r="L1155" s="259"/>
      <c r="M1155" s="260"/>
      <c r="N1155" s="261"/>
      <c r="O1155" s="261"/>
      <c r="P1155" s="261"/>
      <c r="Q1155" s="261"/>
      <c r="R1155" s="261"/>
      <c r="S1155" s="261"/>
      <c r="T1155" s="262"/>
      <c r="AT1155" s="263" t="s">
        <v>208</v>
      </c>
      <c r="AU1155" s="263" t="s">
        <v>82</v>
      </c>
      <c r="AV1155" s="13" t="s">
        <v>165</v>
      </c>
      <c r="AW1155" s="13" t="s">
        <v>35</v>
      </c>
      <c r="AX1155" s="13" t="s">
        <v>77</v>
      </c>
      <c r="AY1155" s="263" t="s">
        <v>158</v>
      </c>
    </row>
    <row r="1156" spans="2:65" s="1" customFormat="1" ht="16.5" customHeight="1">
      <c r="B1156" s="45"/>
      <c r="C1156" s="217" t="s">
        <v>2299</v>
      </c>
      <c r="D1156" s="217" t="s">
        <v>160</v>
      </c>
      <c r="E1156" s="218" t="s">
        <v>2300</v>
      </c>
      <c r="F1156" s="219" t="s">
        <v>2301</v>
      </c>
      <c r="G1156" s="220" t="s">
        <v>269</v>
      </c>
      <c r="H1156" s="221">
        <v>2</v>
      </c>
      <c r="I1156" s="222"/>
      <c r="J1156" s="223">
        <f>ROUND(I1156*H1156,2)</f>
        <v>0</v>
      </c>
      <c r="K1156" s="219" t="s">
        <v>164</v>
      </c>
      <c r="L1156" s="71"/>
      <c r="M1156" s="224" t="s">
        <v>21</v>
      </c>
      <c r="N1156" s="225" t="s">
        <v>43</v>
      </c>
      <c r="O1156" s="46"/>
      <c r="P1156" s="226">
        <f>O1156*H1156</f>
        <v>0</v>
      </c>
      <c r="Q1156" s="226">
        <v>0</v>
      </c>
      <c r="R1156" s="226">
        <f>Q1156*H1156</f>
        <v>0</v>
      </c>
      <c r="S1156" s="226">
        <v>0.0081</v>
      </c>
      <c r="T1156" s="227">
        <f>S1156*H1156</f>
        <v>0.0162</v>
      </c>
      <c r="AR1156" s="23" t="s">
        <v>236</v>
      </c>
      <c r="AT1156" s="23" t="s">
        <v>160</v>
      </c>
      <c r="AU1156" s="23" t="s">
        <v>82</v>
      </c>
      <c r="AY1156" s="23" t="s">
        <v>158</v>
      </c>
      <c r="BE1156" s="228">
        <f>IF(N1156="základní",J1156,0)</f>
        <v>0</v>
      </c>
      <c r="BF1156" s="228">
        <f>IF(N1156="snížená",J1156,0)</f>
        <v>0</v>
      </c>
      <c r="BG1156" s="228">
        <f>IF(N1156="zákl. přenesená",J1156,0)</f>
        <v>0</v>
      </c>
      <c r="BH1156" s="228">
        <f>IF(N1156="sníž. přenesená",J1156,0)</f>
        <v>0</v>
      </c>
      <c r="BI1156" s="228">
        <f>IF(N1156="nulová",J1156,0)</f>
        <v>0</v>
      </c>
      <c r="BJ1156" s="23" t="s">
        <v>77</v>
      </c>
      <c r="BK1156" s="228">
        <f>ROUND(I1156*H1156,2)</f>
        <v>0</v>
      </c>
      <c r="BL1156" s="23" t="s">
        <v>236</v>
      </c>
      <c r="BM1156" s="23" t="s">
        <v>2302</v>
      </c>
    </row>
    <row r="1157" spans="2:47" s="1" customFormat="1" ht="13.5">
      <c r="B1157" s="45"/>
      <c r="C1157" s="73"/>
      <c r="D1157" s="229" t="s">
        <v>167</v>
      </c>
      <c r="E1157" s="73"/>
      <c r="F1157" s="230" t="s">
        <v>2297</v>
      </c>
      <c r="G1157" s="73"/>
      <c r="H1157" s="73"/>
      <c r="I1157" s="188"/>
      <c r="J1157" s="73"/>
      <c r="K1157" s="73"/>
      <c r="L1157" s="71"/>
      <c r="M1157" s="231"/>
      <c r="N1157" s="46"/>
      <c r="O1157" s="46"/>
      <c r="P1157" s="46"/>
      <c r="Q1157" s="46"/>
      <c r="R1157" s="46"/>
      <c r="S1157" s="46"/>
      <c r="T1157" s="94"/>
      <c r="AT1157" s="23" t="s">
        <v>167</v>
      </c>
      <c r="AU1157" s="23" t="s">
        <v>82</v>
      </c>
    </row>
    <row r="1158" spans="2:65" s="1" customFormat="1" ht="16.5" customHeight="1">
      <c r="B1158" s="45"/>
      <c r="C1158" s="217" t="s">
        <v>2303</v>
      </c>
      <c r="D1158" s="217" t="s">
        <v>160</v>
      </c>
      <c r="E1158" s="218" t="s">
        <v>2304</v>
      </c>
      <c r="F1158" s="219" t="s">
        <v>2305</v>
      </c>
      <c r="G1158" s="220" t="s">
        <v>269</v>
      </c>
      <c r="H1158" s="221">
        <v>2</v>
      </c>
      <c r="I1158" s="222"/>
      <c r="J1158" s="223">
        <f>ROUND(I1158*H1158,2)</f>
        <v>0</v>
      </c>
      <c r="K1158" s="219" t="s">
        <v>164</v>
      </c>
      <c r="L1158" s="71"/>
      <c r="M1158" s="224" t="s">
        <v>21</v>
      </c>
      <c r="N1158" s="225" t="s">
        <v>43</v>
      </c>
      <c r="O1158" s="46"/>
      <c r="P1158" s="226">
        <f>O1158*H1158</f>
        <v>0</v>
      </c>
      <c r="Q1158" s="226">
        <v>0</v>
      </c>
      <c r="R1158" s="226">
        <f>Q1158*H1158</f>
        <v>0</v>
      </c>
      <c r="S1158" s="226">
        <v>0</v>
      </c>
      <c r="T1158" s="227">
        <f>S1158*H1158</f>
        <v>0</v>
      </c>
      <c r="AR1158" s="23" t="s">
        <v>236</v>
      </c>
      <c r="AT1158" s="23" t="s">
        <v>160</v>
      </c>
      <c r="AU1158" s="23" t="s">
        <v>82</v>
      </c>
      <c r="AY1158" s="23" t="s">
        <v>158</v>
      </c>
      <c r="BE1158" s="228">
        <f>IF(N1158="základní",J1158,0)</f>
        <v>0</v>
      </c>
      <c r="BF1158" s="228">
        <f>IF(N1158="snížená",J1158,0)</f>
        <v>0</v>
      </c>
      <c r="BG1158" s="228">
        <f>IF(N1158="zákl. přenesená",J1158,0)</f>
        <v>0</v>
      </c>
      <c r="BH1158" s="228">
        <f>IF(N1158="sníž. přenesená",J1158,0)</f>
        <v>0</v>
      </c>
      <c r="BI1158" s="228">
        <f>IF(N1158="nulová",J1158,0)</f>
        <v>0</v>
      </c>
      <c r="BJ1158" s="23" t="s">
        <v>77</v>
      </c>
      <c r="BK1158" s="228">
        <f>ROUND(I1158*H1158,2)</f>
        <v>0</v>
      </c>
      <c r="BL1158" s="23" t="s">
        <v>236</v>
      </c>
      <c r="BM1158" s="23" t="s">
        <v>2306</v>
      </c>
    </row>
    <row r="1159" spans="2:47" s="1" customFormat="1" ht="13.5">
      <c r="B1159" s="45"/>
      <c r="C1159" s="73"/>
      <c r="D1159" s="229" t="s">
        <v>167</v>
      </c>
      <c r="E1159" s="73"/>
      <c r="F1159" s="230" t="s">
        <v>2267</v>
      </c>
      <c r="G1159" s="73"/>
      <c r="H1159" s="73"/>
      <c r="I1159" s="188"/>
      <c r="J1159" s="73"/>
      <c r="K1159" s="73"/>
      <c r="L1159" s="71"/>
      <c r="M1159" s="231"/>
      <c r="N1159" s="46"/>
      <c r="O1159" s="46"/>
      <c r="P1159" s="46"/>
      <c r="Q1159" s="46"/>
      <c r="R1159" s="46"/>
      <c r="S1159" s="46"/>
      <c r="T1159" s="94"/>
      <c r="AT1159" s="23" t="s">
        <v>167</v>
      </c>
      <c r="AU1159" s="23" t="s">
        <v>82</v>
      </c>
    </row>
    <row r="1160" spans="2:65" s="1" customFormat="1" ht="38.25" customHeight="1">
      <c r="B1160" s="45"/>
      <c r="C1160" s="264" t="s">
        <v>2307</v>
      </c>
      <c r="D1160" s="264" t="s">
        <v>261</v>
      </c>
      <c r="E1160" s="265" t="s">
        <v>2308</v>
      </c>
      <c r="F1160" s="266" t="s">
        <v>2309</v>
      </c>
      <c r="G1160" s="267" t="s">
        <v>584</v>
      </c>
      <c r="H1160" s="268">
        <v>2</v>
      </c>
      <c r="I1160" s="269"/>
      <c r="J1160" s="270">
        <f>ROUND(I1160*H1160,2)</f>
        <v>0</v>
      </c>
      <c r="K1160" s="266" t="s">
        <v>21</v>
      </c>
      <c r="L1160" s="271"/>
      <c r="M1160" s="272" t="s">
        <v>21</v>
      </c>
      <c r="N1160" s="273" t="s">
        <v>43</v>
      </c>
      <c r="O1160" s="46"/>
      <c r="P1160" s="226">
        <f>O1160*H1160</f>
        <v>0</v>
      </c>
      <c r="Q1160" s="226">
        <v>0</v>
      </c>
      <c r="R1160" s="226">
        <f>Q1160*H1160</f>
        <v>0</v>
      </c>
      <c r="S1160" s="226">
        <v>0</v>
      </c>
      <c r="T1160" s="227">
        <f>S1160*H1160</f>
        <v>0</v>
      </c>
      <c r="AR1160" s="23" t="s">
        <v>312</v>
      </c>
      <c r="AT1160" s="23" t="s">
        <v>261</v>
      </c>
      <c r="AU1160" s="23" t="s">
        <v>82</v>
      </c>
      <c r="AY1160" s="23" t="s">
        <v>158</v>
      </c>
      <c r="BE1160" s="228">
        <f>IF(N1160="základní",J1160,0)</f>
        <v>0</v>
      </c>
      <c r="BF1160" s="228">
        <f>IF(N1160="snížená",J1160,0)</f>
        <v>0</v>
      </c>
      <c r="BG1160" s="228">
        <f>IF(N1160="zákl. přenesená",J1160,0)</f>
        <v>0</v>
      </c>
      <c r="BH1160" s="228">
        <f>IF(N1160="sníž. přenesená",J1160,0)</f>
        <v>0</v>
      </c>
      <c r="BI1160" s="228">
        <f>IF(N1160="nulová",J1160,0)</f>
        <v>0</v>
      </c>
      <c r="BJ1160" s="23" t="s">
        <v>77</v>
      </c>
      <c r="BK1160" s="228">
        <f>ROUND(I1160*H1160,2)</f>
        <v>0</v>
      </c>
      <c r="BL1160" s="23" t="s">
        <v>236</v>
      </c>
      <c r="BM1160" s="23" t="s">
        <v>2310</v>
      </c>
    </row>
    <row r="1161" spans="2:65" s="1" customFormat="1" ht="16.5" customHeight="1">
      <c r="B1161" s="45"/>
      <c r="C1161" s="217" t="s">
        <v>2311</v>
      </c>
      <c r="D1161" s="217" t="s">
        <v>160</v>
      </c>
      <c r="E1161" s="218" t="s">
        <v>2312</v>
      </c>
      <c r="F1161" s="219" t="s">
        <v>2313</v>
      </c>
      <c r="G1161" s="220" t="s">
        <v>163</v>
      </c>
      <c r="H1161" s="221">
        <v>185</v>
      </c>
      <c r="I1161" s="222"/>
      <c r="J1161" s="223">
        <f>ROUND(I1161*H1161,2)</f>
        <v>0</v>
      </c>
      <c r="K1161" s="219" t="s">
        <v>21</v>
      </c>
      <c r="L1161" s="71"/>
      <c r="M1161" s="224" t="s">
        <v>21</v>
      </c>
      <c r="N1161" s="225" t="s">
        <v>43</v>
      </c>
      <c r="O1161" s="46"/>
      <c r="P1161" s="226">
        <f>O1161*H1161</f>
        <v>0</v>
      </c>
      <c r="Q1161" s="226">
        <v>0</v>
      </c>
      <c r="R1161" s="226">
        <f>Q1161*H1161</f>
        <v>0</v>
      </c>
      <c r="S1161" s="226">
        <v>0</v>
      </c>
      <c r="T1161" s="227">
        <f>S1161*H1161</f>
        <v>0</v>
      </c>
      <c r="AR1161" s="23" t="s">
        <v>236</v>
      </c>
      <c r="AT1161" s="23" t="s">
        <v>160</v>
      </c>
      <c r="AU1161" s="23" t="s">
        <v>82</v>
      </c>
      <c r="AY1161" s="23" t="s">
        <v>158</v>
      </c>
      <c r="BE1161" s="228">
        <f>IF(N1161="základní",J1161,0)</f>
        <v>0</v>
      </c>
      <c r="BF1161" s="228">
        <f>IF(N1161="snížená",J1161,0)</f>
        <v>0</v>
      </c>
      <c r="BG1161" s="228">
        <f>IF(N1161="zákl. přenesená",J1161,0)</f>
        <v>0</v>
      </c>
      <c r="BH1161" s="228">
        <f>IF(N1161="sníž. přenesená",J1161,0)</f>
        <v>0</v>
      </c>
      <c r="BI1161" s="228">
        <f>IF(N1161="nulová",J1161,0)</f>
        <v>0</v>
      </c>
      <c r="BJ1161" s="23" t="s">
        <v>77</v>
      </c>
      <c r="BK1161" s="228">
        <f>ROUND(I1161*H1161,2)</f>
        <v>0</v>
      </c>
      <c r="BL1161" s="23" t="s">
        <v>236</v>
      </c>
      <c r="BM1161" s="23" t="s">
        <v>2314</v>
      </c>
    </row>
    <row r="1162" spans="2:65" s="1" customFormat="1" ht="25.5" customHeight="1">
      <c r="B1162" s="45"/>
      <c r="C1162" s="217" t="s">
        <v>2315</v>
      </c>
      <c r="D1162" s="217" t="s">
        <v>160</v>
      </c>
      <c r="E1162" s="218" t="s">
        <v>2316</v>
      </c>
      <c r="F1162" s="219" t="s">
        <v>2317</v>
      </c>
      <c r="G1162" s="220" t="s">
        <v>269</v>
      </c>
      <c r="H1162" s="221">
        <v>2</v>
      </c>
      <c r="I1162" s="222"/>
      <c r="J1162" s="223">
        <f>ROUND(I1162*H1162,2)</f>
        <v>0</v>
      </c>
      <c r="K1162" s="219" t="s">
        <v>21</v>
      </c>
      <c r="L1162" s="71"/>
      <c r="M1162" s="224" t="s">
        <v>21</v>
      </c>
      <c r="N1162" s="225" t="s">
        <v>43</v>
      </c>
      <c r="O1162" s="46"/>
      <c r="P1162" s="226">
        <f>O1162*H1162</f>
        <v>0</v>
      </c>
      <c r="Q1162" s="226">
        <v>0</v>
      </c>
      <c r="R1162" s="226">
        <f>Q1162*H1162</f>
        <v>0</v>
      </c>
      <c r="S1162" s="226">
        <v>0</v>
      </c>
      <c r="T1162" s="227">
        <f>S1162*H1162</f>
        <v>0</v>
      </c>
      <c r="AR1162" s="23" t="s">
        <v>236</v>
      </c>
      <c r="AT1162" s="23" t="s">
        <v>160</v>
      </c>
      <c r="AU1162" s="23" t="s">
        <v>82</v>
      </c>
      <c r="AY1162" s="23" t="s">
        <v>158</v>
      </c>
      <c r="BE1162" s="228">
        <f>IF(N1162="základní",J1162,0)</f>
        <v>0</v>
      </c>
      <c r="BF1162" s="228">
        <f>IF(N1162="snížená",J1162,0)</f>
        <v>0</v>
      </c>
      <c r="BG1162" s="228">
        <f>IF(N1162="zákl. přenesená",J1162,0)</f>
        <v>0</v>
      </c>
      <c r="BH1162" s="228">
        <f>IF(N1162="sníž. přenesená",J1162,0)</f>
        <v>0</v>
      </c>
      <c r="BI1162" s="228">
        <f>IF(N1162="nulová",J1162,0)</f>
        <v>0</v>
      </c>
      <c r="BJ1162" s="23" t="s">
        <v>77</v>
      </c>
      <c r="BK1162" s="228">
        <f>ROUND(I1162*H1162,2)</f>
        <v>0</v>
      </c>
      <c r="BL1162" s="23" t="s">
        <v>236</v>
      </c>
      <c r="BM1162" s="23" t="s">
        <v>2318</v>
      </c>
    </row>
    <row r="1163" spans="2:65" s="1" customFormat="1" ht="16.5" customHeight="1">
      <c r="B1163" s="45"/>
      <c r="C1163" s="217" t="s">
        <v>2319</v>
      </c>
      <c r="D1163" s="217" t="s">
        <v>160</v>
      </c>
      <c r="E1163" s="218" t="s">
        <v>2320</v>
      </c>
      <c r="F1163" s="219" t="s">
        <v>2321</v>
      </c>
      <c r="G1163" s="220" t="s">
        <v>269</v>
      </c>
      <c r="H1163" s="221">
        <v>19</v>
      </c>
      <c r="I1163" s="222"/>
      <c r="J1163" s="223">
        <f>ROUND(I1163*H1163,2)</f>
        <v>0</v>
      </c>
      <c r="K1163" s="219" t="s">
        <v>21</v>
      </c>
      <c r="L1163" s="71"/>
      <c r="M1163" s="224" t="s">
        <v>21</v>
      </c>
      <c r="N1163" s="225" t="s">
        <v>43</v>
      </c>
      <c r="O1163" s="46"/>
      <c r="P1163" s="226">
        <f>O1163*H1163</f>
        <v>0</v>
      </c>
      <c r="Q1163" s="226">
        <v>0</v>
      </c>
      <c r="R1163" s="226">
        <f>Q1163*H1163</f>
        <v>0</v>
      </c>
      <c r="S1163" s="226">
        <v>0</v>
      </c>
      <c r="T1163" s="227">
        <f>S1163*H1163</f>
        <v>0</v>
      </c>
      <c r="AR1163" s="23" t="s">
        <v>236</v>
      </c>
      <c r="AT1163" s="23" t="s">
        <v>160</v>
      </c>
      <c r="AU1163" s="23" t="s">
        <v>82</v>
      </c>
      <c r="AY1163" s="23" t="s">
        <v>158</v>
      </c>
      <c r="BE1163" s="228">
        <f>IF(N1163="základní",J1163,0)</f>
        <v>0</v>
      </c>
      <c r="BF1163" s="228">
        <f>IF(N1163="snížená",J1163,0)</f>
        <v>0</v>
      </c>
      <c r="BG1163" s="228">
        <f>IF(N1163="zákl. přenesená",J1163,0)</f>
        <v>0</v>
      </c>
      <c r="BH1163" s="228">
        <f>IF(N1163="sníž. přenesená",J1163,0)</f>
        <v>0</v>
      </c>
      <c r="BI1163" s="228">
        <f>IF(N1163="nulová",J1163,0)</f>
        <v>0</v>
      </c>
      <c r="BJ1163" s="23" t="s">
        <v>77</v>
      </c>
      <c r="BK1163" s="228">
        <f>ROUND(I1163*H1163,2)</f>
        <v>0</v>
      </c>
      <c r="BL1163" s="23" t="s">
        <v>236</v>
      </c>
      <c r="BM1163" s="23" t="s">
        <v>2322</v>
      </c>
    </row>
    <row r="1164" spans="2:65" s="1" customFormat="1" ht="16.5" customHeight="1">
      <c r="B1164" s="45"/>
      <c r="C1164" s="217" t="s">
        <v>2323</v>
      </c>
      <c r="D1164" s="217" t="s">
        <v>160</v>
      </c>
      <c r="E1164" s="218" t="s">
        <v>2324</v>
      </c>
      <c r="F1164" s="219" t="s">
        <v>2325</v>
      </c>
      <c r="G1164" s="220" t="s">
        <v>269</v>
      </c>
      <c r="H1164" s="221">
        <v>3</v>
      </c>
      <c r="I1164" s="222"/>
      <c r="J1164" s="223">
        <f>ROUND(I1164*H1164,2)</f>
        <v>0</v>
      </c>
      <c r="K1164" s="219" t="s">
        <v>21</v>
      </c>
      <c r="L1164" s="71"/>
      <c r="M1164" s="224" t="s">
        <v>21</v>
      </c>
      <c r="N1164" s="225" t="s">
        <v>43</v>
      </c>
      <c r="O1164" s="46"/>
      <c r="P1164" s="226">
        <f>O1164*H1164</f>
        <v>0</v>
      </c>
      <c r="Q1164" s="226">
        <v>0</v>
      </c>
      <c r="R1164" s="226">
        <f>Q1164*H1164</f>
        <v>0</v>
      </c>
      <c r="S1164" s="226">
        <v>0</v>
      </c>
      <c r="T1164" s="227">
        <f>S1164*H1164</f>
        <v>0</v>
      </c>
      <c r="AR1164" s="23" t="s">
        <v>236</v>
      </c>
      <c r="AT1164" s="23" t="s">
        <v>160</v>
      </c>
      <c r="AU1164" s="23" t="s">
        <v>82</v>
      </c>
      <c r="AY1164" s="23" t="s">
        <v>158</v>
      </c>
      <c r="BE1164" s="228">
        <f>IF(N1164="základní",J1164,0)</f>
        <v>0</v>
      </c>
      <c r="BF1164" s="228">
        <f>IF(N1164="snížená",J1164,0)</f>
        <v>0</v>
      </c>
      <c r="BG1164" s="228">
        <f>IF(N1164="zákl. přenesená",J1164,0)</f>
        <v>0</v>
      </c>
      <c r="BH1164" s="228">
        <f>IF(N1164="sníž. přenesená",J1164,0)</f>
        <v>0</v>
      </c>
      <c r="BI1164" s="228">
        <f>IF(N1164="nulová",J1164,0)</f>
        <v>0</v>
      </c>
      <c r="BJ1164" s="23" t="s">
        <v>77</v>
      </c>
      <c r="BK1164" s="228">
        <f>ROUND(I1164*H1164,2)</f>
        <v>0</v>
      </c>
      <c r="BL1164" s="23" t="s">
        <v>236</v>
      </c>
      <c r="BM1164" s="23" t="s">
        <v>2326</v>
      </c>
    </row>
    <row r="1165" spans="2:65" s="1" customFormat="1" ht="16.5" customHeight="1">
      <c r="B1165" s="45"/>
      <c r="C1165" s="217" t="s">
        <v>2327</v>
      </c>
      <c r="D1165" s="217" t="s">
        <v>160</v>
      </c>
      <c r="E1165" s="218" t="s">
        <v>2328</v>
      </c>
      <c r="F1165" s="219" t="s">
        <v>2329</v>
      </c>
      <c r="G1165" s="220" t="s">
        <v>163</v>
      </c>
      <c r="H1165" s="221">
        <v>10.3</v>
      </c>
      <c r="I1165" s="222"/>
      <c r="J1165" s="223">
        <f>ROUND(I1165*H1165,2)</f>
        <v>0</v>
      </c>
      <c r="K1165" s="219" t="s">
        <v>21</v>
      </c>
      <c r="L1165" s="71"/>
      <c r="M1165" s="224" t="s">
        <v>21</v>
      </c>
      <c r="N1165" s="225" t="s">
        <v>43</v>
      </c>
      <c r="O1165" s="46"/>
      <c r="P1165" s="226">
        <f>O1165*H1165</f>
        <v>0</v>
      </c>
      <c r="Q1165" s="226">
        <v>0</v>
      </c>
      <c r="R1165" s="226">
        <f>Q1165*H1165</f>
        <v>0</v>
      </c>
      <c r="S1165" s="226">
        <v>0</v>
      </c>
      <c r="T1165" s="227">
        <f>S1165*H1165</f>
        <v>0</v>
      </c>
      <c r="AR1165" s="23" t="s">
        <v>236</v>
      </c>
      <c r="AT1165" s="23" t="s">
        <v>160</v>
      </c>
      <c r="AU1165" s="23" t="s">
        <v>82</v>
      </c>
      <c r="AY1165" s="23" t="s">
        <v>158</v>
      </c>
      <c r="BE1165" s="228">
        <f>IF(N1165="základní",J1165,0)</f>
        <v>0</v>
      </c>
      <c r="BF1165" s="228">
        <f>IF(N1165="snížená",J1165,0)</f>
        <v>0</v>
      </c>
      <c r="BG1165" s="228">
        <f>IF(N1165="zákl. přenesená",J1165,0)</f>
        <v>0</v>
      </c>
      <c r="BH1165" s="228">
        <f>IF(N1165="sníž. přenesená",J1165,0)</f>
        <v>0</v>
      </c>
      <c r="BI1165" s="228">
        <f>IF(N1165="nulová",J1165,0)</f>
        <v>0</v>
      </c>
      <c r="BJ1165" s="23" t="s">
        <v>77</v>
      </c>
      <c r="BK1165" s="228">
        <f>ROUND(I1165*H1165,2)</f>
        <v>0</v>
      </c>
      <c r="BL1165" s="23" t="s">
        <v>236</v>
      </c>
      <c r="BM1165" s="23" t="s">
        <v>2330</v>
      </c>
    </row>
    <row r="1166" spans="2:51" s="12" customFormat="1" ht="13.5">
      <c r="B1166" s="242"/>
      <c r="C1166" s="243"/>
      <c r="D1166" s="229" t="s">
        <v>208</v>
      </c>
      <c r="E1166" s="244" t="s">
        <v>21</v>
      </c>
      <c r="F1166" s="245" t="s">
        <v>2331</v>
      </c>
      <c r="G1166" s="243"/>
      <c r="H1166" s="246">
        <v>10.3</v>
      </c>
      <c r="I1166" s="247"/>
      <c r="J1166" s="243"/>
      <c r="K1166" s="243"/>
      <c r="L1166" s="248"/>
      <c r="M1166" s="249"/>
      <c r="N1166" s="250"/>
      <c r="O1166" s="250"/>
      <c r="P1166" s="250"/>
      <c r="Q1166" s="250"/>
      <c r="R1166" s="250"/>
      <c r="S1166" s="250"/>
      <c r="T1166" s="251"/>
      <c r="AT1166" s="252" t="s">
        <v>208</v>
      </c>
      <c r="AU1166" s="252" t="s">
        <v>82</v>
      </c>
      <c r="AV1166" s="12" t="s">
        <v>82</v>
      </c>
      <c r="AW1166" s="12" t="s">
        <v>35</v>
      </c>
      <c r="AX1166" s="12" t="s">
        <v>72</v>
      </c>
      <c r="AY1166" s="252" t="s">
        <v>158</v>
      </c>
    </row>
    <row r="1167" spans="2:51" s="13" customFormat="1" ht="13.5">
      <c r="B1167" s="253"/>
      <c r="C1167" s="254"/>
      <c r="D1167" s="229" t="s">
        <v>208</v>
      </c>
      <c r="E1167" s="255" t="s">
        <v>21</v>
      </c>
      <c r="F1167" s="256" t="s">
        <v>211</v>
      </c>
      <c r="G1167" s="254"/>
      <c r="H1167" s="257">
        <v>10.3</v>
      </c>
      <c r="I1167" s="258"/>
      <c r="J1167" s="254"/>
      <c r="K1167" s="254"/>
      <c r="L1167" s="259"/>
      <c r="M1167" s="260"/>
      <c r="N1167" s="261"/>
      <c r="O1167" s="261"/>
      <c r="P1167" s="261"/>
      <c r="Q1167" s="261"/>
      <c r="R1167" s="261"/>
      <c r="S1167" s="261"/>
      <c r="T1167" s="262"/>
      <c r="AT1167" s="263" t="s">
        <v>208</v>
      </c>
      <c r="AU1167" s="263" t="s">
        <v>82</v>
      </c>
      <c r="AV1167" s="13" t="s">
        <v>165</v>
      </c>
      <c r="AW1167" s="13" t="s">
        <v>35</v>
      </c>
      <c r="AX1167" s="13" t="s">
        <v>77</v>
      </c>
      <c r="AY1167" s="263" t="s">
        <v>158</v>
      </c>
    </row>
    <row r="1168" spans="2:65" s="1" customFormat="1" ht="16.5" customHeight="1">
      <c r="B1168" s="45"/>
      <c r="C1168" s="217" t="s">
        <v>2332</v>
      </c>
      <c r="D1168" s="217" t="s">
        <v>160</v>
      </c>
      <c r="E1168" s="218" t="s">
        <v>2333</v>
      </c>
      <c r="F1168" s="219" t="s">
        <v>2334</v>
      </c>
      <c r="G1168" s="220" t="s">
        <v>163</v>
      </c>
      <c r="H1168" s="221">
        <v>15</v>
      </c>
      <c r="I1168" s="222"/>
      <c r="J1168" s="223">
        <f>ROUND(I1168*H1168,2)</f>
        <v>0</v>
      </c>
      <c r="K1168" s="219" t="s">
        <v>21</v>
      </c>
      <c r="L1168" s="71"/>
      <c r="M1168" s="224" t="s">
        <v>21</v>
      </c>
      <c r="N1168" s="225" t="s">
        <v>43</v>
      </c>
      <c r="O1168" s="46"/>
      <c r="P1168" s="226">
        <f>O1168*H1168</f>
        <v>0</v>
      </c>
      <c r="Q1168" s="226">
        <v>0</v>
      </c>
      <c r="R1168" s="226">
        <f>Q1168*H1168</f>
        <v>0</v>
      </c>
      <c r="S1168" s="226">
        <v>0</v>
      </c>
      <c r="T1168" s="227">
        <f>S1168*H1168</f>
        <v>0</v>
      </c>
      <c r="AR1168" s="23" t="s">
        <v>236</v>
      </c>
      <c r="AT1168" s="23" t="s">
        <v>160</v>
      </c>
      <c r="AU1168" s="23" t="s">
        <v>82</v>
      </c>
      <c r="AY1168" s="23" t="s">
        <v>158</v>
      </c>
      <c r="BE1168" s="228">
        <f>IF(N1168="základní",J1168,0)</f>
        <v>0</v>
      </c>
      <c r="BF1168" s="228">
        <f>IF(N1168="snížená",J1168,0)</f>
        <v>0</v>
      </c>
      <c r="BG1168" s="228">
        <f>IF(N1168="zákl. přenesená",J1168,0)</f>
        <v>0</v>
      </c>
      <c r="BH1168" s="228">
        <f>IF(N1168="sníž. přenesená",J1168,0)</f>
        <v>0</v>
      </c>
      <c r="BI1168" s="228">
        <f>IF(N1168="nulová",J1168,0)</f>
        <v>0</v>
      </c>
      <c r="BJ1168" s="23" t="s">
        <v>77</v>
      </c>
      <c r="BK1168" s="228">
        <f>ROUND(I1168*H1168,2)</f>
        <v>0</v>
      </c>
      <c r="BL1168" s="23" t="s">
        <v>236</v>
      </c>
      <c r="BM1168" s="23" t="s">
        <v>2335</v>
      </c>
    </row>
    <row r="1169" spans="2:65" s="1" customFormat="1" ht="38.25" customHeight="1">
      <c r="B1169" s="45"/>
      <c r="C1169" s="217" t="s">
        <v>2336</v>
      </c>
      <c r="D1169" s="217" t="s">
        <v>160</v>
      </c>
      <c r="E1169" s="218" t="s">
        <v>2337</v>
      </c>
      <c r="F1169" s="219" t="s">
        <v>2338</v>
      </c>
      <c r="G1169" s="220" t="s">
        <v>163</v>
      </c>
      <c r="H1169" s="221">
        <v>11.5</v>
      </c>
      <c r="I1169" s="222"/>
      <c r="J1169" s="223">
        <f>ROUND(I1169*H1169,2)</f>
        <v>0</v>
      </c>
      <c r="K1169" s="219" t="s">
        <v>21</v>
      </c>
      <c r="L1169" s="71"/>
      <c r="M1169" s="224" t="s">
        <v>21</v>
      </c>
      <c r="N1169" s="225" t="s">
        <v>43</v>
      </c>
      <c r="O1169" s="46"/>
      <c r="P1169" s="226">
        <f>O1169*H1169</f>
        <v>0</v>
      </c>
      <c r="Q1169" s="226">
        <v>0</v>
      </c>
      <c r="R1169" s="226">
        <f>Q1169*H1169</f>
        <v>0</v>
      </c>
      <c r="S1169" s="226">
        <v>0</v>
      </c>
      <c r="T1169" s="227">
        <f>S1169*H1169</f>
        <v>0</v>
      </c>
      <c r="AR1169" s="23" t="s">
        <v>236</v>
      </c>
      <c r="AT1169" s="23" t="s">
        <v>160</v>
      </c>
      <c r="AU1169" s="23" t="s">
        <v>82</v>
      </c>
      <c r="AY1169" s="23" t="s">
        <v>158</v>
      </c>
      <c r="BE1169" s="228">
        <f>IF(N1169="základní",J1169,0)</f>
        <v>0</v>
      </c>
      <c r="BF1169" s="228">
        <f>IF(N1169="snížená",J1169,0)</f>
        <v>0</v>
      </c>
      <c r="BG1169" s="228">
        <f>IF(N1169="zákl. přenesená",J1169,0)</f>
        <v>0</v>
      </c>
      <c r="BH1169" s="228">
        <f>IF(N1169="sníž. přenesená",J1169,0)</f>
        <v>0</v>
      </c>
      <c r="BI1169" s="228">
        <f>IF(N1169="nulová",J1169,0)</f>
        <v>0</v>
      </c>
      <c r="BJ1169" s="23" t="s">
        <v>77</v>
      </c>
      <c r="BK1169" s="228">
        <f>ROUND(I1169*H1169,2)</f>
        <v>0</v>
      </c>
      <c r="BL1169" s="23" t="s">
        <v>236</v>
      </c>
      <c r="BM1169" s="23" t="s">
        <v>2339</v>
      </c>
    </row>
    <row r="1170" spans="2:51" s="12" customFormat="1" ht="13.5">
      <c r="B1170" s="242"/>
      <c r="C1170" s="243"/>
      <c r="D1170" s="229" t="s">
        <v>208</v>
      </c>
      <c r="E1170" s="244" t="s">
        <v>21</v>
      </c>
      <c r="F1170" s="245" t="s">
        <v>2340</v>
      </c>
      <c r="G1170" s="243"/>
      <c r="H1170" s="246">
        <v>11.5</v>
      </c>
      <c r="I1170" s="247"/>
      <c r="J1170" s="243"/>
      <c r="K1170" s="243"/>
      <c r="L1170" s="248"/>
      <c r="M1170" s="249"/>
      <c r="N1170" s="250"/>
      <c r="O1170" s="250"/>
      <c r="P1170" s="250"/>
      <c r="Q1170" s="250"/>
      <c r="R1170" s="250"/>
      <c r="S1170" s="250"/>
      <c r="T1170" s="251"/>
      <c r="AT1170" s="252" t="s">
        <v>208</v>
      </c>
      <c r="AU1170" s="252" t="s">
        <v>82</v>
      </c>
      <c r="AV1170" s="12" t="s">
        <v>82</v>
      </c>
      <c r="AW1170" s="12" t="s">
        <v>35</v>
      </c>
      <c r="AX1170" s="12" t="s">
        <v>72</v>
      </c>
      <c r="AY1170" s="252" t="s">
        <v>158</v>
      </c>
    </row>
    <row r="1171" spans="2:51" s="13" customFormat="1" ht="13.5">
      <c r="B1171" s="253"/>
      <c r="C1171" s="254"/>
      <c r="D1171" s="229" t="s">
        <v>208</v>
      </c>
      <c r="E1171" s="255" t="s">
        <v>21</v>
      </c>
      <c r="F1171" s="256" t="s">
        <v>211</v>
      </c>
      <c r="G1171" s="254"/>
      <c r="H1171" s="257">
        <v>11.5</v>
      </c>
      <c r="I1171" s="258"/>
      <c r="J1171" s="254"/>
      <c r="K1171" s="254"/>
      <c r="L1171" s="259"/>
      <c r="M1171" s="260"/>
      <c r="N1171" s="261"/>
      <c r="O1171" s="261"/>
      <c r="P1171" s="261"/>
      <c r="Q1171" s="261"/>
      <c r="R1171" s="261"/>
      <c r="S1171" s="261"/>
      <c r="T1171" s="262"/>
      <c r="AT1171" s="263" t="s">
        <v>208</v>
      </c>
      <c r="AU1171" s="263" t="s">
        <v>82</v>
      </c>
      <c r="AV1171" s="13" t="s">
        <v>165</v>
      </c>
      <c r="AW1171" s="13" t="s">
        <v>35</v>
      </c>
      <c r="AX1171" s="13" t="s">
        <v>77</v>
      </c>
      <c r="AY1171" s="263" t="s">
        <v>158</v>
      </c>
    </row>
    <row r="1172" spans="2:65" s="1" customFormat="1" ht="25.5" customHeight="1">
      <c r="B1172" s="45"/>
      <c r="C1172" s="217" t="s">
        <v>2341</v>
      </c>
      <c r="D1172" s="217" t="s">
        <v>160</v>
      </c>
      <c r="E1172" s="218" t="s">
        <v>2342</v>
      </c>
      <c r="F1172" s="219" t="s">
        <v>2343</v>
      </c>
      <c r="G1172" s="220" t="s">
        <v>163</v>
      </c>
      <c r="H1172" s="221">
        <v>12.6</v>
      </c>
      <c r="I1172" s="222"/>
      <c r="J1172" s="223">
        <f>ROUND(I1172*H1172,2)</f>
        <v>0</v>
      </c>
      <c r="K1172" s="219" t="s">
        <v>21</v>
      </c>
      <c r="L1172" s="71"/>
      <c r="M1172" s="224" t="s">
        <v>21</v>
      </c>
      <c r="N1172" s="225" t="s">
        <v>43</v>
      </c>
      <c r="O1172" s="46"/>
      <c r="P1172" s="226">
        <f>O1172*H1172</f>
        <v>0</v>
      </c>
      <c r="Q1172" s="226">
        <v>0</v>
      </c>
      <c r="R1172" s="226">
        <f>Q1172*H1172</f>
        <v>0</v>
      </c>
      <c r="S1172" s="226">
        <v>0</v>
      </c>
      <c r="T1172" s="227">
        <f>S1172*H1172</f>
        <v>0</v>
      </c>
      <c r="AR1172" s="23" t="s">
        <v>236</v>
      </c>
      <c r="AT1172" s="23" t="s">
        <v>160</v>
      </c>
      <c r="AU1172" s="23" t="s">
        <v>82</v>
      </c>
      <c r="AY1172" s="23" t="s">
        <v>158</v>
      </c>
      <c r="BE1172" s="228">
        <f>IF(N1172="základní",J1172,0)</f>
        <v>0</v>
      </c>
      <c r="BF1172" s="228">
        <f>IF(N1172="snížená",J1172,0)</f>
        <v>0</v>
      </c>
      <c r="BG1172" s="228">
        <f>IF(N1172="zákl. přenesená",J1172,0)</f>
        <v>0</v>
      </c>
      <c r="BH1172" s="228">
        <f>IF(N1172="sníž. přenesená",J1172,0)</f>
        <v>0</v>
      </c>
      <c r="BI1172" s="228">
        <f>IF(N1172="nulová",J1172,0)</f>
        <v>0</v>
      </c>
      <c r="BJ1172" s="23" t="s">
        <v>77</v>
      </c>
      <c r="BK1172" s="228">
        <f>ROUND(I1172*H1172,2)</f>
        <v>0</v>
      </c>
      <c r="BL1172" s="23" t="s">
        <v>236</v>
      </c>
      <c r="BM1172" s="23" t="s">
        <v>2344</v>
      </c>
    </row>
    <row r="1173" spans="2:51" s="12" customFormat="1" ht="13.5">
      <c r="B1173" s="242"/>
      <c r="C1173" s="243"/>
      <c r="D1173" s="229" t="s">
        <v>208</v>
      </c>
      <c r="E1173" s="244" t="s">
        <v>21</v>
      </c>
      <c r="F1173" s="245" t="s">
        <v>2345</v>
      </c>
      <c r="G1173" s="243"/>
      <c r="H1173" s="246">
        <v>12.6</v>
      </c>
      <c r="I1173" s="247"/>
      <c r="J1173" s="243"/>
      <c r="K1173" s="243"/>
      <c r="L1173" s="248"/>
      <c r="M1173" s="249"/>
      <c r="N1173" s="250"/>
      <c r="O1173" s="250"/>
      <c r="P1173" s="250"/>
      <c r="Q1173" s="250"/>
      <c r="R1173" s="250"/>
      <c r="S1173" s="250"/>
      <c r="T1173" s="251"/>
      <c r="AT1173" s="252" t="s">
        <v>208</v>
      </c>
      <c r="AU1173" s="252" t="s">
        <v>82</v>
      </c>
      <c r="AV1173" s="12" t="s">
        <v>82</v>
      </c>
      <c r="AW1173" s="12" t="s">
        <v>35</v>
      </c>
      <c r="AX1173" s="12" t="s">
        <v>72</v>
      </c>
      <c r="AY1173" s="252" t="s">
        <v>158</v>
      </c>
    </row>
    <row r="1174" spans="2:51" s="13" customFormat="1" ht="13.5">
      <c r="B1174" s="253"/>
      <c r="C1174" s="254"/>
      <c r="D1174" s="229" t="s">
        <v>208</v>
      </c>
      <c r="E1174" s="255" t="s">
        <v>21</v>
      </c>
      <c r="F1174" s="256" t="s">
        <v>211</v>
      </c>
      <c r="G1174" s="254"/>
      <c r="H1174" s="257">
        <v>12.6</v>
      </c>
      <c r="I1174" s="258"/>
      <c r="J1174" s="254"/>
      <c r="K1174" s="254"/>
      <c r="L1174" s="259"/>
      <c r="M1174" s="260"/>
      <c r="N1174" s="261"/>
      <c r="O1174" s="261"/>
      <c r="P1174" s="261"/>
      <c r="Q1174" s="261"/>
      <c r="R1174" s="261"/>
      <c r="S1174" s="261"/>
      <c r="T1174" s="262"/>
      <c r="AT1174" s="263" t="s">
        <v>208</v>
      </c>
      <c r="AU1174" s="263" t="s">
        <v>82</v>
      </c>
      <c r="AV1174" s="13" t="s">
        <v>165</v>
      </c>
      <c r="AW1174" s="13" t="s">
        <v>35</v>
      </c>
      <c r="AX1174" s="13" t="s">
        <v>77</v>
      </c>
      <c r="AY1174" s="263" t="s">
        <v>158</v>
      </c>
    </row>
    <row r="1175" spans="2:65" s="1" customFormat="1" ht="16.5" customHeight="1">
      <c r="B1175" s="45"/>
      <c r="C1175" s="217" t="s">
        <v>2346</v>
      </c>
      <c r="D1175" s="217" t="s">
        <v>160</v>
      </c>
      <c r="E1175" s="218" t="s">
        <v>2347</v>
      </c>
      <c r="F1175" s="219" t="s">
        <v>2348</v>
      </c>
      <c r="G1175" s="220" t="s">
        <v>163</v>
      </c>
      <c r="H1175" s="221">
        <v>10.436</v>
      </c>
      <c r="I1175" s="222"/>
      <c r="J1175" s="223">
        <f>ROUND(I1175*H1175,2)</f>
        <v>0</v>
      </c>
      <c r="K1175" s="219" t="s">
        <v>21</v>
      </c>
      <c r="L1175" s="71"/>
      <c r="M1175" s="224" t="s">
        <v>21</v>
      </c>
      <c r="N1175" s="225" t="s">
        <v>43</v>
      </c>
      <c r="O1175" s="46"/>
      <c r="P1175" s="226">
        <f>O1175*H1175</f>
        <v>0</v>
      </c>
      <c r="Q1175" s="226">
        <v>0</v>
      </c>
      <c r="R1175" s="226">
        <f>Q1175*H1175</f>
        <v>0</v>
      </c>
      <c r="S1175" s="226">
        <v>0</v>
      </c>
      <c r="T1175" s="227">
        <f>S1175*H1175</f>
        <v>0</v>
      </c>
      <c r="AR1175" s="23" t="s">
        <v>236</v>
      </c>
      <c r="AT1175" s="23" t="s">
        <v>160</v>
      </c>
      <c r="AU1175" s="23" t="s">
        <v>82</v>
      </c>
      <c r="AY1175" s="23" t="s">
        <v>158</v>
      </c>
      <c r="BE1175" s="228">
        <f>IF(N1175="základní",J1175,0)</f>
        <v>0</v>
      </c>
      <c r="BF1175" s="228">
        <f>IF(N1175="snížená",J1175,0)</f>
        <v>0</v>
      </c>
      <c r="BG1175" s="228">
        <f>IF(N1175="zákl. přenesená",J1175,0)</f>
        <v>0</v>
      </c>
      <c r="BH1175" s="228">
        <f>IF(N1175="sníž. přenesená",J1175,0)</f>
        <v>0</v>
      </c>
      <c r="BI1175" s="228">
        <f>IF(N1175="nulová",J1175,0)</f>
        <v>0</v>
      </c>
      <c r="BJ1175" s="23" t="s">
        <v>77</v>
      </c>
      <c r="BK1175" s="228">
        <f>ROUND(I1175*H1175,2)</f>
        <v>0</v>
      </c>
      <c r="BL1175" s="23" t="s">
        <v>236</v>
      </c>
      <c r="BM1175" s="23" t="s">
        <v>2349</v>
      </c>
    </row>
    <row r="1176" spans="2:51" s="12" customFormat="1" ht="13.5">
      <c r="B1176" s="242"/>
      <c r="C1176" s="243"/>
      <c r="D1176" s="229" t="s">
        <v>208</v>
      </c>
      <c r="E1176" s="244" t="s">
        <v>21</v>
      </c>
      <c r="F1176" s="245" t="s">
        <v>2350</v>
      </c>
      <c r="G1176" s="243"/>
      <c r="H1176" s="246">
        <v>10.436</v>
      </c>
      <c r="I1176" s="247"/>
      <c r="J1176" s="243"/>
      <c r="K1176" s="243"/>
      <c r="L1176" s="248"/>
      <c r="M1176" s="249"/>
      <c r="N1176" s="250"/>
      <c r="O1176" s="250"/>
      <c r="P1176" s="250"/>
      <c r="Q1176" s="250"/>
      <c r="R1176" s="250"/>
      <c r="S1176" s="250"/>
      <c r="T1176" s="251"/>
      <c r="AT1176" s="252" t="s">
        <v>208</v>
      </c>
      <c r="AU1176" s="252" t="s">
        <v>82</v>
      </c>
      <c r="AV1176" s="12" t="s">
        <v>82</v>
      </c>
      <c r="AW1176" s="12" t="s">
        <v>35</v>
      </c>
      <c r="AX1176" s="12" t="s">
        <v>72</v>
      </c>
      <c r="AY1176" s="252" t="s">
        <v>158</v>
      </c>
    </row>
    <row r="1177" spans="2:51" s="13" customFormat="1" ht="13.5">
      <c r="B1177" s="253"/>
      <c r="C1177" s="254"/>
      <c r="D1177" s="229" t="s">
        <v>208</v>
      </c>
      <c r="E1177" s="255" t="s">
        <v>21</v>
      </c>
      <c r="F1177" s="256" t="s">
        <v>211</v>
      </c>
      <c r="G1177" s="254"/>
      <c r="H1177" s="257">
        <v>10.436</v>
      </c>
      <c r="I1177" s="258"/>
      <c r="J1177" s="254"/>
      <c r="K1177" s="254"/>
      <c r="L1177" s="259"/>
      <c r="M1177" s="260"/>
      <c r="N1177" s="261"/>
      <c r="O1177" s="261"/>
      <c r="P1177" s="261"/>
      <c r="Q1177" s="261"/>
      <c r="R1177" s="261"/>
      <c r="S1177" s="261"/>
      <c r="T1177" s="262"/>
      <c r="AT1177" s="263" t="s">
        <v>208</v>
      </c>
      <c r="AU1177" s="263" t="s">
        <v>82</v>
      </c>
      <c r="AV1177" s="13" t="s">
        <v>165</v>
      </c>
      <c r="AW1177" s="13" t="s">
        <v>35</v>
      </c>
      <c r="AX1177" s="13" t="s">
        <v>77</v>
      </c>
      <c r="AY1177" s="263" t="s">
        <v>158</v>
      </c>
    </row>
    <row r="1178" spans="2:65" s="1" customFormat="1" ht="16.5" customHeight="1">
      <c r="B1178" s="45"/>
      <c r="C1178" s="217" t="s">
        <v>2351</v>
      </c>
      <c r="D1178" s="217" t="s">
        <v>160</v>
      </c>
      <c r="E1178" s="218" t="s">
        <v>2352</v>
      </c>
      <c r="F1178" s="219" t="s">
        <v>2353</v>
      </c>
      <c r="G1178" s="220" t="s">
        <v>269</v>
      </c>
      <c r="H1178" s="221">
        <v>2</v>
      </c>
      <c r="I1178" s="222"/>
      <c r="J1178" s="223">
        <f>ROUND(I1178*H1178,2)</f>
        <v>0</v>
      </c>
      <c r="K1178" s="219" t="s">
        <v>164</v>
      </c>
      <c r="L1178" s="71"/>
      <c r="M1178" s="224" t="s">
        <v>21</v>
      </c>
      <c r="N1178" s="225" t="s">
        <v>43</v>
      </c>
      <c r="O1178" s="46"/>
      <c r="P1178" s="226">
        <f>O1178*H1178</f>
        <v>0</v>
      </c>
      <c r="Q1178" s="226">
        <v>0</v>
      </c>
      <c r="R1178" s="226">
        <f>Q1178*H1178</f>
        <v>0</v>
      </c>
      <c r="S1178" s="226">
        <v>0</v>
      </c>
      <c r="T1178" s="227">
        <f>S1178*H1178</f>
        <v>0</v>
      </c>
      <c r="AR1178" s="23" t="s">
        <v>236</v>
      </c>
      <c r="AT1178" s="23" t="s">
        <v>160</v>
      </c>
      <c r="AU1178" s="23" t="s">
        <v>82</v>
      </c>
      <c r="AY1178" s="23" t="s">
        <v>158</v>
      </c>
      <c r="BE1178" s="228">
        <f>IF(N1178="základní",J1178,0)</f>
        <v>0</v>
      </c>
      <c r="BF1178" s="228">
        <f>IF(N1178="snížená",J1178,0)</f>
        <v>0</v>
      </c>
      <c r="BG1178" s="228">
        <f>IF(N1178="zákl. přenesená",J1178,0)</f>
        <v>0</v>
      </c>
      <c r="BH1178" s="228">
        <f>IF(N1178="sníž. přenesená",J1178,0)</f>
        <v>0</v>
      </c>
      <c r="BI1178" s="228">
        <f>IF(N1178="nulová",J1178,0)</f>
        <v>0</v>
      </c>
      <c r="BJ1178" s="23" t="s">
        <v>77</v>
      </c>
      <c r="BK1178" s="228">
        <f>ROUND(I1178*H1178,2)</f>
        <v>0</v>
      </c>
      <c r="BL1178" s="23" t="s">
        <v>236</v>
      </c>
      <c r="BM1178" s="23" t="s">
        <v>2354</v>
      </c>
    </row>
    <row r="1179" spans="2:47" s="1" customFormat="1" ht="13.5">
      <c r="B1179" s="45"/>
      <c r="C1179" s="73"/>
      <c r="D1179" s="229" t="s">
        <v>167</v>
      </c>
      <c r="E1179" s="73"/>
      <c r="F1179" s="230" t="s">
        <v>2355</v>
      </c>
      <c r="G1179" s="73"/>
      <c r="H1179" s="73"/>
      <c r="I1179" s="188"/>
      <c r="J1179" s="73"/>
      <c r="K1179" s="73"/>
      <c r="L1179" s="71"/>
      <c r="M1179" s="231"/>
      <c r="N1179" s="46"/>
      <c r="O1179" s="46"/>
      <c r="P1179" s="46"/>
      <c r="Q1179" s="46"/>
      <c r="R1179" s="46"/>
      <c r="S1179" s="46"/>
      <c r="T1179" s="94"/>
      <c r="AT1179" s="23" t="s">
        <v>167</v>
      </c>
      <c r="AU1179" s="23" t="s">
        <v>82</v>
      </c>
    </row>
    <row r="1180" spans="2:65" s="1" customFormat="1" ht="25.5" customHeight="1">
      <c r="B1180" s="45"/>
      <c r="C1180" s="264" t="s">
        <v>2356</v>
      </c>
      <c r="D1180" s="264" t="s">
        <v>261</v>
      </c>
      <c r="E1180" s="265" t="s">
        <v>2357</v>
      </c>
      <c r="F1180" s="266" t="s">
        <v>2358</v>
      </c>
      <c r="G1180" s="267" t="s">
        <v>584</v>
      </c>
      <c r="H1180" s="268">
        <v>2</v>
      </c>
      <c r="I1180" s="269"/>
      <c r="J1180" s="270">
        <f>ROUND(I1180*H1180,2)</f>
        <v>0</v>
      </c>
      <c r="K1180" s="266" t="s">
        <v>21</v>
      </c>
      <c r="L1180" s="271"/>
      <c r="M1180" s="272" t="s">
        <v>21</v>
      </c>
      <c r="N1180" s="273" t="s">
        <v>43</v>
      </c>
      <c r="O1180" s="46"/>
      <c r="P1180" s="226">
        <f>O1180*H1180</f>
        <v>0</v>
      </c>
      <c r="Q1180" s="226">
        <v>0</v>
      </c>
      <c r="R1180" s="226">
        <f>Q1180*H1180</f>
        <v>0</v>
      </c>
      <c r="S1180" s="226">
        <v>0</v>
      </c>
      <c r="T1180" s="227">
        <f>S1180*H1180</f>
        <v>0</v>
      </c>
      <c r="AR1180" s="23" t="s">
        <v>312</v>
      </c>
      <c r="AT1180" s="23" t="s">
        <v>261</v>
      </c>
      <c r="AU1180" s="23" t="s">
        <v>82</v>
      </c>
      <c r="AY1180" s="23" t="s">
        <v>158</v>
      </c>
      <c r="BE1180" s="228">
        <f>IF(N1180="základní",J1180,0)</f>
        <v>0</v>
      </c>
      <c r="BF1180" s="228">
        <f>IF(N1180="snížená",J1180,0)</f>
        <v>0</v>
      </c>
      <c r="BG1180" s="228">
        <f>IF(N1180="zákl. přenesená",J1180,0)</f>
        <v>0</v>
      </c>
      <c r="BH1180" s="228">
        <f>IF(N1180="sníž. přenesená",J1180,0)</f>
        <v>0</v>
      </c>
      <c r="BI1180" s="228">
        <f>IF(N1180="nulová",J1180,0)</f>
        <v>0</v>
      </c>
      <c r="BJ1180" s="23" t="s">
        <v>77</v>
      </c>
      <c r="BK1180" s="228">
        <f>ROUND(I1180*H1180,2)</f>
        <v>0</v>
      </c>
      <c r="BL1180" s="23" t="s">
        <v>236</v>
      </c>
      <c r="BM1180" s="23" t="s">
        <v>2359</v>
      </c>
    </row>
    <row r="1181" spans="2:65" s="1" customFormat="1" ht="25.5" customHeight="1">
      <c r="B1181" s="45"/>
      <c r="C1181" s="217" t="s">
        <v>2360</v>
      </c>
      <c r="D1181" s="217" t="s">
        <v>160</v>
      </c>
      <c r="E1181" s="218" t="s">
        <v>2361</v>
      </c>
      <c r="F1181" s="219" t="s">
        <v>2362</v>
      </c>
      <c r="G1181" s="220" t="s">
        <v>269</v>
      </c>
      <c r="H1181" s="221">
        <v>2</v>
      </c>
      <c r="I1181" s="222"/>
      <c r="J1181" s="223">
        <f>ROUND(I1181*H1181,2)</f>
        <v>0</v>
      </c>
      <c r="K1181" s="219" t="s">
        <v>164</v>
      </c>
      <c r="L1181" s="71"/>
      <c r="M1181" s="224" t="s">
        <v>21</v>
      </c>
      <c r="N1181" s="225" t="s">
        <v>43</v>
      </c>
      <c r="O1181" s="46"/>
      <c r="P1181" s="226">
        <f>O1181*H1181</f>
        <v>0</v>
      </c>
      <c r="Q1181" s="226">
        <v>0</v>
      </c>
      <c r="R1181" s="226">
        <f>Q1181*H1181</f>
        <v>0</v>
      </c>
      <c r="S1181" s="226">
        <v>0</v>
      </c>
      <c r="T1181" s="227">
        <f>S1181*H1181</f>
        <v>0</v>
      </c>
      <c r="AR1181" s="23" t="s">
        <v>236</v>
      </c>
      <c r="AT1181" s="23" t="s">
        <v>160</v>
      </c>
      <c r="AU1181" s="23" t="s">
        <v>82</v>
      </c>
      <c r="AY1181" s="23" t="s">
        <v>158</v>
      </c>
      <c r="BE1181" s="228">
        <f>IF(N1181="základní",J1181,0)</f>
        <v>0</v>
      </c>
      <c r="BF1181" s="228">
        <f>IF(N1181="snížená",J1181,0)</f>
        <v>0</v>
      </c>
      <c r="BG1181" s="228">
        <f>IF(N1181="zákl. přenesená",J1181,0)</f>
        <v>0</v>
      </c>
      <c r="BH1181" s="228">
        <f>IF(N1181="sníž. přenesená",J1181,0)</f>
        <v>0</v>
      </c>
      <c r="BI1181" s="228">
        <f>IF(N1181="nulová",J1181,0)</f>
        <v>0</v>
      </c>
      <c r="BJ1181" s="23" t="s">
        <v>77</v>
      </c>
      <c r="BK1181" s="228">
        <f>ROUND(I1181*H1181,2)</f>
        <v>0</v>
      </c>
      <c r="BL1181" s="23" t="s">
        <v>236</v>
      </c>
      <c r="BM1181" s="23" t="s">
        <v>2363</v>
      </c>
    </row>
    <row r="1182" spans="2:47" s="1" customFormat="1" ht="13.5">
      <c r="B1182" s="45"/>
      <c r="C1182" s="73"/>
      <c r="D1182" s="229" t="s">
        <v>167</v>
      </c>
      <c r="E1182" s="73"/>
      <c r="F1182" s="230" t="s">
        <v>2364</v>
      </c>
      <c r="G1182" s="73"/>
      <c r="H1182" s="73"/>
      <c r="I1182" s="188"/>
      <c r="J1182" s="73"/>
      <c r="K1182" s="73"/>
      <c r="L1182" s="71"/>
      <c r="M1182" s="231"/>
      <c r="N1182" s="46"/>
      <c r="O1182" s="46"/>
      <c r="P1182" s="46"/>
      <c r="Q1182" s="46"/>
      <c r="R1182" s="46"/>
      <c r="S1182" s="46"/>
      <c r="T1182" s="94"/>
      <c r="AT1182" s="23" t="s">
        <v>167</v>
      </c>
      <c r="AU1182" s="23" t="s">
        <v>82</v>
      </c>
    </row>
    <row r="1183" spans="2:65" s="1" customFormat="1" ht="25.5" customHeight="1">
      <c r="B1183" s="45"/>
      <c r="C1183" s="264" t="s">
        <v>2365</v>
      </c>
      <c r="D1183" s="264" t="s">
        <v>261</v>
      </c>
      <c r="E1183" s="265" t="s">
        <v>2366</v>
      </c>
      <c r="F1183" s="266" t="s">
        <v>2367</v>
      </c>
      <c r="G1183" s="267" t="s">
        <v>584</v>
      </c>
      <c r="H1183" s="268">
        <v>2</v>
      </c>
      <c r="I1183" s="269"/>
      <c r="J1183" s="270">
        <f>ROUND(I1183*H1183,2)</f>
        <v>0</v>
      </c>
      <c r="K1183" s="266" t="s">
        <v>21</v>
      </c>
      <c r="L1183" s="271"/>
      <c r="M1183" s="272" t="s">
        <v>21</v>
      </c>
      <c r="N1183" s="273" t="s">
        <v>43</v>
      </c>
      <c r="O1183" s="46"/>
      <c r="P1183" s="226">
        <f>O1183*H1183</f>
        <v>0</v>
      </c>
      <c r="Q1183" s="226">
        <v>0</v>
      </c>
      <c r="R1183" s="226">
        <f>Q1183*H1183</f>
        <v>0</v>
      </c>
      <c r="S1183" s="226">
        <v>0</v>
      </c>
      <c r="T1183" s="227">
        <f>S1183*H1183</f>
        <v>0</v>
      </c>
      <c r="AR1183" s="23" t="s">
        <v>312</v>
      </c>
      <c r="AT1183" s="23" t="s">
        <v>261</v>
      </c>
      <c r="AU1183" s="23" t="s">
        <v>82</v>
      </c>
      <c r="AY1183" s="23" t="s">
        <v>158</v>
      </c>
      <c r="BE1183" s="228">
        <f>IF(N1183="základní",J1183,0)</f>
        <v>0</v>
      </c>
      <c r="BF1183" s="228">
        <f>IF(N1183="snížená",J1183,0)</f>
        <v>0</v>
      </c>
      <c r="BG1183" s="228">
        <f>IF(N1183="zákl. přenesená",J1183,0)</f>
        <v>0</v>
      </c>
      <c r="BH1183" s="228">
        <f>IF(N1183="sníž. přenesená",J1183,0)</f>
        <v>0</v>
      </c>
      <c r="BI1183" s="228">
        <f>IF(N1183="nulová",J1183,0)</f>
        <v>0</v>
      </c>
      <c r="BJ1183" s="23" t="s">
        <v>77</v>
      </c>
      <c r="BK1183" s="228">
        <f>ROUND(I1183*H1183,2)</f>
        <v>0</v>
      </c>
      <c r="BL1183" s="23" t="s">
        <v>236</v>
      </c>
      <c r="BM1183" s="23" t="s">
        <v>2368</v>
      </c>
    </row>
    <row r="1184" spans="2:65" s="1" customFormat="1" ht="25.5" customHeight="1">
      <c r="B1184" s="45"/>
      <c r="C1184" s="217" t="s">
        <v>2369</v>
      </c>
      <c r="D1184" s="217" t="s">
        <v>160</v>
      </c>
      <c r="E1184" s="218" t="s">
        <v>2370</v>
      </c>
      <c r="F1184" s="219" t="s">
        <v>2371</v>
      </c>
      <c r="G1184" s="220" t="s">
        <v>400</v>
      </c>
      <c r="H1184" s="221">
        <v>1</v>
      </c>
      <c r="I1184" s="222"/>
      <c r="J1184" s="223">
        <f>ROUND(I1184*H1184,2)</f>
        <v>0</v>
      </c>
      <c r="K1184" s="219" t="s">
        <v>21</v>
      </c>
      <c r="L1184" s="71"/>
      <c r="M1184" s="224" t="s">
        <v>21</v>
      </c>
      <c r="N1184" s="225" t="s">
        <v>43</v>
      </c>
      <c r="O1184" s="46"/>
      <c r="P1184" s="226">
        <f>O1184*H1184</f>
        <v>0</v>
      </c>
      <c r="Q1184" s="226">
        <v>0</v>
      </c>
      <c r="R1184" s="226">
        <f>Q1184*H1184</f>
        <v>0</v>
      </c>
      <c r="S1184" s="226">
        <v>0</v>
      </c>
      <c r="T1184" s="227">
        <f>S1184*H1184</f>
        <v>0</v>
      </c>
      <c r="AR1184" s="23" t="s">
        <v>236</v>
      </c>
      <c r="AT1184" s="23" t="s">
        <v>160</v>
      </c>
      <c r="AU1184" s="23" t="s">
        <v>82</v>
      </c>
      <c r="AY1184" s="23" t="s">
        <v>158</v>
      </c>
      <c r="BE1184" s="228">
        <f>IF(N1184="základní",J1184,0)</f>
        <v>0</v>
      </c>
      <c r="BF1184" s="228">
        <f>IF(N1184="snížená",J1184,0)</f>
        <v>0</v>
      </c>
      <c r="BG1184" s="228">
        <f>IF(N1184="zákl. přenesená",J1184,0)</f>
        <v>0</v>
      </c>
      <c r="BH1184" s="228">
        <f>IF(N1184="sníž. přenesená",J1184,0)</f>
        <v>0</v>
      </c>
      <c r="BI1184" s="228">
        <f>IF(N1184="nulová",J1184,0)</f>
        <v>0</v>
      </c>
      <c r="BJ1184" s="23" t="s">
        <v>77</v>
      </c>
      <c r="BK1184" s="228">
        <f>ROUND(I1184*H1184,2)</f>
        <v>0</v>
      </c>
      <c r="BL1184" s="23" t="s">
        <v>236</v>
      </c>
      <c r="BM1184" s="23" t="s">
        <v>2372</v>
      </c>
    </row>
    <row r="1185" spans="2:65" s="1" customFormat="1" ht="25.5" customHeight="1">
      <c r="B1185" s="45"/>
      <c r="C1185" s="217" t="s">
        <v>2373</v>
      </c>
      <c r="D1185" s="217" t="s">
        <v>160</v>
      </c>
      <c r="E1185" s="218" t="s">
        <v>2374</v>
      </c>
      <c r="F1185" s="219" t="s">
        <v>2375</v>
      </c>
      <c r="G1185" s="220" t="s">
        <v>400</v>
      </c>
      <c r="H1185" s="221">
        <v>1</v>
      </c>
      <c r="I1185" s="222"/>
      <c r="J1185" s="223">
        <f>ROUND(I1185*H1185,2)</f>
        <v>0</v>
      </c>
      <c r="K1185" s="219" t="s">
        <v>21</v>
      </c>
      <c r="L1185" s="71"/>
      <c r="M1185" s="224" t="s">
        <v>21</v>
      </c>
      <c r="N1185" s="225" t="s">
        <v>43</v>
      </c>
      <c r="O1185" s="46"/>
      <c r="P1185" s="226">
        <f>O1185*H1185</f>
        <v>0</v>
      </c>
      <c r="Q1185" s="226">
        <v>0</v>
      </c>
      <c r="R1185" s="226">
        <f>Q1185*H1185</f>
        <v>0</v>
      </c>
      <c r="S1185" s="226">
        <v>0</v>
      </c>
      <c r="T1185" s="227">
        <f>S1185*H1185</f>
        <v>0</v>
      </c>
      <c r="AR1185" s="23" t="s">
        <v>236</v>
      </c>
      <c r="AT1185" s="23" t="s">
        <v>160</v>
      </c>
      <c r="AU1185" s="23" t="s">
        <v>82</v>
      </c>
      <c r="AY1185" s="23" t="s">
        <v>158</v>
      </c>
      <c r="BE1185" s="228">
        <f>IF(N1185="základní",J1185,0)</f>
        <v>0</v>
      </c>
      <c r="BF1185" s="228">
        <f>IF(N1185="snížená",J1185,0)</f>
        <v>0</v>
      </c>
      <c r="BG1185" s="228">
        <f>IF(N1185="zákl. přenesená",J1185,0)</f>
        <v>0</v>
      </c>
      <c r="BH1185" s="228">
        <f>IF(N1185="sníž. přenesená",J1185,0)</f>
        <v>0</v>
      </c>
      <c r="BI1185" s="228">
        <f>IF(N1185="nulová",J1185,0)</f>
        <v>0</v>
      </c>
      <c r="BJ1185" s="23" t="s">
        <v>77</v>
      </c>
      <c r="BK1185" s="228">
        <f>ROUND(I1185*H1185,2)</f>
        <v>0</v>
      </c>
      <c r="BL1185" s="23" t="s">
        <v>236</v>
      </c>
      <c r="BM1185" s="23" t="s">
        <v>2376</v>
      </c>
    </row>
    <row r="1186" spans="2:65" s="1" customFormat="1" ht="25.5" customHeight="1">
      <c r="B1186" s="45"/>
      <c r="C1186" s="217" t="s">
        <v>2377</v>
      </c>
      <c r="D1186" s="217" t="s">
        <v>160</v>
      </c>
      <c r="E1186" s="218" t="s">
        <v>2378</v>
      </c>
      <c r="F1186" s="219" t="s">
        <v>2379</v>
      </c>
      <c r="G1186" s="220" t="s">
        <v>400</v>
      </c>
      <c r="H1186" s="221">
        <v>1</v>
      </c>
      <c r="I1186" s="222"/>
      <c r="J1186" s="223">
        <f>ROUND(I1186*H1186,2)</f>
        <v>0</v>
      </c>
      <c r="K1186" s="219" t="s">
        <v>21</v>
      </c>
      <c r="L1186" s="71"/>
      <c r="M1186" s="224" t="s">
        <v>21</v>
      </c>
      <c r="N1186" s="225" t="s">
        <v>43</v>
      </c>
      <c r="O1186" s="46"/>
      <c r="P1186" s="226">
        <f>O1186*H1186</f>
        <v>0</v>
      </c>
      <c r="Q1186" s="226">
        <v>0</v>
      </c>
      <c r="R1186" s="226">
        <f>Q1186*H1186</f>
        <v>0</v>
      </c>
      <c r="S1186" s="226">
        <v>0</v>
      </c>
      <c r="T1186" s="227">
        <f>S1186*H1186</f>
        <v>0</v>
      </c>
      <c r="AR1186" s="23" t="s">
        <v>236</v>
      </c>
      <c r="AT1186" s="23" t="s">
        <v>160</v>
      </c>
      <c r="AU1186" s="23" t="s">
        <v>82</v>
      </c>
      <c r="AY1186" s="23" t="s">
        <v>158</v>
      </c>
      <c r="BE1186" s="228">
        <f>IF(N1186="základní",J1186,0)</f>
        <v>0</v>
      </c>
      <c r="BF1186" s="228">
        <f>IF(N1186="snížená",J1186,0)</f>
        <v>0</v>
      </c>
      <c r="BG1186" s="228">
        <f>IF(N1186="zákl. přenesená",J1186,0)</f>
        <v>0</v>
      </c>
      <c r="BH1186" s="228">
        <f>IF(N1186="sníž. přenesená",J1186,0)</f>
        <v>0</v>
      </c>
      <c r="BI1186" s="228">
        <f>IF(N1186="nulová",J1186,0)</f>
        <v>0</v>
      </c>
      <c r="BJ1186" s="23" t="s">
        <v>77</v>
      </c>
      <c r="BK1186" s="228">
        <f>ROUND(I1186*H1186,2)</f>
        <v>0</v>
      </c>
      <c r="BL1186" s="23" t="s">
        <v>236</v>
      </c>
      <c r="BM1186" s="23" t="s">
        <v>2380</v>
      </c>
    </row>
    <row r="1187" spans="2:65" s="1" customFormat="1" ht="16.5" customHeight="1">
      <c r="B1187" s="45"/>
      <c r="C1187" s="217" t="s">
        <v>2381</v>
      </c>
      <c r="D1187" s="217" t="s">
        <v>160</v>
      </c>
      <c r="E1187" s="218" t="s">
        <v>2382</v>
      </c>
      <c r="F1187" s="219" t="s">
        <v>2383</v>
      </c>
      <c r="G1187" s="220" t="s">
        <v>163</v>
      </c>
      <c r="H1187" s="221">
        <v>13.2</v>
      </c>
      <c r="I1187" s="222"/>
      <c r="J1187" s="223">
        <f>ROUND(I1187*H1187,2)</f>
        <v>0</v>
      </c>
      <c r="K1187" s="219" t="s">
        <v>21</v>
      </c>
      <c r="L1187" s="71"/>
      <c r="M1187" s="224" t="s">
        <v>21</v>
      </c>
      <c r="N1187" s="225" t="s">
        <v>43</v>
      </c>
      <c r="O1187" s="46"/>
      <c r="P1187" s="226">
        <f>O1187*H1187</f>
        <v>0</v>
      </c>
      <c r="Q1187" s="226">
        <v>0</v>
      </c>
      <c r="R1187" s="226">
        <f>Q1187*H1187</f>
        <v>0</v>
      </c>
      <c r="S1187" s="226">
        <v>0</v>
      </c>
      <c r="T1187" s="227">
        <f>S1187*H1187</f>
        <v>0</v>
      </c>
      <c r="AR1187" s="23" t="s">
        <v>236</v>
      </c>
      <c r="AT1187" s="23" t="s">
        <v>160</v>
      </c>
      <c r="AU1187" s="23" t="s">
        <v>82</v>
      </c>
      <c r="AY1187" s="23" t="s">
        <v>158</v>
      </c>
      <c r="BE1187" s="228">
        <f>IF(N1187="základní",J1187,0)</f>
        <v>0</v>
      </c>
      <c r="BF1187" s="228">
        <f>IF(N1187="snížená",J1187,0)</f>
        <v>0</v>
      </c>
      <c r="BG1187" s="228">
        <f>IF(N1187="zákl. přenesená",J1187,0)</f>
        <v>0</v>
      </c>
      <c r="BH1187" s="228">
        <f>IF(N1187="sníž. přenesená",J1187,0)</f>
        <v>0</v>
      </c>
      <c r="BI1187" s="228">
        <f>IF(N1187="nulová",J1187,0)</f>
        <v>0</v>
      </c>
      <c r="BJ1187" s="23" t="s">
        <v>77</v>
      </c>
      <c r="BK1187" s="228">
        <f>ROUND(I1187*H1187,2)</f>
        <v>0</v>
      </c>
      <c r="BL1187" s="23" t="s">
        <v>236</v>
      </c>
      <c r="BM1187" s="23" t="s">
        <v>2384</v>
      </c>
    </row>
    <row r="1188" spans="2:51" s="12" customFormat="1" ht="13.5">
      <c r="B1188" s="242"/>
      <c r="C1188" s="243"/>
      <c r="D1188" s="229" t="s">
        <v>208</v>
      </c>
      <c r="E1188" s="244" t="s">
        <v>21</v>
      </c>
      <c r="F1188" s="245" t="s">
        <v>2385</v>
      </c>
      <c r="G1188" s="243"/>
      <c r="H1188" s="246">
        <v>13.2</v>
      </c>
      <c r="I1188" s="247"/>
      <c r="J1188" s="243"/>
      <c r="K1188" s="243"/>
      <c r="L1188" s="248"/>
      <c r="M1188" s="249"/>
      <c r="N1188" s="250"/>
      <c r="O1188" s="250"/>
      <c r="P1188" s="250"/>
      <c r="Q1188" s="250"/>
      <c r="R1188" s="250"/>
      <c r="S1188" s="250"/>
      <c r="T1188" s="251"/>
      <c r="AT1188" s="252" t="s">
        <v>208</v>
      </c>
      <c r="AU1188" s="252" t="s">
        <v>82</v>
      </c>
      <c r="AV1188" s="12" t="s">
        <v>82</v>
      </c>
      <c r="AW1188" s="12" t="s">
        <v>35</v>
      </c>
      <c r="AX1188" s="12" t="s">
        <v>72</v>
      </c>
      <c r="AY1188" s="252" t="s">
        <v>158</v>
      </c>
    </row>
    <row r="1189" spans="2:51" s="13" customFormat="1" ht="13.5">
      <c r="B1189" s="253"/>
      <c r="C1189" s="254"/>
      <c r="D1189" s="229" t="s">
        <v>208</v>
      </c>
      <c r="E1189" s="255" t="s">
        <v>21</v>
      </c>
      <c r="F1189" s="256" t="s">
        <v>211</v>
      </c>
      <c r="G1189" s="254"/>
      <c r="H1189" s="257">
        <v>13.2</v>
      </c>
      <c r="I1189" s="258"/>
      <c r="J1189" s="254"/>
      <c r="K1189" s="254"/>
      <c r="L1189" s="259"/>
      <c r="M1189" s="260"/>
      <c r="N1189" s="261"/>
      <c r="O1189" s="261"/>
      <c r="P1189" s="261"/>
      <c r="Q1189" s="261"/>
      <c r="R1189" s="261"/>
      <c r="S1189" s="261"/>
      <c r="T1189" s="262"/>
      <c r="AT1189" s="263" t="s">
        <v>208</v>
      </c>
      <c r="AU1189" s="263" t="s">
        <v>82</v>
      </c>
      <c r="AV1189" s="13" t="s">
        <v>165</v>
      </c>
      <c r="AW1189" s="13" t="s">
        <v>35</v>
      </c>
      <c r="AX1189" s="13" t="s">
        <v>77</v>
      </c>
      <c r="AY1189" s="263" t="s">
        <v>158</v>
      </c>
    </row>
    <row r="1190" spans="2:65" s="1" customFormat="1" ht="25.5" customHeight="1">
      <c r="B1190" s="45"/>
      <c r="C1190" s="217" t="s">
        <v>2386</v>
      </c>
      <c r="D1190" s="217" t="s">
        <v>160</v>
      </c>
      <c r="E1190" s="218" t="s">
        <v>2387</v>
      </c>
      <c r="F1190" s="219" t="s">
        <v>2388</v>
      </c>
      <c r="G1190" s="220" t="s">
        <v>269</v>
      </c>
      <c r="H1190" s="221">
        <v>1</v>
      </c>
      <c r="I1190" s="222"/>
      <c r="J1190" s="223">
        <f>ROUND(I1190*H1190,2)</f>
        <v>0</v>
      </c>
      <c r="K1190" s="219" t="s">
        <v>21</v>
      </c>
      <c r="L1190" s="71"/>
      <c r="M1190" s="224" t="s">
        <v>21</v>
      </c>
      <c r="N1190" s="225" t="s">
        <v>43</v>
      </c>
      <c r="O1190" s="46"/>
      <c r="P1190" s="226">
        <f>O1190*H1190</f>
        <v>0</v>
      </c>
      <c r="Q1190" s="226">
        <v>0</v>
      </c>
      <c r="R1190" s="226">
        <f>Q1190*H1190</f>
        <v>0</v>
      </c>
      <c r="S1190" s="226">
        <v>0</v>
      </c>
      <c r="T1190" s="227">
        <f>S1190*H1190</f>
        <v>0</v>
      </c>
      <c r="AR1190" s="23" t="s">
        <v>236</v>
      </c>
      <c r="AT1190" s="23" t="s">
        <v>160</v>
      </c>
      <c r="AU1190" s="23" t="s">
        <v>82</v>
      </c>
      <c r="AY1190" s="23" t="s">
        <v>158</v>
      </c>
      <c r="BE1190" s="228">
        <f>IF(N1190="základní",J1190,0)</f>
        <v>0</v>
      </c>
      <c r="BF1190" s="228">
        <f>IF(N1190="snížená",J1190,0)</f>
        <v>0</v>
      </c>
      <c r="BG1190" s="228">
        <f>IF(N1190="zákl. přenesená",J1190,0)</f>
        <v>0</v>
      </c>
      <c r="BH1190" s="228">
        <f>IF(N1190="sníž. přenesená",J1190,0)</f>
        <v>0</v>
      </c>
      <c r="BI1190" s="228">
        <f>IF(N1190="nulová",J1190,0)</f>
        <v>0</v>
      </c>
      <c r="BJ1190" s="23" t="s">
        <v>77</v>
      </c>
      <c r="BK1190" s="228">
        <f>ROUND(I1190*H1190,2)</f>
        <v>0</v>
      </c>
      <c r="BL1190" s="23" t="s">
        <v>236</v>
      </c>
      <c r="BM1190" s="23" t="s">
        <v>2389</v>
      </c>
    </row>
    <row r="1191" spans="2:65" s="1" customFormat="1" ht="38.25" customHeight="1">
      <c r="B1191" s="45"/>
      <c r="C1191" s="217" t="s">
        <v>2390</v>
      </c>
      <c r="D1191" s="217" t="s">
        <v>160</v>
      </c>
      <c r="E1191" s="218" t="s">
        <v>2391</v>
      </c>
      <c r="F1191" s="219" t="s">
        <v>2392</v>
      </c>
      <c r="G1191" s="220" t="s">
        <v>400</v>
      </c>
      <c r="H1191" s="221">
        <v>1</v>
      </c>
      <c r="I1191" s="222"/>
      <c r="J1191" s="223">
        <f>ROUND(I1191*H1191,2)</f>
        <v>0</v>
      </c>
      <c r="K1191" s="219" t="s">
        <v>21</v>
      </c>
      <c r="L1191" s="71"/>
      <c r="M1191" s="224" t="s">
        <v>21</v>
      </c>
      <c r="N1191" s="225" t="s">
        <v>43</v>
      </c>
      <c r="O1191" s="46"/>
      <c r="P1191" s="226">
        <f>O1191*H1191</f>
        <v>0</v>
      </c>
      <c r="Q1191" s="226">
        <v>0</v>
      </c>
      <c r="R1191" s="226">
        <f>Q1191*H1191</f>
        <v>0</v>
      </c>
      <c r="S1191" s="226">
        <v>0</v>
      </c>
      <c r="T1191" s="227">
        <f>S1191*H1191</f>
        <v>0</v>
      </c>
      <c r="AR1191" s="23" t="s">
        <v>236</v>
      </c>
      <c r="AT1191" s="23" t="s">
        <v>160</v>
      </c>
      <c r="AU1191" s="23" t="s">
        <v>82</v>
      </c>
      <c r="AY1191" s="23" t="s">
        <v>158</v>
      </c>
      <c r="BE1191" s="228">
        <f>IF(N1191="základní",J1191,0)</f>
        <v>0</v>
      </c>
      <c r="BF1191" s="228">
        <f>IF(N1191="snížená",J1191,0)</f>
        <v>0</v>
      </c>
      <c r="BG1191" s="228">
        <f>IF(N1191="zákl. přenesená",J1191,0)</f>
        <v>0</v>
      </c>
      <c r="BH1191" s="228">
        <f>IF(N1191="sníž. přenesená",J1191,0)</f>
        <v>0</v>
      </c>
      <c r="BI1191" s="228">
        <f>IF(N1191="nulová",J1191,0)</f>
        <v>0</v>
      </c>
      <c r="BJ1191" s="23" t="s">
        <v>77</v>
      </c>
      <c r="BK1191" s="228">
        <f>ROUND(I1191*H1191,2)</f>
        <v>0</v>
      </c>
      <c r="BL1191" s="23" t="s">
        <v>236</v>
      </c>
      <c r="BM1191" s="23" t="s">
        <v>2393</v>
      </c>
    </row>
    <row r="1192" spans="2:65" s="1" customFormat="1" ht="51" customHeight="1">
      <c r="B1192" s="45"/>
      <c r="C1192" s="217" t="s">
        <v>2394</v>
      </c>
      <c r="D1192" s="217" t="s">
        <v>160</v>
      </c>
      <c r="E1192" s="218" t="s">
        <v>2395</v>
      </c>
      <c r="F1192" s="219" t="s">
        <v>2396</v>
      </c>
      <c r="G1192" s="220" t="s">
        <v>400</v>
      </c>
      <c r="H1192" s="221">
        <v>1</v>
      </c>
      <c r="I1192" s="222"/>
      <c r="J1192" s="223">
        <f>ROUND(I1192*H1192,2)</f>
        <v>0</v>
      </c>
      <c r="K1192" s="219" t="s">
        <v>21</v>
      </c>
      <c r="L1192" s="71"/>
      <c r="M1192" s="224" t="s">
        <v>21</v>
      </c>
      <c r="N1192" s="225" t="s">
        <v>43</v>
      </c>
      <c r="O1192" s="46"/>
      <c r="P1192" s="226">
        <f>O1192*H1192</f>
        <v>0</v>
      </c>
      <c r="Q1192" s="226">
        <v>0</v>
      </c>
      <c r="R1192" s="226">
        <f>Q1192*H1192</f>
        <v>0</v>
      </c>
      <c r="S1192" s="226">
        <v>0</v>
      </c>
      <c r="T1192" s="227">
        <f>S1192*H1192</f>
        <v>0</v>
      </c>
      <c r="AR1192" s="23" t="s">
        <v>236</v>
      </c>
      <c r="AT1192" s="23" t="s">
        <v>160</v>
      </c>
      <c r="AU1192" s="23" t="s">
        <v>82</v>
      </c>
      <c r="AY1192" s="23" t="s">
        <v>158</v>
      </c>
      <c r="BE1192" s="228">
        <f>IF(N1192="základní",J1192,0)</f>
        <v>0</v>
      </c>
      <c r="BF1192" s="228">
        <f>IF(N1192="snížená",J1192,0)</f>
        <v>0</v>
      </c>
      <c r="BG1192" s="228">
        <f>IF(N1192="zákl. přenesená",J1192,0)</f>
        <v>0</v>
      </c>
      <c r="BH1192" s="228">
        <f>IF(N1192="sníž. přenesená",J1192,0)</f>
        <v>0</v>
      </c>
      <c r="BI1192" s="228">
        <f>IF(N1192="nulová",J1192,0)</f>
        <v>0</v>
      </c>
      <c r="BJ1192" s="23" t="s">
        <v>77</v>
      </c>
      <c r="BK1192" s="228">
        <f>ROUND(I1192*H1192,2)</f>
        <v>0</v>
      </c>
      <c r="BL1192" s="23" t="s">
        <v>236</v>
      </c>
      <c r="BM1192" s="23" t="s">
        <v>2397</v>
      </c>
    </row>
    <row r="1193" spans="2:65" s="1" customFormat="1" ht="38.25" customHeight="1">
      <c r="B1193" s="45"/>
      <c r="C1193" s="217" t="s">
        <v>2398</v>
      </c>
      <c r="D1193" s="217" t="s">
        <v>160</v>
      </c>
      <c r="E1193" s="218" t="s">
        <v>2399</v>
      </c>
      <c r="F1193" s="219" t="s">
        <v>2400</v>
      </c>
      <c r="G1193" s="220" t="s">
        <v>269</v>
      </c>
      <c r="H1193" s="221">
        <v>2</v>
      </c>
      <c r="I1193" s="222"/>
      <c r="J1193" s="223">
        <f>ROUND(I1193*H1193,2)</f>
        <v>0</v>
      </c>
      <c r="K1193" s="219" t="s">
        <v>21</v>
      </c>
      <c r="L1193" s="71"/>
      <c r="M1193" s="224" t="s">
        <v>21</v>
      </c>
      <c r="N1193" s="225" t="s">
        <v>43</v>
      </c>
      <c r="O1193" s="46"/>
      <c r="P1193" s="226">
        <f>O1193*H1193</f>
        <v>0</v>
      </c>
      <c r="Q1193" s="226">
        <v>0</v>
      </c>
      <c r="R1193" s="226">
        <f>Q1193*H1193</f>
        <v>0</v>
      </c>
      <c r="S1193" s="226">
        <v>0</v>
      </c>
      <c r="T1193" s="227">
        <f>S1193*H1193</f>
        <v>0</v>
      </c>
      <c r="AR1193" s="23" t="s">
        <v>236</v>
      </c>
      <c r="AT1193" s="23" t="s">
        <v>160</v>
      </c>
      <c r="AU1193" s="23" t="s">
        <v>82</v>
      </c>
      <c r="AY1193" s="23" t="s">
        <v>158</v>
      </c>
      <c r="BE1193" s="228">
        <f>IF(N1193="základní",J1193,0)</f>
        <v>0</v>
      </c>
      <c r="BF1193" s="228">
        <f>IF(N1193="snížená",J1193,0)</f>
        <v>0</v>
      </c>
      <c r="BG1193" s="228">
        <f>IF(N1193="zákl. přenesená",J1193,0)</f>
        <v>0</v>
      </c>
      <c r="BH1193" s="228">
        <f>IF(N1193="sníž. přenesená",J1193,0)</f>
        <v>0</v>
      </c>
      <c r="BI1193" s="228">
        <f>IF(N1193="nulová",J1193,0)</f>
        <v>0</v>
      </c>
      <c r="BJ1193" s="23" t="s">
        <v>77</v>
      </c>
      <c r="BK1193" s="228">
        <f>ROUND(I1193*H1193,2)</f>
        <v>0</v>
      </c>
      <c r="BL1193" s="23" t="s">
        <v>236</v>
      </c>
      <c r="BM1193" s="23" t="s">
        <v>2401</v>
      </c>
    </row>
    <row r="1194" spans="2:65" s="1" customFormat="1" ht="38.25" customHeight="1">
      <c r="B1194" s="45"/>
      <c r="C1194" s="217" t="s">
        <v>2402</v>
      </c>
      <c r="D1194" s="217" t="s">
        <v>160</v>
      </c>
      <c r="E1194" s="218" t="s">
        <v>2403</v>
      </c>
      <c r="F1194" s="219" t="s">
        <v>2404</v>
      </c>
      <c r="G1194" s="220" t="s">
        <v>400</v>
      </c>
      <c r="H1194" s="221">
        <v>1</v>
      </c>
      <c r="I1194" s="222"/>
      <c r="J1194" s="223">
        <f>ROUND(I1194*H1194,2)</f>
        <v>0</v>
      </c>
      <c r="K1194" s="219" t="s">
        <v>21</v>
      </c>
      <c r="L1194" s="71"/>
      <c r="M1194" s="224" t="s">
        <v>21</v>
      </c>
      <c r="N1194" s="225" t="s">
        <v>43</v>
      </c>
      <c r="O1194" s="46"/>
      <c r="P1194" s="226">
        <f>O1194*H1194</f>
        <v>0</v>
      </c>
      <c r="Q1194" s="226">
        <v>0</v>
      </c>
      <c r="R1194" s="226">
        <f>Q1194*H1194</f>
        <v>0</v>
      </c>
      <c r="S1194" s="226">
        <v>0</v>
      </c>
      <c r="T1194" s="227">
        <f>S1194*H1194</f>
        <v>0</v>
      </c>
      <c r="AR1194" s="23" t="s">
        <v>236</v>
      </c>
      <c r="AT1194" s="23" t="s">
        <v>160</v>
      </c>
      <c r="AU1194" s="23" t="s">
        <v>82</v>
      </c>
      <c r="AY1194" s="23" t="s">
        <v>158</v>
      </c>
      <c r="BE1194" s="228">
        <f>IF(N1194="základní",J1194,0)</f>
        <v>0</v>
      </c>
      <c r="BF1194" s="228">
        <f>IF(N1194="snížená",J1194,0)</f>
        <v>0</v>
      </c>
      <c r="BG1194" s="228">
        <f>IF(N1194="zákl. přenesená",J1194,0)</f>
        <v>0</v>
      </c>
      <c r="BH1194" s="228">
        <f>IF(N1194="sníž. přenesená",J1194,0)</f>
        <v>0</v>
      </c>
      <c r="BI1194" s="228">
        <f>IF(N1194="nulová",J1194,0)</f>
        <v>0</v>
      </c>
      <c r="BJ1194" s="23" t="s">
        <v>77</v>
      </c>
      <c r="BK1194" s="228">
        <f>ROUND(I1194*H1194,2)</f>
        <v>0</v>
      </c>
      <c r="BL1194" s="23" t="s">
        <v>236</v>
      </c>
      <c r="BM1194" s="23" t="s">
        <v>2405</v>
      </c>
    </row>
    <row r="1195" spans="2:65" s="1" customFormat="1" ht="25.5" customHeight="1">
      <c r="B1195" s="45"/>
      <c r="C1195" s="217" t="s">
        <v>2406</v>
      </c>
      <c r="D1195" s="217" t="s">
        <v>160</v>
      </c>
      <c r="E1195" s="218" t="s">
        <v>2407</v>
      </c>
      <c r="F1195" s="219" t="s">
        <v>2408</v>
      </c>
      <c r="G1195" s="220" t="s">
        <v>269</v>
      </c>
      <c r="H1195" s="221">
        <v>2</v>
      </c>
      <c r="I1195" s="222"/>
      <c r="J1195" s="223">
        <f>ROUND(I1195*H1195,2)</f>
        <v>0</v>
      </c>
      <c r="K1195" s="219" t="s">
        <v>21</v>
      </c>
      <c r="L1195" s="71"/>
      <c r="M1195" s="224" t="s">
        <v>21</v>
      </c>
      <c r="N1195" s="225" t="s">
        <v>43</v>
      </c>
      <c r="O1195" s="46"/>
      <c r="P1195" s="226">
        <f>O1195*H1195</f>
        <v>0</v>
      </c>
      <c r="Q1195" s="226">
        <v>0</v>
      </c>
      <c r="R1195" s="226">
        <f>Q1195*H1195</f>
        <v>0</v>
      </c>
      <c r="S1195" s="226">
        <v>0</v>
      </c>
      <c r="T1195" s="227">
        <f>S1195*H1195</f>
        <v>0</v>
      </c>
      <c r="AR1195" s="23" t="s">
        <v>236</v>
      </c>
      <c r="AT1195" s="23" t="s">
        <v>160</v>
      </c>
      <c r="AU1195" s="23" t="s">
        <v>82</v>
      </c>
      <c r="AY1195" s="23" t="s">
        <v>158</v>
      </c>
      <c r="BE1195" s="228">
        <f>IF(N1195="základní",J1195,0)</f>
        <v>0</v>
      </c>
      <c r="BF1195" s="228">
        <f>IF(N1195="snížená",J1195,0)</f>
        <v>0</v>
      </c>
      <c r="BG1195" s="228">
        <f>IF(N1195="zákl. přenesená",J1195,0)</f>
        <v>0</v>
      </c>
      <c r="BH1195" s="228">
        <f>IF(N1195="sníž. přenesená",J1195,0)</f>
        <v>0</v>
      </c>
      <c r="BI1195" s="228">
        <f>IF(N1195="nulová",J1195,0)</f>
        <v>0</v>
      </c>
      <c r="BJ1195" s="23" t="s">
        <v>77</v>
      </c>
      <c r="BK1195" s="228">
        <f>ROUND(I1195*H1195,2)</f>
        <v>0</v>
      </c>
      <c r="BL1195" s="23" t="s">
        <v>236</v>
      </c>
      <c r="BM1195" s="23" t="s">
        <v>2409</v>
      </c>
    </row>
    <row r="1196" spans="2:65" s="1" customFormat="1" ht="25.5" customHeight="1">
      <c r="B1196" s="45"/>
      <c r="C1196" s="217" t="s">
        <v>2410</v>
      </c>
      <c r="D1196" s="217" t="s">
        <v>160</v>
      </c>
      <c r="E1196" s="218" t="s">
        <v>2411</v>
      </c>
      <c r="F1196" s="219" t="s">
        <v>2412</v>
      </c>
      <c r="G1196" s="220" t="s">
        <v>269</v>
      </c>
      <c r="H1196" s="221">
        <v>13</v>
      </c>
      <c r="I1196" s="222"/>
      <c r="J1196" s="223">
        <f>ROUND(I1196*H1196,2)</f>
        <v>0</v>
      </c>
      <c r="K1196" s="219" t="s">
        <v>21</v>
      </c>
      <c r="L1196" s="71"/>
      <c r="M1196" s="224" t="s">
        <v>21</v>
      </c>
      <c r="N1196" s="225" t="s">
        <v>43</v>
      </c>
      <c r="O1196" s="46"/>
      <c r="P1196" s="226">
        <f>O1196*H1196</f>
        <v>0</v>
      </c>
      <c r="Q1196" s="226">
        <v>0</v>
      </c>
      <c r="R1196" s="226">
        <f>Q1196*H1196</f>
        <v>0</v>
      </c>
      <c r="S1196" s="226">
        <v>0</v>
      </c>
      <c r="T1196" s="227">
        <f>S1196*H1196</f>
        <v>0</v>
      </c>
      <c r="AR1196" s="23" t="s">
        <v>236</v>
      </c>
      <c r="AT1196" s="23" t="s">
        <v>160</v>
      </c>
      <c r="AU1196" s="23" t="s">
        <v>82</v>
      </c>
      <c r="AY1196" s="23" t="s">
        <v>158</v>
      </c>
      <c r="BE1196" s="228">
        <f>IF(N1196="základní",J1196,0)</f>
        <v>0</v>
      </c>
      <c r="BF1196" s="228">
        <f>IF(N1196="snížená",J1196,0)</f>
        <v>0</v>
      </c>
      <c r="BG1196" s="228">
        <f>IF(N1196="zákl. přenesená",J1196,0)</f>
        <v>0</v>
      </c>
      <c r="BH1196" s="228">
        <f>IF(N1196="sníž. přenesená",J1196,0)</f>
        <v>0</v>
      </c>
      <c r="BI1196" s="228">
        <f>IF(N1196="nulová",J1196,0)</f>
        <v>0</v>
      </c>
      <c r="BJ1196" s="23" t="s">
        <v>77</v>
      </c>
      <c r="BK1196" s="228">
        <f>ROUND(I1196*H1196,2)</f>
        <v>0</v>
      </c>
      <c r="BL1196" s="23" t="s">
        <v>236</v>
      </c>
      <c r="BM1196" s="23" t="s">
        <v>2413</v>
      </c>
    </row>
    <row r="1197" spans="2:65" s="1" customFormat="1" ht="25.5" customHeight="1">
      <c r="B1197" s="45"/>
      <c r="C1197" s="217" t="s">
        <v>2414</v>
      </c>
      <c r="D1197" s="217" t="s">
        <v>160</v>
      </c>
      <c r="E1197" s="218" t="s">
        <v>2415</v>
      </c>
      <c r="F1197" s="219" t="s">
        <v>2416</v>
      </c>
      <c r="G1197" s="220" t="s">
        <v>269</v>
      </c>
      <c r="H1197" s="221">
        <v>4</v>
      </c>
      <c r="I1197" s="222"/>
      <c r="J1197" s="223">
        <f>ROUND(I1197*H1197,2)</f>
        <v>0</v>
      </c>
      <c r="K1197" s="219" t="s">
        <v>21</v>
      </c>
      <c r="L1197" s="71"/>
      <c r="M1197" s="224" t="s">
        <v>21</v>
      </c>
      <c r="N1197" s="225" t="s">
        <v>43</v>
      </c>
      <c r="O1197" s="46"/>
      <c r="P1197" s="226">
        <f>O1197*H1197</f>
        <v>0</v>
      </c>
      <c r="Q1197" s="226">
        <v>0</v>
      </c>
      <c r="R1197" s="226">
        <f>Q1197*H1197</f>
        <v>0</v>
      </c>
      <c r="S1197" s="226">
        <v>0</v>
      </c>
      <c r="T1197" s="227">
        <f>S1197*H1197</f>
        <v>0</v>
      </c>
      <c r="AR1197" s="23" t="s">
        <v>236</v>
      </c>
      <c r="AT1197" s="23" t="s">
        <v>160</v>
      </c>
      <c r="AU1197" s="23" t="s">
        <v>82</v>
      </c>
      <c r="AY1197" s="23" t="s">
        <v>158</v>
      </c>
      <c r="BE1197" s="228">
        <f>IF(N1197="základní",J1197,0)</f>
        <v>0</v>
      </c>
      <c r="BF1197" s="228">
        <f>IF(N1197="snížená",J1197,0)</f>
        <v>0</v>
      </c>
      <c r="BG1197" s="228">
        <f>IF(N1197="zákl. přenesená",J1197,0)</f>
        <v>0</v>
      </c>
      <c r="BH1197" s="228">
        <f>IF(N1197="sníž. přenesená",J1197,0)</f>
        <v>0</v>
      </c>
      <c r="BI1197" s="228">
        <f>IF(N1197="nulová",J1197,0)</f>
        <v>0</v>
      </c>
      <c r="BJ1197" s="23" t="s">
        <v>77</v>
      </c>
      <c r="BK1197" s="228">
        <f>ROUND(I1197*H1197,2)</f>
        <v>0</v>
      </c>
      <c r="BL1197" s="23" t="s">
        <v>236</v>
      </c>
      <c r="BM1197" s="23" t="s">
        <v>2417</v>
      </c>
    </row>
    <row r="1198" spans="2:65" s="1" customFormat="1" ht="16.5" customHeight="1">
      <c r="B1198" s="45"/>
      <c r="C1198" s="217" t="s">
        <v>2418</v>
      </c>
      <c r="D1198" s="217" t="s">
        <v>160</v>
      </c>
      <c r="E1198" s="218" t="s">
        <v>2419</v>
      </c>
      <c r="F1198" s="219" t="s">
        <v>2420</v>
      </c>
      <c r="G1198" s="220" t="s">
        <v>584</v>
      </c>
      <c r="H1198" s="221">
        <v>2</v>
      </c>
      <c r="I1198" s="222"/>
      <c r="J1198" s="223">
        <f>ROUND(I1198*H1198,2)</f>
        <v>0</v>
      </c>
      <c r="K1198" s="219" t="s">
        <v>21</v>
      </c>
      <c r="L1198" s="71"/>
      <c r="M1198" s="224" t="s">
        <v>21</v>
      </c>
      <c r="N1198" s="225" t="s">
        <v>43</v>
      </c>
      <c r="O1198" s="46"/>
      <c r="P1198" s="226">
        <f>O1198*H1198</f>
        <v>0</v>
      </c>
      <c r="Q1198" s="226">
        <v>0</v>
      </c>
      <c r="R1198" s="226">
        <f>Q1198*H1198</f>
        <v>0</v>
      </c>
      <c r="S1198" s="226">
        <v>0</v>
      </c>
      <c r="T1198" s="227">
        <f>S1198*H1198</f>
        <v>0</v>
      </c>
      <c r="AR1198" s="23" t="s">
        <v>236</v>
      </c>
      <c r="AT1198" s="23" t="s">
        <v>160</v>
      </c>
      <c r="AU1198" s="23" t="s">
        <v>82</v>
      </c>
      <c r="AY1198" s="23" t="s">
        <v>158</v>
      </c>
      <c r="BE1198" s="228">
        <f>IF(N1198="základní",J1198,0)</f>
        <v>0</v>
      </c>
      <c r="BF1198" s="228">
        <f>IF(N1198="snížená",J1198,0)</f>
        <v>0</v>
      </c>
      <c r="BG1198" s="228">
        <f>IF(N1198="zákl. přenesená",J1198,0)</f>
        <v>0</v>
      </c>
      <c r="BH1198" s="228">
        <f>IF(N1198="sníž. přenesená",J1198,0)</f>
        <v>0</v>
      </c>
      <c r="BI1198" s="228">
        <f>IF(N1198="nulová",J1198,0)</f>
        <v>0</v>
      </c>
      <c r="BJ1198" s="23" t="s">
        <v>77</v>
      </c>
      <c r="BK1198" s="228">
        <f>ROUND(I1198*H1198,2)</f>
        <v>0</v>
      </c>
      <c r="BL1198" s="23" t="s">
        <v>236</v>
      </c>
      <c r="BM1198" s="23" t="s">
        <v>2421</v>
      </c>
    </row>
    <row r="1199" spans="2:65" s="1" customFormat="1" ht="16.5" customHeight="1">
      <c r="B1199" s="45"/>
      <c r="C1199" s="217" t="s">
        <v>2422</v>
      </c>
      <c r="D1199" s="217" t="s">
        <v>160</v>
      </c>
      <c r="E1199" s="218" t="s">
        <v>2423</v>
      </c>
      <c r="F1199" s="219" t="s">
        <v>2424</v>
      </c>
      <c r="G1199" s="220" t="s">
        <v>400</v>
      </c>
      <c r="H1199" s="221">
        <v>1</v>
      </c>
      <c r="I1199" s="222"/>
      <c r="J1199" s="223">
        <f>ROUND(I1199*H1199,2)</f>
        <v>0</v>
      </c>
      <c r="K1199" s="219" t="s">
        <v>21</v>
      </c>
      <c r="L1199" s="71"/>
      <c r="M1199" s="224" t="s">
        <v>21</v>
      </c>
      <c r="N1199" s="225" t="s">
        <v>43</v>
      </c>
      <c r="O1199" s="46"/>
      <c r="P1199" s="226">
        <f>O1199*H1199</f>
        <v>0</v>
      </c>
      <c r="Q1199" s="226">
        <v>0</v>
      </c>
      <c r="R1199" s="226">
        <f>Q1199*H1199</f>
        <v>0</v>
      </c>
      <c r="S1199" s="226">
        <v>0</v>
      </c>
      <c r="T1199" s="227">
        <f>S1199*H1199</f>
        <v>0</v>
      </c>
      <c r="AR1199" s="23" t="s">
        <v>236</v>
      </c>
      <c r="AT1199" s="23" t="s">
        <v>160</v>
      </c>
      <c r="AU1199" s="23" t="s">
        <v>82</v>
      </c>
      <c r="AY1199" s="23" t="s">
        <v>158</v>
      </c>
      <c r="BE1199" s="228">
        <f>IF(N1199="základní",J1199,0)</f>
        <v>0</v>
      </c>
      <c r="BF1199" s="228">
        <f>IF(N1199="snížená",J1199,0)</f>
        <v>0</v>
      </c>
      <c r="BG1199" s="228">
        <f>IF(N1199="zákl. přenesená",J1199,0)</f>
        <v>0</v>
      </c>
      <c r="BH1199" s="228">
        <f>IF(N1199="sníž. přenesená",J1199,0)</f>
        <v>0</v>
      </c>
      <c r="BI1199" s="228">
        <f>IF(N1199="nulová",J1199,0)</f>
        <v>0</v>
      </c>
      <c r="BJ1199" s="23" t="s">
        <v>77</v>
      </c>
      <c r="BK1199" s="228">
        <f>ROUND(I1199*H1199,2)</f>
        <v>0</v>
      </c>
      <c r="BL1199" s="23" t="s">
        <v>236</v>
      </c>
      <c r="BM1199" s="23" t="s">
        <v>2425</v>
      </c>
    </row>
    <row r="1200" spans="2:65" s="1" customFormat="1" ht="16.5" customHeight="1">
      <c r="B1200" s="45"/>
      <c r="C1200" s="217" t="s">
        <v>2426</v>
      </c>
      <c r="D1200" s="217" t="s">
        <v>160</v>
      </c>
      <c r="E1200" s="218" t="s">
        <v>2427</v>
      </c>
      <c r="F1200" s="219" t="s">
        <v>2428</v>
      </c>
      <c r="G1200" s="220" t="s">
        <v>400</v>
      </c>
      <c r="H1200" s="221">
        <v>1</v>
      </c>
      <c r="I1200" s="222"/>
      <c r="J1200" s="223">
        <f>ROUND(I1200*H1200,2)</f>
        <v>0</v>
      </c>
      <c r="K1200" s="219" t="s">
        <v>21</v>
      </c>
      <c r="L1200" s="71"/>
      <c r="M1200" s="224" t="s">
        <v>21</v>
      </c>
      <c r="N1200" s="225" t="s">
        <v>43</v>
      </c>
      <c r="O1200" s="46"/>
      <c r="P1200" s="226">
        <f>O1200*H1200</f>
        <v>0</v>
      </c>
      <c r="Q1200" s="226">
        <v>0</v>
      </c>
      <c r="R1200" s="226">
        <f>Q1200*H1200</f>
        <v>0</v>
      </c>
      <c r="S1200" s="226">
        <v>0</v>
      </c>
      <c r="T1200" s="227">
        <f>S1200*H1200</f>
        <v>0</v>
      </c>
      <c r="AR1200" s="23" t="s">
        <v>236</v>
      </c>
      <c r="AT1200" s="23" t="s">
        <v>160</v>
      </c>
      <c r="AU1200" s="23" t="s">
        <v>82</v>
      </c>
      <c r="AY1200" s="23" t="s">
        <v>158</v>
      </c>
      <c r="BE1200" s="228">
        <f>IF(N1200="základní",J1200,0)</f>
        <v>0</v>
      </c>
      <c r="BF1200" s="228">
        <f>IF(N1200="snížená",J1200,0)</f>
        <v>0</v>
      </c>
      <c r="BG1200" s="228">
        <f>IF(N1200="zákl. přenesená",J1200,0)</f>
        <v>0</v>
      </c>
      <c r="BH1200" s="228">
        <f>IF(N1200="sníž. přenesená",J1200,0)</f>
        <v>0</v>
      </c>
      <c r="BI1200" s="228">
        <f>IF(N1200="nulová",J1200,0)</f>
        <v>0</v>
      </c>
      <c r="BJ1200" s="23" t="s">
        <v>77</v>
      </c>
      <c r="BK1200" s="228">
        <f>ROUND(I1200*H1200,2)</f>
        <v>0</v>
      </c>
      <c r="BL1200" s="23" t="s">
        <v>236</v>
      </c>
      <c r="BM1200" s="23" t="s">
        <v>2429</v>
      </c>
    </row>
    <row r="1201" spans="2:65" s="1" customFormat="1" ht="16.5" customHeight="1">
      <c r="B1201" s="45"/>
      <c r="C1201" s="217" t="s">
        <v>2430</v>
      </c>
      <c r="D1201" s="217" t="s">
        <v>160</v>
      </c>
      <c r="E1201" s="218" t="s">
        <v>2431</v>
      </c>
      <c r="F1201" s="219" t="s">
        <v>2432</v>
      </c>
      <c r="G1201" s="220" t="s">
        <v>584</v>
      </c>
      <c r="H1201" s="221">
        <v>1</v>
      </c>
      <c r="I1201" s="222"/>
      <c r="J1201" s="223">
        <f>ROUND(I1201*H1201,2)</f>
        <v>0</v>
      </c>
      <c r="K1201" s="219" t="s">
        <v>21</v>
      </c>
      <c r="L1201" s="71"/>
      <c r="M1201" s="224" t="s">
        <v>21</v>
      </c>
      <c r="N1201" s="225" t="s">
        <v>43</v>
      </c>
      <c r="O1201" s="46"/>
      <c r="P1201" s="226">
        <f>O1201*H1201</f>
        <v>0</v>
      </c>
      <c r="Q1201" s="226">
        <v>0</v>
      </c>
      <c r="R1201" s="226">
        <f>Q1201*H1201</f>
        <v>0</v>
      </c>
      <c r="S1201" s="226">
        <v>0</v>
      </c>
      <c r="T1201" s="227">
        <f>S1201*H1201</f>
        <v>0</v>
      </c>
      <c r="AR1201" s="23" t="s">
        <v>236</v>
      </c>
      <c r="AT1201" s="23" t="s">
        <v>160</v>
      </c>
      <c r="AU1201" s="23" t="s">
        <v>82</v>
      </c>
      <c r="AY1201" s="23" t="s">
        <v>158</v>
      </c>
      <c r="BE1201" s="228">
        <f>IF(N1201="základní",J1201,0)</f>
        <v>0</v>
      </c>
      <c r="BF1201" s="228">
        <f>IF(N1201="snížená",J1201,0)</f>
        <v>0</v>
      </c>
      <c r="BG1201" s="228">
        <f>IF(N1201="zákl. přenesená",J1201,0)</f>
        <v>0</v>
      </c>
      <c r="BH1201" s="228">
        <f>IF(N1201="sníž. přenesená",J1201,0)</f>
        <v>0</v>
      </c>
      <c r="BI1201" s="228">
        <f>IF(N1201="nulová",J1201,0)</f>
        <v>0</v>
      </c>
      <c r="BJ1201" s="23" t="s">
        <v>77</v>
      </c>
      <c r="BK1201" s="228">
        <f>ROUND(I1201*H1201,2)</f>
        <v>0</v>
      </c>
      <c r="BL1201" s="23" t="s">
        <v>236</v>
      </c>
      <c r="BM1201" s="23" t="s">
        <v>2433</v>
      </c>
    </row>
    <row r="1202" spans="2:65" s="1" customFormat="1" ht="16.5" customHeight="1">
      <c r="B1202" s="45"/>
      <c r="C1202" s="217" t="s">
        <v>2434</v>
      </c>
      <c r="D1202" s="217" t="s">
        <v>160</v>
      </c>
      <c r="E1202" s="218" t="s">
        <v>2435</v>
      </c>
      <c r="F1202" s="219" t="s">
        <v>2436</v>
      </c>
      <c r="G1202" s="220" t="s">
        <v>952</v>
      </c>
      <c r="H1202" s="274"/>
      <c r="I1202" s="222"/>
      <c r="J1202" s="223">
        <f>ROUND(I1202*H1202,2)</f>
        <v>0</v>
      </c>
      <c r="K1202" s="219" t="s">
        <v>164</v>
      </c>
      <c r="L1202" s="71"/>
      <c r="M1202" s="224" t="s">
        <v>21</v>
      </c>
      <c r="N1202" s="225" t="s">
        <v>43</v>
      </c>
      <c r="O1202" s="46"/>
      <c r="P1202" s="226">
        <f>O1202*H1202</f>
        <v>0</v>
      </c>
      <c r="Q1202" s="226">
        <v>0</v>
      </c>
      <c r="R1202" s="226">
        <f>Q1202*H1202</f>
        <v>0</v>
      </c>
      <c r="S1202" s="226">
        <v>0</v>
      </c>
      <c r="T1202" s="227">
        <f>S1202*H1202</f>
        <v>0</v>
      </c>
      <c r="AR1202" s="23" t="s">
        <v>236</v>
      </c>
      <c r="AT1202" s="23" t="s">
        <v>160</v>
      </c>
      <c r="AU1202" s="23" t="s">
        <v>82</v>
      </c>
      <c r="AY1202" s="23" t="s">
        <v>158</v>
      </c>
      <c r="BE1202" s="228">
        <f>IF(N1202="základní",J1202,0)</f>
        <v>0</v>
      </c>
      <c r="BF1202" s="228">
        <f>IF(N1202="snížená",J1202,0)</f>
        <v>0</v>
      </c>
      <c r="BG1202" s="228">
        <f>IF(N1202="zákl. přenesená",J1202,0)</f>
        <v>0</v>
      </c>
      <c r="BH1202" s="228">
        <f>IF(N1202="sníž. přenesená",J1202,0)</f>
        <v>0</v>
      </c>
      <c r="BI1202" s="228">
        <f>IF(N1202="nulová",J1202,0)</f>
        <v>0</v>
      </c>
      <c r="BJ1202" s="23" t="s">
        <v>77</v>
      </c>
      <c r="BK1202" s="228">
        <f>ROUND(I1202*H1202,2)</f>
        <v>0</v>
      </c>
      <c r="BL1202" s="23" t="s">
        <v>236</v>
      </c>
      <c r="BM1202" s="23" t="s">
        <v>2437</v>
      </c>
    </row>
    <row r="1203" spans="2:47" s="1" customFormat="1" ht="13.5">
      <c r="B1203" s="45"/>
      <c r="C1203" s="73"/>
      <c r="D1203" s="229" t="s">
        <v>167</v>
      </c>
      <c r="E1203" s="73"/>
      <c r="F1203" s="230" t="s">
        <v>2438</v>
      </c>
      <c r="G1203" s="73"/>
      <c r="H1203" s="73"/>
      <c r="I1203" s="188"/>
      <c r="J1203" s="73"/>
      <c r="K1203" s="73"/>
      <c r="L1203" s="71"/>
      <c r="M1203" s="231"/>
      <c r="N1203" s="46"/>
      <c r="O1203" s="46"/>
      <c r="P1203" s="46"/>
      <c r="Q1203" s="46"/>
      <c r="R1203" s="46"/>
      <c r="S1203" s="46"/>
      <c r="T1203" s="94"/>
      <c r="AT1203" s="23" t="s">
        <v>167</v>
      </c>
      <c r="AU1203" s="23" t="s">
        <v>82</v>
      </c>
    </row>
    <row r="1204" spans="2:63" s="10" customFormat="1" ht="29.85" customHeight="1">
      <c r="B1204" s="201"/>
      <c r="C1204" s="202"/>
      <c r="D1204" s="203" t="s">
        <v>71</v>
      </c>
      <c r="E1204" s="215" t="s">
        <v>2439</v>
      </c>
      <c r="F1204" s="215" t="s">
        <v>2440</v>
      </c>
      <c r="G1204" s="202"/>
      <c r="H1204" s="202"/>
      <c r="I1204" s="205"/>
      <c r="J1204" s="216">
        <f>BK1204</f>
        <v>0</v>
      </c>
      <c r="K1204" s="202"/>
      <c r="L1204" s="207"/>
      <c r="M1204" s="208"/>
      <c r="N1204" s="209"/>
      <c r="O1204" s="209"/>
      <c r="P1204" s="210">
        <f>SUM(P1205:P1212)</f>
        <v>0</v>
      </c>
      <c r="Q1204" s="209"/>
      <c r="R1204" s="210">
        <f>SUM(R1205:R1212)</f>
        <v>0.20391</v>
      </c>
      <c r="S1204" s="209"/>
      <c r="T1204" s="211">
        <f>SUM(T1205:T1212)</f>
        <v>0</v>
      </c>
      <c r="AR1204" s="212" t="s">
        <v>82</v>
      </c>
      <c r="AT1204" s="213" t="s">
        <v>71</v>
      </c>
      <c r="AU1204" s="213" t="s">
        <v>77</v>
      </c>
      <c r="AY1204" s="212" t="s">
        <v>158</v>
      </c>
      <c r="BK1204" s="214">
        <f>SUM(BK1205:BK1212)</f>
        <v>0</v>
      </c>
    </row>
    <row r="1205" spans="2:65" s="1" customFormat="1" ht="25.5" customHeight="1">
      <c r="B1205" s="45"/>
      <c r="C1205" s="217" t="s">
        <v>2441</v>
      </c>
      <c r="D1205" s="217" t="s">
        <v>160</v>
      </c>
      <c r="E1205" s="218" t="s">
        <v>2442</v>
      </c>
      <c r="F1205" s="219" t="s">
        <v>2443</v>
      </c>
      <c r="G1205" s="220" t="s">
        <v>332</v>
      </c>
      <c r="H1205" s="221">
        <v>13.8</v>
      </c>
      <c r="I1205" s="222"/>
      <c r="J1205" s="223">
        <f>ROUND(I1205*H1205,2)</f>
        <v>0</v>
      </c>
      <c r="K1205" s="219" t="s">
        <v>164</v>
      </c>
      <c r="L1205" s="71"/>
      <c r="M1205" s="224" t="s">
        <v>21</v>
      </c>
      <c r="N1205" s="225" t="s">
        <v>43</v>
      </c>
      <c r="O1205" s="46"/>
      <c r="P1205" s="226">
        <f>O1205*H1205</f>
        <v>0</v>
      </c>
      <c r="Q1205" s="226">
        <v>0.00147</v>
      </c>
      <c r="R1205" s="226">
        <f>Q1205*H1205</f>
        <v>0.020286000000000002</v>
      </c>
      <c r="S1205" s="226">
        <v>0</v>
      </c>
      <c r="T1205" s="227">
        <f>S1205*H1205</f>
        <v>0</v>
      </c>
      <c r="AR1205" s="23" t="s">
        <v>236</v>
      </c>
      <c r="AT1205" s="23" t="s">
        <v>160</v>
      </c>
      <c r="AU1205" s="23" t="s">
        <v>82</v>
      </c>
      <c r="AY1205" s="23" t="s">
        <v>158</v>
      </c>
      <c r="BE1205" s="228">
        <f>IF(N1205="základní",J1205,0)</f>
        <v>0</v>
      </c>
      <c r="BF1205" s="228">
        <f>IF(N1205="snížená",J1205,0)</f>
        <v>0</v>
      </c>
      <c r="BG1205" s="228">
        <f>IF(N1205="zákl. přenesená",J1205,0)</f>
        <v>0</v>
      </c>
      <c r="BH1205" s="228">
        <f>IF(N1205="sníž. přenesená",J1205,0)</f>
        <v>0</v>
      </c>
      <c r="BI1205" s="228">
        <f>IF(N1205="nulová",J1205,0)</f>
        <v>0</v>
      </c>
      <c r="BJ1205" s="23" t="s">
        <v>77</v>
      </c>
      <c r="BK1205" s="228">
        <f>ROUND(I1205*H1205,2)</f>
        <v>0</v>
      </c>
      <c r="BL1205" s="23" t="s">
        <v>236</v>
      </c>
      <c r="BM1205" s="23" t="s">
        <v>2444</v>
      </c>
    </row>
    <row r="1206" spans="2:47" s="1" customFormat="1" ht="13.5">
      <c r="B1206" s="45"/>
      <c r="C1206" s="73"/>
      <c r="D1206" s="229" t="s">
        <v>167</v>
      </c>
      <c r="E1206" s="73"/>
      <c r="F1206" s="230" t="s">
        <v>2445</v>
      </c>
      <c r="G1206" s="73"/>
      <c r="H1206" s="73"/>
      <c r="I1206" s="188"/>
      <c r="J1206" s="73"/>
      <c r="K1206" s="73"/>
      <c r="L1206" s="71"/>
      <c r="M1206" s="231"/>
      <c r="N1206" s="46"/>
      <c r="O1206" s="46"/>
      <c r="P1206" s="46"/>
      <c r="Q1206" s="46"/>
      <c r="R1206" s="46"/>
      <c r="S1206" s="46"/>
      <c r="T1206" s="94"/>
      <c r="AT1206" s="23" t="s">
        <v>167</v>
      </c>
      <c r="AU1206" s="23" t="s">
        <v>82</v>
      </c>
    </row>
    <row r="1207" spans="2:65" s="1" customFormat="1" ht="25.5" customHeight="1">
      <c r="B1207" s="45"/>
      <c r="C1207" s="217" t="s">
        <v>2446</v>
      </c>
      <c r="D1207" s="217" t="s">
        <v>160</v>
      </c>
      <c r="E1207" s="218" t="s">
        <v>2447</v>
      </c>
      <c r="F1207" s="219" t="s">
        <v>2448</v>
      </c>
      <c r="G1207" s="220" t="s">
        <v>332</v>
      </c>
      <c r="H1207" s="221">
        <v>13.8</v>
      </c>
      <c r="I1207" s="222"/>
      <c r="J1207" s="223">
        <f>ROUND(I1207*H1207,2)</f>
        <v>0</v>
      </c>
      <c r="K1207" s="219" t="s">
        <v>164</v>
      </c>
      <c r="L1207" s="71"/>
      <c r="M1207" s="224" t="s">
        <v>21</v>
      </c>
      <c r="N1207" s="225" t="s">
        <v>43</v>
      </c>
      <c r="O1207" s="46"/>
      <c r="P1207" s="226">
        <f>O1207*H1207</f>
        <v>0</v>
      </c>
      <c r="Q1207" s="226">
        <v>0.00098</v>
      </c>
      <c r="R1207" s="226">
        <f>Q1207*H1207</f>
        <v>0.013524</v>
      </c>
      <c r="S1207" s="226">
        <v>0</v>
      </c>
      <c r="T1207" s="227">
        <f>S1207*H1207</f>
        <v>0</v>
      </c>
      <c r="AR1207" s="23" t="s">
        <v>236</v>
      </c>
      <c r="AT1207" s="23" t="s">
        <v>160</v>
      </c>
      <c r="AU1207" s="23" t="s">
        <v>82</v>
      </c>
      <c r="AY1207" s="23" t="s">
        <v>158</v>
      </c>
      <c r="BE1207" s="228">
        <f>IF(N1207="základní",J1207,0)</f>
        <v>0</v>
      </c>
      <c r="BF1207" s="228">
        <f>IF(N1207="snížená",J1207,0)</f>
        <v>0</v>
      </c>
      <c r="BG1207" s="228">
        <f>IF(N1207="zákl. přenesená",J1207,0)</f>
        <v>0</v>
      </c>
      <c r="BH1207" s="228">
        <f>IF(N1207="sníž. přenesená",J1207,0)</f>
        <v>0</v>
      </c>
      <c r="BI1207" s="228">
        <f>IF(N1207="nulová",J1207,0)</f>
        <v>0</v>
      </c>
      <c r="BJ1207" s="23" t="s">
        <v>77</v>
      </c>
      <c r="BK1207" s="228">
        <f>ROUND(I1207*H1207,2)</f>
        <v>0</v>
      </c>
      <c r="BL1207" s="23" t="s">
        <v>236</v>
      </c>
      <c r="BM1207" s="23" t="s">
        <v>2449</v>
      </c>
    </row>
    <row r="1208" spans="2:47" s="1" customFormat="1" ht="13.5">
      <c r="B1208" s="45"/>
      <c r="C1208" s="73"/>
      <c r="D1208" s="229" t="s">
        <v>167</v>
      </c>
      <c r="E1208" s="73"/>
      <c r="F1208" s="230" t="s">
        <v>2445</v>
      </c>
      <c r="G1208" s="73"/>
      <c r="H1208" s="73"/>
      <c r="I1208" s="188"/>
      <c r="J1208" s="73"/>
      <c r="K1208" s="73"/>
      <c r="L1208" s="71"/>
      <c r="M1208" s="231"/>
      <c r="N1208" s="46"/>
      <c r="O1208" s="46"/>
      <c r="P1208" s="46"/>
      <c r="Q1208" s="46"/>
      <c r="R1208" s="46"/>
      <c r="S1208" s="46"/>
      <c r="T1208" s="94"/>
      <c r="AT1208" s="23" t="s">
        <v>167</v>
      </c>
      <c r="AU1208" s="23" t="s">
        <v>82</v>
      </c>
    </row>
    <row r="1209" spans="2:65" s="1" customFormat="1" ht="16.5" customHeight="1">
      <c r="B1209" s="45"/>
      <c r="C1209" s="217" t="s">
        <v>2450</v>
      </c>
      <c r="D1209" s="217" t="s">
        <v>160</v>
      </c>
      <c r="E1209" s="218" t="s">
        <v>2451</v>
      </c>
      <c r="F1209" s="219" t="s">
        <v>2452</v>
      </c>
      <c r="G1209" s="220" t="s">
        <v>163</v>
      </c>
      <c r="H1209" s="221">
        <v>40.5</v>
      </c>
      <c r="I1209" s="222"/>
      <c r="J1209" s="223">
        <f>ROUND(I1209*H1209,2)</f>
        <v>0</v>
      </c>
      <c r="K1209" s="219" t="s">
        <v>164</v>
      </c>
      <c r="L1209" s="71"/>
      <c r="M1209" s="224" t="s">
        <v>21</v>
      </c>
      <c r="N1209" s="225" t="s">
        <v>43</v>
      </c>
      <c r="O1209" s="46"/>
      <c r="P1209" s="226">
        <f>O1209*H1209</f>
        <v>0</v>
      </c>
      <c r="Q1209" s="226">
        <v>0.0042</v>
      </c>
      <c r="R1209" s="226">
        <f>Q1209*H1209</f>
        <v>0.1701</v>
      </c>
      <c r="S1209" s="226">
        <v>0</v>
      </c>
      <c r="T1209" s="227">
        <f>S1209*H1209</f>
        <v>0</v>
      </c>
      <c r="AR1209" s="23" t="s">
        <v>236</v>
      </c>
      <c r="AT1209" s="23" t="s">
        <v>160</v>
      </c>
      <c r="AU1209" s="23" t="s">
        <v>82</v>
      </c>
      <c r="AY1209" s="23" t="s">
        <v>158</v>
      </c>
      <c r="BE1209" s="228">
        <f>IF(N1209="základní",J1209,0)</f>
        <v>0</v>
      </c>
      <c r="BF1209" s="228">
        <f>IF(N1209="snížená",J1209,0)</f>
        <v>0</v>
      </c>
      <c r="BG1209" s="228">
        <f>IF(N1209="zákl. přenesená",J1209,0)</f>
        <v>0</v>
      </c>
      <c r="BH1209" s="228">
        <f>IF(N1209="sníž. přenesená",J1209,0)</f>
        <v>0</v>
      </c>
      <c r="BI1209" s="228">
        <f>IF(N1209="nulová",J1209,0)</f>
        <v>0</v>
      </c>
      <c r="BJ1209" s="23" t="s">
        <v>77</v>
      </c>
      <c r="BK1209" s="228">
        <f>ROUND(I1209*H1209,2)</f>
        <v>0</v>
      </c>
      <c r="BL1209" s="23" t="s">
        <v>236</v>
      </c>
      <c r="BM1209" s="23" t="s">
        <v>2453</v>
      </c>
    </row>
    <row r="1210" spans="2:65" s="1" customFormat="1" ht="16.5" customHeight="1">
      <c r="B1210" s="45"/>
      <c r="C1210" s="264" t="s">
        <v>2454</v>
      </c>
      <c r="D1210" s="264" t="s">
        <v>261</v>
      </c>
      <c r="E1210" s="265" t="s">
        <v>2455</v>
      </c>
      <c r="F1210" s="266" t="s">
        <v>2456</v>
      </c>
      <c r="G1210" s="267" t="s">
        <v>163</v>
      </c>
      <c r="H1210" s="268">
        <v>52.623</v>
      </c>
      <c r="I1210" s="269"/>
      <c r="J1210" s="270">
        <f>ROUND(I1210*H1210,2)</f>
        <v>0</v>
      </c>
      <c r="K1210" s="266" t="s">
        <v>21</v>
      </c>
      <c r="L1210" s="271"/>
      <c r="M1210" s="272" t="s">
        <v>21</v>
      </c>
      <c r="N1210" s="273" t="s">
        <v>43</v>
      </c>
      <c r="O1210" s="46"/>
      <c r="P1210" s="226">
        <f>O1210*H1210</f>
        <v>0</v>
      </c>
      <c r="Q1210" s="226">
        <v>0</v>
      </c>
      <c r="R1210" s="226">
        <f>Q1210*H1210</f>
        <v>0</v>
      </c>
      <c r="S1210" s="226">
        <v>0</v>
      </c>
      <c r="T1210" s="227">
        <f>S1210*H1210</f>
        <v>0</v>
      </c>
      <c r="AR1210" s="23" t="s">
        <v>312</v>
      </c>
      <c r="AT1210" s="23" t="s">
        <v>261</v>
      </c>
      <c r="AU1210" s="23" t="s">
        <v>82</v>
      </c>
      <c r="AY1210" s="23" t="s">
        <v>158</v>
      </c>
      <c r="BE1210" s="228">
        <f>IF(N1210="základní",J1210,0)</f>
        <v>0</v>
      </c>
      <c r="BF1210" s="228">
        <f>IF(N1210="snížená",J1210,0)</f>
        <v>0</v>
      </c>
      <c r="BG1210" s="228">
        <f>IF(N1210="zákl. přenesená",J1210,0)</f>
        <v>0</v>
      </c>
      <c r="BH1210" s="228">
        <f>IF(N1210="sníž. přenesená",J1210,0)</f>
        <v>0</v>
      </c>
      <c r="BI1210" s="228">
        <f>IF(N1210="nulová",J1210,0)</f>
        <v>0</v>
      </c>
      <c r="BJ1210" s="23" t="s">
        <v>77</v>
      </c>
      <c r="BK1210" s="228">
        <f>ROUND(I1210*H1210,2)</f>
        <v>0</v>
      </c>
      <c r="BL1210" s="23" t="s">
        <v>236</v>
      </c>
      <c r="BM1210" s="23" t="s">
        <v>2457</v>
      </c>
    </row>
    <row r="1211" spans="2:65" s="1" customFormat="1" ht="16.5" customHeight="1">
      <c r="B1211" s="45"/>
      <c r="C1211" s="217" t="s">
        <v>2458</v>
      </c>
      <c r="D1211" s="217" t="s">
        <v>160</v>
      </c>
      <c r="E1211" s="218" t="s">
        <v>2459</v>
      </c>
      <c r="F1211" s="219" t="s">
        <v>2460</v>
      </c>
      <c r="G1211" s="220" t="s">
        <v>952</v>
      </c>
      <c r="H1211" s="274"/>
      <c r="I1211" s="222"/>
      <c r="J1211" s="223">
        <f>ROUND(I1211*H1211,2)</f>
        <v>0</v>
      </c>
      <c r="K1211" s="219" t="s">
        <v>164</v>
      </c>
      <c r="L1211" s="71"/>
      <c r="M1211" s="224" t="s">
        <v>21</v>
      </c>
      <c r="N1211" s="225" t="s">
        <v>43</v>
      </c>
      <c r="O1211" s="46"/>
      <c r="P1211" s="226">
        <f>O1211*H1211</f>
        <v>0</v>
      </c>
      <c r="Q1211" s="226">
        <v>0</v>
      </c>
      <c r="R1211" s="226">
        <f>Q1211*H1211</f>
        <v>0</v>
      </c>
      <c r="S1211" s="226">
        <v>0</v>
      </c>
      <c r="T1211" s="227">
        <f>S1211*H1211</f>
        <v>0</v>
      </c>
      <c r="AR1211" s="23" t="s">
        <v>236</v>
      </c>
      <c r="AT1211" s="23" t="s">
        <v>160</v>
      </c>
      <c r="AU1211" s="23" t="s">
        <v>82</v>
      </c>
      <c r="AY1211" s="23" t="s">
        <v>158</v>
      </c>
      <c r="BE1211" s="228">
        <f>IF(N1211="základní",J1211,0)</f>
        <v>0</v>
      </c>
      <c r="BF1211" s="228">
        <f>IF(N1211="snížená",J1211,0)</f>
        <v>0</v>
      </c>
      <c r="BG1211" s="228">
        <f>IF(N1211="zákl. přenesená",J1211,0)</f>
        <v>0</v>
      </c>
      <c r="BH1211" s="228">
        <f>IF(N1211="sníž. přenesená",J1211,0)</f>
        <v>0</v>
      </c>
      <c r="BI1211" s="228">
        <f>IF(N1211="nulová",J1211,0)</f>
        <v>0</v>
      </c>
      <c r="BJ1211" s="23" t="s">
        <v>77</v>
      </c>
      <c r="BK1211" s="228">
        <f>ROUND(I1211*H1211,2)</f>
        <v>0</v>
      </c>
      <c r="BL1211" s="23" t="s">
        <v>236</v>
      </c>
      <c r="BM1211" s="23" t="s">
        <v>2461</v>
      </c>
    </row>
    <row r="1212" spans="2:47" s="1" customFormat="1" ht="13.5">
      <c r="B1212" s="45"/>
      <c r="C1212" s="73"/>
      <c r="D1212" s="229" t="s">
        <v>167</v>
      </c>
      <c r="E1212" s="73"/>
      <c r="F1212" s="230" t="s">
        <v>954</v>
      </c>
      <c r="G1212" s="73"/>
      <c r="H1212" s="73"/>
      <c r="I1212" s="188"/>
      <c r="J1212" s="73"/>
      <c r="K1212" s="73"/>
      <c r="L1212" s="71"/>
      <c r="M1212" s="231"/>
      <c r="N1212" s="46"/>
      <c r="O1212" s="46"/>
      <c r="P1212" s="46"/>
      <c r="Q1212" s="46"/>
      <c r="R1212" s="46"/>
      <c r="S1212" s="46"/>
      <c r="T1212" s="94"/>
      <c r="AT1212" s="23" t="s">
        <v>167</v>
      </c>
      <c r="AU1212" s="23" t="s">
        <v>82</v>
      </c>
    </row>
    <row r="1213" spans="2:63" s="10" customFormat="1" ht="29.85" customHeight="1">
      <c r="B1213" s="201"/>
      <c r="C1213" s="202"/>
      <c r="D1213" s="203" t="s">
        <v>71</v>
      </c>
      <c r="E1213" s="215" t="s">
        <v>2462</v>
      </c>
      <c r="F1213" s="215" t="s">
        <v>2463</v>
      </c>
      <c r="G1213" s="202"/>
      <c r="H1213" s="202"/>
      <c r="I1213" s="205"/>
      <c r="J1213" s="216">
        <f>BK1213</f>
        <v>0</v>
      </c>
      <c r="K1213" s="202"/>
      <c r="L1213" s="207"/>
      <c r="M1213" s="208"/>
      <c r="N1213" s="209"/>
      <c r="O1213" s="209"/>
      <c r="P1213" s="210">
        <f>SUM(P1214:P1217)</f>
        <v>0</v>
      </c>
      <c r="Q1213" s="209"/>
      <c r="R1213" s="210">
        <f>SUM(R1214:R1217)</f>
        <v>0.972</v>
      </c>
      <c r="S1213" s="209"/>
      <c r="T1213" s="211">
        <f>SUM(T1214:T1217)</f>
        <v>0</v>
      </c>
      <c r="AR1213" s="212" t="s">
        <v>82</v>
      </c>
      <c r="AT1213" s="213" t="s">
        <v>71</v>
      </c>
      <c r="AU1213" s="213" t="s">
        <v>77</v>
      </c>
      <c r="AY1213" s="212" t="s">
        <v>158</v>
      </c>
      <c r="BK1213" s="214">
        <f>SUM(BK1214:BK1217)</f>
        <v>0</v>
      </c>
    </row>
    <row r="1214" spans="2:65" s="1" customFormat="1" ht="25.5" customHeight="1">
      <c r="B1214" s="45"/>
      <c r="C1214" s="217" t="s">
        <v>2464</v>
      </c>
      <c r="D1214" s="217" t="s">
        <v>160</v>
      </c>
      <c r="E1214" s="218" t="s">
        <v>2465</v>
      </c>
      <c r="F1214" s="219" t="s">
        <v>2466</v>
      </c>
      <c r="G1214" s="220" t="s">
        <v>163</v>
      </c>
      <c r="H1214" s="221">
        <v>324</v>
      </c>
      <c r="I1214" s="222"/>
      <c r="J1214" s="223">
        <f>ROUND(I1214*H1214,2)</f>
        <v>0</v>
      </c>
      <c r="K1214" s="219" t="s">
        <v>164</v>
      </c>
      <c r="L1214" s="71"/>
      <c r="M1214" s="224" t="s">
        <v>21</v>
      </c>
      <c r="N1214" s="225" t="s">
        <v>43</v>
      </c>
      <c r="O1214" s="46"/>
      <c r="P1214" s="226">
        <f>O1214*H1214</f>
        <v>0</v>
      </c>
      <c r="Q1214" s="226">
        <v>0.003</v>
      </c>
      <c r="R1214" s="226">
        <f>Q1214*H1214</f>
        <v>0.972</v>
      </c>
      <c r="S1214" s="226">
        <v>0</v>
      </c>
      <c r="T1214" s="227">
        <f>S1214*H1214</f>
        <v>0</v>
      </c>
      <c r="AR1214" s="23" t="s">
        <v>236</v>
      </c>
      <c r="AT1214" s="23" t="s">
        <v>160</v>
      </c>
      <c r="AU1214" s="23" t="s">
        <v>82</v>
      </c>
      <c r="AY1214" s="23" t="s">
        <v>158</v>
      </c>
      <c r="BE1214" s="228">
        <f>IF(N1214="základní",J1214,0)</f>
        <v>0</v>
      </c>
      <c r="BF1214" s="228">
        <f>IF(N1214="snížená",J1214,0)</f>
        <v>0</v>
      </c>
      <c r="BG1214" s="228">
        <f>IF(N1214="zákl. přenesená",J1214,0)</f>
        <v>0</v>
      </c>
      <c r="BH1214" s="228">
        <f>IF(N1214="sníž. přenesená",J1214,0)</f>
        <v>0</v>
      </c>
      <c r="BI1214" s="228">
        <f>IF(N1214="nulová",J1214,0)</f>
        <v>0</v>
      </c>
      <c r="BJ1214" s="23" t="s">
        <v>77</v>
      </c>
      <c r="BK1214" s="228">
        <f>ROUND(I1214*H1214,2)</f>
        <v>0</v>
      </c>
      <c r="BL1214" s="23" t="s">
        <v>236</v>
      </c>
      <c r="BM1214" s="23" t="s">
        <v>2467</v>
      </c>
    </row>
    <row r="1215" spans="2:65" s="1" customFormat="1" ht="16.5" customHeight="1">
      <c r="B1215" s="45"/>
      <c r="C1215" s="264" t="s">
        <v>2468</v>
      </c>
      <c r="D1215" s="264" t="s">
        <v>261</v>
      </c>
      <c r="E1215" s="265" t="s">
        <v>2469</v>
      </c>
      <c r="F1215" s="266" t="s">
        <v>2456</v>
      </c>
      <c r="G1215" s="267" t="s">
        <v>163</v>
      </c>
      <c r="H1215" s="268">
        <v>356.4</v>
      </c>
      <c r="I1215" s="269"/>
      <c r="J1215" s="270">
        <f>ROUND(I1215*H1215,2)</f>
        <v>0</v>
      </c>
      <c r="K1215" s="266" t="s">
        <v>21</v>
      </c>
      <c r="L1215" s="271"/>
      <c r="M1215" s="272" t="s">
        <v>21</v>
      </c>
      <c r="N1215" s="273" t="s">
        <v>43</v>
      </c>
      <c r="O1215" s="46"/>
      <c r="P1215" s="226">
        <f>O1215*H1215</f>
        <v>0</v>
      </c>
      <c r="Q1215" s="226">
        <v>0</v>
      </c>
      <c r="R1215" s="226">
        <f>Q1215*H1215</f>
        <v>0</v>
      </c>
      <c r="S1215" s="226">
        <v>0</v>
      </c>
      <c r="T1215" s="227">
        <f>S1215*H1215</f>
        <v>0</v>
      </c>
      <c r="AR1215" s="23" t="s">
        <v>312</v>
      </c>
      <c r="AT1215" s="23" t="s">
        <v>261</v>
      </c>
      <c r="AU1215" s="23" t="s">
        <v>82</v>
      </c>
      <c r="AY1215" s="23" t="s">
        <v>158</v>
      </c>
      <c r="BE1215" s="228">
        <f>IF(N1215="základní",J1215,0)</f>
        <v>0</v>
      </c>
      <c r="BF1215" s="228">
        <f>IF(N1215="snížená",J1215,0)</f>
        <v>0</v>
      </c>
      <c r="BG1215" s="228">
        <f>IF(N1215="zákl. přenesená",J1215,0)</f>
        <v>0</v>
      </c>
      <c r="BH1215" s="228">
        <f>IF(N1215="sníž. přenesená",J1215,0)</f>
        <v>0</v>
      </c>
      <c r="BI1215" s="228">
        <f>IF(N1215="nulová",J1215,0)</f>
        <v>0</v>
      </c>
      <c r="BJ1215" s="23" t="s">
        <v>77</v>
      </c>
      <c r="BK1215" s="228">
        <f>ROUND(I1215*H1215,2)</f>
        <v>0</v>
      </c>
      <c r="BL1215" s="23" t="s">
        <v>236</v>
      </c>
      <c r="BM1215" s="23" t="s">
        <v>2470</v>
      </c>
    </row>
    <row r="1216" spans="2:65" s="1" customFormat="1" ht="16.5" customHeight="1">
      <c r="B1216" s="45"/>
      <c r="C1216" s="217" t="s">
        <v>2471</v>
      </c>
      <c r="D1216" s="217" t="s">
        <v>160</v>
      </c>
      <c r="E1216" s="218" t="s">
        <v>2472</v>
      </c>
      <c r="F1216" s="219" t="s">
        <v>2473</v>
      </c>
      <c r="G1216" s="220" t="s">
        <v>952</v>
      </c>
      <c r="H1216" s="274"/>
      <c r="I1216" s="222"/>
      <c r="J1216" s="223">
        <f>ROUND(I1216*H1216,2)</f>
        <v>0</v>
      </c>
      <c r="K1216" s="219" t="s">
        <v>164</v>
      </c>
      <c r="L1216" s="71"/>
      <c r="M1216" s="224" t="s">
        <v>21</v>
      </c>
      <c r="N1216" s="225" t="s">
        <v>43</v>
      </c>
      <c r="O1216" s="46"/>
      <c r="P1216" s="226">
        <f>O1216*H1216</f>
        <v>0</v>
      </c>
      <c r="Q1216" s="226">
        <v>0</v>
      </c>
      <c r="R1216" s="226">
        <f>Q1216*H1216</f>
        <v>0</v>
      </c>
      <c r="S1216" s="226">
        <v>0</v>
      </c>
      <c r="T1216" s="227">
        <f>S1216*H1216</f>
        <v>0</v>
      </c>
      <c r="AR1216" s="23" t="s">
        <v>236</v>
      </c>
      <c r="AT1216" s="23" t="s">
        <v>160</v>
      </c>
      <c r="AU1216" s="23" t="s">
        <v>82</v>
      </c>
      <c r="AY1216" s="23" t="s">
        <v>158</v>
      </c>
      <c r="BE1216" s="228">
        <f>IF(N1216="základní",J1216,0)</f>
        <v>0</v>
      </c>
      <c r="BF1216" s="228">
        <f>IF(N1216="snížená",J1216,0)</f>
        <v>0</v>
      </c>
      <c r="BG1216" s="228">
        <f>IF(N1216="zákl. přenesená",J1216,0)</f>
        <v>0</v>
      </c>
      <c r="BH1216" s="228">
        <f>IF(N1216="sníž. přenesená",J1216,0)</f>
        <v>0</v>
      </c>
      <c r="BI1216" s="228">
        <f>IF(N1216="nulová",J1216,0)</f>
        <v>0</v>
      </c>
      <c r="BJ1216" s="23" t="s">
        <v>77</v>
      </c>
      <c r="BK1216" s="228">
        <f>ROUND(I1216*H1216,2)</f>
        <v>0</v>
      </c>
      <c r="BL1216" s="23" t="s">
        <v>236</v>
      </c>
      <c r="BM1216" s="23" t="s">
        <v>2474</v>
      </c>
    </row>
    <row r="1217" spans="2:47" s="1" customFormat="1" ht="13.5">
      <c r="B1217" s="45"/>
      <c r="C1217" s="73"/>
      <c r="D1217" s="229" t="s">
        <v>167</v>
      </c>
      <c r="E1217" s="73"/>
      <c r="F1217" s="230" t="s">
        <v>954</v>
      </c>
      <c r="G1217" s="73"/>
      <c r="H1217" s="73"/>
      <c r="I1217" s="188"/>
      <c r="J1217" s="73"/>
      <c r="K1217" s="73"/>
      <c r="L1217" s="71"/>
      <c r="M1217" s="231"/>
      <c r="N1217" s="46"/>
      <c r="O1217" s="46"/>
      <c r="P1217" s="46"/>
      <c r="Q1217" s="46"/>
      <c r="R1217" s="46"/>
      <c r="S1217" s="46"/>
      <c r="T1217" s="94"/>
      <c r="AT1217" s="23" t="s">
        <v>167</v>
      </c>
      <c r="AU1217" s="23" t="s">
        <v>82</v>
      </c>
    </row>
    <row r="1218" spans="2:63" s="10" customFormat="1" ht="29.85" customHeight="1">
      <c r="B1218" s="201"/>
      <c r="C1218" s="202"/>
      <c r="D1218" s="203" t="s">
        <v>71</v>
      </c>
      <c r="E1218" s="215" t="s">
        <v>2475</v>
      </c>
      <c r="F1218" s="215" t="s">
        <v>2476</v>
      </c>
      <c r="G1218" s="202"/>
      <c r="H1218" s="202"/>
      <c r="I1218" s="205"/>
      <c r="J1218" s="216">
        <f>BK1218</f>
        <v>0</v>
      </c>
      <c r="K1218" s="202"/>
      <c r="L1218" s="207"/>
      <c r="M1218" s="208"/>
      <c r="N1218" s="209"/>
      <c r="O1218" s="209"/>
      <c r="P1218" s="210">
        <f>SUM(P1219:P1234)</f>
        <v>0</v>
      </c>
      <c r="Q1218" s="209"/>
      <c r="R1218" s="210">
        <f>SUM(R1219:R1234)</f>
        <v>0</v>
      </c>
      <c r="S1218" s="209"/>
      <c r="T1218" s="211">
        <f>SUM(T1219:T1234)</f>
        <v>0</v>
      </c>
      <c r="AR1218" s="212" t="s">
        <v>82</v>
      </c>
      <c r="AT1218" s="213" t="s">
        <v>71</v>
      </c>
      <c r="AU1218" s="213" t="s">
        <v>77</v>
      </c>
      <c r="AY1218" s="212" t="s">
        <v>158</v>
      </c>
      <c r="BK1218" s="214">
        <f>SUM(BK1219:BK1234)</f>
        <v>0</v>
      </c>
    </row>
    <row r="1219" spans="2:65" s="1" customFormat="1" ht="16.5" customHeight="1">
      <c r="B1219" s="45"/>
      <c r="C1219" s="217" t="s">
        <v>2477</v>
      </c>
      <c r="D1219" s="217" t="s">
        <v>160</v>
      </c>
      <c r="E1219" s="218" t="s">
        <v>2478</v>
      </c>
      <c r="F1219" s="219" t="s">
        <v>2479</v>
      </c>
      <c r="G1219" s="220" t="s">
        <v>163</v>
      </c>
      <c r="H1219" s="221">
        <v>570</v>
      </c>
      <c r="I1219" s="222"/>
      <c r="J1219" s="223">
        <f>ROUND(I1219*H1219,2)</f>
        <v>0</v>
      </c>
      <c r="K1219" s="219" t="s">
        <v>21</v>
      </c>
      <c r="L1219" s="71"/>
      <c r="M1219" s="224" t="s">
        <v>21</v>
      </c>
      <c r="N1219" s="225" t="s">
        <v>43</v>
      </c>
      <c r="O1219" s="46"/>
      <c r="P1219" s="226">
        <f>O1219*H1219</f>
        <v>0</v>
      </c>
      <c r="Q1219" s="226">
        <v>0</v>
      </c>
      <c r="R1219" s="226">
        <f>Q1219*H1219</f>
        <v>0</v>
      </c>
      <c r="S1219" s="226">
        <v>0</v>
      </c>
      <c r="T1219" s="227">
        <f>S1219*H1219</f>
        <v>0</v>
      </c>
      <c r="AR1219" s="23" t="s">
        <v>236</v>
      </c>
      <c r="AT1219" s="23" t="s">
        <v>160</v>
      </c>
      <c r="AU1219" s="23" t="s">
        <v>82</v>
      </c>
      <c r="AY1219" s="23" t="s">
        <v>158</v>
      </c>
      <c r="BE1219" s="228">
        <f>IF(N1219="základní",J1219,0)</f>
        <v>0</v>
      </c>
      <c r="BF1219" s="228">
        <f>IF(N1219="snížená",J1219,0)</f>
        <v>0</v>
      </c>
      <c r="BG1219" s="228">
        <f>IF(N1219="zákl. přenesená",J1219,0)</f>
        <v>0</v>
      </c>
      <c r="BH1219" s="228">
        <f>IF(N1219="sníž. přenesená",J1219,0)</f>
        <v>0</v>
      </c>
      <c r="BI1219" s="228">
        <f>IF(N1219="nulová",J1219,0)</f>
        <v>0</v>
      </c>
      <c r="BJ1219" s="23" t="s">
        <v>77</v>
      </c>
      <c r="BK1219" s="228">
        <f>ROUND(I1219*H1219,2)</f>
        <v>0</v>
      </c>
      <c r="BL1219" s="23" t="s">
        <v>236</v>
      </c>
      <c r="BM1219" s="23" t="s">
        <v>2480</v>
      </c>
    </row>
    <row r="1220" spans="2:65" s="1" customFormat="1" ht="16.5" customHeight="1">
      <c r="B1220" s="45"/>
      <c r="C1220" s="217" t="s">
        <v>2481</v>
      </c>
      <c r="D1220" s="217" t="s">
        <v>160</v>
      </c>
      <c r="E1220" s="218" t="s">
        <v>2482</v>
      </c>
      <c r="F1220" s="219" t="s">
        <v>2483</v>
      </c>
      <c r="G1220" s="220" t="s">
        <v>163</v>
      </c>
      <c r="H1220" s="221">
        <v>9</v>
      </c>
      <c r="I1220" s="222"/>
      <c r="J1220" s="223">
        <f>ROUND(I1220*H1220,2)</f>
        <v>0</v>
      </c>
      <c r="K1220" s="219" t="s">
        <v>21</v>
      </c>
      <c r="L1220" s="71"/>
      <c r="M1220" s="224" t="s">
        <v>21</v>
      </c>
      <c r="N1220" s="225" t="s">
        <v>43</v>
      </c>
      <c r="O1220" s="46"/>
      <c r="P1220" s="226">
        <f>O1220*H1220</f>
        <v>0</v>
      </c>
      <c r="Q1220" s="226">
        <v>0</v>
      </c>
      <c r="R1220" s="226">
        <f>Q1220*H1220</f>
        <v>0</v>
      </c>
      <c r="S1220" s="226">
        <v>0</v>
      </c>
      <c r="T1220" s="227">
        <f>S1220*H1220</f>
        <v>0</v>
      </c>
      <c r="AR1220" s="23" t="s">
        <v>236</v>
      </c>
      <c r="AT1220" s="23" t="s">
        <v>160</v>
      </c>
      <c r="AU1220" s="23" t="s">
        <v>82</v>
      </c>
      <c r="AY1220" s="23" t="s">
        <v>158</v>
      </c>
      <c r="BE1220" s="228">
        <f>IF(N1220="základní",J1220,0)</f>
        <v>0</v>
      </c>
      <c r="BF1220" s="228">
        <f>IF(N1220="snížená",J1220,0)</f>
        <v>0</v>
      </c>
      <c r="BG1220" s="228">
        <f>IF(N1220="zákl. přenesená",J1220,0)</f>
        <v>0</v>
      </c>
      <c r="BH1220" s="228">
        <f>IF(N1220="sníž. přenesená",J1220,0)</f>
        <v>0</v>
      </c>
      <c r="BI1220" s="228">
        <f>IF(N1220="nulová",J1220,0)</f>
        <v>0</v>
      </c>
      <c r="BJ1220" s="23" t="s">
        <v>77</v>
      </c>
      <c r="BK1220" s="228">
        <f>ROUND(I1220*H1220,2)</f>
        <v>0</v>
      </c>
      <c r="BL1220" s="23" t="s">
        <v>236</v>
      </c>
      <c r="BM1220" s="23" t="s">
        <v>2484</v>
      </c>
    </row>
    <row r="1221" spans="2:65" s="1" customFormat="1" ht="16.5" customHeight="1">
      <c r="B1221" s="45"/>
      <c r="C1221" s="217" t="s">
        <v>2485</v>
      </c>
      <c r="D1221" s="217" t="s">
        <v>160</v>
      </c>
      <c r="E1221" s="218" t="s">
        <v>2486</v>
      </c>
      <c r="F1221" s="219" t="s">
        <v>2487</v>
      </c>
      <c r="G1221" s="220" t="s">
        <v>163</v>
      </c>
      <c r="H1221" s="221">
        <v>3310.568</v>
      </c>
      <c r="I1221" s="222"/>
      <c r="J1221" s="223">
        <f>ROUND(I1221*H1221,2)</f>
        <v>0</v>
      </c>
      <c r="K1221" s="219" t="s">
        <v>21</v>
      </c>
      <c r="L1221" s="71"/>
      <c r="M1221" s="224" t="s">
        <v>21</v>
      </c>
      <c r="N1221" s="225" t="s">
        <v>43</v>
      </c>
      <c r="O1221" s="46"/>
      <c r="P1221" s="226">
        <f>O1221*H1221</f>
        <v>0</v>
      </c>
      <c r="Q1221" s="226">
        <v>0</v>
      </c>
      <c r="R1221" s="226">
        <f>Q1221*H1221</f>
        <v>0</v>
      </c>
      <c r="S1221" s="226">
        <v>0</v>
      </c>
      <c r="T1221" s="227">
        <f>S1221*H1221</f>
        <v>0</v>
      </c>
      <c r="AR1221" s="23" t="s">
        <v>236</v>
      </c>
      <c r="AT1221" s="23" t="s">
        <v>160</v>
      </c>
      <c r="AU1221" s="23" t="s">
        <v>82</v>
      </c>
      <c r="AY1221" s="23" t="s">
        <v>158</v>
      </c>
      <c r="BE1221" s="228">
        <f>IF(N1221="základní",J1221,0)</f>
        <v>0</v>
      </c>
      <c r="BF1221" s="228">
        <f>IF(N1221="snížená",J1221,0)</f>
        <v>0</v>
      </c>
      <c r="BG1221" s="228">
        <f>IF(N1221="zákl. přenesená",J1221,0)</f>
        <v>0</v>
      </c>
      <c r="BH1221" s="228">
        <f>IF(N1221="sníž. přenesená",J1221,0)</f>
        <v>0</v>
      </c>
      <c r="BI1221" s="228">
        <f>IF(N1221="nulová",J1221,0)</f>
        <v>0</v>
      </c>
      <c r="BJ1221" s="23" t="s">
        <v>77</v>
      </c>
      <c r="BK1221" s="228">
        <f>ROUND(I1221*H1221,2)</f>
        <v>0</v>
      </c>
      <c r="BL1221" s="23" t="s">
        <v>236</v>
      </c>
      <c r="BM1221" s="23" t="s">
        <v>2488</v>
      </c>
    </row>
    <row r="1222" spans="2:51" s="12" customFormat="1" ht="13.5">
      <c r="B1222" s="242"/>
      <c r="C1222" s="243"/>
      <c r="D1222" s="229" t="s">
        <v>208</v>
      </c>
      <c r="E1222" s="244" t="s">
        <v>21</v>
      </c>
      <c r="F1222" s="245" t="s">
        <v>977</v>
      </c>
      <c r="G1222" s="243"/>
      <c r="H1222" s="246">
        <v>655</v>
      </c>
      <c r="I1222" s="247"/>
      <c r="J1222" s="243"/>
      <c r="K1222" s="243"/>
      <c r="L1222" s="248"/>
      <c r="M1222" s="249"/>
      <c r="N1222" s="250"/>
      <c r="O1222" s="250"/>
      <c r="P1222" s="250"/>
      <c r="Q1222" s="250"/>
      <c r="R1222" s="250"/>
      <c r="S1222" s="250"/>
      <c r="T1222" s="251"/>
      <c r="AT1222" s="252" t="s">
        <v>208</v>
      </c>
      <c r="AU1222" s="252" t="s">
        <v>82</v>
      </c>
      <c r="AV1222" s="12" t="s">
        <v>82</v>
      </c>
      <c r="AW1222" s="12" t="s">
        <v>35</v>
      </c>
      <c r="AX1222" s="12" t="s">
        <v>72</v>
      </c>
      <c r="AY1222" s="252" t="s">
        <v>158</v>
      </c>
    </row>
    <row r="1223" spans="2:51" s="12" customFormat="1" ht="13.5">
      <c r="B1223" s="242"/>
      <c r="C1223" s="243"/>
      <c r="D1223" s="229" t="s">
        <v>208</v>
      </c>
      <c r="E1223" s="244" t="s">
        <v>21</v>
      </c>
      <c r="F1223" s="245" t="s">
        <v>978</v>
      </c>
      <c r="G1223" s="243"/>
      <c r="H1223" s="246">
        <v>190</v>
      </c>
      <c r="I1223" s="247"/>
      <c r="J1223" s="243"/>
      <c r="K1223" s="243"/>
      <c r="L1223" s="248"/>
      <c r="M1223" s="249"/>
      <c r="N1223" s="250"/>
      <c r="O1223" s="250"/>
      <c r="P1223" s="250"/>
      <c r="Q1223" s="250"/>
      <c r="R1223" s="250"/>
      <c r="S1223" s="250"/>
      <c r="T1223" s="251"/>
      <c r="AT1223" s="252" t="s">
        <v>208</v>
      </c>
      <c r="AU1223" s="252" t="s">
        <v>82</v>
      </c>
      <c r="AV1223" s="12" t="s">
        <v>82</v>
      </c>
      <c r="AW1223" s="12" t="s">
        <v>35</v>
      </c>
      <c r="AX1223" s="12" t="s">
        <v>72</v>
      </c>
      <c r="AY1223" s="252" t="s">
        <v>158</v>
      </c>
    </row>
    <row r="1224" spans="2:51" s="12" customFormat="1" ht="13.5">
      <c r="B1224" s="242"/>
      <c r="C1224" s="243"/>
      <c r="D1224" s="229" t="s">
        <v>208</v>
      </c>
      <c r="E1224" s="244" t="s">
        <v>21</v>
      </c>
      <c r="F1224" s="245" t="s">
        <v>979</v>
      </c>
      <c r="G1224" s="243"/>
      <c r="H1224" s="246">
        <v>100</v>
      </c>
      <c r="I1224" s="247"/>
      <c r="J1224" s="243"/>
      <c r="K1224" s="243"/>
      <c r="L1224" s="248"/>
      <c r="M1224" s="249"/>
      <c r="N1224" s="250"/>
      <c r="O1224" s="250"/>
      <c r="P1224" s="250"/>
      <c r="Q1224" s="250"/>
      <c r="R1224" s="250"/>
      <c r="S1224" s="250"/>
      <c r="T1224" s="251"/>
      <c r="AT1224" s="252" t="s">
        <v>208</v>
      </c>
      <c r="AU1224" s="252" t="s">
        <v>82</v>
      </c>
      <c r="AV1224" s="12" t="s">
        <v>82</v>
      </c>
      <c r="AW1224" s="12" t="s">
        <v>35</v>
      </c>
      <c r="AX1224" s="12" t="s">
        <v>72</v>
      </c>
      <c r="AY1224" s="252" t="s">
        <v>158</v>
      </c>
    </row>
    <row r="1225" spans="2:51" s="12" customFormat="1" ht="13.5">
      <c r="B1225" s="242"/>
      <c r="C1225" s="243"/>
      <c r="D1225" s="229" t="s">
        <v>208</v>
      </c>
      <c r="E1225" s="244" t="s">
        <v>21</v>
      </c>
      <c r="F1225" s="245" t="s">
        <v>1640</v>
      </c>
      <c r="G1225" s="243"/>
      <c r="H1225" s="246">
        <v>193.44</v>
      </c>
      <c r="I1225" s="247"/>
      <c r="J1225" s="243"/>
      <c r="K1225" s="243"/>
      <c r="L1225" s="248"/>
      <c r="M1225" s="249"/>
      <c r="N1225" s="250"/>
      <c r="O1225" s="250"/>
      <c r="P1225" s="250"/>
      <c r="Q1225" s="250"/>
      <c r="R1225" s="250"/>
      <c r="S1225" s="250"/>
      <c r="T1225" s="251"/>
      <c r="AT1225" s="252" t="s">
        <v>208</v>
      </c>
      <c r="AU1225" s="252" t="s">
        <v>82</v>
      </c>
      <c r="AV1225" s="12" t="s">
        <v>82</v>
      </c>
      <c r="AW1225" s="12" t="s">
        <v>35</v>
      </c>
      <c r="AX1225" s="12" t="s">
        <v>72</v>
      </c>
      <c r="AY1225" s="252" t="s">
        <v>158</v>
      </c>
    </row>
    <row r="1226" spans="2:51" s="12" customFormat="1" ht="13.5">
      <c r="B1226" s="242"/>
      <c r="C1226" s="243"/>
      <c r="D1226" s="229" t="s">
        <v>208</v>
      </c>
      <c r="E1226" s="244" t="s">
        <v>21</v>
      </c>
      <c r="F1226" s="245" t="s">
        <v>1641</v>
      </c>
      <c r="G1226" s="243"/>
      <c r="H1226" s="246">
        <v>272</v>
      </c>
      <c r="I1226" s="247"/>
      <c r="J1226" s="243"/>
      <c r="K1226" s="243"/>
      <c r="L1226" s="248"/>
      <c r="M1226" s="249"/>
      <c r="N1226" s="250"/>
      <c r="O1226" s="250"/>
      <c r="P1226" s="250"/>
      <c r="Q1226" s="250"/>
      <c r="R1226" s="250"/>
      <c r="S1226" s="250"/>
      <c r="T1226" s="251"/>
      <c r="AT1226" s="252" t="s">
        <v>208</v>
      </c>
      <c r="AU1226" s="252" t="s">
        <v>82</v>
      </c>
      <c r="AV1226" s="12" t="s">
        <v>82</v>
      </c>
      <c r="AW1226" s="12" t="s">
        <v>35</v>
      </c>
      <c r="AX1226" s="12" t="s">
        <v>72</v>
      </c>
      <c r="AY1226" s="252" t="s">
        <v>158</v>
      </c>
    </row>
    <row r="1227" spans="2:51" s="12" customFormat="1" ht="13.5">
      <c r="B1227" s="242"/>
      <c r="C1227" s="243"/>
      <c r="D1227" s="229" t="s">
        <v>208</v>
      </c>
      <c r="E1227" s="244" t="s">
        <v>21</v>
      </c>
      <c r="F1227" s="245" t="s">
        <v>2489</v>
      </c>
      <c r="G1227" s="243"/>
      <c r="H1227" s="246">
        <v>369.128</v>
      </c>
      <c r="I1227" s="247"/>
      <c r="J1227" s="243"/>
      <c r="K1227" s="243"/>
      <c r="L1227" s="248"/>
      <c r="M1227" s="249"/>
      <c r="N1227" s="250"/>
      <c r="O1227" s="250"/>
      <c r="P1227" s="250"/>
      <c r="Q1227" s="250"/>
      <c r="R1227" s="250"/>
      <c r="S1227" s="250"/>
      <c r="T1227" s="251"/>
      <c r="AT1227" s="252" t="s">
        <v>208</v>
      </c>
      <c r="AU1227" s="252" t="s">
        <v>82</v>
      </c>
      <c r="AV1227" s="12" t="s">
        <v>82</v>
      </c>
      <c r="AW1227" s="12" t="s">
        <v>35</v>
      </c>
      <c r="AX1227" s="12" t="s">
        <v>72</v>
      </c>
      <c r="AY1227" s="252" t="s">
        <v>158</v>
      </c>
    </row>
    <row r="1228" spans="2:51" s="12" customFormat="1" ht="13.5">
      <c r="B1228" s="242"/>
      <c r="C1228" s="243"/>
      <c r="D1228" s="229" t="s">
        <v>208</v>
      </c>
      <c r="E1228" s="244" t="s">
        <v>21</v>
      </c>
      <c r="F1228" s="245" t="s">
        <v>1040</v>
      </c>
      <c r="G1228" s="243"/>
      <c r="H1228" s="246">
        <v>115</v>
      </c>
      <c r="I1228" s="247"/>
      <c r="J1228" s="243"/>
      <c r="K1228" s="243"/>
      <c r="L1228" s="248"/>
      <c r="M1228" s="249"/>
      <c r="N1228" s="250"/>
      <c r="O1228" s="250"/>
      <c r="P1228" s="250"/>
      <c r="Q1228" s="250"/>
      <c r="R1228" s="250"/>
      <c r="S1228" s="250"/>
      <c r="T1228" s="251"/>
      <c r="AT1228" s="252" t="s">
        <v>208</v>
      </c>
      <c r="AU1228" s="252" t="s">
        <v>82</v>
      </c>
      <c r="AV1228" s="12" t="s">
        <v>82</v>
      </c>
      <c r="AW1228" s="12" t="s">
        <v>35</v>
      </c>
      <c r="AX1228" s="12" t="s">
        <v>72</v>
      </c>
      <c r="AY1228" s="252" t="s">
        <v>158</v>
      </c>
    </row>
    <row r="1229" spans="2:51" s="12" customFormat="1" ht="13.5">
      <c r="B1229" s="242"/>
      <c r="C1229" s="243"/>
      <c r="D1229" s="229" t="s">
        <v>208</v>
      </c>
      <c r="E1229" s="244" t="s">
        <v>21</v>
      </c>
      <c r="F1229" s="245" t="s">
        <v>1643</v>
      </c>
      <c r="G1229" s="243"/>
      <c r="H1229" s="246">
        <v>698</v>
      </c>
      <c r="I1229" s="247"/>
      <c r="J1229" s="243"/>
      <c r="K1229" s="243"/>
      <c r="L1229" s="248"/>
      <c r="M1229" s="249"/>
      <c r="N1229" s="250"/>
      <c r="O1229" s="250"/>
      <c r="P1229" s="250"/>
      <c r="Q1229" s="250"/>
      <c r="R1229" s="250"/>
      <c r="S1229" s="250"/>
      <c r="T1229" s="251"/>
      <c r="AT1229" s="252" t="s">
        <v>208</v>
      </c>
      <c r="AU1229" s="252" t="s">
        <v>82</v>
      </c>
      <c r="AV1229" s="12" t="s">
        <v>82</v>
      </c>
      <c r="AW1229" s="12" t="s">
        <v>35</v>
      </c>
      <c r="AX1229" s="12" t="s">
        <v>72</v>
      </c>
      <c r="AY1229" s="252" t="s">
        <v>158</v>
      </c>
    </row>
    <row r="1230" spans="2:51" s="12" customFormat="1" ht="13.5">
      <c r="B1230" s="242"/>
      <c r="C1230" s="243"/>
      <c r="D1230" s="229" t="s">
        <v>208</v>
      </c>
      <c r="E1230" s="244" t="s">
        <v>21</v>
      </c>
      <c r="F1230" s="245" t="s">
        <v>984</v>
      </c>
      <c r="G1230" s="243"/>
      <c r="H1230" s="246">
        <v>690</v>
      </c>
      <c r="I1230" s="247"/>
      <c r="J1230" s="243"/>
      <c r="K1230" s="243"/>
      <c r="L1230" s="248"/>
      <c r="M1230" s="249"/>
      <c r="N1230" s="250"/>
      <c r="O1230" s="250"/>
      <c r="P1230" s="250"/>
      <c r="Q1230" s="250"/>
      <c r="R1230" s="250"/>
      <c r="S1230" s="250"/>
      <c r="T1230" s="251"/>
      <c r="AT1230" s="252" t="s">
        <v>208</v>
      </c>
      <c r="AU1230" s="252" t="s">
        <v>82</v>
      </c>
      <c r="AV1230" s="12" t="s">
        <v>82</v>
      </c>
      <c r="AW1230" s="12" t="s">
        <v>35</v>
      </c>
      <c r="AX1230" s="12" t="s">
        <v>72</v>
      </c>
      <c r="AY1230" s="252" t="s">
        <v>158</v>
      </c>
    </row>
    <row r="1231" spans="2:51" s="12" customFormat="1" ht="13.5">
      <c r="B1231" s="242"/>
      <c r="C1231" s="243"/>
      <c r="D1231" s="229" t="s">
        <v>208</v>
      </c>
      <c r="E1231" s="244" t="s">
        <v>21</v>
      </c>
      <c r="F1231" s="245" t="s">
        <v>1644</v>
      </c>
      <c r="G1231" s="243"/>
      <c r="H1231" s="246">
        <v>28</v>
      </c>
      <c r="I1231" s="247"/>
      <c r="J1231" s="243"/>
      <c r="K1231" s="243"/>
      <c r="L1231" s="248"/>
      <c r="M1231" s="249"/>
      <c r="N1231" s="250"/>
      <c r="O1231" s="250"/>
      <c r="P1231" s="250"/>
      <c r="Q1231" s="250"/>
      <c r="R1231" s="250"/>
      <c r="S1231" s="250"/>
      <c r="T1231" s="251"/>
      <c r="AT1231" s="252" t="s">
        <v>208</v>
      </c>
      <c r="AU1231" s="252" t="s">
        <v>82</v>
      </c>
      <c r="AV1231" s="12" t="s">
        <v>82</v>
      </c>
      <c r="AW1231" s="12" t="s">
        <v>35</v>
      </c>
      <c r="AX1231" s="12" t="s">
        <v>72</v>
      </c>
      <c r="AY1231" s="252" t="s">
        <v>158</v>
      </c>
    </row>
    <row r="1232" spans="2:51" s="13" customFormat="1" ht="13.5">
      <c r="B1232" s="253"/>
      <c r="C1232" s="254"/>
      <c r="D1232" s="229" t="s">
        <v>208</v>
      </c>
      <c r="E1232" s="255" t="s">
        <v>21</v>
      </c>
      <c r="F1232" s="256" t="s">
        <v>211</v>
      </c>
      <c r="G1232" s="254"/>
      <c r="H1232" s="257">
        <v>3310.568</v>
      </c>
      <c r="I1232" s="258"/>
      <c r="J1232" s="254"/>
      <c r="K1232" s="254"/>
      <c r="L1232" s="259"/>
      <c r="M1232" s="260"/>
      <c r="N1232" s="261"/>
      <c r="O1232" s="261"/>
      <c r="P1232" s="261"/>
      <c r="Q1232" s="261"/>
      <c r="R1232" s="261"/>
      <c r="S1232" s="261"/>
      <c r="T1232" s="262"/>
      <c r="AT1232" s="263" t="s">
        <v>208</v>
      </c>
      <c r="AU1232" s="263" t="s">
        <v>82</v>
      </c>
      <c r="AV1232" s="13" t="s">
        <v>165</v>
      </c>
      <c r="AW1232" s="13" t="s">
        <v>35</v>
      </c>
      <c r="AX1232" s="13" t="s">
        <v>77</v>
      </c>
      <c r="AY1232" s="263" t="s">
        <v>158</v>
      </c>
    </row>
    <row r="1233" spans="2:65" s="1" customFormat="1" ht="25.5" customHeight="1">
      <c r="B1233" s="45"/>
      <c r="C1233" s="217" t="s">
        <v>2490</v>
      </c>
      <c r="D1233" s="217" t="s">
        <v>160</v>
      </c>
      <c r="E1233" s="218" t="s">
        <v>2491</v>
      </c>
      <c r="F1233" s="219" t="s">
        <v>2492</v>
      </c>
      <c r="G1233" s="220" t="s">
        <v>163</v>
      </c>
      <c r="H1233" s="221">
        <v>59.8</v>
      </c>
      <c r="I1233" s="222"/>
      <c r="J1233" s="223">
        <f>ROUND(I1233*H1233,2)</f>
        <v>0</v>
      </c>
      <c r="K1233" s="219" t="s">
        <v>21</v>
      </c>
      <c r="L1233" s="71"/>
      <c r="M1233" s="224" t="s">
        <v>21</v>
      </c>
      <c r="N1233" s="225" t="s">
        <v>43</v>
      </c>
      <c r="O1233" s="46"/>
      <c r="P1233" s="226">
        <f>O1233*H1233</f>
        <v>0</v>
      </c>
      <c r="Q1233" s="226">
        <v>0</v>
      </c>
      <c r="R1233" s="226">
        <f>Q1233*H1233</f>
        <v>0</v>
      </c>
      <c r="S1233" s="226">
        <v>0</v>
      </c>
      <c r="T1233" s="227">
        <f>S1233*H1233</f>
        <v>0</v>
      </c>
      <c r="AR1233" s="23" t="s">
        <v>236</v>
      </c>
      <c r="AT1233" s="23" t="s">
        <v>160</v>
      </c>
      <c r="AU1233" s="23" t="s">
        <v>82</v>
      </c>
      <c r="AY1233" s="23" t="s">
        <v>158</v>
      </c>
      <c r="BE1233" s="228">
        <f>IF(N1233="základní",J1233,0)</f>
        <v>0</v>
      </c>
      <c r="BF1233" s="228">
        <f>IF(N1233="snížená",J1233,0)</f>
        <v>0</v>
      </c>
      <c r="BG1233" s="228">
        <f>IF(N1233="zákl. přenesená",J1233,0)</f>
        <v>0</v>
      </c>
      <c r="BH1233" s="228">
        <f>IF(N1233="sníž. přenesená",J1233,0)</f>
        <v>0</v>
      </c>
      <c r="BI1233" s="228">
        <f>IF(N1233="nulová",J1233,0)</f>
        <v>0</v>
      </c>
      <c r="BJ1233" s="23" t="s">
        <v>77</v>
      </c>
      <c r="BK1233" s="228">
        <f>ROUND(I1233*H1233,2)</f>
        <v>0</v>
      </c>
      <c r="BL1233" s="23" t="s">
        <v>236</v>
      </c>
      <c r="BM1233" s="23" t="s">
        <v>2493</v>
      </c>
    </row>
    <row r="1234" spans="2:65" s="1" customFormat="1" ht="16.5" customHeight="1">
      <c r="B1234" s="45"/>
      <c r="C1234" s="217" t="s">
        <v>2494</v>
      </c>
      <c r="D1234" s="217" t="s">
        <v>160</v>
      </c>
      <c r="E1234" s="218" t="s">
        <v>2495</v>
      </c>
      <c r="F1234" s="219" t="s">
        <v>2496</v>
      </c>
      <c r="G1234" s="220" t="s">
        <v>163</v>
      </c>
      <c r="H1234" s="221">
        <v>47</v>
      </c>
      <c r="I1234" s="222"/>
      <c r="J1234" s="223">
        <f>ROUND(I1234*H1234,2)</f>
        <v>0</v>
      </c>
      <c r="K1234" s="219" t="s">
        <v>21</v>
      </c>
      <c r="L1234" s="71"/>
      <c r="M1234" s="224" t="s">
        <v>21</v>
      </c>
      <c r="N1234" s="225" t="s">
        <v>43</v>
      </c>
      <c r="O1234" s="46"/>
      <c r="P1234" s="226">
        <f>O1234*H1234</f>
        <v>0</v>
      </c>
      <c r="Q1234" s="226">
        <v>0</v>
      </c>
      <c r="R1234" s="226">
        <f>Q1234*H1234</f>
        <v>0</v>
      </c>
      <c r="S1234" s="226">
        <v>0</v>
      </c>
      <c r="T1234" s="227">
        <f>S1234*H1234</f>
        <v>0</v>
      </c>
      <c r="AR1234" s="23" t="s">
        <v>236</v>
      </c>
      <c r="AT1234" s="23" t="s">
        <v>160</v>
      </c>
      <c r="AU1234" s="23" t="s">
        <v>82</v>
      </c>
      <c r="AY1234" s="23" t="s">
        <v>158</v>
      </c>
      <c r="BE1234" s="228">
        <f>IF(N1234="základní",J1234,0)</f>
        <v>0</v>
      </c>
      <c r="BF1234" s="228">
        <f>IF(N1234="snížená",J1234,0)</f>
        <v>0</v>
      </c>
      <c r="BG1234" s="228">
        <f>IF(N1234="zákl. přenesená",J1234,0)</f>
        <v>0</v>
      </c>
      <c r="BH1234" s="228">
        <f>IF(N1234="sníž. přenesená",J1234,0)</f>
        <v>0</v>
      </c>
      <c r="BI1234" s="228">
        <f>IF(N1234="nulová",J1234,0)</f>
        <v>0</v>
      </c>
      <c r="BJ1234" s="23" t="s">
        <v>77</v>
      </c>
      <c r="BK1234" s="228">
        <f>ROUND(I1234*H1234,2)</f>
        <v>0</v>
      </c>
      <c r="BL1234" s="23" t="s">
        <v>236</v>
      </c>
      <c r="BM1234" s="23" t="s">
        <v>2497</v>
      </c>
    </row>
    <row r="1235" spans="2:63" s="10" customFormat="1" ht="29.85" customHeight="1">
      <c r="B1235" s="201"/>
      <c r="C1235" s="202"/>
      <c r="D1235" s="203" t="s">
        <v>71</v>
      </c>
      <c r="E1235" s="215" t="s">
        <v>2498</v>
      </c>
      <c r="F1235" s="215" t="s">
        <v>2499</v>
      </c>
      <c r="G1235" s="202"/>
      <c r="H1235" s="202"/>
      <c r="I1235" s="205"/>
      <c r="J1235" s="216">
        <f>BK1235</f>
        <v>0</v>
      </c>
      <c r="K1235" s="202"/>
      <c r="L1235" s="207"/>
      <c r="M1235" s="208"/>
      <c r="N1235" s="209"/>
      <c r="O1235" s="209"/>
      <c r="P1235" s="210">
        <f>SUM(P1236:P1251)</f>
        <v>0</v>
      </c>
      <c r="Q1235" s="209"/>
      <c r="R1235" s="210">
        <f>SUM(R1236:R1251)</f>
        <v>0.92926072</v>
      </c>
      <c r="S1235" s="209"/>
      <c r="T1235" s="211">
        <f>SUM(T1236:T1251)</f>
        <v>0</v>
      </c>
      <c r="AR1235" s="212" t="s">
        <v>82</v>
      </c>
      <c r="AT1235" s="213" t="s">
        <v>71</v>
      </c>
      <c r="AU1235" s="213" t="s">
        <v>77</v>
      </c>
      <c r="AY1235" s="212" t="s">
        <v>158</v>
      </c>
      <c r="BK1235" s="214">
        <f>SUM(BK1236:BK1251)</f>
        <v>0</v>
      </c>
    </row>
    <row r="1236" spans="2:65" s="1" customFormat="1" ht="16.5" customHeight="1">
      <c r="B1236" s="45"/>
      <c r="C1236" s="217" t="s">
        <v>2500</v>
      </c>
      <c r="D1236" s="217" t="s">
        <v>160</v>
      </c>
      <c r="E1236" s="218" t="s">
        <v>2501</v>
      </c>
      <c r="F1236" s="219" t="s">
        <v>2502</v>
      </c>
      <c r="G1236" s="220" t="s">
        <v>163</v>
      </c>
      <c r="H1236" s="221">
        <v>1150.132</v>
      </c>
      <c r="I1236" s="222"/>
      <c r="J1236" s="223">
        <f>ROUND(I1236*H1236,2)</f>
        <v>0</v>
      </c>
      <c r="K1236" s="219" t="s">
        <v>21</v>
      </c>
      <c r="L1236" s="71"/>
      <c r="M1236" s="224" t="s">
        <v>21</v>
      </c>
      <c r="N1236" s="225" t="s">
        <v>43</v>
      </c>
      <c r="O1236" s="46"/>
      <c r="P1236" s="226">
        <f>O1236*H1236</f>
        <v>0</v>
      </c>
      <c r="Q1236" s="226">
        <v>0.00046</v>
      </c>
      <c r="R1236" s="226">
        <f>Q1236*H1236</f>
        <v>0.52906072</v>
      </c>
      <c r="S1236" s="226">
        <v>0</v>
      </c>
      <c r="T1236" s="227">
        <f>S1236*H1236</f>
        <v>0</v>
      </c>
      <c r="AR1236" s="23" t="s">
        <v>236</v>
      </c>
      <c r="AT1236" s="23" t="s">
        <v>160</v>
      </c>
      <c r="AU1236" s="23" t="s">
        <v>82</v>
      </c>
      <c r="AY1236" s="23" t="s">
        <v>158</v>
      </c>
      <c r="BE1236" s="228">
        <f>IF(N1236="základní",J1236,0)</f>
        <v>0</v>
      </c>
      <c r="BF1236" s="228">
        <f>IF(N1236="snížená",J1236,0)</f>
        <v>0</v>
      </c>
      <c r="BG1236" s="228">
        <f>IF(N1236="zákl. přenesená",J1236,0)</f>
        <v>0</v>
      </c>
      <c r="BH1236" s="228">
        <f>IF(N1236="sníž. přenesená",J1236,0)</f>
        <v>0</v>
      </c>
      <c r="BI1236" s="228">
        <f>IF(N1236="nulová",J1236,0)</f>
        <v>0</v>
      </c>
      <c r="BJ1236" s="23" t="s">
        <v>77</v>
      </c>
      <c r="BK1236" s="228">
        <f>ROUND(I1236*H1236,2)</f>
        <v>0</v>
      </c>
      <c r="BL1236" s="23" t="s">
        <v>236</v>
      </c>
      <c r="BM1236" s="23" t="s">
        <v>2503</v>
      </c>
    </row>
    <row r="1237" spans="2:51" s="12" customFormat="1" ht="13.5">
      <c r="B1237" s="242"/>
      <c r="C1237" s="243"/>
      <c r="D1237" s="229" t="s">
        <v>208</v>
      </c>
      <c r="E1237" s="244" t="s">
        <v>21</v>
      </c>
      <c r="F1237" s="245" t="s">
        <v>2504</v>
      </c>
      <c r="G1237" s="243"/>
      <c r="H1237" s="246">
        <v>336.56</v>
      </c>
      <c r="I1237" s="247"/>
      <c r="J1237" s="243"/>
      <c r="K1237" s="243"/>
      <c r="L1237" s="248"/>
      <c r="M1237" s="249"/>
      <c r="N1237" s="250"/>
      <c r="O1237" s="250"/>
      <c r="P1237" s="250"/>
      <c r="Q1237" s="250"/>
      <c r="R1237" s="250"/>
      <c r="S1237" s="250"/>
      <c r="T1237" s="251"/>
      <c r="AT1237" s="252" t="s">
        <v>208</v>
      </c>
      <c r="AU1237" s="252" t="s">
        <v>82</v>
      </c>
      <c r="AV1237" s="12" t="s">
        <v>82</v>
      </c>
      <c r="AW1237" s="12" t="s">
        <v>35</v>
      </c>
      <c r="AX1237" s="12" t="s">
        <v>72</v>
      </c>
      <c r="AY1237" s="252" t="s">
        <v>158</v>
      </c>
    </row>
    <row r="1238" spans="2:51" s="12" customFormat="1" ht="13.5">
      <c r="B1238" s="242"/>
      <c r="C1238" s="243"/>
      <c r="D1238" s="229" t="s">
        <v>208</v>
      </c>
      <c r="E1238" s="244" t="s">
        <v>21</v>
      </c>
      <c r="F1238" s="245" t="s">
        <v>381</v>
      </c>
      <c r="G1238" s="243"/>
      <c r="H1238" s="246">
        <v>165</v>
      </c>
      <c r="I1238" s="247"/>
      <c r="J1238" s="243"/>
      <c r="K1238" s="243"/>
      <c r="L1238" s="248"/>
      <c r="M1238" s="249"/>
      <c r="N1238" s="250"/>
      <c r="O1238" s="250"/>
      <c r="P1238" s="250"/>
      <c r="Q1238" s="250"/>
      <c r="R1238" s="250"/>
      <c r="S1238" s="250"/>
      <c r="T1238" s="251"/>
      <c r="AT1238" s="252" t="s">
        <v>208</v>
      </c>
      <c r="AU1238" s="252" t="s">
        <v>82</v>
      </c>
      <c r="AV1238" s="12" t="s">
        <v>82</v>
      </c>
      <c r="AW1238" s="12" t="s">
        <v>35</v>
      </c>
      <c r="AX1238" s="12" t="s">
        <v>72</v>
      </c>
      <c r="AY1238" s="252" t="s">
        <v>158</v>
      </c>
    </row>
    <row r="1239" spans="2:51" s="12" customFormat="1" ht="13.5">
      <c r="B1239" s="242"/>
      <c r="C1239" s="243"/>
      <c r="D1239" s="229" t="s">
        <v>208</v>
      </c>
      <c r="E1239" s="244" t="s">
        <v>21</v>
      </c>
      <c r="F1239" s="245" t="s">
        <v>382</v>
      </c>
      <c r="G1239" s="243"/>
      <c r="H1239" s="246">
        <v>186.572</v>
      </c>
      <c r="I1239" s="247"/>
      <c r="J1239" s="243"/>
      <c r="K1239" s="243"/>
      <c r="L1239" s="248"/>
      <c r="M1239" s="249"/>
      <c r="N1239" s="250"/>
      <c r="O1239" s="250"/>
      <c r="P1239" s="250"/>
      <c r="Q1239" s="250"/>
      <c r="R1239" s="250"/>
      <c r="S1239" s="250"/>
      <c r="T1239" s="251"/>
      <c r="AT1239" s="252" t="s">
        <v>208</v>
      </c>
      <c r="AU1239" s="252" t="s">
        <v>82</v>
      </c>
      <c r="AV1239" s="12" t="s">
        <v>82</v>
      </c>
      <c r="AW1239" s="12" t="s">
        <v>35</v>
      </c>
      <c r="AX1239" s="12" t="s">
        <v>72</v>
      </c>
      <c r="AY1239" s="252" t="s">
        <v>158</v>
      </c>
    </row>
    <row r="1240" spans="2:51" s="12" customFormat="1" ht="13.5">
      <c r="B1240" s="242"/>
      <c r="C1240" s="243"/>
      <c r="D1240" s="229" t="s">
        <v>208</v>
      </c>
      <c r="E1240" s="244" t="s">
        <v>21</v>
      </c>
      <c r="F1240" s="245" t="s">
        <v>383</v>
      </c>
      <c r="G1240" s="243"/>
      <c r="H1240" s="246">
        <v>120</v>
      </c>
      <c r="I1240" s="247"/>
      <c r="J1240" s="243"/>
      <c r="K1240" s="243"/>
      <c r="L1240" s="248"/>
      <c r="M1240" s="249"/>
      <c r="N1240" s="250"/>
      <c r="O1240" s="250"/>
      <c r="P1240" s="250"/>
      <c r="Q1240" s="250"/>
      <c r="R1240" s="250"/>
      <c r="S1240" s="250"/>
      <c r="T1240" s="251"/>
      <c r="AT1240" s="252" t="s">
        <v>208</v>
      </c>
      <c r="AU1240" s="252" t="s">
        <v>82</v>
      </c>
      <c r="AV1240" s="12" t="s">
        <v>82</v>
      </c>
      <c r="AW1240" s="12" t="s">
        <v>35</v>
      </c>
      <c r="AX1240" s="12" t="s">
        <v>72</v>
      </c>
      <c r="AY1240" s="252" t="s">
        <v>158</v>
      </c>
    </row>
    <row r="1241" spans="2:51" s="12" customFormat="1" ht="13.5">
      <c r="B1241" s="242"/>
      <c r="C1241" s="243"/>
      <c r="D1241" s="229" t="s">
        <v>208</v>
      </c>
      <c r="E1241" s="244" t="s">
        <v>21</v>
      </c>
      <c r="F1241" s="245" t="s">
        <v>384</v>
      </c>
      <c r="G1241" s="243"/>
      <c r="H1241" s="246">
        <v>74</v>
      </c>
      <c r="I1241" s="247"/>
      <c r="J1241" s="243"/>
      <c r="K1241" s="243"/>
      <c r="L1241" s="248"/>
      <c r="M1241" s="249"/>
      <c r="N1241" s="250"/>
      <c r="O1241" s="250"/>
      <c r="P1241" s="250"/>
      <c r="Q1241" s="250"/>
      <c r="R1241" s="250"/>
      <c r="S1241" s="250"/>
      <c r="T1241" s="251"/>
      <c r="AT1241" s="252" t="s">
        <v>208</v>
      </c>
      <c r="AU1241" s="252" t="s">
        <v>82</v>
      </c>
      <c r="AV1241" s="12" t="s">
        <v>82</v>
      </c>
      <c r="AW1241" s="12" t="s">
        <v>35</v>
      </c>
      <c r="AX1241" s="12" t="s">
        <v>72</v>
      </c>
      <c r="AY1241" s="252" t="s">
        <v>158</v>
      </c>
    </row>
    <row r="1242" spans="2:51" s="12" customFormat="1" ht="13.5">
      <c r="B1242" s="242"/>
      <c r="C1242" s="243"/>
      <c r="D1242" s="229" t="s">
        <v>208</v>
      </c>
      <c r="E1242" s="244" t="s">
        <v>21</v>
      </c>
      <c r="F1242" s="245" t="s">
        <v>385</v>
      </c>
      <c r="G1242" s="243"/>
      <c r="H1242" s="246">
        <v>86</v>
      </c>
      <c r="I1242" s="247"/>
      <c r="J1242" s="243"/>
      <c r="K1242" s="243"/>
      <c r="L1242" s="248"/>
      <c r="M1242" s="249"/>
      <c r="N1242" s="250"/>
      <c r="O1242" s="250"/>
      <c r="P1242" s="250"/>
      <c r="Q1242" s="250"/>
      <c r="R1242" s="250"/>
      <c r="S1242" s="250"/>
      <c r="T1242" s="251"/>
      <c r="AT1242" s="252" t="s">
        <v>208</v>
      </c>
      <c r="AU1242" s="252" t="s">
        <v>82</v>
      </c>
      <c r="AV1242" s="12" t="s">
        <v>82</v>
      </c>
      <c r="AW1242" s="12" t="s">
        <v>35</v>
      </c>
      <c r="AX1242" s="12" t="s">
        <v>72</v>
      </c>
      <c r="AY1242" s="252" t="s">
        <v>158</v>
      </c>
    </row>
    <row r="1243" spans="2:51" s="12" customFormat="1" ht="13.5">
      <c r="B1243" s="242"/>
      <c r="C1243" s="243"/>
      <c r="D1243" s="229" t="s">
        <v>208</v>
      </c>
      <c r="E1243" s="244" t="s">
        <v>21</v>
      </c>
      <c r="F1243" s="245" t="s">
        <v>386</v>
      </c>
      <c r="G1243" s="243"/>
      <c r="H1243" s="246">
        <v>148</v>
      </c>
      <c r="I1243" s="247"/>
      <c r="J1243" s="243"/>
      <c r="K1243" s="243"/>
      <c r="L1243" s="248"/>
      <c r="M1243" s="249"/>
      <c r="N1243" s="250"/>
      <c r="O1243" s="250"/>
      <c r="P1243" s="250"/>
      <c r="Q1243" s="250"/>
      <c r="R1243" s="250"/>
      <c r="S1243" s="250"/>
      <c r="T1243" s="251"/>
      <c r="AT1243" s="252" t="s">
        <v>208</v>
      </c>
      <c r="AU1243" s="252" t="s">
        <v>82</v>
      </c>
      <c r="AV1243" s="12" t="s">
        <v>82</v>
      </c>
      <c r="AW1243" s="12" t="s">
        <v>35</v>
      </c>
      <c r="AX1243" s="12" t="s">
        <v>72</v>
      </c>
      <c r="AY1243" s="252" t="s">
        <v>158</v>
      </c>
    </row>
    <row r="1244" spans="2:51" s="12" customFormat="1" ht="13.5">
      <c r="B1244" s="242"/>
      <c r="C1244" s="243"/>
      <c r="D1244" s="229" t="s">
        <v>208</v>
      </c>
      <c r="E1244" s="244" t="s">
        <v>21</v>
      </c>
      <c r="F1244" s="245" t="s">
        <v>387</v>
      </c>
      <c r="G1244" s="243"/>
      <c r="H1244" s="246">
        <v>34</v>
      </c>
      <c r="I1244" s="247"/>
      <c r="J1244" s="243"/>
      <c r="K1244" s="243"/>
      <c r="L1244" s="248"/>
      <c r="M1244" s="249"/>
      <c r="N1244" s="250"/>
      <c r="O1244" s="250"/>
      <c r="P1244" s="250"/>
      <c r="Q1244" s="250"/>
      <c r="R1244" s="250"/>
      <c r="S1244" s="250"/>
      <c r="T1244" s="251"/>
      <c r="AT1244" s="252" t="s">
        <v>208</v>
      </c>
      <c r="AU1244" s="252" t="s">
        <v>82</v>
      </c>
      <c r="AV1244" s="12" t="s">
        <v>82</v>
      </c>
      <c r="AW1244" s="12" t="s">
        <v>35</v>
      </c>
      <c r="AX1244" s="12" t="s">
        <v>72</v>
      </c>
      <c r="AY1244" s="252" t="s">
        <v>158</v>
      </c>
    </row>
    <row r="1245" spans="2:51" s="13" customFormat="1" ht="13.5">
      <c r="B1245" s="253"/>
      <c r="C1245" s="254"/>
      <c r="D1245" s="229" t="s">
        <v>208</v>
      </c>
      <c r="E1245" s="255" t="s">
        <v>21</v>
      </c>
      <c r="F1245" s="256" t="s">
        <v>211</v>
      </c>
      <c r="G1245" s="254"/>
      <c r="H1245" s="257">
        <v>1150.132</v>
      </c>
      <c r="I1245" s="258"/>
      <c r="J1245" s="254"/>
      <c r="K1245" s="254"/>
      <c r="L1245" s="259"/>
      <c r="M1245" s="260"/>
      <c r="N1245" s="261"/>
      <c r="O1245" s="261"/>
      <c r="P1245" s="261"/>
      <c r="Q1245" s="261"/>
      <c r="R1245" s="261"/>
      <c r="S1245" s="261"/>
      <c r="T1245" s="262"/>
      <c r="AT1245" s="263" t="s">
        <v>208</v>
      </c>
      <c r="AU1245" s="263" t="s">
        <v>82</v>
      </c>
      <c r="AV1245" s="13" t="s">
        <v>165</v>
      </c>
      <c r="AW1245" s="13" t="s">
        <v>35</v>
      </c>
      <c r="AX1245" s="13" t="s">
        <v>77</v>
      </c>
      <c r="AY1245" s="263" t="s">
        <v>158</v>
      </c>
    </row>
    <row r="1246" spans="2:65" s="1" customFormat="1" ht="16.5" customHeight="1">
      <c r="B1246" s="45"/>
      <c r="C1246" s="217" t="s">
        <v>2505</v>
      </c>
      <c r="D1246" s="217" t="s">
        <v>160</v>
      </c>
      <c r="E1246" s="218" t="s">
        <v>2506</v>
      </c>
      <c r="F1246" s="219" t="s">
        <v>2507</v>
      </c>
      <c r="G1246" s="220" t="s">
        <v>163</v>
      </c>
      <c r="H1246" s="221">
        <v>870</v>
      </c>
      <c r="I1246" s="222"/>
      <c r="J1246" s="223">
        <f>ROUND(I1246*H1246,2)</f>
        <v>0</v>
      </c>
      <c r="K1246" s="219" t="s">
        <v>21</v>
      </c>
      <c r="L1246" s="71"/>
      <c r="M1246" s="224" t="s">
        <v>21</v>
      </c>
      <c r="N1246" s="225" t="s">
        <v>43</v>
      </c>
      <c r="O1246" s="46"/>
      <c r="P1246" s="226">
        <f>O1246*H1246</f>
        <v>0</v>
      </c>
      <c r="Q1246" s="226">
        <v>0.00046</v>
      </c>
      <c r="R1246" s="226">
        <f>Q1246*H1246</f>
        <v>0.4002</v>
      </c>
      <c r="S1246" s="226">
        <v>0</v>
      </c>
      <c r="T1246" s="227">
        <f>S1246*H1246</f>
        <v>0</v>
      </c>
      <c r="AR1246" s="23" t="s">
        <v>236</v>
      </c>
      <c r="AT1246" s="23" t="s">
        <v>160</v>
      </c>
      <c r="AU1246" s="23" t="s">
        <v>82</v>
      </c>
      <c r="AY1246" s="23" t="s">
        <v>158</v>
      </c>
      <c r="BE1246" s="228">
        <f>IF(N1246="základní",J1246,0)</f>
        <v>0</v>
      </c>
      <c r="BF1246" s="228">
        <f>IF(N1246="snížená",J1246,0)</f>
        <v>0</v>
      </c>
      <c r="BG1246" s="228">
        <f>IF(N1246="zákl. přenesená",J1246,0)</f>
        <v>0</v>
      </c>
      <c r="BH1246" s="228">
        <f>IF(N1246="sníž. přenesená",J1246,0)</f>
        <v>0</v>
      </c>
      <c r="BI1246" s="228">
        <f>IF(N1246="nulová",J1246,0)</f>
        <v>0</v>
      </c>
      <c r="BJ1246" s="23" t="s">
        <v>77</v>
      </c>
      <c r="BK1246" s="228">
        <f>ROUND(I1246*H1246,2)</f>
        <v>0</v>
      </c>
      <c r="BL1246" s="23" t="s">
        <v>236</v>
      </c>
      <c r="BM1246" s="23" t="s">
        <v>2508</v>
      </c>
    </row>
    <row r="1247" spans="2:51" s="12" customFormat="1" ht="13.5">
      <c r="B1247" s="242"/>
      <c r="C1247" s="243"/>
      <c r="D1247" s="229" t="s">
        <v>208</v>
      </c>
      <c r="E1247" s="244" t="s">
        <v>21</v>
      </c>
      <c r="F1247" s="245" t="s">
        <v>976</v>
      </c>
      <c r="G1247" s="243"/>
      <c r="H1247" s="246">
        <v>280</v>
      </c>
      <c r="I1247" s="247"/>
      <c r="J1247" s="243"/>
      <c r="K1247" s="243"/>
      <c r="L1247" s="248"/>
      <c r="M1247" s="249"/>
      <c r="N1247" s="250"/>
      <c r="O1247" s="250"/>
      <c r="P1247" s="250"/>
      <c r="Q1247" s="250"/>
      <c r="R1247" s="250"/>
      <c r="S1247" s="250"/>
      <c r="T1247" s="251"/>
      <c r="AT1247" s="252" t="s">
        <v>208</v>
      </c>
      <c r="AU1247" s="252" t="s">
        <v>82</v>
      </c>
      <c r="AV1247" s="12" t="s">
        <v>82</v>
      </c>
      <c r="AW1247" s="12" t="s">
        <v>35</v>
      </c>
      <c r="AX1247" s="12" t="s">
        <v>72</v>
      </c>
      <c r="AY1247" s="252" t="s">
        <v>158</v>
      </c>
    </row>
    <row r="1248" spans="2:51" s="12" customFormat="1" ht="13.5">
      <c r="B1248" s="242"/>
      <c r="C1248" s="243"/>
      <c r="D1248" s="229" t="s">
        <v>208</v>
      </c>
      <c r="E1248" s="244" t="s">
        <v>21</v>
      </c>
      <c r="F1248" s="245" t="s">
        <v>1235</v>
      </c>
      <c r="G1248" s="243"/>
      <c r="H1248" s="246">
        <v>295</v>
      </c>
      <c r="I1248" s="247"/>
      <c r="J1248" s="243"/>
      <c r="K1248" s="243"/>
      <c r="L1248" s="248"/>
      <c r="M1248" s="249"/>
      <c r="N1248" s="250"/>
      <c r="O1248" s="250"/>
      <c r="P1248" s="250"/>
      <c r="Q1248" s="250"/>
      <c r="R1248" s="250"/>
      <c r="S1248" s="250"/>
      <c r="T1248" s="251"/>
      <c r="AT1248" s="252" t="s">
        <v>208</v>
      </c>
      <c r="AU1248" s="252" t="s">
        <v>82</v>
      </c>
      <c r="AV1248" s="12" t="s">
        <v>82</v>
      </c>
      <c r="AW1248" s="12" t="s">
        <v>35</v>
      </c>
      <c r="AX1248" s="12" t="s">
        <v>72</v>
      </c>
      <c r="AY1248" s="252" t="s">
        <v>158</v>
      </c>
    </row>
    <row r="1249" spans="2:51" s="12" customFormat="1" ht="13.5">
      <c r="B1249" s="242"/>
      <c r="C1249" s="243"/>
      <c r="D1249" s="229" t="s">
        <v>208</v>
      </c>
      <c r="E1249" s="244" t="s">
        <v>21</v>
      </c>
      <c r="F1249" s="245" t="s">
        <v>1034</v>
      </c>
      <c r="G1249" s="243"/>
      <c r="H1249" s="246">
        <v>45</v>
      </c>
      <c r="I1249" s="247"/>
      <c r="J1249" s="243"/>
      <c r="K1249" s="243"/>
      <c r="L1249" s="248"/>
      <c r="M1249" s="249"/>
      <c r="N1249" s="250"/>
      <c r="O1249" s="250"/>
      <c r="P1249" s="250"/>
      <c r="Q1249" s="250"/>
      <c r="R1249" s="250"/>
      <c r="S1249" s="250"/>
      <c r="T1249" s="251"/>
      <c r="AT1249" s="252" t="s">
        <v>208</v>
      </c>
      <c r="AU1249" s="252" t="s">
        <v>82</v>
      </c>
      <c r="AV1249" s="12" t="s">
        <v>82</v>
      </c>
      <c r="AW1249" s="12" t="s">
        <v>35</v>
      </c>
      <c r="AX1249" s="12" t="s">
        <v>72</v>
      </c>
      <c r="AY1249" s="252" t="s">
        <v>158</v>
      </c>
    </row>
    <row r="1250" spans="2:51" s="12" customFormat="1" ht="13.5">
      <c r="B1250" s="242"/>
      <c r="C1250" s="243"/>
      <c r="D1250" s="229" t="s">
        <v>208</v>
      </c>
      <c r="E1250" s="244" t="s">
        <v>21</v>
      </c>
      <c r="F1250" s="245" t="s">
        <v>1029</v>
      </c>
      <c r="G1250" s="243"/>
      <c r="H1250" s="246">
        <v>250</v>
      </c>
      <c r="I1250" s="247"/>
      <c r="J1250" s="243"/>
      <c r="K1250" s="243"/>
      <c r="L1250" s="248"/>
      <c r="M1250" s="249"/>
      <c r="N1250" s="250"/>
      <c r="O1250" s="250"/>
      <c r="P1250" s="250"/>
      <c r="Q1250" s="250"/>
      <c r="R1250" s="250"/>
      <c r="S1250" s="250"/>
      <c r="T1250" s="251"/>
      <c r="AT1250" s="252" t="s">
        <v>208</v>
      </c>
      <c r="AU1250" s="252" t="s">
        <v>82</v>
      </c>
      <c r="AV1250" s="12" t="s">
        <v>82</v>
      </c>
      <c r="AW1250" s="12" t="s">
        <v>35</v>
      </c>
      <c r="AX1250" s="12" t="s">
        <v>72</v>
      </c>
      <c r="AY1250" s="252" t="s">
        <v>158</v>
      </c>
    </row>
    <row r="1251" spans="2:51" s="13" customFormat="1" ht="13.5">
      <c r="B1251" s="253"/>
      <c r="C1251" s="254"/>
      <c r="D1251" s="229" t="s">
        <v>208</v>
      </c>
      <c r="E1251" s="255" t="s">
        <v>21</v>
      </c>
      <c r="F1251" s="256" t="s">
        <v>211</v>
      </c>
      <c r="G1251" s="254"/>
      <c r="H1251" s="257">
        <v>870</v>
      </c>
      <c r="I1251" s="258"/>
      <c r="J1251" s="254"/>
      <c r="K1251" s="254"/>
      <c r="L1251" s="259"/>
      <c r="M1251" s="260"/>
      <c r="N1251" s="261"/>
      <c r="O1251" s="261"/>
      <c r="P1251" s="261"/>
      <c r="Q1251" s="261"/>
      <c r="R1251" s="261"/>
      <c r="S1251" s="261"/>
      <c r="T1251" s="262"/>
      <c r="AT1251" s="263" t="s">
        <v>208</v>
      </c>
      <c r="AU1251" s="263" t="s">
        <v>82</v>
      </c>
      <c r="AV1251" s="13" t="s">
        <v>165</v>
      </c>
      <c r="AW1251" s="13" t="s">
        <v>35</v>
      </c>
      <c r="AX1251" s="13" t="s">
        <v>77</v>
      </c>
      <c r="AY1251" s="263" t="s">
        <v>158</v>
      </c>
    </row>
    <row r="1252" spans="2:63" s="10" customFormat="1" ht="29.85" customHeight="1">
      <c r="B1252" s="201"/>
      <c r="C1252" s="202"/>
      <c r="D1252" s="203" t="s">
        <v>71</v>
      </c>
      <c r="E1252" s="215" t="s">
        <v>2509</v>
      </c>
      <c r="F1252" s="215" t="s">
        <v>2510</v>
      </c>
      <c r="G1252" s="202"/>
      <c r="H1252" s="202"/>
      <c r="I1252" s="205"/>
      <c r="J1252" s="216">
        <f>BK1252</f>
        <v>0</v>
      </c>
      <c r="K1252" s="202"/>
      <c r="L1252" s="207"/>
      <c r="M1252" s="208"/>
      <c r="N1252" s="209"/>
      <c r="O1252" s="209"/>
      <c r="P1252" s="210">
        <f>SUM(P1253:P1262)</f>
        <v>0</v>
      </c>
      <c r="Q1252" s="209"/>
      <c r="R1252" s="210">
        <f>SUM(R1253:R1262)</f>
        <v>0</v>
      </c>
      <c r="S1252" s="209"/>
      <c r="T1252" s="211">
        <f>SUM(T1253:T1262)</f>
        <v>0</v>
      </c>
      <c r="AR1252" s="212" t="s">
        <v>82</v>
      </c>
      <c r="AT1252" s="213" t="s">
        <v>71</v>
      </c>
      <c r="AU1252" s="213" t="s">
        <v>77</v>
      </c>
      <c r="AY1252" s="212" t="s">
        <v>158</v>
      </c>
      <c r="BK1252" s="214">
        <f>SUM(BK1253:BK1262)</f>
        <v>0</v>
      </c>
    </row>
    <row r="1253" spans="2:65" s="1" customFormat="1" ht="51" customHeight="1">
      <c r="B1253" s="45"/>
      <c r="C1253" s="217" t="s">
        <v>2511</v>
      </c>
      <c r="D1253" s="217" t="s">
        <v>160</v>
      </c>
      <c r="E1253" s="218" t="s">
        <v>2512</v>
      </c>
      <c r="F1253" s="219" t="s">
        <v>2513</v>
      </c>
      <c r="G1253" s="220" t="s">
        <v>269</v>
      </c>
      <c r="H1253" s="221">
        <v>186</v>
      </c>
      <c r="I1253" s="222"/>
      <c r="J1253" s="223">
        <f>ROUND(I1253*H1253,2)</f>
        <v>0</v>
      </c>
      <c r="K1253" s="219" t="s">
        <v>21</v>
      </c>
      <c r="L1253" s="71"/>
      <c r="M1253" s="224" t="s">
        <v>21</v>
      </c>
      <c r="N1253" s="225" t="s">
        <v>43</v>
      </c>
      <c r="O1253" s="46"/>
      <c r="P1253" s="226">
        <f>O1253*H1253</f>
        <v>0</v>
      </c>
      <c r="Q1253" s="226">
        <v>0</v>
      </c>
      <c r="R1253" s="226">
        <f>Q1253*H1253</f>
        <v>0</v>
      </c>
      <c r="S1253" s="226">
        <v>0</v>
      </c>
      <c r="T1253" s="227">
        <f>S1253*H1253</f>
        <v>0</v>
      </c>
      <c r="AR1253" s="23" t="s">
        <v>236</v>
      </c>
      <c r="AT1253" s="23" t="s">
        <v>160</v>
      </c>
      <c r="AU1253" s="23" t="s">
        <v>82</v>
      </c>
      <c r="AY1253" s="23" t="s">
        <v>158</v>
      </c>
      <c r="BE1253" s="228">
        <f>IF(N1253="základní",J1253,0)</f>
        <v>0</v>
      </c>
      <c r="BF1253" s="228">
        <f>IF(N1253="snížená",J1253,0)</f>
        <v>0</v>
      </c>
      <c r="BG1253" s="228">
        <f>IF(N1253="zákl. přenesená",J1253,0)</f>
        <v>0</v>
      </c>
      <c r="BH1253" s="228">
        <f>IF(N1253="sníž. přenesená",J1253,0)</f>
        <v>0</v>
      </c>
      <c r="BI1253" s="228">
        <f>IF(N1253="nulová",J1253,0)</f>
        <v>0</v>
      </c>
      <c r="BJ1253" s="23" t="s">
        <v>77</v>
      </c>
      <c r="BK1253" s="228">
        <f>ROUND(I1253*H1253,2)</f>
        <v>0</v>
      </c>
      <c r="BL1253" s="23" t="s">
        <v>236</v>
      </c>
      <c r="BM1253" s="23" t="s">
        <v>2514</v>
      </c>
    </row>
    <row r="1254" spans="2:65" s="1" customFormat="1" ht="51" customHeight="1">
      <c r="B1254" s="45"/>
      <c r="C1254" s="217" t="s">
        <v>2515</v>
      </c>
      <c r="D1254" s="217" t="s">
        <v>160</v>
      </c>
      <c r="E1254" s="218" t="s">
        <v>2516</v>
      </c>
      <c r="F1254" s="219" t="s">
        <v>2517</v>
      </c>
      <c r="G1254" s="220" t="s">
        <v>269</v>
      </c>
      <c r="H1254" s="221">
        <v>17</v>
      </c>
      <c r="I1254" s="222"/>
      <c r="J1254" s="223">
        <f>ROUND(I1254*H1254,2)</f>
        <v>0</v>
      </c>
      <c r="K1254" s="219" t="s">
        <v>21</v>
      </c>
      <c r="L1254" s="71"/>
      <c r="M1254" s="224" t="s">
        <v>21</v>
      </c>
      <c r="N1254" s="225" t="s">
        <v>43</v>
      </c>
      <c r="O1254" s="46"/>
      <c r="P1254" s="226">
        <f>O1254*H1254</f>
        <v>0</v>
      </c>
      <c r="Q1254" s="226">
        <v>0</v>
      </c>
      <c r="R1254" s="226">
        <f>Q1254*H1254</f>
        <v>0</v>
      </c>
      <c r="S1254" s="226">
        <v>0</v>
      </c>
      <c r="T1254" s="227">
        <f>S1254*H1254</f>
        <v>0</v>
      </c>
      <c r="AR1254" s="23" t="s">
        <v>236</v>
      </c>
      <c r="AT1254" s="23" t="s">
        <v>160</v>
      </c>
      <c r="AU1254" s="23" t="s">
        <v>82</v>
      </c>
      <c r="AY1254" s="23" t="s">
        <v>158</v>
      </c>
      <c r="BE1254" s="228">
        <f>IF(N1254="základní",J1254,0)</f>
        <v>0</v>
      </c>
      <c r="BF1254" s="228">
        <f>IF(N1254="snížená",J1254,0)</f>
        <v>0</v>
      </c>
      <c r="BG1254" s="228">
        <f>IF(N1254="zákl. přenesená",J1254,0)</f>
        <v>0</v>
      </c>
      <c r="BH1254" s="228">
        <f>IF(N1254="sníž. přenesená",J1254,0)</f>
        <v>0</v>
      </c>
      <c r="BI1254" s="228">
        <f>IF(N1254="nulová",J1254,0)</f>
        <v>0</v>
      </c>
      <c r="BJ1254" s="23" t="s">
        <v>77</v>
      </c>
      <c r="BK1254" s="228">
        <f>ROUND(I1254*H1254,2)</f>
        <v>0</v>
      </c>
      <c r="BL1254" s="23" t="s">
        <v>236</v>
      </c>
      <c r="BM1254" s="23" t="s">
        <v>2518</v>
      </c>
    </row>
    <row r="1255" spans="2:65" s="1" customFormat="1" ht="51" customHeight="1">
      <c r="B1255" s="45"/>
      <c r="C1255" s="217" t="s">
        <v>2519</v>
      </c>
      <c r="D1255" s="217" t="s">
        <v>160</v>
      </c>
      <c r="E1255" s="218" t="s">
        <v>2520</v>
      </c>
      <c r="F1255" s="219" t="s">
        <v>2521</v>
      </c>
      <c r="G1255" s="220" t="s">
        <v>269</v>
      </c>
      <c r="H1255" s="221">
        <v>2</v>
      </c>
      <c r="I1255" s="222"/>
      <c r="J1255" s="223">
        <f>ROUND(I1255*H1255,2)</f>
        <v>0</v>
      </c>
      <c r="K1255" s="219" t="s">
        <v>21</v>
      </c>
      <c r="L1255" s="71"/>
      <c r="M1255" s="224" t="s">
        <v>21</v>
      </c>
      <c r="N1255" s="225" t="s">
        <v>43</v>
      </c>
      <c r="O1255" s="46"/>
      <c r="P1255" s="226">
        <f>O1255*H1255</f>
        <v>0</v>
      </c>
      <c r="Q1255" s="226">
        <v>0</v>
      </c>
      <c r="R1255" s="226">
        <f>Q1255*H1255</f>
        <v>0</v>
      </c>
      <c r="S1255" s="226">
        <v>0</v>
      </c>
      <c r="T1255" s="227">
        <f>S1255*H1255</f>
        <v>0</v>
      </c>
      <c r="AR1255" s="23" t="s">
        <v>236</v>
      </c>
      <c r="AT1255" s="23" t="s">
        <v>160</v>
      </c>
      <c r="AU1255" s="23" t="s">
        <v>82</v>
      </c>
      <c r="AY1255" s="23" t="s">
        <v>158</v>
      </c>
      <c r="BE1255" s="228">
        <f>IF(N1255="základní",J1255,0)</f>
        <v>0</v>
      </c>
      <c r="BF1255" s="228">
        <f>IF(N1255="snížená",J1255,0)</f>
        <v>0</v>
      </c>
      <c r="BG1255" s="228">
        <f>IF(N1255="zákl. přenesená",J1255,0)</f>
        <v>0</v>
      </c>
      <c r="BH1255" s="228">
        <f>IF(N1255="sníž. přenesená",J1255,0)</f>
        <v>0</v>
      </c>
      <c r="BI1255" s="228">
        <f>IF(N1255="nulová",J1255,0)</f>
        <v>0</v>
      </c>
      <c r="BJ1255" s="23" t="s">
        <v>77</v>
      </c>
      <c r="BK1255" s="228">
        <f>ROUND(I1255*H1255,2)</f>
        <v>0</v>
      </c>
      <c r="BL1255" s="23" t="s">
        <v>236</v>
      </c>
      <c r="BM1255" s="23" t="s">
        <v>2522</v>
      </c>
    </row>
    <row r="1256" spans="2:65" s="1" customFormat="1" ht="51" customHeight="1">
      <c r="B1256" s="45"/>
      <c r="C1256" s="217" t="s">
        <v>2523</v>
      </c>
      <c r="D1256" s="217" t="s">
        <v>160</v>
      </c>
      <c r="E1256" s="218" t="s">
        <v>2524</v>
      </c>
      <c r="F1256" s="219" t="s">
        <v>2525</v>
      </c>
      <c r="G1256" s="220" t="s">
        <v>269</v>
      </c>
      <c r="H1256" s="221">
        <v>4</v>
      </c>
      <c r="I1256" s="222"/>
      <c r="J1256" s="223">
        <f>ROUND(I1256*H1256,2)</f>
        <v>0</v>
      </c>
      <c r="K1256" s="219" t="s">
        <v>21</v>
      </c>
      <c r="L1256" s="71"/>
      <c r="M1256" s="224" t="s">
        <v>21</v>
      </c>
      <c r="N1256" s="225" t="s">
        <v>43</v>
      </c>
      <c r="O1256" s="46"/>
      <c r="P1256" s="226">
        <f>O1256*H1256</f>
        <v>0</v>
      </c>
      <c r="Q1256" s="226">
        <v>0</v>
      </c>
      <c r="R1256" s="226">
        <f>Q1256*H1256</f>
        <v>0</v>
      </c>
      <c r="S1256" s="226">
        <v>0</v>
      </c>
      <c r="T1256" s="227">
        <f>S1256*H1256</f>
        <v>0</v>
      </c>
      <c r="AR1256" s="23" t="s">
        <v>236</v>
      </c>
      <c r="AT1256" s="23" t="s">
        <v>160</v>
      </c>
      <c r="AU1256" s="23" t="s">
        <v>82</v>
      </c>
      <c r="AY1256" s="23" t="s">
        <v>158</v>
      </c>
      <c r="BE1256" s="228">
        <f>IF(N1256="základní",J1256,0)</f>
        <v>0</v>
      </c>
      <c r="BF1256" s="228">
        <f>IF(N1256="snížená",J1256,0)</f>
        <v>0</v>
      </c>
      <c r="BG1256" s="228">
        <f>IF(N1256="zákl. přenesená",J1256,0)</f>
        <v>0</v>
      </c>
      <c r="BH1256" s="228">
        <f>IF(N1256="sníž. přenesená",J1256,0)</f>
        <v>0</v>
      </c>
      <c r="BI1256" s="228">
        <f>IF(N1256="nulová",J1256,0)</f>
        <v>0</v>
      </c>
      <c r="BJ1256" s="23" t="s">
        <v>77</v>
      </c>
      <c r="BK1256" s="228">
        <f>ROUND(I1256*H1256,2)</f>
        <v>0</v>
      </c>
      <c r="BL1256" s="23" t="s">
        <v>236</v>
      </c>
      <c r="BM1256" s="23" t="s">
        <v>2526</v>
      </c>
    </row>
    <row r="1257" spans="2:65" s="1" customFormat="1" ht="51" customHeight="1">
      <c r="B1257" s="45"/>
      <c r="C1257" s="217" t="s">
        <v>2527</v>
      </c>
      <c r="D1257" s="217" t="s">
        <v>160</v>
      </c>
      <c r="E1257" s="218" t="s">
        <v>2528</v>
      </c>
      <c r="F1257" s="219" t="s">
        <v>2529</v>
      </c>
      <c r="G1257" s="220" t="s">
        <v>269</v>
      </c>
      <c r="H1257" s="221">
        <v>2</v>
      </c>
      <c r="I1257" s="222"/>
      <c r="J1257" s="223">
        <f>ROUND(I1257*H1257,2)</f>
        <v>0</v>
      </c>
      <c r="K1257" s="219" t="s">
        <v>21</v>
      </c>
      <c r="L1257" s="71"/>
      <c r="M1257" s="224" t="s">
        <v>21</v>
      </c>
      <c r="N1257" s="225" t="s">
        <v>43</v>
      </c>
      <c r="O1257" s="46"/>
      <c r="P1257" s="226">
        <f>O1257*H1257</f>
        <v>0</v>
      </c>
      <c r="Q1257" s="226">
        <v>0</v>
      </c>
      <c r="R1257" s="226">
        <f>Q1257*H1257</f>
        <v>0</v>
      </c>
      <c r="S1257" s="226">
        <v>0</v>
      </c>
      <c r="T1257" s="227">
        <f>S1257*H1257</f>
        <v>0</v>
      </c>
      <c r="AR1257" s="23" t="s">
        <v>236</v>
      </c>
      <c r="AT1257" s="23" t="s">
        <v>160</v>
      </c>
      <c r="AU1257" s="23" t="s">
        <v>82</v>
      </c>
      <c r="AY1257" s="23" t="s">
        <v>158</v>
      </c>
      <c r="BE1257" s="228">
        <f>IF(N1257="základní",J1257,0)</f>
        <v>0</v>
      </c>
      <c r="BF1257" s="228">
        <f>IF(N1257="snížená",J1257,0)</f>
        <v>0</v>
      </c>
      <c r="BG1257" s="228">
        <f>IF(N1257="zákl. přenesená",J1257,0)</f>
        <v>0</v>
      </c>
      <c r="BH1257" s="228">
        <f>IF(N1257="sníž. přenesená",J1257,0)</f>
        <v>0</v>
      </c>
      <c r="BI1257" s="228">
        <f>IF(N1257="nulová",J1257,0)</f>
        <v>0</v>
      </c>
      <c r="BJ1257" s="23" t="s">
        <v>77</v>
      </c>
      <c r="BK1257" s="228">
        <f>ROUND(I1257*H1257,2)</f>
        <v>0</v>
      </c>
      <c r="BL1257" s="23" t="s">
        <v>236</v>
      </c>
      <c r="BM1257" s="23" t="s">
        <v>2530</v>
      </c>
    </row>
    <row r="1258" spans="2:65" s="1" customFormat="1" ht="51" customHeight="1">
      <c r="B1258" s="45"/>
      <c r="C1258" s="217" t="s">
        <v>2531</v>
      </c>
      <c r="D1258" s="217" t="s">
        <v>160</v>
      </c>
      <c r="E1258" s="218" t="s">
        <v>2532</v>
      </c>
      <c r="F1258" s="219" t="s">
        <v>2533</v>
      </c>
      <c r="G1258" s="220" t="s">
        <v>269</v>
      </c>
      <c r="H1258" s="221">
        <v>2</v>
      </c>
      <c r="I1258" s="222"/>
      <c r="J1258" s="223">
        <f>ROUND(I1258*H1258,2)</f>
        <v>0</v>
      </c>
      <c r="K1258" s="219" t="s">
        <v>21</v>
      </c>
      <c r="L1258" s="71"/>
      <c r="M1258" s="224" t="s">
        <v>21</v>
      </c>
      <c r="N1258" s="225" t="s">
        <v>43</v>
      </c>
      <c r="O1258" s="46"/>
      <c r="P1258" s="226">
        <f>O1258*H1258</f>
        <v>0</v>
      </c>
      <c r="Q1258" s="226">
        <v>0</v>
      </c>
      <c r="R1258" s="226">
        <f>Q1258*H1258</f>
        <v>0</v>
      </c>
      <c r="S1258" s="226">
        <v>0</v>
      </c>
      <c r="T1258" s="227">
        <f>S1258*H1258</f>
        <v>0</v>
      </c>
      <c r="AR1258" s="23" t="s">
        <v>236</v>
      </c>
      <c r="AT1258" s="23" t="s">
        <v>160</v>
      </c>
      <c r="AU1258" s="23" t="s">
        <v>82</v>
      </c>
      <c r="AY1258" s="23" t="s">
        <v>158</v>
      </c>
      <c r="BE1258" s="228">
        <f>IF(N1258="základní",J1258,0)</f>
        <v>0</v>
      </c>
      <c r="BF1258" s="228">
        <f>IF(N1258="snížená",J1258,0)</f>
        <v>0</v>
      </c>
      <c r="BG1258" s="228">
        <f>IF(N1258="zákl. přenesená",J1258,0)</f>
        <v>0</v>
      </c>
      <c r="BH1258" s="228">
        <f>IF(N1258="sníž. přenesená",J1258,0)</f>
        <v>0</v>
      </c>
      <c r="BI1258" s="228">
        <f>IF(N1258="nulová",J1258,0)</f>
        <v>0</v>
      </c>
      <c r="BJ1258" s="23" t="s">
        <v>77</v>
      </c>
      <c r="BK1258" s="228">
        <f>ROUND(I1258*H1258,2)</f>
        <v>0</v>
      </c>
      <c r="BL1258" s="23" t="s">
        <v>236</v>
      </c>
      <c r="BM1258" s="23" t="s">
        <v>2534</v>
      </c>
    </row>
    <row r="1259" spans="2:65" s="1" customFormat="1" ht="51" customHeight="1">
      <c r="B1259" s="45"/>
      <c r="C1259" s="217" t="s">
        <v>2535</v>
      </c>
      <c r="D1259" s="217" t="s">
        <v>160</v>
      </c>
      <c r="E1259" s="218" t="s">
        <v>2536</v>
      </c>
      <c r="F1259" s="219" t="s">
        <v>2537</v>
      </c>
      <c r="G1259" s="220" t="s">
        <v>269</v>
      </c>
      <c r="H1259" s="221">
        <v>2</v>
      </c>
      <c r="I1259" s="222"/>
      <c r="J1259" s="223">
        <f>ROUND(I1259*H1259,2)</f>
        <v>0</v>
      </c>
      <c r="K1259" s="219" t="s">
        <v>21</v>
      </c>
      <c r="L1259" s="71"/>
      <c r="M1259" s="224" t="s">
        <v>21</v>
      </c>
      <c r="N1259" s="225" t="s">
        <v>43</v>
      </c>
      <c r="O1259" s="46"/>
      <c r="P1259" s="226">
        <f>O1259*H1259</f>
        <v>0</v>
      </c>
      <c r="Q1259" s="226">
        <v>0</v>
      </c>
      <c r="R1259" s="226">
        <f>Q1259*H1259</f>
        <v>0</v>
      </c>
      <c r="S1259" s="226">
        <v>0</v>
      </c>
      <c r="T1259" s="227">
        <f>S1259*H1259</f>
        <v>0</v>
      </c>
      <c r="AR1259" s="23" t="s">
        <v>236</v>
      </c>
      <c r="AT1259" s="23" t="s">
        <v>160</v>
      </c>
      <c r="AU1259" s="23" t="s">
        <v>82</v>
      </c>
      <c r="AY1259" s="23" t="s">
        <v>158</v>
      </c>
      <c r="BE1259" s="228">
        <f>IF(N1259="základní",J1259,0)</f>
        <v>0</v>
      </c>
      <c r="BF1259" s="228">
        <f>IF(N1259="snížená",J1259,0)</f>
        <v>0</v>
      </c>
      <c r="BG1259" s="228">
        <f>IF(N1259="zákl. přenesená",J1259,0)</f>
        <v>0</v>
      </c>
      <c r="BH1259" s="228">
        <f>IF(N1259="sníž. přenesená",J1259,0)</f>
        <v>0</v>
      </c>
      <c r="BI1259" s="228">
        <f>IF(N1259="nulová",J1259,0)</f>
        <v>0</v>
      </c>
      <c r="BJ1259" s="23" t="s">
        <v>77</v>
      </c>
      <c r="BK1259" s="228">
        <f>ROUND(I1259*H1259,2)</f>
        <v>0</v>
      </c>
      <c r="BL1259" s="23" t="s">
        <v>236</v>
      </c>
      <c r="BM1259" s="23" t="s">
        <v>2538</v>
      </c>
    </row>
    <row r="1260" spans="2:65" s="1" customFormat="1" ht="38.25" customHeight="1">
      <c r="B1260" s="45"/>
      <c r="C1260" s="217" t="s">
        <v>2539</v>
      </c>
      <c r="D1260" s="217" t="s">
        <v>160</v>
      </c>
      <c r="E1260" s="218" t="s">
        <v>2540</v>
      </c>
      <c r="F1260" s="219" t="s">
        <v>2541</v>
      </c>
      <c r="G1260" s="220" t="s">
        <v>400</v>
      </c>
      <c r="H1260" s="221">
        <v>1</v>
      </c>
      <c r="I1260" s="222"/>
      <c r="J1260" s="223">
        <f>ROUND(I1260*H1260,2)</f>
        <v>0</v>
      </c>
      <c r="K1260" s="219" t="s">
        <v>21</v>
      </c>
      <c r="L1260" s="71"/>
      <c r="M1260" s="224" t="s">
        <v>21</v>
      </c>
      <c r="N1260" s="225" t="s">
        <v>43</v>
      </c>
      <c r="O1260" s="46"/>
      <c r="P1260" s="226">
        <f>O1260*H1260</f>
        <v>0</v>
      </c>
      <c r="Q1260" s="226">
        <v>0</v>
      </c>
      <c r="R1260" s="226">
        <f>Q1260*H1260</f>
        <v>0</v>
      </c>
      <c r="S1260" s="226">
        <v>0</v>
      </c>
      <c r="T1260" s="227">
        <f>S1260*H1260</f>
        <v>0</v>
      </c>
      <c r="AR1260" s="23" t="s">
        <v>236</v>
      </c>
      <c r="AT1260" s="23" t="s">
        <v>160</v>
      </c>
      <c r="AU1260" s="23" t="s">
        <v>82</v>
      </c>
      <c r="AY1260" s="23" t="s">
        <v>158</v>
      </c>
      <c r="BE1260" s="228">
        <f>IF(N1260="základní",J1260,0)</f>
        <v>0</v>
      </c>
      <c r="BF1260" s="228">
        <f>IF(N1260="snížená",J1260,0)</f>
        <v>0</v>
      </c>
      <c r="BG1260" s="228">
        <f>IF(N1260="zákl. přenesená",J1260,0)</f>
        <v>0</v>
      </c>
      <c r="BH1260" s="228">
        <f>IF(N1260="sníž. přenesená",J1260,0)</f>
        <v>0</v>
      </c>
      <c r="BI1260" s="228">
        <f>IF(N1260="nulová",J1260,0)</f>
        <v>0</v>
      </c>
      <c r="BJ1260" s="23" t="s">
        <v>77</v>
      </c>
      <c r="BK1260" s="228">
        <f>ROUND(I1260*H1260,2)</f>
        <v>0</v>
      </c>
      <c r="BL1260" s="23" t="s">
        <v>236</v>
      </c>
      <c r="BM1260" s="23" t="s">
        <v>2542</v>
      </c>
    </row>
    <row r="1261" spans="2:65" s="1" customFormat="1" ht="16.5" customHeight="1">
      <c r="B1261" s="45"/>
      <c r="C1261" s="217" t="s">
        <v>2543</v>
      </c>
      <c r="D1261" s="217" t="s">
        <v>160</v>
      </c>
      <c r="E1261" s="218" t="s">
        <v>2544</v>
      </c>
      <c r="F1261" s="219" t="s">
        <v>2545</v>
      </c>
      <c r="G1261" s="220" t="s">
        <v>952</v>
      </c>
      <c r="H1261" s="274"/>
      <c r="I1261" s="222"/>
      <c r="J1261" s="223">
        <f>ROUND(I1261*H1261,2)</f>
        <v>0</v>
      </c>
      <c r="K1261" s="219" t="s">
        <v>164</v>
      </c>
      <c r="L1261" s="71"/>
      <c r="M1261" s="224" t="s">
        <v>21</v>
      </c>
      <c r="N1261" s="225" t="s">
        <v>43</v>
      </c>
      <c r="O1261" s="46"/>
      <c r="P1261" s="226">
        <f>O1261*H1261</f>
        <v>0</v>
      </c>
      <c r="Q1261" s="226">
        <v>0</v>
      </c>
      <c r="R1261" s="226">
        <f>Q1261*H1261</f>
        <v>0</v>
      </c>
      <c r="S1261" s="226">
        <v>0</v>
      </c>
      <c r="T1261" s="227">
        <f>S1261*H1261</f>
        <v>0</v>
      </c>
      <c r="AR1261" s="23" t="s">
        <v>236</v>
      </c>
      <c r="AT1261" s="23" t="s">
        <v>160</v>
      </c>
      <c r="AU1261" s="23" t="s">
        <v>82</v>
      </c>
      <c r="AY1261" s="23" t="s">
        <v>158</v>
      </c>
      <c r="BE1261" s="228">
        <f>IF(N1261="základní",J1261,0)</f>
        <v>0</v>
      </c>
      <c r="BF1261" s="228">
        <f>IF(N1261="snížená",J1261,0)</f>
        <v>0</v>
      </c>
      <c r="BG1261" s="228">
        <f>IF(N1261="zákl. přenesená",J1261,0)</f>
        <v>0</v>
      </c>
      <c r="BH1261" s="228">
        <f>IF(N1261="sníž. přenesená",J1261,0)</f>
        <v>0</v>
      </c>
      <c r="BI1261" s="228">
        <f>IF(N1261="nulová",J1261,0)</f>
        <v>0</v>
      </c>
      <c r="BJ1261" s="23" t="s">
        <v>77</v>
      </c>
      <c r="BK1261" s="228">
        <f>ROUND(I1261*H1261,2)</f>
        <v>0</v>
      </c>
      <c r="BL1261" s="23" t="s">
        <v>236</v>
      </c>
      <c r="BM1261" s="23" t="s">
        <v>2546</v>
      </c>
    </row>
    <row r="1262" spans="2:47" s="1" customFormat="1" ht="13.5">
      <c r="B1262" s="45"/>
      <c r="C1262" s="73"/>
      <c r="D1262" s="229" t="s">
        <v>167</v>
      </c>
      <c r="E1262" s="73"/>
      <c r="F1262" s="230" t="s">
        <v>1976</v>
      </c>
      <c r="G1262" s="73"/>
      <c r="H1262" s="73"/>
      <c r="I1262" s="188"/>
      <c r="J1262" s="73"/>
      <c r="K1262" s="73"/>
      <c r="L1262" s="71"/>
      <c r="M1262" s="231"/>
      <c r="N1262" s="46"/>
      <c r="O1262" s="46"/>
      <c r="P1262" s="46"/>
      <c r="Q1262" s="46"/>
      <c r="R1262" s="46"/>
      <c r="S1262" s="46"/>
      <c r="T1262" s="94"/>
      <c r="AT1262" s="23" t="s">
        <v>167</v>
      </c>
      <c r="AU1262" s="23" t="s">
        <v>82</v>
      </c>
    </row>
    <row r="1263" spans="2:63" s="10" customFormat="1" ht="37.4" customHeight="1">
      <c r="B1263" s="201"/>
      <c r="C1263" s="202"/>
      <c r="D1263" s="203" t="s">
        <v>71</v>
      </c>
      <c r="E1263" s="204" t="s">
        <v>261</v>
      </c>
      <c r="F1263" s="204" t="s">
        <v>2547</v>
      </c>
      <c r="G1263" s="202"/>
      <c r="H1263" s="202"/>
      <c r="I1263" s="205"/>
      <c r="J1263" s="206">
        <f>BK1263</f>
        <v>0</v>
      </c>
      <c r="K1263" s="202"/>
      <c r="L1263" s="207"/>
      <c r="M1263" s="208"/>
      <c r="N1263" s="209"/>
      <c r="O1263" s="209"/>
      <c r="P1263" s="210">
        <f>P1264+P1266</f>
        <v>0</v>
      </c>
      <c r="Q1263" s="209"/>
      <c r="R1263" s="210">
        <f>R1264+R1266</f>
        <v>0</v>
      </c>
      <c r="S1263" s="209"/>
      <c r="T1263" s="211">
        <f>T1264+T1266</f>
        <v>0</v>
      </c>
      <c r="AR1263" s="212" t="s">
        <v>172</v>
      </c>
      <c r="AT1263" s="213" t="s">
        <v>71</v>
      </c>
      <c r="AU1263" s="213" t="s">
        <v>72</v>
      </c>
      <c r="AY1263" s="212" t="s">
        <v>158</v>
      </c>
      <c r="BK1263" s="214">
        <f>BK1264+BK1266</f>
        <v>0</v>
      </c>
    </row>
    <row r="1264" spans="2:63" s="10" customFormat="1" ht="19.9" customHeight="1">
      <c r="B1264" s="201"/>
      <c r="C1264" s="202"/>
      <c r="D1264" s="203" t="s">
        <v>71</v>
      </c>
      <c r="E1264" s="215" t="s">
        <v>2548</v>
      </c>
      <c r="F1264" s="215" t="s">
        <v>2549</v>
      </c>
      <c r="G1264" s="202"/>
      <c r="H1264" s="202"/>
      <c r="I1264" s="205"/>
      <c r="J1264" s="216">
        <f>BK1264</f>
        <v>0</v>
      </c>
      <c r="K1264" s="202"/>
      <c r="L1264" s="207"/>
      <c r="M1264" s="208"/>
      <c r="N1264" s="209"/>
      <c r="O1264" s="209"/>
      <c r="P1264" s="210">
        <f>P1265</f>
        <v>0</v>
      </c>
      <c r="Q1264" s="209"/>
      <c r="R1264" s="210">
        <f>R1265</f>
        <v>0</v>
      </c>
      <c r="S1264" s="209"/>
      <c r="T1264" s="211">
        <f>T1265</f>
        <v>0</v>
      </c>
      <c r="AR1264" s="212" t="s">
        <v>172</v>
      </c>
      <c r="AT1264" s="213" t="s">
        <v>71</v>
      </c>
      <c r="AU1264" s="213" t="s">
        <v>77</v>
      </c>
      <c r="AY1264" s="212" t="s">
        <v>158</v>
      </c>
      <c r="BK1264" s="214">
        <f>BK1265</f>
        <v>0</v>
      </c>
    </row>
    <row r="1265" spans="2:65" s="1" customFormat="1" ht="25.5" customHeight="1">
      <c r="B1265" s="45"/>
      <c r="C1265" s="217" t="s">
        <v>2550</v>
      </c>
      <c r="D1265" s="217" t="s">
        <v>160</v>
      </c>
      <c r="E1265" s="218" t="s">
        <v>2551</v>
      </c>
      <c r="F1265" s="219" t="s">
        <v>2552</v>
      </c>
      <c r="G1265" s="220" t="s">
        <v>400</v>
      </c>
      <c r="H1265" s="221">
        <v>1</v>
      </c>
      <c r="I1265" s="222"/>
      <c r="J1265" s="223">
        <f>ROUND(I1265*H1265,2)</f>
        <v>0</v>
      </c>
      <c r="K1265" s="219" t="s">
        <v>21</v>
      </c>
      <c r="L1265" s="71"/>
      <c r="M1265" s="224" t="s">
        <v>21</v>
      </c>
      <c r="N1265" s="225" t="s">
        <v>43</v>
      </c>
      <c r="O1265" s="46"/>
      <c r="P1265" s="226">
        <f>O1265*H1265</f>
        <v>0</v>
      </c>
      <c r="Q1265" s="226">
        <v>0</v>
      </c>
      <c r="R1265" s="226">
        <f>Q1265*H1265</f>
        <v>0</v>
      </c>
      <c r="S1265" s="226">
        <v>0</v>
      </c>
      <c r="T1265" s="227">
        <f>S1265*H1265</f>
        <v>0</v>
      </c>
      <c r="AR1265" s="23" t="s">
        <v>487</v>
      </c>
      <c r="AT1265" s="23" t="s">
        <v>160</v>
      </c>
      <c r="AU1265" s="23" t="s">
        <v>82</v>
      </c>
      <c r="AY1265" s="23" t="s">
        <v>158</v>
      </c>
      <c r="BE1265" s="228">
        <f>IF(N1265="základní",J1265,0)</f>
        <v>0</v>
      </c>
      <c r="BF1265" s="228">
        <f>IF(N1265="snížená",J1265,0)</f>
        <v>0</v>
      </c>
      <c r="BG1265" s="228">
        <f>IF(N1265="zákl. přenesená",J1265,0)</f>
        <v>0</v>
      </c>
      <c r="BH1265" s="228">
        <f>IF(N1265="sníž. přenesená",J1265,0)</f>
        <v>0</v>
      </c>
      <c r="BI1265" s="228">
        <f>IF(N1265="nulová",J1265,0)</f>
        <v>0</v>
      </c>
      <c r="BJ1265" s="23" t="s">
        <v>77</v>
      </c>
      <c r="BK1265" s="228">
        <f>ROUND(I1265*H1265,2)</f>
        <v>0</v>
      </c>
      <c r="BL1265" s="23" t="s">
        <v>487</v>
      </c>
      <c r="BM1265" s="23" t="s">
        <v>2553</v>
      </c>
    </row>
    <row r="1266" spans="2:63" s="10" customFormat="1" ht="29.85" customHeight="1">
      <c r="B1266" s="201"/>
      <c r="C1266" s="202"/>
      <c r="D1266" s="203" t="s">
        <v>71</v>
      </c>
      <c r="E1266" s="215" t="s">
        <v>2554</v>
      </c>
      <c r="F1266" s="215" t="s">
        <v>2555</v>
      </c>
      <c r="G1266" s="202"/>
      <c r="H1266" s="202"/>
      <c r="I1266" s="205"/>
      <c r="J1266" s="216">
        <f>BK1266</f>
        <v>0</v>
      </c>
      <c r="K1266" s="202"/>
      <c r="L1266" s="207"/>
      <c r="M1266" s="208"/>
      <c r="N1266" s="209"/>
      <c r="O1266" s="209"/>
      <c r="P1266" s="210">
        <f>P1267</f>
        <v>0</v>
      </c>
      <c r="Q1266" s="209"/>
      <c r="R1266" s="210">
        <f>R1267</f>
        <v>0</v>
      </c>
      <c r="S1266" s="209"/>
      <c r="T1266" s="211">
        <f>T1267</f>
        <v>0</v>
      </c>
      <c r="AR1266" s="212" t="s">
        <v>172</v>
      </c>
      <c r="AT1266" s="213" t="s">
        <v>71</v>
      </c>
      <c r="AU1266" s="213" t="s">
        <v>77</v>
      </c>
      <c r="AY1266" s="212" t="s">
        <v>158</v>
      </c>
      <c r="BK1266" s="214">
        <f>BK1267</f>
        <v>0</v>
      </c>
    </row>
    <row r="1267" spans="2:65" s="1" customFormat="1" ht="16.5" customHeight="1">
      <c r="B1267" s="45"/>
      <c r="C1267" s="217" t="s">
        <v>2556</v>
      </c>
      <c r="D1267" s="217" t="s">
        <v>160</v>
      </c>
      <c r="E1267" s="218" t="s">
        <v>2557</v>
      </c>
      <c r="F1267" s="219" t="s">
        <v>2558</v>
      </c>
      <c r="G1267" s="220" t="s">
        <v>269</v>
      </c>
      <c r="H1267" s="221">
        <v>45</v>
      </c>
      <c r="I1267" s="222"/>
      <c r="J1267" s="223">
        <f>ROUND(I1267*H1267,2)</f>
        <v>0</v>
      </c>
      <c r="K1267" s="219" t="s">
        <v>21</v>
      </c>
      <c r="L1267" s="71"/>
      <c r="M1267" s="224" t="s">
        <v>21</v>
      </c>
      <c r="N1267" s="225" t="s">
        <v>43</v>
      </c>
      <c r="O1267" s="46"/>
      <c r="P1267" s="226">
        <f>O1267*H1267</f>
        <v>0</v>
      </c>
      <c r="Q1267" s="226">
        <v>0</v>
      </c>
      <c r="R1267" s="226">
        <f>Q1267*H1267</f>
        <v>0</v>
      </c>
      <c r="S1267" s="226">
        <v>0</v>
      </c>
      <c r="T1267" s="227">
        <f>S1267*H1267</f>
        <v>0</v>
      </c>
      <c r="AR1267" s="23" t="s">
        <v>487</v>
      </c>
      <c r="AT1267" s="23" t="s">
        <v>160</v>
      </c>
      <c r="AU1267" s="23" t="s">
        <v>82</v>
      </c>
      <c r="AY1267" s="23" t="s">
        <v>158</v>
      </c>
      <c r="BE1267" s="228">
        <f>IF(N1267="základní",J1267,0)</f>
        <v>0</v>
      </c>
      <c r="BF1267" s="228">
        <f>IF(N1267="snížená",J1267,0)</f>
        <v>0</v>
      </c>
      <c r="BG1267" s="228">
        <f>IF(N1267="zákl. přenesená",J1267,0)</f>
        <v>0</v>
      </c>
      <c r="BH1267" s="228">
        <f>IF(N1267="sníž. přenesená",J1267,0)</f>
        <v>0</v>
      </c>
      <c r="BI1267" s="228">
        <f>IF(N1267="nulová",J1267,0)</f>
        <v>0</v>
      </c>
      <c r="BJ1267" s="23" t="s">
        <v>77</v>
      </c>
      <c r="BK1267" s="228">
        <f>ROUND(I1267*H1267,2)</f>
        <v>0</v>
      </c>
      <c r="BL1267" s="23" t="s">
        <v>487</v>
      </c>
      <c r="BM1267" s="23" t="s">
        <v>2559</v>
      </c>
    </row>
    <row r="1268" spans="2:63" s="10" customFormat="1" ht="37.4" customHeight="1">
      <c r="B1268" s="201"/>
      <c r="C1268" s="202"/>
      <c r="D1268" s="203" t="s">
        <v>71</v>
      </c>
      <c r="E1268" s="204" t="s">
        <v>2560</v>
      </c>
      <c r="F1268" s="204" t="s">
        <v>2561</v>
      </c>
      <c r="G1268" s="202"/>
      <c r="H1268" s="202"/>
      <c r="I1268" s="205"/>
      <c r="J1268" s="206">
        <f>BK1268</f>
        <v>0</v>
      </c>
      <c r="K1268" s="202"/>
      <c r="L1268" s="207"/>
      <c r="M1268" s="208"/>
      <c r="N1268" s="209"/>
      <c r="O1268" s="209"/>
      <c r="P1268" s="210">
        <f>P1269+P1274+P1276</f>
        <v>0</v>
      </c>
      <c r="Q1268" s="209"/>
      <c r="R1268" s="210">
        <f>R1269+R1274+R1276</f>
        <v>0</v>
      </c>
      <c r="S1268" s="209"/>
      <c r="T1268" s="211">
        <f>T1269+T1274+T1276</f>
        <v>0</v>
      </c>
      <c r="AR1268" s="212" t="s">
        <v>180</v>
      </c>
      <c r="AT1268" s="213" t="s">
        <v>71</v>
      </c>
      <c r="AU1268" s="213" t="s">
        <v>72</v>
      </c>
      <c r="AY1268" s="212" t="s">
        <v>158</v>
      </c>
      <c r="BK1268" s="214">
        <f>BK1269+BK1274+BK1276</f>
        <v>0</v>
      </c>
    </row>
    <row r="1269" spans="2:63" s="10" customFormat="1" ht="19.9" customHeight="1">
      <c r="B1269" s="201"/>
      <c r="C1269" s="202"/>
      <c r="D1269" s="203" t="s">
        <v>71</v>
      </c>
      <c r="E1269" s="215" t="s">
        <v>2562</v>
      </c>
      <c r="F1269" s="215" t="s">
        <v>2563</v>
      </c>
      <c r="G1269" s="202"/>
      <c r="H1269" s="202"/>
      <c r="I1269" s="205"/>
      <c r="J1269" s="216">
        <f>BK1269</f>
        <v>0</v>
      </c>
      <c r="K1269" s="202"/>
      <c r="L1269" s="207"/>
      <c r="M1269" s="208"/>
      <c r="N1269" s="209"/>
      <c r="O1269" s="209"/>
      <c r="P1269" s="210">
        <f>SUM(P1270:P1273)</f>
        <v>0</v>
      </c>
      <c r="Q1269" s="209"/>
      <c r="R1269" s="210">
        <f>SUM(R1270:R1273)</f>
        <v>0</v>
      </c>
      <c r="S1269" s="209"/>
      <c r="T1269" s="211">
        <f>SUM(T1270:T1273)</f>
        <v>0</v>
      </c>
      <c r="AR1269" s="212" t="s">
        <v>180</v>
      </c>
      <c r="AT1269" s="213" t="s">
        <v>71</v>
      </c>
      <c r="AU1269" s="213" t="s">
        <v>77</v>
      </c>
      <c r="AY1269" s="212" t="s">
        <v>158</v>
      </c>
      <c r="BK1269" s="214">
        <f>SUM(BK1270:BK1273)</f>
        <v>0</v>
      </c>
    </row>
    <row r="1270" spans="2:65" s="1" customFormat="1" ht="16.5" customHeight="1">
      <c r="B1270" s="45"/>
      <c r="C1270" s="217" t="s">
        <v>2564</v>
      </c>
      <c r="D1270" s="217" t="s">
        <v>160</v>
      </c>
      <c r="E1270" s="218" t="s">
        <v>2565</v>
      </c>
      <c r="F1270" s="219" t="s">
        <v>2566</v>
      </c>
      <c r="G1270" s="220" t="s">
        <v>400</v>
      </c>
      <c r="H1270" s="221">
        <v>1</v>
      </c>
      <c r="I1270" s="222"/>
      <c r="J1270" s="223">
        <f>ROUND(I1270*H1270,2)</f>
        <v>0</v>
      </c>
      <c r="K1270" s="219" t="s">
        <v>21</v>
      </c>
      <c r="L1270" s="71"/>
      <c r="M1270" s="224" t="s">
        <v>21</v>
      </c>
      <c r="N1270" s="225" t="s">
        <v>43</v>
      </c>
      <c r="O1270" s="46"/>
      <c r="P1270" s="226">
        <f>O1270*H1270</f>
        <v>0</v>
      </c>
      <c r="Q1270" s="226">
        <v>0</v>
      </c>
      <c r="R1270" s="226">
        <f>Q1270*H1270</f>
        <v>0</v>
      </c>
      <c r="S1270" s="226">
        <v>0</v>
      </c>
      <c r="T1270" s="227">
        <f>S1270*H1270</f>
        <v>0</v>
      </c>
      <c r="AR1270" s="23" t="s">
        <v>2567</v>
      </c>
      <c r="AT1270" s="23" t="s">
        <v>160</v>
      </c>
      <c r="AU1270" s="23" t="s">
        <v>82</v>
      </c>
      <c r="AY1270" s="23" t="s">
        <v>158</v>
      </c>
      <c r="BE1270" s="228">
        <f>IF(N1270="základní",J1270,0)</f>
        <v>0</v>
      </c>
      <c r="BF1270" s="228">
        <f>IF(N1270="snížená",J1270,0)</f>
        <v>0</v>
      </c>
      <c r="BG1270" s="228">
        <f>IF(N1270="zákl. přenesená",J1270,0)</f>
        <v>0</v>
      </c>
      <c r="BH1270" s="228">
        <f>IF(N1270="sníž. přenesená",J1270,0)</f>
        <v>0</v>
      </c>
      <c r="BI1270" s="228">
        <f>IF(N1270="nulová",J1270,0)</f>
        <v>0</v>
      </c>
      <c r="BJ1270" s="23" t="s">
        <v>77</v>
      </c>
      <c r="BK1270" s="228">
        <f>ROUND(I1270*H1270,2)</f>
        <v>0</v>
      </c>
      <c r="BL1270" s="23" t="s">
        <v>2567</v>
      </c>
      <c r="BM1270" s="23" t="s">
        <v>2568</v>
      </c>
    </row>
    <row r="1271" spans="2:65" s="1" customFormat="1" ht="16.5" customHeight="1">
      <c r="B1271" s="45"/>
      <c r="C1271" s="217" t="s">
        <v>2569</v>
      </c>
      <c r="D1271" s="217" t="s">
        <v>160</v>
      </c>
      <c r="E1271" s="218" t="s">
        <v>2570</v>
      </c>
      <c r="F1271" s="219" t="s">
        <v>2571</v>
      </c>
      <c r="G1271" s="220" t="s">
        <v>400</v>
      </c>
      <c r="H1271" s="221">
        <v>1</v>
      </c>
      <c r="I1271" s="222"/>
      <c r="J1271" s="223">
        <f>ROUND(I1271*H1271,2)</f>
        <v>0</v>
      </c>
      <c r="K1271" s="219" t="s">
        <v>21</v>
      </c>
      <c r="L1271" s="71"/>
      <c r="M1271" s="224" t="s">
        <v>21</v>
      </c>
      <c r="N1271" s="225" t="s">
        <v>43</v>
      </c>
      <c r="O1271" s="46"/>
      <c r="P1271" s="226">
        <f>O1271*H1271</f>
        <v>0</v>
      </c>
      <c r="Q1271" s="226">
        <v>0</v>
      </c>
      <c r="R1271" s="226">
        <f>Q1271*H1271</f>
        <v>0</v>
      </c>
      <c r="S1271" s="226">
        <v>0</v>
      </c>
      <c r="T1271" s="227">
        <f>S1271*H1271</f>
        <v>0</v>
      </c>
      <c r="AR1271" s="23" t="s">
        <v>2567</v>
      </c>
      <c r="AT1271" s="23" t="s">
        <v>160</v>
      </c>
      <c r="AU1271" s="23" t="s">
        <v>82</v>
      </c>
      <c r="AY1271" s="23" t="s">
        <v>158</v>
      </c>
      <c r="BE1271" s="228">
        <f>IF(N1271="základní",J1271,0)</f>
        <v>0</v>
      </c>
      <c r="BF1271" s="228">
        <f>IF(N1271="snížená",J1271,0)</f>
        <v>0</v>
      </c>
      <c r="BG1271" s="228">
        <f>IF(N1271="zákl. přenesená",J1271,0)</f>
        <v>0</v>
      </c>
      <c r="BH1271" s="228">
        <f>IF(N1271="sníž. přenesená",J1271,0)</f>
        <v>0</v>
      </c>
      <c r="BI1271" s="228">
        <f>IF(N1271="nulová",J1271,0)</f>
        <v>0</v>
      </c>
      <c r="BJ1271" s="23" t="s">
        <v>77</v>
      </c>
      <c r="BK1271" s="228">
        <f>ROUND(I1271*H1271,2)</f>
        <v>0</v>
      </c>
      <c r="BL1271" s="23" t="s">
        <v>2567</v>
      </c>
      <c r="BM1271" s="23" t="s">
        <v>2572</v>
      </c>
    </row>
    <row r="1272" spans="2:65" s="1" customFormat="1" ht="16.5" customHeight="1">
      <c r="B1272" s="45"/>
      <c r="C1272" s="217" t="s">
        <v>2573</v>
      </c>
      <c r="D1272" s="217" t="s">
        <v>160</v>
      </c>
      <c r="E1272" s="218" t="s">
        <v>2574</v>
      </c>
      <c r="F1272" s="219" t="s">
        <v>2575</v>
      </c>
      <c r="G1272" s="220" t="s">
        <v>400</v>
      </c>
      <c r="H1272" s="221">
        <v>1</v>
      </c>
      <c r="I1272" s="222"/>
      <c r="J1272" s="223">
        <f>ROUND(I1272*H1272,2)</f>
        <v>0</v>
      </c>
      <c r="K1272" s="219" t="s">
        <v>21</v>
      </c>
      <c r="L1272" s="71"/>
      <c r="M1272" s="224" t="s">
        <v>21</v>
      </c>
      <c r="N1272" s="225" t="s">
        <v>43</v>
      </c>
      <c r="O1272" s="46"/>
      <c r="P1272" s="226">
        <f>O1272*H1272</f>
        <v>0</v>
      </c>
      <c r="Q1272" s="226">
        <v>0</v>
      </c>
      <c r="R1272" s="226">
        <f>Q1272*H1272</f>
        <v>0</v>
      </c>
      <c r="S1272" s="226">
        <v>0</v>
      </c>
      <c r="T1272" s="227">
        <f>S1272*H1272</f>
        <v>0</v>
      </c>
      <c r="AR1272" s="23" t="s">
        <v>2567</v>
      </c>
      <c r="AT1272" s="23" t="s">
        <v>160</v>
      </c>
      <c r="AU1272" s="23" t="s">
        <v>82</v>
      </c>
      <c r="AY1272" s="23" t="s">
        <v>158</v>
      </c>
      <c r="BE1272" s="228">
        <f>IF(N1272="základní",J1272,0)</f>
        <v>0</v>
      </c>
      <c r="BF1272" s="228">
        <f>IF(N1272="snížená",J1272,0)</f>
        <v>0</v>
      </c>
      <c r="BG1272" s="228">
        <f>IF(N1272="zákl. přenesená",J1272,0)</f>
        <v>0</v>
      </c>
      <c r="BH1272" s="228">
        <f>IF(N1272="sníž. přenesená",J1272,0)</f>
        <v>0</v>
      </c>
      <c r="BI1272" s="228">
        <f>IF(N1272="nulová",J1272,0)</f>
        <v>0</v>
      </c>
      <c r="BJ1272" s="23" t="s">
        <v>77</v>
      </c>
      <c r="BK1272" s="228">
        <f>ROUND(I1272*H1272,2)</f>
        <v>0</v>
      </c>
      <c r="BL1272" s="23" t="s">
        <v>2567</v>
      </c>
      <c r="BM1272" s="23" t="s">
        <v>2576</v>
      </c>
    </row>
    <row r="1273" spans="2:65" s="1" customFormat="1" ht="16.5" customHeight="1">
      <c r="B1273" s="45"/>
      <c r="C1273" s="217" t="s">
        <v>2577</v>
      </c>
      <c r="D1273" s="217" t="s">
        <v>160</v>
      </c>
      <c r="E1273" s="218" t="s">
        <v>2578</v>
      </c>
      <c r="F1273" s="219" t="s">
        <v>2579</v>
      </c>
      <c r="G1273" s="220" t="s">
        <v>400</v>
      </c>
      <c r="H1273" s="221">
        <v>1</v>
      </c>
      <c r="I1273" s="222"/>
      <c r="J1273" s="223">
        <f>ROUND(I1273*H1273,2)</f>
        <v>0</v>
      </c>
      <c r="K1273" s="219" t="s">
        <v>21</v>
      </c>
      <c r="L1273" s="71"/>
      <c r="M1273" s="224" t="s">
        <v>21</v>
      </c>
      <c r="N1273" s="225" t="s">
        <v>43</v>
      </c>
      <c r="O1273" s="46"/>
      <c r="P1273" s="226">
        <f>O1273*H1273</f>
        <v>0</v>
      </c>
      <c r="Q1273" s="226">
        <v>0</v>
      </c>
      <c r="R1273" s="226">
        <f>Q1273*H1273</f>
        <v>0</v>
      </c>
      <c r="S1273" s="226">
        <v>0</v>
      </c>
      <c r="T1273" s="227">
        <f>S1273*H1273</f>
        <v>0</v>
      </c>
      <c r="AR1273" s="23" t="s">
        <v>2567</v>
      </c>
      <c r="AT1273" s="23" t="s">
        <v>160</v>
      </c>
      <c r="AU1273" s="23" t="s">
        <v>82</v>
      </c>
      <c r="AY1273" s="23" t="s">
        <v>158</v>
      </c>
      <c r="BE1273" s="228">
        <f>IF(N1273="základní",J1273,0)</f>
        <v>0</v>
      </c>
      <c r="BF1273" s="228">
        <f>IF(N1273="snížená",J1273,0)</f>
        <v>0</v>
      </c>
      <c r="BG1273" s="228">
        <f>IF(N1273="zákl. přenesená",J1273,0)</f>
        <v>0</v>
      </c>
      <c r="BH1273" s="228">
        <f>IF(N1273="sníž. přenesená",J1273,0)</f>
        <v>0</v>
      </c>
      <c r="BI1273" s="228">
        <f>IF(N1273="nulová",J1273,0)</f>
        <v>0</v>
      </c>
      <c r="BJ1273" s="23" t="s">
        <v>77</v>
      </c>
      <c r="BK1273" s="228">
        <f>ROUND(I1273*H1273,2)</f>
        <v>0</v>
      </c>
      <c r="BL1273" s="23" t="s">
        <v>2567</v>
      </c>
      <c r="BM1273" s="23" t="s">
        <v>2580</v>
      </c>
    </row>
    <row r="1274" spans="2:63" s="10" customFormat="1" ht="29.85" customHeight="1">
      <c r="B1274" s="201"/>
      <c r="C1274" s="202"/>
      <c r="D1274" s="203" t="s">
        <v>71</v>
      </c>
      <c r="E1274" s="215" t="s">
        <v>2581</v>
      </c>
      <c r="F1274" s="215" t="s">
        <v>2582</v>
      </c>
      <c r="G1274" s="202"/>
      <c r="H1274" s="202"/>
      <c r="I1274" s="205"/>
      <c r="J1274" s="216">
        <f>BK1274</f>
        <v>0</v>
      </c>
      <c r="K1274" s="202"/>
      <c r="L1274" s="207"/>
      <c r="M1274" s="208"/>
      <c r="N1274" s="209"/>
      <c r="O1274" s="209"/>
      <c r="P1274" s="210">
        <f>P1275</f>
        <v>0</v>
      </c>
      <c r="Q1274" s="209"/>
      <c r="R1274" s="210">
        <f>R1275</f>
        <v>0</v>
      </c>
      <c r="S1274" s="209"/>
      <c r="T1274" s="211">
        <f>T1275</f>
        <v>0</v>
      </c>
      <c r="AR1274" s="212" t="s">
        <v>180</v>
      </c>
      <c r="AT1274" s="213" t="s">
        <v>71</v>
      </c>
      <c r="AU1274" s="213" t="s">
        <v>77</v>
      </c>
      <c r="AY1274" s="212" t="s">
        <v>158</v>
      </c>
      <c r="BK1274" s="214">
        <f>BK1275</f>
        <v>0</v>
      </c>
    </row>
    <row r="1275" spans="2:65" s="1" customFormat="1" ht="16.5" customHeight="1">
      <c r="B1275" s="45"/>
      <c r="C1275" s="217" t="s">
        <v>2583</v>
      </c>
      <c r="D1275" s="217" t="s">
        <v>160</v>
      </c>
      <c r="E1275" s="218" t="s">
        <v>2584</v>
      </c>
      <c r="F1275" s="219" t="s">
        <v>2585</v>
      </c>
      <c r="G1275" s="220" t="s">
        <v>400</v>
      </c>
      <c r="H1275" s="221">
        <v>1</v>
      </c>
      <c r="I1275" s="222"/>
      <c r="J1275" s="223">
        <f>ROUND(I1275*H1275,2)</f>
        <v>0</v>
      </c>
      <c r="K1275" s="219" t="s">
        <v>21</v>
      </c>
      <c r="L1275" s="71"/>
      <c r="M1275" s="224" t="s">
        <v>21</v>
      </c>
      <c r="N1275" s="225" t="s">
        <v>43</v>
      </c>
      <c r="O1275" s="46"/>
      <c r="P1275" s="226">
        <f>O1275*H1275</f>
        <v>0</v>
      </c>
      <c r="Q1275" s="226">
        <v>0</v>
      </c>
      <c r="R1275" s="226">
        <f>Q1275*H1275</f>
        <v>0</v>
      </c>
      <c r="S1275" s="226">
        <v>0</v>
      </c>
      <c r="T1275" s="227">
        <f>S1275*H1275</f>
        <v>0</v>
      </c>
      <c r="AR1275" s="23" t="s">
        <v>2567</v>
      </c>
      <c r="AT1275" s="23" t="s">
        <v>160</v>
      </c>
      <c r="AU1275" s="23" t="s">
        <v>82</v>
      </c>
      <c r="AY1275" s="23" t="s">
        <v>158</v>
      </c>
      <c r="BE1275" s="228">
        <f>IF(N1275="základní",J1275,0)</f>
        <v>0</v>
      </c>
      <c r="BF1275" s="228">
        <f>IF(N1275="snížená",J1275,0)</f>
        <v>0</v>
      </c>
      <c r="BG1275" s="228">
        <f>IF(N1275="zákl. přenesená",J1275,0)</f>
        <v>0</v>
      </c>
      <c r="BH1275" s="228">
        <f>IF(N1275="sníž. přenesená",J1275,0)</f>
        <v>0</v>
      </c>
      <c r="BI1275" s="228">
        <f>IF(N1275="nulová",J1275,0)</f>
        <v>0</v>
      </c>
      <c r="BJ1275" s="23" t="s">
        <v>77</v>
      </c>
      <c r="BK1275" s="228">
        <f>ROUND(I1275*H1275,2)</f>
        <v>0</v>
      </c>
      <c r="BL1275" s="23" t="s">
        <v>2567</v>
      </c>
      <c r="BM1275" s="23" t="s">
        <v>2586</v>
      </c>
    </row>
    <row r="1276" spans="2:63" s="10" customFormat="1" ht="29.85" customHeight="1">
      <c r="B1276" s="201"/>
      <c r="C1276" s="202"/>
      <c r="D1276" s="203" t="s">
        <v>71</v>
      </c>
      <c r="E1276" s="215" t="s">
        <v>2587</v>
      </c>
      <c r="F1276" s="215" t="s">
        <v>2588</v>
      </c>
      <c r="G1276" s="202"/>
      <c r="H1276" s="202"/>
      <c r="I1276" s="205"/>
      <c r="J1276" s="216">
        <f>BK1276</f>
        <v>0</v>
      </c>
      <c r="K1276" s="202"/>
      <c r="L1276" s="207"/>
      <c r="M1276" s="208"/>
      <c r="N1276" s="209"/>
      <c r="O1276" s="209"/>
      <c r="P1276" s="210">
        <f>P1277</f>
        <v>0</v>
      </c>
      <c r="Q1276" s="209"/>
      <c r="R1276" s="210">
        <f>R1277</f>
        <v>0</v>
      </c>
      <c r="S1276" s="209"/>
      <c r="T1276" s="211">
        <f>T1277</f>
        <v>0</v>
      </c>
      <c r="AR1276" s="212" t="s">
        <v>180</v>
      </c>
      <c r="AT1276" s="213" t="s">
        <v>71</v>
      </c>
      <c r="AU1276" s="213" t="s">
        <v>77</v>
      </c>
      <c r="AY1276" s="212" t="s">
        <v>158</v>
      </c>
      <c r="BK1276" s="214">
        <f>BK1277</f>
        <v>0</v>
      </c>
    </row>
    <row r="1277" spans="2:65" s="1" customFormat="1" ht="16.5" customHeight="1">
      <c r="B1277" s="45"/>
      <c r="C1277" s="217" t="s">
        <v>2589</v>
      </c>
      <c r="D1277" s="217" t="s">
        <v>160</v>
      </c>
      <c r="E1277" s="218" t="s">
        <v>2590</v>
      </c>
      <c r="F1277" s="219" t="s">
        <v>2591</v>
      </c>
      <c r="G1277" s="220" t="s">
        <v>400</v>
      </c>
      <c r="H1277" s="221">
        <v>1</v>
      </c>
      <c r="I1277" s="222"/>
      <c r="J1277" s="223">
        <f>ROUND(I1277*H1277,2)</f>
        <v>0</v>
      </c>
      <c r="K1277" s="219" t="s">
        <v>21</v>
      </c>
      <c r="L1277" s="71"/>
      <c r="M1277" s="224" t="s">
        <v>21</v>
      </c>
      <c r="N1277" s="275" t="s">
        <v>43</v>
      </c>
      <c r="O1277" s="276"/>
      <c r="P1277" s="277">
        <f>O1277*H1277</f>
        <v>0</v>
      </c>
      <c r="Q1277" s="277">
        <v>0</v>
      </c>
      <c r="R1277" s="277">
        <f>Q1277*H1277</f>
        <v>0</v>
      </c>
      <c r="S1277" s="277">
        <v>0</v>
      </c>
      <c r="T1277" s="278">
        <f>S1277*H1277</f>
        <v>0</v>
      </c>
      <c r="AR1277" s="23" t="s">
        <v>2567</v>
      </c>
      <c r="AT1277" s="23" t="s">
        <v>160</v>
      </c>
      <c r="AU1277" s="23" t="s">
        <v>82</v>
      </c>
      <c r="AY1277" s="23" t="s">
        <v>158</v>
      </c>
      <c r="BE1277" s="228">
        <f>IF(N1277="základní",J1277,0)</f>
        <v>0</v>
      </c>
      <c r="BF1277" s="228">
        <f>IF(N1277="snížená",J1277,0)</f>
        <v>0</v>
      </c>
      <c r="BG1277" s="228">
        <f>IF(N1277="zákl. přenesená",J1277,0)</f>
        <v>0</v>
      </c>
      <c r="BH1277" s="228">
        <f>IF(N1277="sníž. přenesená",J1277,0)</f>
        <v>0</v>
      </c>
      <c r="BI1277" s="228">
        <f>IF(N1277="nulová",J1277,0)</f>
        <v>0</v>
      </c>
      <c r="BJ1277" s="23" t="s">
        <v>77</v>
      </c>
      <c r="BK1277" s="228">
        <f>ROUND(I1277*H1277,2)</f>
        <v>0</v>
      </c>
      <c r="BL1277" s="23" t="s">
        <v>2567</v>
      </c>
      <c r="BM1277" s="23" t="s">
        <v>2592</v>
      </c>
    </row>
    <row r="1278" spans="2:12" s="1" customFormat="1" ht="6.95" customHeight="1">
      <c r="B1278" s="66"/>
      <c r="C1278" s="67"/>
      <c r="D1278" s="67"/>
      <c r="E1278" s="67"/>
      <c r="F1278" s="67"/>
      <c r="G1278" s="67"/>
      <c r="H1278" s="67"/>
      <c r="I1278" s="163"/>
      <c r="J1278" s="67"/>
      <c r="K1278" s="67"/>
      <c r="L1278" s="71"/>
    </row>
  </sheetData>
  <sheetProtection password="CC35" sheet="1" objects="1" scenarios="1" formatColumns="0" formatRows="0" autoFilter="0"/>
  <autoFilter ref="C113:K1277"/>
  <mergeCells count="7">
    <mergeCell ref="E7:H7"/>
    <mergeCell ref="E22:H22"/>
    <mergeCell ref="E43:H43"/>
    <mergeCell ref="J47:J48"/>
    <mergeCell ref="E106:H106"/>
    <mergeCell ref="G1:H1"/>
    <mergeCell ref="L2:V2"/>
  </mergeCells>
  <hyperlinks>
    <hyperlink ref="F1:G1" location="C2" display="1) Krycí list soupisu"/>
    <hyperlink ref="G1:H1" location="C50" display="2) Rekapitulace"/>
    <hyperlink ref="J1" location="C11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10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5"/>
      <c r="C1" s="135"/>
      <c r="D1" s="136" t="s">
        <v>1</v>
      </c>
      <c r="E1" s="135"/>
      <c r="F1" s="137" t="s">
        <v>87</v>
      </c>
      <c r="G1" s="137" t="s">
        <v>88</v>
      </c>
      <c r="H1" s="137"/>
      <c r="I1" s="138"/>
      <c r="J1" s="137" t="s">
        <v>89</v>
      </c>
      <c r="K1" s="136" t="s">
        <v>90</v>
      </c>
      <c r="L1" s="137" t="s">
        <v>91</v>
      </c>
      <c r="M1" s="137"/>
      <c r="N1" s="137"/>
      <c r="O1" s="137"/>
      <c r="P1" s="137"/>
      <c r="Q1" s="137"/>
      <c r="R1" s="137"/>
      <c r="S1" s="137"/>
      <c r="T1" s="137"/>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81</v>
      </c>
    </row>
    <row r="3" spans="2:46" ht="6.95" customHeight="1">
      <c r="B3" s="24"/>
      <c r="C3" s="25"/>
      <c r="D3" s="25"/>
      <c r="E3" s="25"/>
      <c r="F3" s="25"/>
      <c r="G3" s="25"/>
      <c r="H3" s="25"/>
      <c r="I3" s="139"/>
      <c r="J3" s="25"/>
      <c r="K3" s="26"/>
      <c r="AT3" s="23" t="s">
        <v>82</v>
      </c>
    </row>
    <row r="4" spans="2:46" ht="36.95" customHeight="1">
      <c r="B4" s="27"/>
      <c r="C4" s="28"/>
      <c r="D4" s="29" t="s">
        <v>92</v>
      </c>
      <c r="E4" s="28"/>
      <c r="F4" s="28"/>
      <c r="G4" s="28"/>
      <c r="H4" s="28"/>
      <c r="I4" s="140"/>
      <c r="J4" s="28"/>
      <c r="K4" s="30"/>
      <c r="M4" s="31" t="s">
        <v>12</v>
      </c>
      <c r="AT4" s="23" t="s">
        <v>6</v>
      </c>
    </row>
    <row r="5" spans="2:11" ht="6.95" customHeight="1">
      <c r="B5" s="27"/>
      <c r="C5" s="28"/>
      <c r="D5" s="28"/>
      <c r="E5" s="28"/>
      <c r="F5" s="28"/>
      <c r="G5" s="28"/>
      <c r="H5" s="28"/>
      <c r="I5" s="140"/>
      <c r="J5" s="28"/>
      <c r="K5" s="30"/>
    </row>
    <row r="6" spans="2:11" ht="13.5">
      <c r="B6" s="27"/>
      <c r="C6" s="28"/>
      <c r="D6" s="39" t="s">
        <v>18</v>
      </c>
      <c r="E6" s="28"/>
      <c r="F6" s="28"/>
      <c r="G6" s="28"/>
      <c r="H6" s="28"/>
      <c r="I6" s="140"/>
      <c r="J6" s="28"/>
      <c r="K6" s="30"/>
    </row>
    <row r="7" spans="2:11" ht="16.5" customHeight="1">
      <c r="B7" s="27"/>
      <c r="C7" s="28"/>
      <c r="D7" s="28"/>
      <c r="E7" s="279" t="str">
        <f>'Rekapitulace stavby'!K6</f>
        <v>Energetická optimalizace budovy Gymnázia Jiřího Ortena, Jaselská 932, Kutná Hora</v>
      </c>
      <c r="F7" s="39"/>
      <c r="G7" s="39"/>
      <c r="H7" s="39"/>
      <c r="I7" s="140"/>
      <c r="J7" s="28"/>
      <c r="K7" s="30"/>
    </row>
    <row r="8" spans="2:11" s="1" customFormat="1" ht="13.5">
      <c r="B8" s="45"/>
      <c r="C8" s="46"/>
      <c r="D8" s="39" t="s">
        <v>2593</v>
      </c>
      <c r="E8" s="46"/>
      <c r="F8" s="46"/>
      <c r="G8" s="46"/>
      <c r="H8" s="46"/>
      <c r="I8" s="141"/>
      <c r="J8" s="46"/>
      <c r="K8" s="50"/>
    </row>
    <row r="9" spans="2:11" s="1" customFormat="1" ht="36.95" customHeight="1">
      <c r="B9" s="45"/>
      <c r="C9" s="46"/>
      <c r="D9" s="46"/>
      <c r="E9" s="142" t="s">
        <v>2594</v>
      </c>
      <c r="F9" s="46"/>
      <c r="G9" s="46"/>
      <c r="H9" s="46"/>
      <c r="I9" s="141"/>
      <c r="J9" s="46"/>
      <c r="K9" s="50"/>
    </row>
    <row r="10" spans="2:11" s="1" customFormat="1" ht="13.5">
      <c r="B10" s="45"/>
      <c r="C10" s="46"/>
      <c r="D10" s="46"/>
      <c r="E10" s="46"/>
      <c r="F10" s="46"/>
      <c r="G10" s="46"/>
      <c r="H10" s="46"/>
      <c r="I10" s="141"/>
      <c r="J10" s="46"/>
      <c r="K10" s="50"/>
    </row>
    <row r="11" spans="2:11" s="1" customFormat="1" ht="14.4" customHeight="1">
      <c r="B11" s="45"/>
      <c r="C11" s="46"/>
      <c r="D11" s="39" t="s">
        <v>20</v>
      </c>
      <c r="E11" s="46"/>
      <c r="F11" s="34" t="s">
        <v>21</v>
      </c>
      <c r="G11" s="46"/>
      <c r="H11" s="46"/>
      <c r="I11" s="143" t="s">
        <v>22</v>
      </c>
      <c r="J11" s="34" t="s">
        <v>21</v>
      </c>
      <c r="K11" s="50"/>
    </row>
    <row r="12" spans="2:11" s="1" customFormat="1" ht="14.4" customHeight="1">
      <c r="B12" s="45"/>
      <c r="C12" s="46"/>
      <c r="D12" s="39" t="s">
        <v>23</v>
      </c>
      <c r="E12" s="46"/>
      <c r="F12" s="34" t="s">
        <v>24</v>
      </c>
      <c r="G12" s="46"/>
      <c r="H12" s="46"/>
      <c r="I12" s="143" t="s">
        <v>25</v>
      </c>
      <c r="J12" s="144" t="str">
        <f>'Rekapitulace stavby'!AN8</f>
        <v>7. 11. 2017</v>
      </c>
      <c r="K12" s="50"/>
    </row>
    <row r="13" spans="2:11" s="1" customFormat="1" ht="10.8" customHeight="1">
      <c r="B13" s="45"/>
      <c r="C13" s="46"/>
      <c r="D13" s="46"/>
      <c r="E13" s="46"/>
      <c r="F13" s="46"/>
      <c r="G13" s="46"/>
      <c r="H13" s="46"/>
      <c r="I13" s="141"/>
      <c r="J13" s="46"/>
      <c r="K13" s="50"/>
    </row>
    <row r="14" spans="2:11" s="1" customFormat="1" ht="14.4" customHeight="1">
      <c r="B14" s="45"/>
      <c r="C14" s="46"/>
      <c r="D14" s="39" t="s">
        <v>27</v>
      </c>
      <c r="E14" s="46"/>
      <c r="F14" s="46"/>
      <c r="G14" s="46"/>
      <c r="H14" s="46"/>
      <c r="I14" s="143" t="s">
        <v>28</v>
      </c>
      <c r="J14" s="34" t="s">
        <v>21</v>
      </c>
      <c r="K14" s="50"/>
    </row>
    <row r="15" spans="2:11" s="1" customFormat="1" ht="18" customHeight="1">
      <c r="B15" s="45"/>
      <c r="C15" s="46"/>
      <c r="D15" s="46"/>
      <c r="E15" s="34" t="s">
        <v>29</v>
      </c>
      <c r="F15" s="46"/>
      <c r="G15" s="46"/>
      <c r="H15" s="46"/>
      <c r="I15" s="143" t="s">
        <v>30</v>
      </c>
      <c r="J15" s="34" t="s">
        <v>21</v>
      </c>
      <c r="K15" s="50"/>
    </row>
    <row r="16" spans="2:11" s="1" customFormat="1" ht="6.95" customHeight="1">
      <c r="B16" s="45"/>
      <c r="C16" s="46"/>
      <c r="D16" s="46"/>
      <c r="E16" s="46"/>
      <c r="F16" s="46"/>
      <c r="G16" s="46"/>
      <c r="H16" s="46"/>
      <c r="I16" s="141"/>
      <c r="J16" s="46"/>
      <c r="K16" s="50"/>
    </row>
    <row r="17" spans="2:11" s="1" customFormat="1" ht="14.4" customHeight="1">
      <c r="B17" s="45"/>
      <c r="C17" s="46"/>
      <c r="D17" s="39" t="s">
        <v>31</v>
      </c>
      <c r="E17" s="46"/>
      <c r="F17" s="46"/>
      <c r="G17" s="46"/>
      <c r="H17" s="46"/>
      <c r="I17" s="143"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3" t="s">
        <v>30</v>
      </c>
      <c r="J18" s="34" t="str">
        <f>IF('Rekapitulace stavby'!AN14="Vyplň údaj","",IF('Rekapitulace stavby'!AN14="","",'Rekapitulace stavby'!AN14))</f>
        <v/>
      </c>
      <c r="K18" s="50"/>
    </row>
    <row r="19" spans="2:11" s="1" customFormat="1" ht="6.95" customHeight="1">
      <c r="B19" s="45"/>
      <c r="C19" s="46"/>
      <c r="D19" s="46"/>
      <c r="E19" s="46"/>
      <c r="F19" s="46"/>
      <c r="G19" s="46"/>
      <c r="H19" s="46"/>
      <c r="I19" s="141"/>
      <c r="J19" s="46"/>
      <c r="K19" s="50"/>
    </row>
    <row r="20" spans="2:11" s="1" customFormat="1" ht="14.4" customHeight="1">
      <c r="B20" s="45"/>
      <c r="C20" s="46"/>
      <c r="D20" s="39" t="s">
        <v>33</v>
      </c>
      <c r="E20" s="46"/>
      <c r="F20" s="46"/>
      <c r="G20" s="46"/>
      <c r="H20" s="46"/>
      <c r="I20" s="143" t="s">
        <v>28</v>
      </c>
      <c r="J20" s="34" t="s">
        <v>21</v>
      </c>
      <c r="K20" s="50"/>
    </row>
    <row r="21" spans="2:11" s="1" customFormat="1" ht="18" customHeight="1">
      <c r="B21" s="45"/>
      <c r="C21" s="46"/>
      <c r="D21" s="46"/>
      <c r="E21" s="34" t="s">
        <v>34</v>
      </c>
      <c r="F21" s="46"/>
      <c r="G21" s="46"/>
      <c r="H21" s="46"/>
      <c r="I21" s="143" t="s">
        <v>30</v>
      </c>
      <c r="J21" s="34" t="s">
        <v>21</v>
      </c>
      <c r="K21" s="50"/>
    </row>
    <row r="22" spans="2:11" s="1" customFormat="1" ht="6.95" customHeight="1">
      <c r="B22" s="45"/>
      <c r="C22" s="46"/>
      <c r="D22" s="46"/>
      <c r="E22" s="46"/>
      <c r="F22" s="46"/>
      <c r="G22" s="46"/>
      <c r="H22" s="46"/>
      <c r="I22" s="141"/>
      <c r="J22" s="46"/>
      <c r="K22" s="50"/>
    </row>
    <row r="23" spans="2:11" s="1" customFormat="1" ht="14.4" customHeight="1">
      <c r="B23" s="45"/>
      <c r="C23" s="46"/>
      <c r="D23" s="39" t="s">
        <v>36</v>
      </c>
      <c r="E23" s="46"/>
      <c r="F23" s="46"/>
      <c r="G23" s="46"/>
      <c r="H23" s="46"/>
      <c r="I23" s="141"/>
      <c r="J23" s="46"/>
      <c r="K23" s="50"/>
    </row>
    <row r="24" spans="2:11" s="6" customFormat="1" ht="16.5" customHeight="1">
      <c r="B24" s="145"/>
      <c r="C24" s="146"/>
      <c r="D24" s="146"/>
      <c r="E24" s="43" t="s">
        <v>21</v>
      </c>
      <c r="F24" s="43"/>
      <c r="G24" s="43"/>
      <c r="H24" s="43"/>
      <c r="I24" s="147"/>
      <c r="J24" s="146"/>
      <c r="K24" s="148"/>
    </row>
    <row r="25" spans="2:11" s="1" customFormat="1" ht="6.95" customHeight="1">
      <c r="B25" s="45"/>
      <c r="C25" s="46"/>
      <c r="D25" s="46"/>
      <c r="E25" s="46"/>
      <c r="F25" s="46"/>
      <c r="G25" s="46"/>
      <c r="H25" s="46"/>
      <c r="I25" s="141"/>
      <c r="J25" s="46"/>
      <c r="K25" s="50"/>
    </row>
    <row r="26" spans="2:11" s="1" customFormat="1" ht="6.95" customHeight="1">
      <c r="B26" s="45"/>
      <c r="C26" s="46"/>
      <c r="D26" s="105"/>
      <c r="E26" s="105"/>
      <c r="F26" s="105"/>
      <c r="G26" s="105"/>
      <c r="H26" s="105"/>
      <c r="I26" s="149"/>
      <c r="J26" s="105"/>
      <c r="K26" s="150"/>
    </row>
    <row r="27" spans="2:11" s="1" customFormat="1" ht="25.4" customHeight="1">
      <c r="B27" s="45"/>
      <c r="C27" s="46"/>
      <c r="D27" s="151" t="s">
        <v>38</v>
      </c>
      <c r="E27" s="46"/>
      <c r="F27" s="46"/>
      <c r="G27" s="46"/>
      <c r="H27" s="46"/>
      <c r="I27" s="141"/>
      <c r="J27" s="152">
        <f>ROUND(J78,2)</f>
        <v>0</v>
      </c>
      <c r="K27" s="50"/>
    </row>
    <row r="28" spans="2:11" s="1" customFormat="1" ht="6.95" customHeight="1">
      <c r="B28" s="45"/>
      <c r="C28" s="46"/>
      <c r="D28" s="105"/>
      <c r="E28" s="105"/>
      <c r="F28" s="105"/>
      <c r="G28" s="105"/>
      <c r="H28" s="105"/>
      <c r="I28" s="149"/>
      <c r="J28" s="105"/>
      <c r="K28" s="150"/>
    </row>
    <row r="29" spans="2:11" s="1" customFormat="1" ht="14.4" customHeight="1">
      <c r="B29" s="45"/>
      <c r="C29" s="46"/>
      <c r="D29" s="46"/>
      <c r="E29" s="46"/>
      <c r="F29" s="51" t="s">
        <v>40</v>
      </c>
      <c r="G29" s="46"/>
      <c r="H29" s="46"/>
      <c r="I29" s="153" t="s">
        <v>39</v>
      </c>
      <c r="J29" s="51" t="s">
        <v>41</v>
      </c>
      <c r="K29" s="50"/>
    </row>
    <row r="30" spans="2:11" s="1" customFormat="1" ht="14.4" customHeight="1">
      <c r="B30" s="45"/>
      <c r="C30" s="46"/>
      <c r="D30" s="54" t="s">
        <v>42</v>
      </c>
      <c r="E30" s="54" t="s">
        <v>43</v>
      </c>
      <c r="F30" s="154">
        <f>ROUND(SUM(BE78:BE102),2)</f>
        <v>0</v>
      </c>
      <c r="G30" s="46"/>
      <c r="H30" s="46"/>
      <c r="I30" s="155">
        <v>0.21</v>
      </c>
      <c r="J30" s="154">
        <f>ROUND(ROUND((SUM(BE78:BE102)),2)*I30,2)</f>
        <v>0</v>
      </c>
      <c r="K30" s="50"/>
    </row>
    <row r="31" spans="2:11" s="1" customFormat="1" ht="14.4" customHeight="1">
      <c r="B31" s="45"/>
      <c r="C31" s="46"/>
      <c r="D31" s="46"/>
      <c r="E31" s="54" t="s">
        <v>44</v>
      </c>
      <c r="F31" s="154">
        <f>ROUND(SUM(BF78:BF102),2)</f>
        <v>0</v>
      </c>
      <c r="G31" s="46"/>
      <c r="H31" s="46"/>
      <c r="I31" s="155">
        <v>0.15</v>
      </c>
      <c r="J31" s="154">
        <f>ROUND(ROUND((SUM(BF78:BF102)),2)*I31,2)</f>
        <v>0</v>
      </c>
      <c r="K31" s="50"/>
    </row>
    <row r="32" spans="2:11" s="1" customFormat="1" ht="14.4" customHeight="1" hidden="1">
      <c r="B32" s="45"/>
      <c r="C32" s="46"/>
      <c r="D32" s="46"/>
      <c r="E32" s="54" t="s">
        <v>45</v>
      </c>
      <c r="F32" s="154">
        <f>ROUND(SUM(BG78:BG102),2)</f>
        <v>0</v>
      </c>
      <c r="G32" s="46"/>
      <c r="H32" s="46"/>
      <c r="I32" s="155">
        <v>0.21</v>
      </c>
      <c r="J32" s="154">
        <v>0</v>
      </c>
      <c r="K32" s="50"/>
    </row>
    <row r="33" spans="2:11" s="1" customFormat="1" ht="14.4" customHeight="1" hidden="1">
      <c r="B33" s="45"/>
      <c r="C33" s="46"/>
      <c r="D33" s="46"/>
      <c r="E33" s="54" t="s">
        <v>46</v>
      </c>
      <c r="F33" s="154">
        <f>ROUND(SUM(BH78:BH102),2)</f>
        <v>0</v>
      </c>
      <c r="G33" s="46"/>
      <c r="H33" s="46"/>
      <c r="I33" s="155">
        <v>0.15</v>
      </c>
      <c r="J33" s="154">
        <v>0</v>
      </c>
      <c r="K33" s="50"/>
    </row>
    <row r="34" spans="2:11" s="1" customFormat="1" ht="14.4" customHeight="1" hidden="1">
      <c r="B34" s="45"/>
      <c r="C34" s="46"/>
      <c r="D34" s="46"/>
      <c r="E34" s="54" t="s">
        <v>47</v>
      </c>
      <c r="F34" s="154">
        <f>ROUND(SUM(BI78:BI102),2)</f>
        <v>0</v>
      </c>
      <c r="G34" s="46"/>
      <c r="H34" s="46"/>
      <c r="I34" s="155">
        <v>0</v>
      </c>
      <c r="J34" s="154">
        <v>0</v>
      </c>
      <c r="K34" s="50"/>
    </row>
    <row r="35" spans="2:11" s="1" customFormat="1" ht="6.95" customHeight="1">
      <c r="B35" s="45"/>
      <c r="C35" s="46"/>
      <c r="D35" s="46"/>
      <c r="E35" s="46"/>
      <c r="F35" s="46"/>
      <c r="G35" s="46"/>
      <c r="H35" s="46"/>
      <c r="I35" s="141"/>
      <c r="J35" s="46"/>
      <c r="K35" s="50"/>
    </row>
    <row r="36" spans="2:11" s="1" customFormat="1" ht="25.4" customHeight="1">
      <c r="B36" s="45"/>
      <c r="C36" s="156"/>
      <c r="D36" s="157" t="s">
        <v>48</v>
      </c>
      <c r="E36" s="97"/>
      <c r="F36" s="97"/>
      <c r="G36" s="158" t="s">
        <v>49</v>
      </c>
      <c r="H36" s="159" t="s">
        <v>50</v>
      </c>
      <c r="I36" s="160"/>
      <c r="J36" s="161">
        <f>SUM(J27:J34)</f>
        <v>0</v>
      </c>
      <c r="K36" s="162"/>
    </row>
    <row r="37" spans="2:11" s="1" customFormat="1" ht="14.4" customHeight="1">
      <c r="B37" s="66"/>
      <c r="C37" s="67"/>
      <c r="D37" s="67"/>
      <c r="E37" s="67"/>
      <c r="F37" s="67"/>
      <c r="G37" s="67"/>
      <c r="H37" s="67"/>
      <c r="I37" s="163"/>
      <c r="J37" s="67"/>
      <c r="K37" s="68"/>
    </row>
    <row r="41" spans="2:11" s="1" customFormat="1" ht="6.95" customHeight="1">
      <c r="B41" s="164"/>
      <c r="C41" s="165"/>
      <c r="D41" s="165"/>
      <c r="E41" s="165"/>
      <c r="F41" s="165"/>
      <c r="G41" s="165"/>
      <c r="H41" s="165"/>
      <c r="I41" s="166"/>
      <c r="J41" s="165"/>
      <c r="K41" s="167"/>
    </row>
    <row r="42" spans="2:11" s="1" customFormat="1" ht="36.95" customHeight="1">
      <c r="B42" s="45"/>
      <c r="C42" s="29" t="s">
        <v>93</v>
      </c>
      <c r="D42" s="46"/>
      <c r="E42" s="46"/>
      <c r="F42" s="46"/>
      <c r="G42" s="46"/>
      <c r="H42" s="46"/>
      <c r="I42" s="141"/>
      <c r="J42" s="46"/>
      <c r="K42" s="50"/>
    </row>
    <row r="43" spans="2:11" s="1" customFormat="1" ht="6.95" customHeight="1">
      <c r="B43" s="45"/>
      <c r="C43" s="46"/>
      <c r="D43" s="46"/>
      <c r="E43" s="46"/>
      <c r="F43" s="46"/>
      <c r="G43" s="46"/>
      <c r="H43" s="46"/>
      <c r="I43" s="141"/>
      <c r="J43" s="46"/>
      <c r="K43" s="50"/>
    </row>
    <row r="44" spans="2:11" s="1" customFormat="1" ht="14.4" customHeight="1">
      <c r="B44" s="45"/>
      <c r="C44" s="39" t="s">
        <v>18</v>
      </c>
      <c r="D44" s="46"/>
      <c r="E44" s="46"/>
      <c r="F44" s="46"/>
      <c r="G44" s="46"/>
      <c r="H44" s="46"/>
      <c r="I44" s="141"/>
      <c r="J44" s="46"/>
      <c r="K44" s="50"/>
    </row>
    <row r="45" spans="2:11" s="1" customFormat="1" ht="16.5" customHeight="1">
      <c r="B45" s="45"/>
      <c r="C45" s="46"/>
      <c r="D45" s="46"/>
      <c r="E45" s="279" t="str">
        <f>E7</f>
        <v>Energetická optimalizace budovy Gymnázia Jiřího Ortena, Jaselská 932, Kutná Hora</v>
      </c>
      <c r="F45" s="39"/>
      <c r="G45" s="39"/>
      <c r="H45" s="39"/>
      <c r="I45" s="141"/>
      <c r="J45" s="46"/>
      <c r="K45" s="50"/>
    </row>
    <row r="46" spans="2:11" s="1" customFormat="1" ht="14.4" customHeight="1">
      <c r="B46" s="45"/>
      <c r="C46" s="39" t="s">
        <v>2593</v>
      </c>
      <c r="D46" s="46"/>
      <c r="E46" s="46"/>
      <c r="F46" s="46"/>
      <c r="G46" s="46"/>
      <c r="H46" s="46"/>
      <c r="I46" s="141"/>
      <c r="J46" s="46"/>
      <c r="K46" s="50"/>
    </row>
    <row r="47" spans="2:11" s="1" customFormat="1" ht="17.25" customHeight="1">
      <c r="B47" s="45"/>
      <c r="C47" s="46"/>
      <c r="D47" s="46"/>
      <c r="E47" s="142" t="str">
        <f>E9</f>
        <v>Vstup sys - Vstup systém</v>
      </c>
      <c r="F47" s="46"/>
      <c r="G47" s="46"/>
      <c r="H47" s="46"/>
      <c r="I47" s="141"/>
      <c r="J47" s="46"/>
      <c r="K47" s="50"/>
    </row>
    <row r="48" spans="2:11" s="1" customFormat="1" ht="6.95" customHeight="1">
      <c r="B48" s="45"/>
      <c r="C48" s="46"/>
      <c r="D48" s="46"/>
      <c r="E48" s="46"/>
      <c r="F48" s="46"/>
      <c r="G48" s="46"/>
      <c r="H48" s="46"/>
      <c r="I48" s="141"/>
      <c r="J48" s="46"/>
      <c r="K48" s="50"/>
    </row>
    <row r="49" spans="2:11" s="1" customFormat="1" ht="18" customHeight="1">
      <c r="B49" s="45"/>
      <c r="C49" s="39" t="s">
        <v>23</v>
      </c>
      <c r="D49" s="46"/>
      <c r="E49" s="46"/>
      <c r="F49" s="34" t="str">
        <f>F12</f>
        <v>Jaselská 932, Kutná Hora</v>
      </c>
      <c r="G49" s="46"/>
      <c r="H49" s="46"/>
      <c r="I49" s="143" t="s">
        <v>25</v>
      </c>
      <c r="J49" s="144" t="str">
        <f>IF(J12="","",J12)</f>
        <v>7. 11. 2017</v>
      </c>
      <c r="K49" s="50"/>
    </row>
    <row r="50" spans="2:11" s="1" customFormat="1" ht="6.95" customHeight="1">
      <c r="B50" s="45"/>
      <c r="C50" s="46"/>
      <c r="D50" s="46"/>
      <c r="E50" s="46"/>
      <c r="F50" s="46"/>
      <c r="G50" s="46"/>
      <c r="H50" s="46"/>
      <c r="I50" s="141"/>
      <c r="J50" s="46"/>
      <c r="K50" s="50"/>
    </row>
    <row r="51" spans="2:11" s="1" customFormat="1" ht="13.5">
      <c r="B51" s="45"/>
      <c r="C51" s="39" t="s">
        <v>27</v>
      </c>
      <c r="D51" s="46"/>
      <c r="E51" s="46"/>
      <c r="F51" s="34" t="str">
        <f>E15</f>
        <v>Gymnázium Jiřího Ortena</v>
      </c>
      <c r="G51" s="46"/>
      <c r="H51" s="46"/>
      <c r="I51" s="143" t="s">
        <v>33</v>
      </c>
      <c r="J51" s="43" t="str">
        <f>E21</f>
        <v>DOMUSDESIGN</v>
      </c>
      <c r="K51" s="50"/>
    </row>
    <row r="52" spans="2:11" s="1" customFormat="1" ht="14.4" customHeight="1">
      <c r="B52" s="45"/>
      <c r="C52" s="39" t="s">
        <v>31</v>
      </c>
      <c r="D52" s="46"/>
      <c r="E52" s="46"/>
      <c r="F52" s="34" t="str">
        <f>IF(E18="","",E18)</f>
        <v/>
      </c>
      <c r="G52" s="46"/>
      <c r="H52" s="46"/>
      <c r="I52" s="141"/>
      <c r="J52" s="168"/>
      <c r="K52" s="50"/>
    </row>
    <row r="53" spans="2:11" s="1" customFormat="1" ht="10.3" customHeight="1">
      <c r="B53" s="45"/>
      <c r="C53" s="46"/>
      <c r="D53" s="46"/>
      <c r="E53" s="46"/>
      <c r="F53" s="46"/>
      <c r="G53" s="46"/>
      <c r="H53" s="46"/>
      <c r="I53" s="141"/>
      <c r="J53" s="46"/>
      <c r="K53" s="50"/>
    </row>
    <row r="54" spans="2:11" s="1" customFormat="1" ht="29.25" customHeight="1">
      <c r="B54" s="45"/>
      <c r="C54" s="169" t="s">
        <v>94</v>
      </c>
      <c r="D54" s="156"/>
      <c r="E54" s="156"/>
      <c r="F54" s="156"/>
      <c r="G54" s="156"/>
      <c r="H54" s="156"/>
      <c r="I54" s="170"/>
      <c r="J54" s="171" t="s">
        <v>95</v>
      </c>
      <c r="K54" s="172"/>
    </row>
    <row r="55" spans="2:11" s="1" customFormat="1" ht="10.3" customHeight="1">
      <c r="B55" s="45"/>
      <c r="C55" s="46"/>
      <c r="D55" s="46"/>
      <c r="E55" s="46"/>
      <c r="F55" s="46"/>
      <c r="G55" s="46"/>
      <c r="H55" s="46"/>
      <c r="I55" s="141"/>
      <c r="J55" s="46"/>
      <c r="K55" s="50"/>
    </row>
    <row r="56" spans="2:47" s="1" customFormat="1" ht="29.25" customHeight="1">
      <c r="B56" s="45"/>
      <c r="C56" s="173" t="s">
        <v>96</v>
      </c>
      <c r="D56" s="46"/>
      <c r="E56" s="46"/>
      <c r="F56" s="46"/>
      <c r="G56" s="46"/>
      <c r="H56" s="46"/>
      <c r="I56" s="141"/>
      <c r="J56" s="152">
        <f>J78</f>
        <v>0</v>
      </c>
      <c r="K56" s="50"/>
      <c r="AU56" s="23" t="s">
        <v>97</v>
      </c>
    </row>
    <row r="57" spans="2:11" s="7" customFormat="1" ht="24.95" customHeight="1">
      <c r="B57" s="174"/>
      <c r="C57" s="175"/>
      <c r="D57" s="176" t="s">
        <v>2595</v>
      </c>
      <c r="E57" s="177"/>
      <c r="F57" s="177"/>
      <c r="G57" s="177"/>
      <c r="H57" s="177"/>
      <c r="I57" s="178"/>
      <c r="J57" s="179">
        <f>J79</f>
        <v>0</v>
      </c>
      <c r="K57" s="180"/>
    </row>
    <row r="58" spans="2:11" s="7" customFormat="1" ht="24.95" customHeight="1">
      <c r="B58" s="174"/>
      <c r="C58" s="175"/>
      <c r="D58" s="176" t="s">
        <v>2596</v>
      </c>
      <c r="E58" s="177"/>
      <c r="F58" s="177"/>
      <c r="G58" s="177"/>
      <c r="H58" s="177"/>
      <c r="I58" s="178"/>
      <c r="J58" s="179">
        <f>J92</f>
        <v>0</v>
      </c>
      <c r="K58" s="180"/>
    </row>
    <row r="59" spans="2:11" s="1" customFormat="1" ht="21.8" customHeight="1">
      <c r="B59" s="45"/>
      <c r="C59" s="46"/>
      <c r="D59" s="46"/>
      <c r="E59" s="46"/>
      <c r="F59" s="46"/>
      <c r="G59" s="46"/>
      <c r="H59" s="46"/>
      <c r="I59" s="141"/>
      <c r="J59" s="46"/>
      <c r="K59" s="50"/>
    </row>
    <row r="60" spans="2:11" s="1" customFormat="1" ht="6.95" customHeight="1">
      <c r="B60" s="66"/>
      <c r="C60" s="67"/>
      <c r="D60" s="67"/>
      <c r="E60" s="67"/>
      <c r="F60" s="67"/>
      <c r="G60" s="67"/>
      <c r="H60" s="67"/>
      <c r="I60" s="163"/>
      <c r="J60" s="67"/>
      <c r="K60" s="68"/>
    </row>
    <row r="64" spans="2:12" s="1" customFormat="1" ht="6.95" customHeight="1">
      <c r="B64" s="69"/>
      <c r="C64" s="70"/>
      <c r="D64" s="70"/>
      <c r="E64" s="70"/>
      <c r="F64" s="70"/>
      <c r="G64" s="70"/>
      <c r="H64" s="70"/>
      <c r="I64" s="166"/>
      <c r="J64" s="70"/>
      <c r="K64" s="70"/>
      <c r="L64" s="71"/>
    </row>
    <row r="65" spans="2:12" s="1" customFormat="1" ht="36.95" customHeight="1">
      <c r="B65" s="45"/>
      <c r="C65" s="72" t="s">
        <v>142</v>
      </c>
      <c r="D65" s="73"/>
      <c r="E65" s="73"/>
      <c r="F65" s="73"/>
      <c r="G65" s="73"/>
      <c r="H65" s="73"/>
      <c r="I65" s="188"/>
      <c r="J65" s="73"/>
      <c r="K65" s="73"/>
      <c r="L65" s="71"/>
    </row>
    <row r="66" spans="2:12" s="1" customFormat="1" ht="6.95" customHeight="1">
      <c r="B66" s="45"/>
      <c r="C66" s="73"/>
      <c r="D66" s="73"/>
      <c r="E66" s="73"/>
      <c r="F66" s="73"/>
      <c r="G66" s="73"/>
      <c r="H66" s="73"/>
      <c r="I66" s="188"/>
      <c r="J66" s="73"/>
      <c r="K66" s="73"/>
      <c r="L66" s="71"/>
    </row>
    <row r="67" spans="2:12" s="1" customFormat="1" ht="14.4" customHeight="1">
      <c r="B67" s="45"/>
      <c r="C67" s="75" t="s">
        <v>18</v>
      </c>
      <c r="D67" s="73"/>
      <c r="E67" s="73"/>
      <c r="F67" s="73"/>
      <c r="G67" s="73"/>
      <c r="H67" s="73"/>
      <c r="I67" s="188"/>
      <c r="J67" s="73"/>
      <c r="K67" s="73"/>
      <c r="L67" s="71"/>
    </row>
    <row r="68" spans="2:12" s="1" customFormat="1" ht="16.5" customHeight="1">
      <c r="B68" s="45"/>
      <c r="C68" s="73"/>
      <c r="D68" s="73"/>
      <c r="E68" s="280" t="str">
        <f>E7</f>
        <v>Energetická optimalizace budovy Gymnázia Jiřího Ortena, Jaselská 932, Kutná Hora</v>
      </c>
      <c r="F68" s="75"/>
      <c r="G68" s="75"/>
      <c r="H68" s="75"/>
      <c r="I68" s="188"/>
      <c r="J68" s="73"/>
      <c r="K68" s="73"/>
      <c r="L68" s="71"/>
    </row>
    <row r="69" spans="2:12" s="1" customFormat="1" ht="14.4" customHeight="1">
      <c r="B69" s="45"/>
      <c r="C69" s="75" t="s">
        <v>2593</v>
      </c>
      <c r="D69" s="73"/>
      <c r="E69" s="73"/>
      <c r="F69" s="73"/>
      <c r="G69" s="73"/>
      <c r="H69" s="73"/>
      <c r="I69" s="188"/>
      <c r="J69" s="73"/>
      <c r="K69" s="73"/>
      <c r="L69" s="71"/>
    </row>
    <row r="70" spans="2:12" s="1" customFormat="1" ht="17.25" customHeight="1">
      <c r="B70" s="45"/>
      <c r="C70" s="73"/>
      <c r="D70" s="73"/>
      <c r="E70" s="81" t="str">
        <f>E9</f>
        <v>Vstup sys - Vstup systém</v>
      </c>
      <c r="F70" s="73"/>
      <c r="G70" s="73"/>
      <c r="H70" s="73"/>
      <c r="I70" s="188"/>
      <c r="J70" s="73"/>
      <c r="K70" s="73"/>
      <c r="L70" s="71"/>
    </row>
    <row r="71" spans="2:12" s="1" customFormat="1" ht="6.95" customHeight="1">
      <c r="B71" s="45"/>
      <c r="C71" s="73"/>
      <c r="D71" s="73"/>
      <c r="E71" s="73"/>
      <c r="F71" s="73"/>
      <c r="G71" s="73"/>
      <c r="H71" s="73"/>
      <c r="I71" s="188"/>
      <c r="J71" s="73"/>
      <c r="K71" s="73"/>
      <c r="L71" s="71"/>
    </row>
    <row r="72" spans="2:12" s="1" customFormat="1" ht="18" customHeight="1">
      <c r="B72" s="45"/>
      <c r="C72" s="75" t="s">
        <v>23</v>
      </c>
      <c r="D72" s="73"/>
      <c r="E72" s="73"/>
      <c r="F72" s="189" t="str">
        <f>F12</f>
        <v>Jaselská 932, Kutná Hora</v>
      </c>
      <c r="G72" s="73"/>
      <c r="H72" s="73"/>
      <c r="I72" s="190" t="s">
        <v>25</v>
      </c>
      <c r="J72" s="84" t="str">
        <f>IF(J12="","",J12)</f>
        <v>7. 11. 2017</v>
      </c>
      <c r="K72" s="73"/>
      <c r="L72" s="71"/>
    </row>
    <row r="73" spans="2:12" s="1" customFormat="1" ht="6.95" customHeight="1">
      <c r="B73" s="45"/>
      <c r="C73" s="73"/>
      <c r="D73" s="73"/>
      <c r="E73" s="73"/>
      <c r="F73" s="73"/>
      <c r="G73" s="73"/>
      <c r="H73" s="73"/>
      <c r="I73" s="188"/>
      <c r="J73" s="73"/>
      <c r="K73" s="73"/>
      <c r="L73" s="71"/>
    </row>
    <row r="74" spans="2:12" s="1" customFormat="1" ht="13.5">
      <c r="B74" s="45"/>
      <c r="C74" s="75" t="s">
        <v>27</v>
      </c>
      <c r="D74" s="73"/>
      <c r="E74" s="73"/>
      <c r="F74" s="189" t="str">
        <f>E15</f>
        <v>Gymnázium Jiřího Ortena</v>
      </c>
      <c r="G74" s="73"/>
      <c r="H74" s="73"/>
      <c r="I74" s="190" t="s">
        <v>33</v>
      </c>
      <c r="J74" s="189" t="str">
        <f>E21</f>
        <v>DOMUSDESIGN</v>
      </c>
      <c r="K74" s="73"/>
      <c r="L74" s="71"/>
    </row>
    <row r="75" spans="2:12" s="1" customFormat="1" ht="14.4" customHeight="1">
      <c r="B75" s="45"/>
      <c r="C75" s="75" t="s">
        <v>31</v>
      </c>
      <c r="D75" s="73"/>
      <c r="E75" s="73"/>
      <c r="F75" s="189" t="str">
        <f>IF(E18="","",E18)</f>
        <v/>
      </c>
      <c r="G75" s="73"/>
      <c r="H75" s="73"/>
      <c r="I75" s="188"/>
      <c r="J75" s="73"/>
      <c r="K75" s="73"/>
      <c r="L75" s="71"/>
    </row>
    <row r="76" spans="2:12" s="1" customFormat="1" ht="10.3" customHeight="1">
      <c r="B76" s="45"/>
      <c r="C76" s="73"/>
      <c r="D76" s="73"/>
      <c r="E76" s="73"/>
      <c r="F76" s="73"/>
      <c r="G76" s="73"/>
      <c r="H76" s="73"/>
      <c r="I76" s="188"/>
      <c r="J76" s="73"/>
      <c r="K76" s="73"/>
      <c r="L76" s="71"/>
    </row>
    <row r="77" spans="2:20" s="9" customFormat="1" ht="29.25" customHeight="1">
      <c r="B77" s="191"/>
      <c r="C77" s="192" t="s">
        <v>143</v>
      </c>
      <c r="D77" s="193" t="s">
        <v>57</v>
      </c>
      <c r="E77" s="193" t="s">
        <v>53</v>
      </c>
      <c r="F77" s="193" t="s">
        <v>144</v>
      </c>
      <c r="G77" s="193" t="s">
        <v>145</v>
      </c>
      <c r="H77" s="193" t="s">
        <v>146</v>
      </c>
      <c r="I77" s="194" t="s">
        <v>147</v>
      </c>
      <c r="J77" s="193" t="s">
        <v>95</v>
      </c>
      <c r="K77" s="195" t="s">
        <v>148</v>
      </c>
      <c r="L77" s="196"/>
      <c r="M77" s="101" t="s">
        <v>149</v>
      </c>
      <c r="N77" s="102" t="s">
        <v>42</v>
      </c>
      <c r="O77" s="102" t="s">
        <v>150</v>
      </c>
      <c r="P77" s="102" t="s">
        <v>151</v>
      </c>
      <c r="Q77" s="102" t="s">
        <v>152</v>
      </c>
      <c r="R77" s="102" t="s">
        <v>153</v>
      </c>
      <c r="S77" s="102" t="s">
        <v>154</v>
      </c>
      <c r="T77" s="103" t="s">
        <v>155</v>
      </c>
    </row>
    <row r="78" spans="2:63" s="1" customFormat="1" ht="29.25" customHeight="1">
      <c r="B78" s="45"/>
      <c r="C78" s="107" t="s">
        <v>96</v>
      </c>
      <c r="D78" s="73"/>
      <c r="E78" s="73"/>
      <c r="F78" s="73"/>
      <c r="G78" s="73"/>
      <c r="H78" s="73"/>
      <c r="I78" s="188"/>
      <c r="J78" s="197">
        <f>BK78</f>
        <v>0</v>
      </c>
      <c r="K78" s="73"/>
      <c r="L78" s="71"/>
      <c r="M78" s="104"/>
      <c r="N78" s="105"/>
      <c r="O78" s="105"/>
      <c r="P78" s="198">
        <f>P79+P92</f>
        <v>0</v>
      </c>
      <c r="Q78" s="105"/>
      <c r="R78" s="198">
        <f>R79+R92</f>
        <v>0</v>
      </c>
      <c r="S78" s="105"/>
      <c r="T78" s="199">
        <f>T79+T92</f>
        <v>0</v>
      </c>
      <c r="AT78" s="23" t="s">
        <v>71</v>
      </c>
      <c r="AU78" s="23" t="s">
        <v>97</v>
      </c>
      <c r="BK78" s="200">
        <f>BK79+BK92</f>
        <v>0</v>
      </c>
    </row>
    <row r="79" spans="2:63" s="10" customFormat="1" ht="37.4" customHeight="1">
      <c r="B79" s="201"/>
      <c r="C79" s="202"/>
      <c r="D79" s="203" t="s">
        <v>71</v>
      </c>
      <c r="E79" s="204" t="s">
        <v>2597</v>
      </c>
      <c r="F79" s="204" t="s">
        <v>2598</v>
      </c>
      <c r="G79" s="202"/>
      <c r="H79" s="202"/>
      <c r="I79" s="205"/>
      <c r="J79" s="206">
        <f>BK79</f>
        <v>0</v>
      </c>
      <c r="K79" s="202"/>
      <c r="L79" s="207"/>
      <c r="M79" s="208"/>
      <c r="N79" s="209"/>
      <c r="O79" s="209"/>
      <c r="P79" s="210">
        <f>SUM(P80:P91)</f>
        <v>0</v>
      </c>
      <c r="Q79" s="209"/>
      <c r="R79" s="210">
        <f>SUM(R80:R91)</f>
        <v>0</v>
      </c>
      <c r="S79" s="209"/>
      <c r="T79" s="211">
        <f>SUM(T80:T91)</f>
        <v>0</v>
      </c>
      <c r="AR79" s="212" t="s">
        <v>77</v>
      </c>
      <c r="AT79" s="213" t="s">
        <v>71</v>
      </c>
      <c r="AU79" s="213" t="s">
        <v>72</v>
      </c>
      <c r="AY79" s="212" t="s">
        <v>158</v>
      </c>
      <c r="BK79" s="214">
        <f>SUM(BK80:BK91)</f>
        <v>0</v>
      </c>
    </row>
    <row r="80" spans="2:65" s="1" customFormat="1" ht="16.5" customHeight="1">
      <c r="B80" s="45"/>
      <c r="C80" s="217" t="s">
        <v>77</v>
      </c>
      <c r="D80" s="217" t="s">
        <v>160</v>
      </c>
      <c r="E80" s="218" t="s">
        <v>2599</v>
      </c>
      <c r="F80" s="219" t="s">
        <v>2600</v>
      </c>
      <c r="G80" s="220" t="s">
        <v>584</v>
      </c>
      <c r="H80" s="221">
        <v>520</v>
      </c>
      <c r="I80" s="222"/>
      <c r="J80" s="223">
        <f>ROUND(I80*H80,2)</f>
        <v>0</v>
      </c>
      <c r="K80" s="219" t="s">
        <v>21</v>
      </c>
      <c r="L80" s="71"/>
      <c r="M80" s="224" t="s">
        <v>21</v>
      </c>
      <c r="N80" s="225" t="s">
        <v>43</v>
      </c>
      <c r="O80" s="46"/>
      <c r="P80" s="226">
        <f>O80*H80</f>
        <v>0</v>
      </c>
      <c r="Q80" s="226">
        <v>0</v>
      </c>
      <c r="R80" s="226">
        <f>Q80*H80</f>
        <v>0</v>
      </c>
      <c r="S80" s="226">
        <v>0</v>
      </c>
      <c r="T80" s="227">
        <f>S80*H80</f>
        <v>0</v>
      </c>
      <c r="AR80" s="23" t="s">
        <v>165</v>
      </c>
      <c r="AT80" s="23" t="s">
        <v>160</v>
      </c>
      <c r="AU80" s="23" t="s">
        <v>77</v>
      </c>
      <c r="AY80" s="23" t="s">
        <v>158</v>
      </c>
      <c r="BE80" s="228">
        <f>IF(N80="základní",J80,0)</f>
        <v>0</v>
      </c>
      <c r="BF80" s="228">
        <f>IF(N80="snížená",J80,0)</f>
        <v>0</v>
      </c>
      <c r="BG80" s="228">
        <f>IF(N80="zákl. přenesená",J80,0)</f>
        <v>0</v>
      </c>
      <c r="BH80" s="228">
        <f>IF(N80="sníž. přenesená",J80,0)</f>
        <v>0</v>
      </c>
      <c r="BI80" s="228">
        <f>IF(N80="nulová",J80,0)</f>
        <v>0</v>
      </c>
      <c r="BJ80" s="23" t="s">
        <v>77</v>
      </c>
      <c r="BK80" s="228">
        <f>ROUND(I80*H80,2)</f>
        <v>0</v>
      </c>
      <c r="BL80" s="23" t="s">
        <v>165</v>
      </c>
      <c r="BM80" s="23" t="s">
        <v>82</v>
      </c>
    </row>
    <row r="81" spans="2:65" s="1" customFormat="1" ht="16.5" customHeight="1">
      <c r="B81" s="45"/>
      <c r="C81" s="217" t="s">
        <v>82</v>
      </c>
      <c r="D81" s="217" t="s">
        <v>160</v>
      </c>
      <c r="E81" s="218" t="s">
        <v>2601</v>
      </c>
      <c r="F81" s="219" t="s">
        <v>2602</v>
      </c>
      <c r="G81" s="220" t="s">
        <v>584</v>
      </c>
      <c r="H81" s="221">
        <v>1</v>
      </c>
      <c r="I81" s="222"/>
      <c r="J81" s="223">
        <f>ROUND(I81*H81,2)</f>
        <v>0</v>
      </c>
      <c r="K81" s="219" t="s">
        <v>21</v>
      </c>
      <c r="L81" s="71"/>
      <c r="M81" s="224" t="s">
        <v>21</v>
      </c>
      <c r="N81" s="225" t="s">
        <v>43</v>
      </c>
      <c r="O81" s="46"/>
      <c r="P81" s="226">
        <f>O81*H81</f>
        <v>0</v>
      </c>
      <c r="Q81" s="226">
        <v>0</v>
      </c>
      <c r="R81" s="226">
        <f>Q81*H81</f>
        <v>0</v>
      </c>
      <c r="S81" s="226">
        <v>0</v>
      </c>
      <c r="T81" s="227">
        <f>S81*H81</f>
        <v>0</v>
      </c>
      <c r="AR81" s="23" t="s">
        <v>165</v>
      </c>
      <c r="AT81" s="23" t="s">
        <v>160</v>
      </c>
      <c r="AU81" s="23" t="s">
        <v>77</v>
      </c>
      <c r="AY81" s="23" t="s">
        <v>158</v>
      </c>
      <c r="BE81" s="228">
        <f>IF(N81="základní",J81,0)</f>
        <v>0</v>
      </c>
      <c r="BF81" s="228">
        <f>IF(N81="snížená",J81,0)</f>
        <v>0</v>
      </c>
      <c r="BG81" s="228">
        <f>IF(N81="zákl. přenesená",J81,0)</f>
        <v>0</v>
      </c>
      <c r="BH81" s="228">
        <f>IF(N81="sníž. přenesená",J81,0)</f>
        <v>0</v>
      </c>
      <c r="BI81" s="228">
        <f>IF(N81="nulová",J81,0)</f>
        <v>0</v>
      </c>
      <c r="BJ81" s="23" t="s">
        <v>77</v>
      </c>
      <c r="BK81" s="228">
        <f>ROUND(I81*H81,2)</f>
        <v>0</v>
      </c>
      <c r="BL81" s="23" t="s">
        <v>165</v>
      </c>
      <c r="BM81" s="23" t="s">
        <v>165</v>
      </c>
    </row>
    <row r="82" spans="2:65" s="1" customFormat="1" ht="16.5" customHeight="1">
      <c r="B82" s="45"/>
      <c r="C82" s="217" t="s">
        <v>172</v>
      </c>
      <c r="D82" s="217" t="s">
        <v>160</v>
      </c>
      <c r="E82" s="218" t="s">
        <v>2603</v>
      </c>
      <c r="F82" s="219" t="s">
        <v>2604</v>
      </c>
      <c r="G82" s="220" t="s">
        <v>584</v>
      </c>
      <c r="H82" s="221">
        <v>1</v>
      </c>
      <c r="I82" s="222"/>
      <c r="J82" s="223">
        <f>ROUND(I82*H82,2)</f>
        <v>0</v>
      </c>
      <c r="K82" s="219" t="s">
        <v>21</v>
      </c>
      <c r="L82" s="71"/>
      <c r="M82" s="224" t="s">
        <v>21</v>
      </c>
      <c r="N82" s="225" t="s">
        <v>43</v>
      </c>
      <c r="O82" s="46"/>
      <c r="P82" s="226">
        <f>O82*H82</f>
        <v>0</v>
      </c>
      <c r="Q82" s="226">
        <v>0</v>
      </c>
      <c r="R82" s="226">
        <f>Q82*H82</f>
        <v>0</v>
      </c>
      <c r="S82" s="226">
        <v>0</v>
      </c>
      <c r="T82" s="227">
        <f>S82*H82</f>
        <v>0</v>
      </c>
      <c r="AR82" s="23" t="s">
        <v>165</v>
      </c>
      <c r="AT82" s="23" t="s">
        <v>160</v>
      </c>
      <c r="AU82" s="23" t="s">
        <v>77</v>
      </c>
      <c r="AY82" s="23" t="s">
        <v>158</v>
      </c>
      <c r="BE82" s="228">
        <f>IF(N82="základní",J82,0)</f>
        <v>0</v>
      </c>
      <c r="BF82" s="228">
        <f>IF(N82="snížená",J82,0)</f>
        <v>0</v>
      </c>
      <c r="BG82" s="228">
        <f>IF(N82="zákl. přenesená",J82,0)</f>
        <v>0</v>
      </c>
      <c r="BH82" s="228">
        <f>IF(N82="sníž. přenesená",J82,0)</f>
        <v>0</v>
      </c>
      <c r="BI82" s="228">
        <f>IF(N82="nulová",J82,0)</f>
        <v>0</v>
      </c>
      <c r="BJ82" s="23" t="s">
        <v>77</v>
      </c>
      <c r="BK82" s="228">
        <f>ROUND(I82*H82,2)</f>
        <v>0</v>
      </c>
      <c r="BL82" s="23" t="s">
        <v>165</v>
      </c>
      <c r="BM82" s="23" t="s">
        <v>184</v>
      </c>
    </row>
    <row r="83" spans="2:65" s="1" customFormat="1" ht="16.5" customHeight="1">
      <c r="B83" s="45"/>
      <c r="C83" s="217" t="s">
        <v>165</v>
      </c>
      <c r="D83" s="217" t="s">
        <v>160</v>
      </c>
      <c r="E83" s="218" t="s">
        <v>2605</v>
      </c>
      <c r="F83" s="219" t="s">
        <v>2606</v>
      </c>
      <c r="G83" s="220" t="s">
        <v>584</v>
      </c>
      <c r="H83" s="221">
        <v>1</v>
      </c>
      <c r="I83" s="222"/>
      <c r="J83" s="223">
        <f>ROUND(I83*H83,2)</f>
        <v>0</v>
      </c>
      <c r="K83" s="219" t="s">
        <v>21</v>
      </c>
      <c r="L83" s="71"/>
      <c r="M83" s="224" t="s">
        <v>21</v>
      </c>
      <c r="N83" s="225" t="s">
        <v>43</v>
      </c>
      <c r="O83" s="46"/>
      <c r="P83" s="226">
        <f>O83*H83</f>
        <v>0</v>
      </c>
      <c r="Q83" s="226">
        <v>0</v>
      </c>
      <c r="R83" s="226">
        <f>Q83*H83</f>
        <v>0</v>
      </c>
      <c r="S83" s="226">
        <v>0</v>
      </c>
      <c r="T83" s="227">
        <f>S83*H83</f>
        <v>0</v>
      </c>
      <c r="AR83" s="23" t="s">
        <v>165</v>
      </c>
      <c r="AT83" s="23" t="s">
        <v>160</v>
      </c>
      <c r="AU83" s="23" t="s">
        <v>77</v>
      </c>
      <c r="AY83" s="23" t="s">
        <v>158</v>
      </c>
      <c r="BE83" s="228">
        <f>IF(N83="základní",J83,0)</f>
        <v>0</v>
      </c>
      <c r="BF83" s="228">
        <f>IF(N83="snížená",J83,0)</f>
        <v>0</v>
      </c>
      <c r="BG83" s="228">
        <f>IF(N83="zákl. přenesená",J83,0)</f>
        <v>0</v>
      </c>
      <c r="BH83" s="228">
        <f>IF(N83="sníž. přenesená",J83,0)</f>
        <v>0</v>
      </c>
      <c r="BI83" s="228">
        <f>IF(N83="nulová",J83,0)</f>
        <v>0</v>
      </c>
      <c r="BJ83" s="23" t="s">
        <v>77</v>
      </c>
      <c r="BK83" s="228">
        <f>ROUND(I83*H83,2)</f>
        <v>0</v>
      </c>
      <c r="BL83" s="23" t="s">
        <v>165</v>
      </c>
      <c r="BM83" s="23" t="s">
        <v>193</v>
      </c>
    </row>
    <row r="84" spans="2:65" s="1" customFormat="1" ht="16.5" customHeight="1">
      <c r="B84" s="45"/>
      <c r="C84" s="217" t="s">
        <v>180</v>
      </c>
      <c r="D84" s="217" t="s">
        <v>160</v>
      </c>
      <c r="E84" s="218" t="s">
        <v>2607</v>
      </c>
      <c r="F84" s="219" t="s">
        <v>2608</v>
      </c>
      <c r="G84" s="220" t="s">
        <v>332</v>
      </c>
      <c r="H84" s="221">
        <v>60</v>
      </c>
      <c r="I84" s="222"/>
      <c r="J84" s="223">
        <f>ROUND(I84*H84,2)</f>
        <v>0</v>
      </c>
      <c r="K84" s="219" t="s">
        <v>21</v>
      </c>
      <c r="L84" s="71"/>
      <c r="M84" s="224" t="s">
        <v>21</v>
      </c>
      <c r="N84" s="225" t="s">
        <v>43</v>
      </c>
      <c r="O84" s="46"/>
      <c r="P84" s="226">
        <f>O84*H84</f>
        <v>0</v>
      </c>
      <c r="Q84" s="226">
        <v>0</v>
      </c>
      <c r="R84" s="226">
        <f>Q84*H84</f>
        <v>0</v>
      </c>
      <c r="S84" s="226">
        <v>0</v>
      </c>
      <c r="T84" s="227">
        <f>S84*H84</f>
        <v>0</v>
      </c>
      <c r="AR84" s="23" t="s">
        <v>165</v>
      </c>
      <c r="AT84" s="23" t="s">
        <v>160</v>
      </c>
      <c r="AU84" s="23" t="s">
        <v>77</v>
      </c>
      <c r="AY84" s="23" t="s">
        <v>158</v>
      </c>
      <c r="BE84" s="228">
        <f>IF(N84="základní",J84,0)</f>
        <v>0</v>
      </c>
      <c r="BF84" s="228">
        <f>IF(N84="snížená",J84,0)</f>
        <v>0</v>
      </c>
      <c r="BG84" s="228">
        <f>IF(N84="zákl. přenesená",J84,0)</f>
        <v>0</v>
      </c>
      <c r="BH84" s="228">
        <f>IF(N84="sníž. přenesená",J84,0)</f>
        <v>0</v>
      </c>
      <c r="BI84" s="228">
        <f>IF(N84="nulová",J84,0)</f>
        <v>0</v>
      </c>
      <c r="BJ84" s="23" t="s">
        <v>77</v>
      </c>
      <c r="BK84" s="228">
        <f>ROUND(I84*H84,2)</f>
        <v>0</v>
      </c>
      <c r="BL84" s="23" t="s">
        <v>165</v>
      </c>
      <c r="BM84" s="23" t="s">
        <v>2609</v>
      </c>
    </row>
    <row r="85" spans="2:65" s="1" customFormat="1" ht="16.5" customHeight="1">
      <c r="B85" s="45"/>
      <c r="C85" s="217" t="s">
        <v>184</v>
      </c>
      <c r="D85" s="217" t="s">
        <v>160</v>
      </c>
      <c r="E85" s="218" t="s">
        <v>2610</v>
      </c>
      <c r="F85" s="219" t="s">
        <v>2611</v>
      </c>
      <c r="G85" s="220" t="s">
        <v>332</v>
      </c>
      <c r="H85" s="221">
        <v>80</v>
      </c>
      <c r="I85" s="222"/>
      <c r="J85" s="223">
        <f>ROUND(I85*H85,2)</f>
        <v>0</v>
      </c>
      <c r="K85" s="219" t="s">
        <v>21</v>
      </c>
      <c r="L85" s="71"/>
      <c r="M85" s="224" t="s">
        <v>21</v>
      </c>
      <c r="N85" s="225" t="s">
        <v>43</v>
      </c>
      <c r="O85" s="46"/>
      <c r="P85" s="226">
        <f>O85*H85</f>
        <v>0</v>
      </c>
      <c r="Q85" s="226">
        <v>0</v>
      </c>
      <c r="R85" s="226">
        <f>Q85*H85</f>
        <v>0</v>
      </c>
      <c r="S85" s="226">
        <v>0</v>
      </c>
      <c r="T85" s="227">
        <f>S85*H85</f>
        <v>0</v>
      </c>
      <c r="AR85" s="23" t="s">
        <v>165</v>
      </c>
      <c r="AT85" s="23" t="s">
        <v>160</v>
      </c>
      <c r="AU85" s="23" t="s">
        <v>77</v>
      </c>
      <c r="AY85" s="23" t="s">
        <v>158</v>
      </c>
      <c r="BE85" s="228">
        <f>IF(N85="základní",J85,0)</f>
        <v>0</v>
      </c>
      <c r="BF85" s="228">
        <f>IF(N85="snížená",J85,0)</f>
        <v>0</v>
      </c>
      <c r="BG85" s="228">
        <f>IF(N85="zákl. přenesená",J85,0)</f>
        <v>0</v>
      </c>
      <c r="BH85" s="228">
        <f>IF(N85="sníž. přenesená",J85,0)</f>
        <v>0</v>
      </c>
      <c r="BI85" s="228">
        <f>IF(N85="nulová",J85,0)</f>
        <v>0</v>
      </c>
      <c r="BJ85" s="23" t="s">
        <v>77</v>
      </c>
      <c r="BK85" s="228">
        <f>ROUND(I85*H85,2)</f>
        <v>0</v>
      </c>
      <c r="BL85" s="23" t="s">
        <v>165</v>
      </c>
      <c r="BM85" s="23" t="s">
        <v>2612</v>
      </c>
    </row>
    <row r="86" spans="2:65" s="1" customFormat="1" ht="16.5" customHeight="1">
      <c r="B86" s="45"/>
      <c r="C86" s="217" t="s">
        <v>189</v>
      </c>
      <c r="D86" s="217" t="s">
        <v>160</v>
      </c>
      <c r="E86" s="218" t="s">
        <v>2613</v>
      </c>
      <c r="F86" s="219" t="s">
        <v>2614</v>
      </c>
      <c r="G86" s="220" t="s">
        <v>584</v>
      </c>
      <c r="H86" s="221">
        <v>1</v>
      </c>
      <c r="I86" s="222"/>
      <c r="J86" s="223">
        <f>ROUND(I86*H86,2)</f>
        <v>0</v>
      </c>
      <c r="K86" s="219" t="s">
        <v>21</v>
      </c>
      <c r="L86" s="71"/>
      <c r="M86" s="224" t="s">
        <v>21</v>
      </c>
      <c r="N86" s="225" t="s">
        <v>43</v>
      </c>
      <c r="O86" s="46"/>
      <c r="P86" s="226">
        <f>O86*H86</f>
        <v>0</v>
      </c>
      <c r="Q86" s="226">
        <v>0</v>
      </c>
      <c r="R86" s="226">
        <f>Q86*H86</f>
        <v>0</v>
      </c>
      <c r="S86" s="226">
        <v>0</v>
      </c>
      <c r="T86" s="227">
        <f>S86*H86</f>
        <v>0</v>
      </c>
      <c r="AR86" s="23" t="s">
        <v>165</v>
      </c>
      <c r="AT86" s="23" t="s">
        <v>160</v>
      </c>
      <c r="AU86" s="23" t="s">
        <v>77</v>
      </c>
      <c r="AY86" s="23" t="s">
        <v>158</v>
      </c>
      <c r="BE86" s="228">
        <f>IF(N86="základní",J86,0)</f>
        <v>0</v>
      </c>
      <c r="BF86" s="228">
        <f>IF(N86="snížená",J86,0)</f>
        <v>0</v>
      </c>
      <c r="BG86" s="228">
        <f>IF(N86="zákl. přenesená",J86,0)</f>
        <v>0</v>
      </c>
      <c r="BH86" s="228">
        <f>IF(N86="sníž. přenesená",J86,0)</f>
        <v>0</v>
      </c>
      <c r="BI86" s="228">
        <f>IF(N86="nulová",J86,0)</f>
        <v>0</v>
      </c>
      <c r="BJ86" s="23" t="s">
        <v>77</v>
      </c>
      <c r="BK86" s="228">
        <f>ROUND(I86*H86,2)</f>
        <v>0</v>
      </c>
      <c r="BL86" s="23" t="s">
        <v>165</v>
      </c>
      <c r="BM86" s="23" t="s">
        <v>203</v>
      </c>
    </row>
    <row r="87" spans="2:65" s="1" customFormat="1" ht="16.5" customHeight="1">
      <c r="B87" s="45"/>
      <c r="C87" s="217" t="s">
        <v>193</v>
      </c>
      <c r="D87" s="217" t="s">
        <v>160</v>
      </c>
      <c r="E87" s="218" t="s">
        <v>2615</v>
      </c>
      <c r="F87" s="219" t="s">
        <v>2616</v>
      </c>
      <c r="G87" s="220" t="s">
        <v>584</v>
      </c>
      <c r="H87" s="221">
        <v>1</v>
      </c>
      <c r="I87" s="222"/>
      <c r="J87" s="223">
        <f>ROUND(I87*H87,2)</f>
        <v>0</v>
      </c>
      <c r="K87" s="219" t="s">
        <v>21</v>
      </c>
      <c r="L87" s="71"/>
      <c r="M87" s="224" t="s">
        <v>21</v>
      </c>
      <c r="N87" s="225" t="s">
        <v>43</v>
      </c>
      <c r="O87" s="46"/>
      <c r="P87" s="226">
        <f>O87*H87</f>
        <v>0</v>
      </c>
      <c r="Q87" s="226">
        <v>0</v>
      </c>
      <c r="R87" s="226">
        <f>Q87*H87</f>
        <v>0</v>
      </c>
      <c r="S87" s="226">
        <v>0</v>
      </c>
      <c r="T87" s="227">
        <f>S87*H87</f>
        <v>0</v>
      </c>
      <c r="AR87" s="23" t="s">
        <v>165</v>
      </c>
      <c r="AT87" s="23" t="s">
        <v>160</v>
      </c>
      <c r="AU87" s="23" t="s">
        <v>77</v>
      </c>
      <c r="AY87" s="23" t="s">
        <v>158</v>
      </c>
      <c r="BE87" s="228">
        <f>IF(N87="základní",J87,0)</f>
        <v>0</v>
      </c>
      <c r="BF87" s="228">
        <f>IF(N87="snížená",J87,0)</f>
        <v>0</v>
      </c>
      <c r="BG87" s="228">
        <f>IF(N87="zákl. přenesená",J87,0)</f>
        <v>0</v>
      </c>
      <c r="BH87" s="228">
        <f>IF(N87="sníž. přenesená",J87,0)</f>
        <v>0</v>
      </c>
      <c r="BI87" s="228">
        <f>IF(N87="nulová",J87,0)</f>
        <v>0</v>
      </c>
      <c r="BJ87" s="23" t="s">
        <v>77</v>
      </c>
      <c r="BK87" s="228">
        <f>ROUND(I87*H87,2)</f>
        <v>0</v>
      </c>
      <c r="BL87" s="23" t="s">
        <v>165</v>
      </c>
      <c r="BM87" s="23" t="s">
        <v>217</v>
      </c>
    </row>
    <row r="88" spans="2:65" s="1" customFormat="1" ht="16.5" customHeight="1">
      <c r="B88" s="45"/>
      <c r="C88" s="217" t="s">
        <v>199</v>
      </c>
      <c r="D88" s="217" t="s">
        <v>160</v>
      </c>
      <c r="E88" s="218" t="s">
        <v>2617</v>
      </c>
      <c r="F88" s="219" t="s">
        <v>2618</v>
      </c>
      <c r="G88" s="220" t="s">
        <v>584</v>
      </c>
      <c r="H88" s="221">
        <v>1</v>
      </c>
      <c r="I88" s="222"/>
      <c r="J88" s="223">
        <f>ROUND(I88*H88,2)</f>
        <v>0</v>
      </c>
      <c r="K88" s="219" t="s">
        <v>21</v>
      </c>
      <c r="L88" s="71"/>
      <c r="M88" s="224" t="s">
        <v>21</v>
      </c>
      <c r="N88" s="225" t="s">
        <v>43</v>
      </c>
      <c r="O88" s="46"/>
      <c r="P88" s="226">
        <f>O88*H88</f>
        <v>0</v>
      </c>
      <c r="Q88" s="226">
        <v>0</v>
      </c>
      <c r="R88" s="226">
        <f>Q88*H88</f>
        <v>0</v>
      </c>
      <c r="S88" s="226">
        <v>0</v>
      </c>
      <c r="T88" s="227">
        <f>S88*H88</f>
        <v>0</v>
      </c>
      <c r="AR88" s="23" t="s">
        <v>165</v>
      </c>
      <c r="AT88" s="23" t="s">
        <v>160</v>
      </c>
      <c r="AU88" s="23" t="s">
        <v>77</v>
      </c>
      <c r="AY88" s="23" t="s">
        <v>158</v>
      </c>
      <c r="BE88" s="228">
        <f>IF(N88="základní",J88,0)</f>
        <v>0</v>
      </c>
      <c r="BF88" s="228">
        <f>IF(N88="snížená",J88,0)</f>
        <v>0</v>
      </c>
      <c r="BG88" s="228">
        <f>IF(N88="zákl. přenesená",J88,0)</f>
        <v>0</v>
      </c>
      <c r="BH88" s="228">
        <f>IF(N88="sníž. přenesená",J88,0)</f>
        <v>0</v>
      </c>
      <c r="BI88" s="228">
        <f>IF(N88="nulová",J88,0)</f>
        <v>0</v>
      </c>
      <c r="BJ88" s="23" t="s">
        <v>77</v>
      </c>
      <c r="BK88" s="228">
        <f>ROUND(I88*H88,2)</f>
        <v>0</v>
      </c>
      <c r="BL88" s="23" t="s">
        <v>165</v>
      </c>
      <c r="BM88" s="23" t="s">
        <v>226</v>
      </c>
    </row>
    <row r="89" spans="2:65" s="1" customFormat="1" ht="16.5" customHeight="1">
      <c r="B89" s="45"/>
      <c r="C89" s="217" t="s">
        <v>203</v>
      </c>
      <c r="D89" s="217" t="s">
        <v>160</v>
      </c>
      <c r="E89" s="218" t="s">
        <v>2619</v>
      </c>
      <c r="F89" s="219" t="s">
        <v>2620</v>
      </c>
      <c r="G89" s="220" t="s">
        <v>584</v>
      </c>
      <c r="H89" s="221">
        <v>1</v>
      </c>
      <c r="I89" s="222"/>
      <c r="J89" s="223">
        <f>ROUND(I89*H89,2)</f>
        <v>0</v>
      </c>
      <c r="K89" s="219" t="s">
        <v>21</v>
      </c>
      <c r="L89" s="71"/>
      <c r="M89" s="224" t="s">
        <v>21</v>
      </c>
      <c r="N89" s="225" t="s">
        <v>43</v>
      </c>
      <c r="O89" s="46"/>
      <c r="P89" s="226">
        <f>O89*H89</f>
        <v>0</v>
      </c>
      <c r="Q89" s="226">
        <v>0</v>
      </c>
      <c r="R89" s="226">
        <f>Q89*H89</f>
        <v>0</v>
      </c>
      <c r="S89" s="226">
        <v>0</v>
      </c>
      <c r="T89" s="227">
        <f>S89*H89</f>
        <v>0</v>
      </c>
      <c r="AR89" s="23" t="s">
        <v>165</v>
      </c>
      <c r="AT89" s="23" t="s">
        <v>160</v>
      </c>
      <c r="AU89" s="23" t="s">
        <v>77</v>
      </c>
      <c r="AY89" s="23" t="s">
        <v>158</v>
      </c>
      <c r="BE89" s="228">
        <f>IF(N89="základní",J89,0)</f>
        <v>0</v>
      </c>
      <c r="BF89" s="228">
        <f>IF(N89="snížená",J89,0)</f>
        <v>0</v>
      </c>
      <c r="BG89" s="228">
        <f>IF(N89="zákl. přenesená",J89,0)</f>
        <v>0</v>
      </c>
      <c r="BH89" s="228">
        <f>IF(N89="sníž. přenesená",J89,0)</f>
        <v>0</v>
      </c>
      <c r="BI89" s="228">
        <f>IF(N89="nulová",J89,0)</f>
        <v>0</v>
      </c>
      <c r="BJ89" s="23" t="s">
        <v>77</v>
      </c>
      <c r="BK89" s="228">
        <f>ROUND(I89*H89,2)</f>
        <v>0</v>
      </c>
      <c r="BL89" s="23" t="s">
        <v>165</v>
      </c>
      <c r="BM89" s="23" t="s">
        <v>236</v>
      </c>
    </row>
    <row r="90" spans="2:65" s="1" customFormat="1" ht="16.5" customHeight="1">
      <c r="B90" s="45"/>
      <c r="C90" s="217" t="s">
        <v>212</v>
      </c>
      <c r="D90" s="217" t="s">
        <v>160</v>
      </c>
      <c r="E90" s="218" t="s">
        <v>2621</v>
      </c>
      <c r="F90" s="219" t="s">
        <v>2622</v>
      </c>
      <c r="G90" s="220" t="s">
        <v>584</v>
      </c>
      <c r="H90" s="221">
        <v>1</v>
      </c>
      <c r="I90" s="222"/>
      <c r="J90" s="223">
        <f>ROUND(I90*H90,2)</f>
        <v>0</v>
      </c>
      <c r="K90" s="219" t="s">
        <v>21</v>
      </c>
      <c r="L90" s="71"/>
      <c r="M90" s="224" t="s">
        <v>21</v>
      </c>
      <c r="N90" s="225" t="s">
        <v>43</v>
      </c>
      <c r="O90" s="46"/>
      <c r="P90" s="226">
        <f>O90*H90</f>
        <v>0</v>
      </c>
      <c r="Q90" s="226">
        <v>0</v>
      </c>
      <c r="R90" s="226">
        <f>Q90*H90</f>
        <v>0</v>
      </c>
      <c r="S90" s="226">
        <v>0</v>
      </c>
      <c r="T90" s="227">
        <f>S90*H90</f>
        <v>0</v>
      </c>
      <c r="AR90" s="23" t="s">
        <v>165</v>
      </c>
      <c r="AT90" s="23" t="s">
        <v>160</v>
      </c>
      <c r="AU90" s="23" t="s">
        <v>77</v>
      </c>
      <c r="AY90" s="23" t="s">
        <v>158</v>
      </c>
      <c r="BE90" s="228">
        <f>IF(N90="základní",J90,0)</f>
        <v>0</v>
      </c>
      <c r="BF90" s="228">
        <f>IF(N90="snížená",J90,0)</f>
        <v>0</v>
      </c>
      <c r="BG90" s="228">
        <f>IF(N90="zákl. přenesená",J90,0)</f>
        <v>0</v>
      </c>
      <c r="BH90" s="228">
        <f>IF(N90="sníž. přenesená",J90,0)</f>
        <v>0</v>
      </c>
      <c r="BI90" s="228">
        <f>IF(N90="nulová",J90,0)</f>
        <v>0</v>
      </c>
      <c r="BJ90" s="23" t="s">
        <v>77</v>
      </c>
      <c r="BK90" s="228">
        <f>ROUND(I90*H90,2)</f>
        <v>0</v>
      </c>
      <c r="BL90" s="23" t="s">
        <v>165</v>
      </c>
      <c r="BM90" s="23" t="s">
        <v>245</v>
      </c>
    </row>
    <row r="91" spans="2:65" s="1" customFormat="1" ht="16.5" customHeight="1">
      <c r="B91" s="45"/>
      <c r="C91" s="217" t="s">
        <v>217</v>
      </c>
      <c r="D91" s="217" t="s">
        <v>160</v>
      </c>
      <c r="E91" s="218" t="s">
        <v>2623</v>
      </c>
      <c r="F91" s="219" t="s">
        <v>2624</v>
      </c>
      <c r="G91" s="220" t="s">
        <v>584</v>
      </c>
      <c r="H91" s="221">
        <v>1</v>
      </c>
      <c r="I91" s="222"/>
      <c r="J91" s="223">
        <f>ROUND(I91*H91,2)</f>
        <v>0</v>
      </c>
      <c r="K91" s="219" t="s">
        <v>21</v>
      </c>
      <c r="L91" s="71"/>
      <c r="M91" s="224" t="s">
        <v>21</v>
      </c>
      <c r="N91" s="225" t="s">
        <v>43</v>
      </c>
      <c r="O91" s="46"/>
      <c r="P91" s="226">
        <f>O91*H91</f>
        <v>0</v>
      </c>
      <c r="Q91" s="226">
        <v>0</v>
      </c>
      <c r="R91" s="226">
        <f>Q91*H91</f>
        <v>0</v>
      </c>
      <c r="S91" s="226">
        <v>0</v>
      </c>
      <c r="T91" s="227">
        <f>S91*H91</f>
        <v>0</v>
      </c>
      <c r="AR91" s="23" t="s">
        <v>165</v>
      </c>
      <c r="AT91" s="23" t="s">
        <v>160</v>
      </c>
      <c r="AU91" s="23" t="s">
        <v>77</v>
      </c>
      <c r="AY91" s="23" t="s">
        <v>158</v>
      </c>
      <c r="BE91" s="228">
        <f>IF(N91="základní",J91,0)</f>
        <v>0</v>
      </c>
      <c r="BF91" s="228">
        <f>IF(N91="snížená",J91,0)</f>
        <v>0</v>
      </c>
      <c r="BG91" s="228">
        <f>IF(N91="zákl. přenesená",J91,0)</f>
        <v>0</v>
      </c>
      <c r="BH91" s="228">
        <f>IF(N91="sníž. přenesená",J91,0)</f>
        <v>0</v>
      </c>
      <c r="BI91" s="228">
        <f>IF(N91="nulová",J91,0)</f>
        <v>0</v>
      </c>
      <c r="BJ91" s="23" t="s">
        <v>77</v>
      </c>
      <c r="BK91" s="228">
        <f>ROUND(I91*H91,2)</f>
        <v>0</v>
      </c>
      <c r="BL91" s="23" t="s">
        <v>165</v>
      </c>
      <c r="BM91" s="23" t="s">
        <v>256</v>
      </c>
    </row>
    <row r="92" spans="2:63" s="10" customFormat="1" ht="37.4" customHeight="1">
      <c r="B92" s="201"/>
      <c r="C92" s="202"/>
      <c r="D92" s="203" t="s">
        <v>71</v>
      </c>
      <c r="E92" s="204" t="s">
        <v>2625</v>
      </c>
      <c r="F92" s="204" t="s">
        <v>2626</v>
      </c>
      <c r="G92" s="202"/>
      <c r="H92" s="202"/>
      <c r="I92" s="205"/>
      <c r="J92" s="206">
        <f>BK92</f>
        <v>0</v>
      </c>
      <c r="K92" s="202"/>
      <c r="L92" s="207"/>
      <c r="M92" s="208"/>
      <c r="N92" s="209"/>
      <c r="O92" s="209"/>
      <c r="P92" s="210">
        <f>SUM(P93:P102)</f>
        <v>0</v>
      </c>
      <c r="Q92" s="209"/>
      <c r="R92" s="210">
        <f>SUM(R93:R102)</f>
        <v>0</v>
      </c>
      <c r="S92" s="209"/>
      <c r="T92" s="211">
        <f>SUM(T93:T102)</f>
        <v>0</v>
      </c>
      <c r="AR92" s="212" t="s">
        <v>77</v>
      </c>
      <c r="AT92" s="213" t="s">
        <v>71</v>
      </c>
      <c r="AU92" s="213" t="s">
        <v>72</v>
      </c>
      <c r="AY92" s="212" t="s">
        <v>158</v>
      </c>
      <c r="BK92" s="214">
        <f>SUM(BK93:BK102)</f>
        <v>0</v>
      </c>
    </row>
    <row r="93" spans="2:65" s="1" customFormat="1" ht="16.5" customHeight="1">
      <c r="B93" s="45"/>
      <c r="C93" s="217" t="s">
        <v>221</v>
      </c>
      <c r="D93" s="217" t="s">
        <v>160</v>
      </c>
      <c r="E93" s="218" t="s">
        <v>2627</v>
      </c>
      <c r="F93" s="219" t="s">
        <v>2628</v>
      </c>
      <c r="G93" s="220" t="s">
        <v>584</v>
      </c>
      <c r="H93" s="221">
        <v>1</v>
      </c>
      <c r="I93" s="222"/>
      <c r="J93" s="223">
        <f>ROUND(I93*H93,2)</f>
        <v>0</v>
      </c>
      <c r="K93" s="219" t="s">
        <v>21</v>
      </c>
      <c r="L93" s="71"/>
      <c r="M93" s="224" t="s">
        <v>21</v>
      </c>
      <c r="N93" s="225" t="s">
        <v>43</v>
      </c>
      <c r="O93" s="46"/>
      <c r="P93" s="226">
        <f>O93*H93</f>
        <v>0</v>
      </c>
      <c r="Q93" s="226">
        <v>0</v>
      </c>
      <c r="R93" s="226">
        <f>Q93*H93</f>
        <v>0</v>
      </c>
      <c r="S93" s="226">
        <v>0</v>
      </c>
      <c r="T93" s="227">
        <f>S93*H93</f>
        <v>0</v>
      </c>
      <c r="AR93" s="23" t="s">
        <v>165</v>
      </c>
      <c r="AT93" s="23" t="s">
        <v>160</v>
      </c>
      <c r="AU93" s="23" t="s">
        <v>77</v>
      </c>
      <c r="AY93" s="23" t="s">
        <v>158</v>
      </c>
      <c r="BE93" s="228">
        <f>IF(N93="základní",J93,0)</f>
        <v>0</v>
      </c>
      <c r="BF93" s="228">
        <f>IF(N93="snížená",J93,0)</f>
        <v>0</v>
      </c>
      <c r="BG93" s="228">
        <f>IF(N93="zákl. přenesená",J93,0)</f>
        <v>0</v>
      </c>
      <c r="BH93" s="228">
        <f>IF(N93="sníž. přenesená",J93,0)</f>
        <v>0</v>
      </c>
      <c r="BI93" s="228">
        <f>IF(N93="nulová",J93,0)</f>
        <v>0</v>
      </c>
      <c r="BJ93" s="23" t="s">
        <v>77</v>
      </c>
      <c r="BK93" s="228">
        <f>ROUND(I93*H93,2)</f>
        <v>0</v>
      </c>
      <c r="BL93" s="23" t="s">
        <v>165</v>
      </c>
      <c r="BM93" s="23" t="s">
        <v>266</v>
      </c>
    </row>
    <row r="94" spans="2:65" s="1" customFormat="1" ht="16.5" customHeight="1">
      <c r="B94" s="45"/>
      <c r="C94" s="217" t="s">
        <v>226</v>
      </c>
      <c r="D94" s="217" t="s">
        <v>160</v>
      </c>
      <c r="E94" s="218" t="s">
        <v>2629</v>
      </c>
      <c r="F94" s="219" t="s">
        <v>2630</v>
      </c>
      <c r="G94" s="220" t="s">
        <v>584</v>
      </c>
      <c r="H94" s="221">
        <v>1</v>
      </c>
      <c r="I94" s="222"/>
      <c r="J94" s="223">
        <f>ROUND(I94*H94,2)</f>
        <v>0</v>
      </c>
      <c r="K94" s="219" t="s">
        <v>21</v>
      </c>
      <c r="L94" s="71"/>
      <c r="M94" s="224" t="s">
        <v>21</v>
      </c>
      <c r="N94" s="225" t="s">
        <v>43</v>
      </c>
      <c r="O94" s="46"/>
      <c r="P94" s="226">
        <f>O94*H94</f>
        <v>0</v>
      </c>
      <c r="Q94" s="226">
        <v>0</v>
      </c>
      <c r="R94" s="226">
        <f>Q94*H94</f>
        <v>0</v>
      </c>
      <c r="S94" s="226">
        <v>0</v>
      </c>
      <c r="T94" s="227">
        <f>S94*H94</f>
        <v>0</v>
      </c>
      <c r="AR94" s="23" t="s">
        <v>165</v>
      </c>
      <c r="AT94" s="23" t="s">
        <v>160</v>
      </c>
      <c r="AU94" s="23" t="s">
        <v>77</v>
      </c>
      <c r="AY94" s="23" t="s">
        <v>158</v>
      </c>
      <c r="BE94" s="228">
        <f>IF(N94="základní",J94,0)</f>
        <v>0</v>
      </c>
      <c r="BF94" s="228">
        <f>IF(N94="snížená",J94,0)</f>
        <v>0</v>
      </c>
      <c r="BG94" s="228">
        <f>IF(N94="zákl. přenesená",J94,0)</f>
        <v>0</v>
      </c>
      <c r="BH94" s="228">
        <f>IF(N94="sníž. přenesená",J94,0)</f>
        <v>0</v>
      </c>
      <c r="BI94" s="228">
        <f>IF(N94="nulová",J94,0)</f>
        <v>0</v>
      </c>
      <c r="BJ94" s="23" t="s">
        <v>77</v>
      </c>
      <c r="BK94" s="228">
        <f>ROUND(I94*H94,2)</f>
        <v>0</v>
      </c>
      <c r="BL94" s="23" t="s">
        <v>165</v>
      </c>
      <c r="BM94" s="23" t="s">
        <v>276</v>
      </c>
    </row>
    <row r="95" spans="2:65" s="1" customFormat="1" ht="16.5" customHeight="1">
      <c r="B95" s="45"/>
      <c r="C95" s="217" t="s">
        <v>10</v>
      </c>
      <c r="D95" s="217" t="s">
        <v>160</v>
      </c>
      <c r="E95" s="218" t="s">
        <v>2631</v>
      </c>
      <c r="F95" s="219" t="s">
        <v>2632</v>
      </c>
      <c r="G95" s="220" t="s">
        <v>584</v>
      </c>
      <c r="H95" s="221">
        <v>1</v>
      </c>
      <c r="I95" s="222"/>
      <c r="J95" s="223">
        <f>ROUND(I95*H95,2)</f>
        <v>0</v>
      </c>
      <c r="K95" s="219" t="s">
        <v>21</v>
      </c>
      <c r="L95" s="71"/>
      <c r="M95" s="224" t="s">
        <v>21</v>
      </c>
      <c r="N95" s="225" t="s">
        <v>43</v>
      </c>
      <c r="O95" s="46"/>
      <c r="P95" s="226">
        <f>O95*H95</f>
        <v>0</v>
      </c>
      <c r="Q95" s="226">
        <v>0</v>
      </c>
      <c r="R95" s="226">
        <f>Q95*H95</f>
        <v>0</v>
      </c>
      <c r="S95" s="226">
        <v>0</v>
      </c>
      <c r="T95" s="227">
        <f>S95*H95</f>
        <v>0</v>
      </c>
      <c r="AR95" s="23" t="s">
        <v>165</v>
      </c>
      <c r="AT95" s="23" t="s">
        <v>160</v>
      </c>
      <c r="AU95" s="23" t="s">
        <v>77</v>
      </c>
      <c r="AY95" s="23" t="s">
        <v>158</v>
      </c>
      <c r="BE95" s="228">
        <f>IF(N95="základní",J95,0)</f>
        <v>0</v>
      </c>
      <c r="BF95" s="228">
        <f>IF(N95="snížená",J95,0)</f>
        <v>0</v>
      </c>
      <c r="BG95" s="228">
        <f>IF(N95="zákl. přenesená",J95,0)</f>
        <v>0</v>
      </c>
      <c r="BH95" s="228">
        <f>IF(N95="sníž. přenesená",J95,0)</f>
        <v>0</v>
      </c>
      <c r="BI95" s="228">
        <f>IF(N95="nulová",J95,0)</f>
        <v>0</v>
      </c>
      <c r="BJ95" s="23" t="s">
        <v>77</v>
      </c>
      <c r="BK95" s="228">
        <f>ROUND(I95*H95,2)</f>
        <v>0</v>
      </c>
      <c r="BL95" s="23" t="s">
        <v>165</v>
      </c>
      <c r="BM95" s="23" t="s">
        <v>285</v>
      </c>
    </row>
    <row r="96" spans="2:65" s="1" customFormat="1" ht="16.5" customHeight="1">
      <c r="B96" s="45"/>
      <c r="C96" s="217" t="s">
        <v>236</v>
      </c>
      <c r="D96" s="217" t="s">
        <v>160</v>
      </c>
      <c r="E96" s="218" t="s">
        <v>2633</v>
      </c>
      <c r="F96" s="219" t="s">
        <v>2634</v>
      </c>
      <c r="G96" s="220" t="s">
        <v>584</v>
      </c>
      <c r="H96" s="221">
        <v>1</v>
      </c>
      <c r="I96" s="222"/>
      <c r="J96" s="223">
        <f>ROUND(I96*H96,2)</f>
        <v>0</v>
      </c>
      <c r="K96" s="219" t="s">
        <v>21</v>
      </c>
      <c r="L96" s="71"/>
      <c r="M96" s="224" t="s">
        <v>21</v>
      </c>
      <c r="N96" s="225" t="s">
        <v>43</v>
      </c>
      <c r="O96" s="46"/>
      <c r="P96" s="226">
        <f>O96*H96</f>
        <v>0</v>
      </c>
      <c r="Q96" s="226">
        <v>0</v>
      </c>
      <c r="R96" s="226">
        <f>Q96*H96</f>
        <v>0</v>
      </c>
      <c r="S96" s="226">
        <v>0</v>
      </c>
      <c r="T96" s="227">
        <f>S96*H96</f>
        <v>0</v>
      </c>
      <c r="AR96" s="23" t="s">
        <v>165</v>
      </c>
      <c r="AT96" s="23" t="s">
        <v>160</v>
      </c>
      <c r="AU96" s="23" t="s">
        <v>77</v>
      </c>
      <c r="AY96" s="23" t="s">
        <v>158</v>
      </c>
      <c r="BE96" s="228">
        <f>IF(N96="základní",J96,0)</f>
        <v>0</v>
      </c>
      <c r="BF96" s="228">
        <f>IF(N96="snížená",J96,0)</f>
        <v>0</v>
      </c>
      <c r="BG96" s="228">
        <f>IF(N96="zákl. přenesená",J96,0)</f>
        <v>0</v>
      </c>
      <c r="BH96" s="228">
        <f>IF(N96="sníž. přenesená",J96,0)</f>
        <v>0</v>
      </c>
      <c r="BI96" s="228">
        <f>IF(N96="nulová",J96,0)</f>
        <v>0</v>
      </c>
      <c r="BJ96" s="23" t="s">
        <v>77</v>
      </c>
      <c r="BK96" s="228">
        <f>ROUND(I96*H96,2)</f>
        <v>0</v>
      </c>
      <c r="BL96" s="23" t="s">
        <v>165</v>
      </c>
      <c r="BM96" s="23" t="s">
        <v>293</v>
      </c>
    </row>
    <row r="97" spans="2:65" s="1" customFormat="1" ht="16.5" customHeight="1">
      <c r="B97" s="45"/>
      <c r="C97" s="217" t="s">
        <v>241</v>
      </c>
      <c r="D97" s="217" t="s">
        <v>160</v>
      </c>
      <c r="E97" s="218" t="s">
        <v>2635</v>
      </c>
      <c r="F97" s="219" t="s">
        <v>2636</v>
      </c>
      <c r="G97" s="220" t="s">
        <v>584</v>
      </c>
      <c r="H97" s="221">
        <v>1</v>
      </c>
      <c r="I97" s="222"/>
      <c r="J97" s="223">
        <f>ROUND(I97*H97,2)</f>
        <v>0</v>
      </c>
      <c r="K97" s="219" t="s">
        <v>21</v>
      </c>
      <c r="L97" s="71"/>
      <c r="M97" s="224" t="s">
        <v>21</v>
      </c>
      <c r="N97" s="225" t="s">
        <v>43</v>
      </c>
      <c r="O97" s="46"/>
      <c r="P97" s="226">
        <f>O97*H97</f>
        <v>0</v>
      </c>
      <c r="Q97" s="226">
        <v>0</v>
      </c>
      <c r="R97" s="226">
        <f>Q97*H97</f>
        <v>0</v>
      </c>
      <c r="S97" s="226">
        <v>0</v>
      </c>
      <c r="T97" s="227">
        <f>S97*H97</f>
        <v>0</v>
      </c>
      <c r="AR97" s="23" t="s">
        <v>165</v>
      </c>
      <c r="AT97" s="23" t="s">
        <v>160</v>
      </c>
      <c r="AU97" s="23" t="s">
        <v>77</v>
      </c>
      <c r="AY97" s="23" t="s">
        <v>158</v>
      </c>
      <c r="BE97" s="228">
        <f>IF(N97="základní",J97,0)</f>
        <v>0</v>
      </c>
      <c r="BF97" s="228">
        <f>IF(N97="snížená",J97,0)</f>
        <v>0</v>
      </c>
      <c r="BG97" s="228">
        <f>IF(N97="zákl. přenesená",J97,0)</f>
        <v>0</v>
      </c>
      <c r="BH97" s="228">
        <f>IF(N97="sníž. přenesená",J97,0)</f>
        <v>0</v>
      </c>
      <c r="BI97" s="228">
        <f>IF(N97="nulová",J97,0)</f>
        <v>0</v>
      </c>
      <c r="BJ97" s="23" t="s">
        <v>77</v>
      </c>
      <c r="BK97" s="228">
        <f>ROUND(I97*H97,2)</f>
        <v>0</v>
      </c>
      <c r="BL97" s="23" t="s">
        <v>165</v>
      </c>
      <c r="BM97" s="23" t="s">
        <v>302</v>
      </c>
    </row>
    <row r="98" spans="2:65" s="1" customFormat="1" ht="16.5" customHeight="1">
      <c r="B98" s="45"/>
      <c r="C98" s="217" t="s">
        <v>245</v>
      </c>
      <c r="D98" s="217" t="s">
        <v>160</v>
      </c>
      <c r="E98" s="218" t="s">
        <v>2637</v>
      </c>
      <c r="F98" s="219" t="s">
        <v>2638</v>
      </c>
      <c r="G98" s="220" t="s">
        <v>584</v>
      </c>
      <c r="H98" s="221">
        <v>1</v>
      </c>
      <c r="I98" s="222"/>
      <c r="J98" s="223">
        <f>ROUND(I98*H98,2)</f>
        <v>0</v>
      </c>
      <c r="K98" s="219" t="s">
        <v>21</v>
      </c>
      <c r="L98" s="71"/>
      <c r="M98" s="224" t="s">
        <v>21</v>
      </c>
      <c r="N98" s="225" t="s">
        <v>43</v>
      </c>
      <c r="O98" s="46"/>
      <c r="P98" s="226">
        <f>O98*H98</f>
        <v>0</v>
      </c>
      <c r="Q98" s="226">
        <v>0</v>
      </c>
      <c r="R98" s="226">
        <f>Q98*H98</f>
        <v>0</v>
      </c>
      <c r="S98" s="226">
        <v>0</v>
      </c>
      <c r="T98" s="227">
        <f>S98*H98</f>
        <v>0</v>
      </c>
      <c r="AR98" s="23" t="s">
        <v>165</v>
      </c>
      <c r="AT98" s="23" t="s">
        <v>160</v>
      </c>
      <c r="AU98" s="23" t="s">
        <v>77</v>
      </c>
      <c r="AY98" s="23" t="s">
        <v>158</v>
      </c>
      <c r="BE98" s="228">
        <f>IF(N98="základní",J98,0)</f>
        <v>0</v>
      </c>
      <c r="BF98" s="228">
        <f>IF(N98="snížená",J98,0)</f>
        <v>0</v>
      </c>
      <c r="BG98" s="228">
        <f>IF(N98="zákl. přenesená",J98,0)</f>
        <v>0</v>
      </c>
      <c r="BH98" s="228">
        <f>IF(N98="sníž. přenesená",J98,0)</f>
        <v>0</v>
      </c>
      <c r="BI98" s="228">
        <f>IF(N98="nulová",J98,0)</f>
        <v>0</v>
      </c>
      <c r="BJ98" s="23" t="s">
        <v>77</v>
      </c>
      <c r="BK98" s="228">
        <f>ROUND(I98*H98,2)</f>
        <v>0</v>
      </c>
      <c r="BL98" s="23" t="s">
        <v>165</v>
      </c>
      <c r="BM98" s="23" t="s">
        <v>312</v>
      </c>
    </row>
    <row r="99" spans="2:65" s="1" customFormat="1" ht="16.5" customHeight="1">
      <c r="B99" s="45"/>
      <c r="C99" s="217" t="s">
        <v>251</v>
      </c>
      <c r="D99" s="217" t="s">
        <v>160</v>
      </c>
      <c r="E99" s="218" t="s">
        <v>2639</v>
      </c>
      <c r="F99" s="219" t="s">
        <v>2640</v>
      </c>
      <c r="G99" s="220" t="s">
        <v>584</v>
      </c>
      <c r="H99" s="221">
        <v>1</v>
      </c>
      <c r="I99" s="222"/>
      <c r="J99" s="223">
        <f>ROUND(I99*H99,2)</f>
        <v>0</v>
      </c>
      <c r="K99" s="219" t="s">
        <v>21</v>
      </c>
      <c r="L99" s="71"/>
      <c r="M99" s="224" t="s">
        <v>21</v>
      </c>
      <c r="N99" s="225" t="s">
        <v>43</v>
      </c>
      <c r="O99" s="46"/>
      <c r="P99" s="226">
        <f>O99*H99</f>
        <v>0</v>
      </c>
      <c r="Q99" s="226">
        <v>0</v>
      </c>
      <c r="R99" s="226">
        <f>Q99*H99</f>
        <v>0</v>
      </c>
      <c r="S99" s="226">
        <v>0</v>
      </c>
      <c r="T99" s="227">
        <f>S99*H99</f>
        <v>0</v>
      </c>
      <c r="AR99" s="23" t="s">
        <v>165</v>
      </c>
      <c r="AT99" s="23" t="s">
        <v>160</v>
      </c>
      <c r="AU99" s="23" t="s">
        <v>77</v>
      </c>
      <c r="AY99" s="23" t="s">
        <v>158</v>
      </c>
      <c r="BE99" s="228">
        <f>IF(N99="základní",J99,0)</f>
        <v>0</v>
      </c>
      <c r="BF99" s="228">
        <f>IF(N99="snížená",J99,0)</f>
        <v>0</v>
      </c>
      <c r="BG99" s="228">
        <f>IF(N99="zákl. přenesená",J99,0)</f>
        <v>0</v>
      </c>
      <c r="BH99" s="228">
        <f>IF(N99="sníž. přenesená",J99,0)</f>
        <v>0</v>
      </c>
      <c r="BI99" s="228">
        <f>IF(N99="nulová",J99,0)</f>
        <v>0</v>
      </c>
      <c r="BJ99" s="23" t="s">
        <v>77</v>
      </c>
      <c r="BK99" s="228">
        <f>ROUND(I99*H99,2)</f>
        <v>0</v>
      </c>
      <c r="BL99" s="23" t="s">
        <v>165</v>
      </c>
      <c r="BM99" s="23" t="s">
        <v>321</v>
      </c>
    </row>
    <row r="100" spans="2:65" s="1" customFormat="1" ht="16.5" customHeight="1">
      <c r="B100" s="45"/>
      <c r="C100" s="217" t="s">
        <v>256</v>
      </c>
      <c r="D100" s="217" t="s">
        <v>160</v>
      </c>
      <c r="E100" s="218" t="s">
        <v>2641</v>
      </c>
      <c r="F100" s="219" t="s">
        <v>2620</v>
      </c>
      <c r="G100" s="220" t="s">
        <v>584</v>
      </c>
      <c r="H100" s="221">
        <v>1</v>
      </c>
      <c r="I100" s="222"/>
      <c r="J100" s="223">
        <f>ROUND(I100*H100,2)</f>
        <v>0</v>
      </c>
      <c r="K100" s="219" t="s">
        <v>21</v>
      </c>
      <c r="L100" s="71"/>
      <c r="M100" s="224" t="s">
        <v>21</v>
      </c>
      <c r="N100" s="225" t="s">
        <v>43</v>
      </c>
      <c r="O100" s="46"/>
      <c r="P100" s="226">
        <f>O100*H100</f>
        <v>0</v>
      </c>
      <c r="Q100" s="226">
        <v>0</v>
      </c>
      <c r="R100" s="226">
        <f>Q100*H100</f>
        <v>0</v>
      </c>
      <c r="S100" s="226">
        <v>0</v>
      </c>
      <c r="T100" s="227">
        <f>S100*H100</f>
        <v>0</v>
      </c>
      <c r="AR100" s="23" t="s">
        <v>165</v>
      </c>
      <c r="AT100" s="23" t="s">
        <v>160</v>
      </c>
      <c r="AU100" s="23" t="s">
        <v>77</v>
      </c>
      <c r="AY100" s="23" t="s">
        <v>158</v>
      </c>
      <c r="BE100" s="228">
        <f>IF(N100="základní",J100,0)</f>
        <v>0</v>
      </c>
      <c r="BF100" s="228">
        <f>IF(N100="snížená",J100,0)</f>
        <v>0</v>
      </c>
      <c r="BG100" s="228">
        <f>IF(N100="zákl. přenesená",J100,0)</f>
        <v>0</v>
      </c>
      <c r="BH100" s="228">
        <f>IF(N100="sníž. přenesená",J100,0)</f>
        <v>0</v>
      </c>
      <c r="BI100" s="228">
        <f>IF(N100="nulová",J100,0)</f>
        <v>0</v>
      </c>
      <c r="BJ100" s="23" t="s">
        <v>77</v>
      </c>
      <c r="BK100" s="228">
        <f>ROUND(I100*H100,2)</f>
        <v>0</v>
      </c>
      <c r="BL100" s="23" t="s">
        <v>165</v>
      </c>
      <c r="BM100" s="23" t="s">
        <v>329</v>
      </c>
    </row>
    <row r="101" spans="2:65" s="1" customFormat="1" ht="16.5" customHeight="1">
      <c r="B101" s="45"/>
      <c r="C101" s="217" t="s">
        <v>9</v>
      </c>
      <c r="D101" s="217" t="s">
        <v>160</v>
      </c>
      <c r="E101" s="218" t="s">
        <v>2621</v>
      </c>
      <c r="F101" s="219" t="s">
        <v>2622</v>
      </c>
      <c r="G101" s="220" t="s">
        <v>584</v>
      </c>
      <c r="H101" s="221">
        <v>1</v>
      </c>
      <c r="I101" s="222"/>
      <c r="J101" s="223">
        <f>ROUND(I101*H101,2)</f>
        <v>0</v>
      </c>
      <c r="K101" s="219" t="s">
        <v>21</v>
      </c>
      <c r="L101" s="71"/>
      <c r="M101" s="224" t="s">
        <v>21</v>
      </c>
      <c r="N101" s="225" t="s">
        <v>43</v>
      </c>
      <c r="O101" s="46"/>
      <c r="P101" s="226">
        <f>O101*H101</f>
        <v>0</v>
      </c>
      <c r="Q101" s="226">
        <v>0</v>
      </c>
      <c r="R101" s="226">
        <f>Q101*H101</f>
        <v>0</v>
      </c>
      <c r="S101" s="226">
        <v>0</v>
      </c>
      <c r="T101" s="227">
        <f>S101*H101</f>
        <v>0</v>
      </c>
      <c r="AR101" s="23" t="s">
        <v>165</v>
      </c>
      <c r="AT101" s="23" t="s">
        <v>160</v>
      </c>
      <c r="AU101" s="23" t="s">
        <v>77</v>
      </c>
      <c r="AY101" s="23" t="s">
        <v>158</v>
      </c>
      <c r="BE101" s="228">
        <f>IF(N101="základní",J101,0)</f>
        <v>0</v>
      </c>
      <c r="BF101" s="228">
        <f>IF(N101="snížená",J101,0)</f>
        <v>0</v>
      </c>
      <c r="BG101" s="228">
        <f>IF(N101="zákl. přenesená",J101,0)</f>
        <v>0</v>
      </c>
      <c r="BH101" s="228">
        <f>IF(N101="sníž. přenesená",J101,0)</f>
        <v>0</v>
      </c>
      <c r="BI101" s="228">
        <f>IF(N101="nulová",J101,0)</f>
        <v>0</v>
      </c>
      <c r="BJ101" s="23" t="s">
        <v>77</v>
      </c>
      <c r="BK101" s="228">
        <f>ROUND(I101*H101,2)</f>
        <v>0</v>
      </c>
      <c r="BL101" s="23" t="s">
        <v>165</v>
      </c>
      <c r="BM101" s="23" t="s">
        <v>339</v>
      </c>
    </row>
    <row r="102" spans="2:65" s="1" customFormat="1" ht="16.5" customHeight="1">
      <c r="B102" s="45"/>
      <c r="C102" s="217" t="s">
        <v>266</v>
      </c>
      <c r="D102" s="217" t="s">
        <v>160</v>
      </c>
      <c r="E102" s="218" t="s">
        <v>2623</v>
      </c>
      <c r="F102" s="219" t="s">
        <v>2624</v>
      </c>
      <c r="G102" s="220" t="s">
        <v>584</v>
      </c>
      <c r="H102" s="221">
        <v>1</v>
      </c>
      <c r="I102" s="222"/>
      <c r="J102" s="223">
        <f>ROUND(I102*H102,2)</f>
        <v>0</v>
      </c>
      <c r="K102" s="219" t="s">
        <v>21</v>
      </c>
      <c r="L102" s="71"/>
      <c r="M102" s="224" t="s">
        <v>21</v>
      </c>
      <c r="N102" s="275" t="s">
        <v>43</v>
      </c>
      <c r="O102" s="276"/>
      <c r="P102" s="277">
        <f>O102*H102</f>
        <v>0</v>
      </c>
      <c r="Q102" s="277">
        <v>0</v>
      </c>
      <c r="R102" s="277">
        <f>Q102*H102</f>
        <v>0</v>
      </c>
      <c r="S102" s="277">
        <v>0</v>
      </c>
      <c r="T102" s="278">
        <f>S102*H102</f>
        <v>0</v>
      </c>
      <c r="AR102" s="23" t="s">
        <v>165</v>
      </c>
      <c r="AT102" s="23" t="s">
        <v>160</v>
      </c>
      <c r="AU102" s="23" t="s">
        <v>77</v>
      </c>
      <c r="AY102" s="23" t="s">
        <v>158</v>
      </c>
      <c r="BE102" s="228">
        <f>IF(N102="základní",J102,0)</f>
        <v>0</v>
      </c>
      <c r="BF102" s="228">
        <f>IF(N102="snížená",J102,0)</f>
        <v>0</v>
      </c>
      <c r="BG102" s="228">
        <f>IF(N102="zákl. přenesená",J102,0)</f>
        <v>0</v>
      </c>
      <c r="BH102" s="228">
        <f>IF(N102="sníž. přenesená",J102,0)</f>
        <v>0</v>
      </c>
      <c r="BI102" s="228">
        <f>IF(N102="nulová",J102,0)</f>
        <v>0</v>
      </c>
      <c r="BJ102" s="23" t="s">
        <v>77</v>
      </c>
      <c r="BK102" s="228">
        <f>ROUND(I102*H102,2)</f>
        <v>0</v>
      </c>
      <c r="BL102" s="23" t="s">
        <v>165</v>
      </c>
      <c r="BM102" s="23" t="s">
        <v>348</v>
      </c>
    </row>
    <row r="103" spans="2:12" s="1" customFormat="1" ht="6.95" customHeight="1">
      <c r="B103" s="66"/>
      <c r="C103" s="67"/>
      <c r="D103" s="67"/>
      <c r="E103" s="67"/>
      <c r="F103" s="67"/>
      <c r="G103" s="67"/>
      <c r="H103" s="67"/>
      <c r="I103" s="163"/>
      <c r="J103" s="67"/>
      <c r="K103" s="67"/>
      <c r="L103" s="71"/>
    </row>
  </sheetData>
  <sheetProtection password="CC35" sheet="1" objects="1" scenarios="1" formatColumns="0" formatRows="0" autoFilter="0"/>
  <autoFilter ref="C77:K102"/>
  <mergeCells count="10">
    <mergeCell ref="E7:H7"/>
    <mergeCell ref="E9:H9"/>
    <mergeCell ref="E24:H24"/>
    <mergeCell ref="E45:H45"/>
    <mergeCell ref="E47:H47"/>
    <mergeCell ref="J51:J52"/>
    <mergeCell ref="E68:H68"/>
    <mergeCell ref="E70:H70"/>
    <mergeCell ref="G1:H1"/>
    <mergeCell ref="L2:V2"/>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1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5"/>
      <c r="C1" s="135"/>
      <c r="D1" s="136" t="s">
        <v>1</v>
      </c>
      <c r="E1" s="135"/>
      <c r="F1" s="137" t="s">
        <v>87</v>
      </c>
      <c r="G1" s="137" t="s">
        <v>88</v>
      </c>
      <c r="H1" s="137"/>
      <c r="I1" s="138"/>
      <c r="J1" s="137" t="s">
        <v>89</v>
      </c>
      <c r="K1" s="136" t="s">
        <v>90</v>
      </c>
      <c r="L1" s="137" t="s">
        <v>91</v>
      </c>
      <c r="M1" s="137"/>
      <c r="N1" s="137"/>
      <c r="O1" s="137"/>
      <c r="P1" s="137"/>
      <c r="Q1" s="137"/>
      <c r="R1" s="137"/>
      <c r="S1" s="137"/>
      <c r="T1" s="137"/>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84</v>
      </c>
    </row>
    <row r="3" spans="2:46" ht="6.95" customHeight="1">
      <c r="B3" s="24"/>
      <c r="C3" s="25"/>
      <c r="D3" s="25"/>
      <c r="E3" s="25"/>
      <c r="F3" s="25"/>
      <c r="G3" s="25"/>
      <c r="H3" s="25"/>
      <c r="I3" s="139"/>
      <c r="J3" s="25"/>
      <c r="K3" s="26"/>
      <c r="AT3" s="23" t="s">
        <v>82</v>
      </c>
    </row>
    <row r="4" spans="2:46" ht="36.95" customHeight="1">
      <c r="B4" s="27"/>
      <c r="C4" s="28"/>
      <c r="D4" s="29" t="s">
        <v>92</v>
      </c>
      <c r="E4" s="28"/>
      <c r="F4" s="28"/>
      <c r="G4" s="28"/>
      <c r="H4" s="28"/>
      <c r="I4" s="140"/>
      <c r="J4" s="28"/>
      <c r="K4" s="30"/>
      <c r="M4" s="31" t="s">
        <v>12</v>
      </c>
      <c r="AT4" s="23" t="s">
        <v>6</v>
      </c>
    </row>
    <row r="5" spans="2:11" ht="6.95" customHeight="1">
      <c r="B5" s="27"/>
      <c r="C5" s="28"/>
      <c r="D5" s="28"/>
      <c r="E5" s="28"/>
      <c r="F5" s="28"/>
      <c r="G5" s="28"/>
      <c r="H5" s="28"/>
      <c r="I5" s="140"/>
      <c r="J5" s="28"/>
      <c r="K5" s="30"/>
    </row>
    <row r="6" spans="2:11" ht="13.5">
      <c r="B6" s="27"/>
      <c r="C6" s="28"/>
      <c r="D6" s="39" t="s">
        <v>18</v>
      </c>
      <c r="E6" s="28"/>
      <c r="F6" s="28"/>
      <c r="G6" s="28"/>
      <c r="H6" s="28"/>
      <c r="I6" s="140"/>
      <c r="J6" s="28"/>
      <c r="K6" s="30"/>
    </row>
    <row r="7" spans="2:11" ht="16.5" customHeight="1">
      <c r="B7" s="27"/>
      <c r="C7" s="28"/>
      <c r="D7" s="28"/>
      <c r="E7" s="279" t="str">
        <f>'Rekapitulace stavby'!K6</f>
        <v>Energetická optimalizace budovy Gymnázia Jiřího Ortena, Jaselská 932, Kutná Hora</v>
      </c>
      <c r="F7" s="39"/>
      <c r="G7" s="39"/>
      <c r="H7" s="39"/>
      <c r="I7" s="140"/>
      <c r="J7" s="28"/>
      <c r="K7" s="30"/>
    </row>
    <row r="8" spans="2:11" s="1" customFormat="1" ht="13.5">
      <c r="B8" s="45"/>
      <c r="C8" s="46"/>
      <c r="D8" s="39" t="s">
        <v>2593</v>
      </c>
      <c r="E8" s="46"/>
      <c r="F8" s="46"/>
      <c r="G8" s="46"/>
      <c r="H8" s="46"/>
      <c r="I8" s="141"/>
      <c r="J8" s="46"/>
      <c r="K8" s="50"/>
    </row>
    <row r="9" spans="2:11" s="1" customFormat="1" ht="36.95" customHeight="1">
      <c r="B9" s="45"/>
      <c r="C9" s="46"/>
      <c r="D9" s="46"/>
      <c r="E9" s="142" t="s">
        <v>2642</v>
      </c>
      <c r="F9" s="46"/>
      <c r="G9" s="46"/>
      <c r="H9" s="46"/>
      <c r="I9" s="141"/>
      <c r="J9" s="46"/>
      <c r="K9" s="50"/>
    </row>
    <row r="10" spans="2:11" s="1" customFormat="1" ht="13.5">
      <c r="B10" s="45"/>
      <c r="C10" s="46"/>
      <c r="D10" s="46"/>
      <c r="E10" s="46"/>
      <c r="F10" s="46"/>
      <c r="G10" s="46"/>
      <c r="H10" s="46"/>
      <c r="I10" s="141"/>
      <c r="J10" s="46"/>
      <c r="K10" s="50"/>
    </row>
    <row r="11" spans="2:11" s="1" customFormat="1" ht="14.4" customHeight="1">
      <c r="B11" s="45"/>
      <c r="C11" s="46"/>
      <c r="D11" s="39" t="s">
        <v>20</v>
      </c>
      <c r="E11" s="46"/>
      <c r="F11" s="34" t="s">
        <v>21</v>
      </c>
      <c r="G11" s="46"/>
      <c r="H11" s="46"/>
      <c r="I11" s="143" t="s">
        <v>22</v>
      </c>
      <c r="J11" s="34" t="s">
        <v>21</v>
      </c>
      <c r="K11" s="50"/>
    </row>
    <row r="12" spans="2:11" s="1" customFormat="1" ht="14.4" customHeight="1">
      <c r="B12" s="45"/>
      <c r="C12" s="46"/>
      <c r="D12" s="39" t="s">
        <v>23</v>
      </c>
      <c r="E12" s="46"/>
      <c r="F12" s="34" t="s">
        <v>24</v>
      </c>
      <c r="G12" s="46"/>
      <c r="H12" s="46"/>
      <c r="I12" s="143" t="s">
        <v>25</v>
      </c>
      <c r="J12" s="144" t="str">
        <f>'Rekapitulace stavby'!AN8</f>
        <v>7. 11. 2017</v>
      </c>
      <c r="K12" s="50"/>
    </row>
    <row r="13" spans="2:11" s="1" customFormat="1" ht="10.8" customHeight="1">
      <c r="B13" s="45"/>
      <c r="C13" s="46"/>
      <c r="D13" s="46"/>
      <c r="E13" s="46"/>
      <c r="F13" s="46"/>
      <c r="G13" s="46"/>
      <c r="H13" s="46"/>
      <c r="I13" s="141"/>
      <c r="J13" s="46"/>
      <c r="K13" s="50"/>
    </row>
    <row r="14" spans="2:11" s="1" customFormat="1" ht="14.4" customHeight="1">
      <c r="B14" s="45"/>
      <c r="C14" s="46"/>
      <c r="D14" s="39" t="s">
        <v>27</v>
      </c>
      <c r="E14" s="46"/>
      <c r="F14" s="46"/>
      <c r="G14" s="46"/>
      <c r="H14" s="46"/>
      <c r="I14" s="143" t="s">
        <v>28</v>
      </c>
      <c r="J14" s="34" t="s">
        <v>21</v>
      </c>
      <c r="K14" s="50"/>
    </row>
    <row r="15" spans="2:11" s="1" customFormat="1" ht="18" customHeight="1">
      <c r="B15" s="45"/>
      <c r="C15" s="46"/>
      <c r="D15" s="46"/>
      <c r="E15" s="34" t="s">
        <v>29</v>
      </c>
      <c r="F15" s="46"/>
      <c r="G15" s="46"/>
      <c r="H15" s="46"/>
      <c r="I15" s="143" t="s">
        <v>30</v>
      </c>
      <c r="J15" s="34" t="s">
        <v>21</v>
      </c>
      <c r="K15" s="50"/>
    </row>
    <row r="16" spans="2:11" s="1" customFormat="1" ht="6.95" customHeight="1">
      <c r="B16" s="45"/>
      <c r="C16" s="46"/>
      <c r="D16" s="46"/>
      <c r="E16" s="46"/>
      <c r="F16" s="46"/>
      <c r="G16" s="46"/>
      <c r="H16" s="46"/>
      <c r="I16" s="141"/>
      <c r="J16" s="46"/>
      <c r="K16" s="50"/>
    </row>
    <row r="17" spans="2:11" s="1" customFormat="1" ht="14.4" customHeight="1">
      <c r="B17" s="45"/>
      <c r="C17" s="46"/>
      <c r="D17" s="39" t="s">
        <v>31</v>
      </c>
      <c r="E17" s="46"/>
      <c r="F17" s="46"/>
      <c r="G17" s="46"/>
      <c r="H17" s="46"/>
      <c r="I17" s="143"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3" t="s">
        <v>30</v>
      </c>
      <c r="J18" s="34" t="str">
        <f>IF('Rekapitulace stavby'!AN14="Vyplň údaj","",IF('Rekapitulace stavby'!AN14="","",'Rekapitulace stavby'!AN14))</f>
        <v/>
      </c>
      <c r="K18" s="50"/>
    </row>
    <row r="19" spans="2:11" s="1" customFormat="1" ht="6.95" customHeight="1">
      <c r="B19" s="45"/>
      <c r="C19" s="46"/>
      <c r="D19" s="46"/>
      <c r="E19" s="46"/>
      <c r="F19" s="46"/>
      <c r="G19" s="46"/>
      <c r="H19" s="46"/>
      <c r="I19" s="141"/>
      <c r="J19" s="46"/>
      <c r="K19" s="50"/>
    </row>
    <row r="20" spans="2:11" s="1" customFormat="1" ht="14.4" customHeight="1">
      <c r="B20" s="45"/>
      <c r="C20" s="46"/>
      <c r="D20" s="39" t="s">
        <v>33</v>
      </c>
      <c r="E20" s="46"/>
      <c r="F20" s="46"/>
      <c r="G20" s="46"/>
      <c r="H20" s="46"/>
      <c r="I20" s="143" t="s">
        <v>28</v>
      </c>
      <c r="J20" s="34" t="s">
        <v>21</v>
      </c>
      <c r="K20" s="50"/>
    </row>
    <row r="21" spans="2:11" s="1" customFormat="1" ht="18" customHeight="1">
      <c r="B21" s="45"/>
      <c r="C21" s="46"/>
      <c r="D21" s="46"/>
      <c r="E21" s="34" t="s">
        <v>34</v>
      </c>
      <c r="F21" s="46"/>
      <c r="G21" s="46"/>
      <c r="H21" s="46"/>
      <c r="I21" s="143" t="s">
        <v>30</v>
      </c>
      <c r="J21" s="34" t="s">
        <v>21</v>
      </c>
      <c r="K21" s="50"/>
    </row>
    <row r="22" spans="2:11" s="1" customFormat="1" ht="6.95" customHeight="1">
      <c r="B22" s="45"/>
      <c r="C22" s="46"/>
      <c r="D22" s="46"/>
      <c r="E22" s="46"/>
      <c r="F22" s="46"/>
      <c r="G22" s="46"/>
      <c r="H22" s="46"/>
      <c r="I22" s="141"/>
      <c r="J22" s="46"/>
      <c r="K22" s="50"/>
    </row>
    <row r="23" spans="2:11" s="1" customFormat="1" ht="14.4" customHeight="1">
      <c r="B23" s="45"/>
      <c r="C23" s="46"/>
      <c r="D23" s="39" t="s">
        <v>36</v>
      </c>
      <c r="E23" s="46"/>
      <c r="F23" s="46"/>
      <c r="G23" s="46"/>
      <c r="H23" s="46"/>
      <c r="I23" s="141"/>
      <c r="J23" s="46"/>
      <c r="K23" s="50"/>
    </row>
    <row r="24" spans="2:11" s="6" customFormat="1" ht="185.25" customHeight="1">
      <c r="B24" s="145"/>
      <c r="C24" s="146"/>
      <c r="D24" s="146"/>
      <c r="E24" s="43" t="s">
        <v>2643</v>
      </c>
      <c r="F24" s="43"/>
      <c r="G24" s="43"/>
      <c r="H24" s="43"/>
      <c r="I24" s="147"/>
      <c r="J24" s="146"/>
      <c r="K24" s="148"/>
    </row>
    <row r="25" spans="2:11" s="1" customFormat="1" ht="6.95" customHeight="1">
      <c r="B25" s="45"/>
      <c r="C25" s="46"/>
      <c r="D25" s="46"/>
      <c r="E25" s="46"/>
      <c r="F25" s="46"/>
      <c r="G25" s="46"/>
      <c r="H25" s="46"/>
      <c r="I25" s="141"/>
      <c r="J25" s="46"/>
      <c r="K25" s="50"/>
    </row>
    <row r="26" spans="2:11" s="1" customFormat="1" ht="6.95" customHeight="1">
      <c r="B26" s="45"/>
      <c r="C26" s="46"/>
      <c r="D26" s="105"/>
      <c r="E26" s="105"/>
      <c r="F26" s="105"/>
      <c r="G26" s="105"/>
      <c r="H26" s="105"/>
      <c r="I26" s="149"/>
      <c r="J26" s="105"/>
      <c r="K26" s="150"/>
    </row>
    <row r="27" spans="2:11" s="1" customFormat="1" ht="25.4" customHeight="1">
      <c r="B27" s="45"/>
      <c r="C27" s="46"/>
      <c r="D27" s="151" t="s">
        <v>38</v>
      </c>
      <c r="E27" s="46"/>
      <c r="F27" s="46"/>
      <c r="G27" s="46"/>
      <c r="H27" s="46"/>
      <c r="I27" s="141"/>
      <c r="J27" s="152">
        <f>ROUND(J82,2)</f>
        <v>0</v>
      </c>
      <c r="K27" s="50"/>
    </row>
    <row r="28" spans="2:11" s="1" customFormat="1" ht="6.95" customHeight="1">
      <c r="B28" s="45"/>
      <c r="C28" s="46"/>
      <c r="D28" s="105"/>
      <c r="E28" s="105"/>
      <c r="F28" s="105"/>
      <c r="G28" s="105"/>
      <c r="H28" s="105"/>
      <c r="I28" s="149"/>
      <c r="J28" s="105"/>
      <c r="K28" s="150"/>
    </row>
    <row r="29" spans="2:11" s="1" customFormat="1" ht="14.4" customHeight="1">
      <c r="B29" s="45"/>
      <c r="C29" s="46"/>
      <c r="D29" s="46"/>
      <c r="E29" s="46"/>
      <c r="F29" s="51" t="s">
        <v>40</v>
      </c>
      <c r="G29" s="46"/>
      <c r="H29" s="46"/>
      <c r="I29" s="153" t="s">
        <v>39</v>
      </c>
      <c r="J29" s="51" t="s">
        <v>41</v>
      </c>
      <c r="K29" s="50"/>
    </row>
    <row r="30" spans="2:11" s="1" customFormat="1" ht="14.4" customHeight="1">
      <c r="B30" s="45"/>
      <c r="C30" s="46"/>
      <c r="D30" s="54" t="s">
        <v>42</v>
      </c>
      <c r="E30" s="54" t="s">
        <v>43</v>
      </c>
      <c r="F30" s="154">
        <f>ROUND(SUM(BE82:BE117),2)</f>
        <v>0</v>
      </c>
      <c r="G30" s="46"/>
      <c r="H30" s="46"/>
      <c r="I30" s="155">
        <v>0.21</v>
      </c>
      <c r="J30" s="154">
        <f>ROUND(ROUND((SUM(BE82:BE117)),2)*I30,2)</f>
        <v>0</v>
      </c>
      <c r="K30" s="50"/>
    </row>
    <row r="31" spans="2:11" s="1" customFormat="1" ht="14.4" customHeight="1">
      <c r="B31" s="45"/>
      <c r="C31" s="46"/>
      <c r="D31" s="46"/>
      <c r="E31" s="54" t="s">
        <v>44</v>
      </c>
      <c r="F31" s="154">
        <f>ROUND(SUM(BF82:BF117),2)</f>
        <v>0</v>
      </c>
      <c r="G31" s="46"/>
      <c r="H31" s="46"/>
      <c r="I31" s="155">
        <v>0.15</v>
      </c>
      <c r="J31" s="154">
        <f>ROUND(ROUND((SUM(BF82:BF117)),2)*I31,2)</f>
        <v>0</v>
      </c>
      <c r="K31" s="50"/>
    </row>
    <row r="32" spans="2:11" s="1" customFormat="1" ht="14.4" customHeight="1" hidden="1">
      <c r="B32" s="45"/>
      <c r="C32" s="46"/>
      <c r="D32" s="46"/>
      <c r="E32" s="54" t="s">
        <v>45</v>
      </c>
      <c r="F32" s="154">
        <f>ROUND(SUM(BG82:BG117),2)</f>
        <v>0</v>
      </c>
      <c r="G32" s="46"/>
      <c r="H32" s="46"/>
      <c r="I32" s="155">
        <v>0.21</v>
      </c>
      <c r="J32" s="154">
        <v>0</v>
      </c>
      <c r="K32" s="50"/>
    </row>
    <row r="33" spans="2:11" s="1" customFormat="1" ht="14.4" customHeight="1" hidden="1">
      <c r="B33" s="45"/>
      <c r="C33" s="46"/>
      <c r="D33" s="46"/>
      <c r="E33" s="54" t="s">
        <v>46</v>
      </c>
      <c r="F33" s="154">
        <f>ROUND(SUM(BH82:BH117),2)</f>
        <v>0</v>
      </c>
      <c r="G33" s="46"/>
      <c r="H33" s="46"/>
      <c r="I33" s="155">
        <v>0.15</v>
      </c>
      <c r="J33" s="154">
        <v>0</v>
      </c>
      <c r="K33" s="50"/>
    </row>
    <row r="34" spans="2:11" s="1" customFormat="1" ht="14.4" customHeight="1" hidden="1">
      <c r="B34" s="45"/>
      <c r="C34" s="46"/>
      <c r="D34" s="46"/>
      <c r="E34" s="54" t="s">
        <v>47</v>
      </c>
      <c r="F34" s="154">
        <f>ROUND(SUM(BI82:BI117),2)</f>
        <v>0</v>
      </c>
      <c r="G34" s="46"/>
      <c r="H34" s="46"/>
      <c r="I34" s="155">
        <v>0</v>
      </c>
      <c r="J34" s="154">
        <v>0</v>
      </c>
      <c r="K34" s="50"/>
    </row>
    <row r="35" spans="2:11" s="1" customFormat="1" ht="6.95" customHeight="1">
      <c r="B35" s="45"/>
      <c r="C35" s="46"/>
      <c r="D35" s="46"/>
      <c r="E35" s="46"/>
      <c r="F35" s="46"/>
      <c r="G35" s="46"/>
      <c r="H35" s="46"/>
      <c r="I35" s="141"/>
      <c r="J35" s="46"/>
      <c r="K35" s="50"/>
    </row>
    <row r="36" spans="2:11" s="1" customFormat="1" ht="25.4" customHeight="1">
      <c r="B36" s="45"/>
      <c r="C36" s="156"/>
      <c r="D36" s="157" t="s">
        <v>48</v>
      </c>
      <c r="E36" s="97"/>
      <c r="F36" s="97"/>
      <c r="G36" s="158" t="s">
        <v>49</v>
      </c>
      <c r="H36" s="159" t="s">
        <v>50</v>
      </c>
      <c r="I36" s="160"/>
      <c r="J36" s="161">
        <f>SUM(J27:J34)</f>
        <v>0</v>
      </c>
      <c r="K36" s="162"/>
    </row>
    <row r="37" spans="2:11" s="1" customFormat="1" ht="14.4" customHeight="1">
      <c r="B37" s="66"/>
      <c r="C37" s="67"/>
      <c r="D37" s="67"/>
      <c r="E37" s="67"/>
      <c r="F37" s="67"/>
      <c r="G37" s="67"/>
      <c r="H37" s="67"/>
      <c r="I37" s="163"/>
      <c r="J37" s="67"/>
      <c r="K37" s="68"/>
    </row>
    <row r="41" spans="2:11" s="1" customFormat="1" ht="6.95" customHeight="1">
      <c r="B41" s="164"/>
      <c r="C41" s="165"/>
      <c r="D41" s="165"/>
      <c r="E41" s="165"/>
      <c r="F41" s="165"/>
      <c r="G41" s="165"/>
      <c r="H41" s="165"/>
      <c r="I41" s="166"/>
      <c r="J41" s="165"/>
      <c r="K41" s="167"/>
    </row>
    <row r="42" spans="2:11" s="1" customFormat="1" ht="36.95" customHeight="1">
      <c r="B42" s="45"/>
      <c r="C42" s="29" t="s">
        <v>93</v>
      </c>
      <c r="D42" s="46"/>
      <c r="E42" s="46"/>
      <c r="F42" s="46"/>
      <c r="G42" s="46"/>
      <c r="H42" s="46"/>
      <c r="I42" s="141"/>
      <c r="J42" s="46"/>
      <c r="K42" s="50"/>
    </row>
    <row r="43" spans="2:11" s="1" customFormat="1" ht="6.95" customHeight="1">
      <c r="B43" s="45"/>
      <c r="C43" s="46"/>
      <c r="D43" s="46"/>
      <c r="E43" s="46"/>
      <c r="F43" s="46"/>
      <c r="G43" s="46"/>
      <c r="H43" s="46"/>
      <c r="I43" s="141"/>
      <c r="J43" s="46"/>
      <c r="K43" s="50"/>
    </row>
    <row r="44" spans="2:11" s="1" customFormat="1" ht="14.4" customHeight="1">
      <c r="B44" s="45"/>
      <c r="C44" s="39" t="s">
        <v>18</v>
      </c>
      <c r="D44" s="46"/>
      <c r="E44" s="46"/>
      <c r="F44" s="46"/>
      <c r="G44" s="46"/>
      <c r="H44" s="46"/>
      <c r="I44" s="141"/>
      <c r="J44" s="46"/>
      <c r="K44" s="50"/>
    </row>
    <row r="45" spans="2:11" s="1" customFormat="1" ht="16.5" customHeight="1">
      <c r="B45" s="45"/>
      <c r="C45" s="46"/>
      <c r="D45" s="46"/>
      <c r="E45" s="279" t="str">
        <f>E7</f>
        <v>Energetická optimalizace budovy Gymnázia Jiřího Ortena, Jaselská 932, Kutná Hora</v>
      </c>
      <c r="F45" s="39"/>
      <c r="G45" s="39"/>
      <c r="H45" s="39"/>
      <c r="I45" s="141"/>
      <c r="J45" s="46"/>
      <c r="K45" s="50"/>
    </row>
    <row r="46" spans="2:11" s="1" customFormat="1" ht="14.4" customHeight="1">
      <c r="B46" s="45"/>
      <c r="C46" s="39" t="s">
        <v>2593</v>
      </c>
      <c r="D46" s="46"/>
      <c r="E46" s="46"/>
      <c r="F46" s="46"/>
      <c r="G46" s="46"/>
      <c r="H46" s="46"/>
      <c r="I46" s="141"/>
      <c r="J46" s="46"/>
      <c r="K46" s="50"/>
    </row>
    <row r="47" spans="2:11" s="1" customFormat="1" ht="17.25" customHeight="1">
      <c r="B47" s="45"/>
      <c r="C47" s="46"/>
      <c r="D47" s="46"/>
      <c r="E47" s="142" t="str">
        <f>E9</f>
        <v>Osvětlení - Osvětlení</v>
      </c>
      <c r="F47" s="46"/>
      <c r="G47" s="46"/>
      <c r="H47" s="46"/>
      <c r="I47" s="141"/>
      <c r="J47" s="46"/>
      <c r="K47" s="50"/>
    </row>
    <row r="48" spans="2:11" s="1" customFormat="1" ht="6.95" customHeight="1">
      <c r="B48" s="45"/>
      <c r="C48" s="46"/>
      <c r="D48" s="46"/>
      <c r="E48" s="46"/>
      <c r="F48" s="46"/>
      <c r="G48" s="46"/>
      <c r="H48" s="46"/>
      <c r="I48" s="141"/>
      <c r="J48" s="46"/>
      <c r="K48" s="50"/>
    </row>
    <row r="49" spans="2:11" s="1" customFormat="1" ht="18" customHeight="1">
      <c r="B49" s="45"/>
      <c r="C49" s="39" t="s">
        <v>23</v>
      </c>
      <c r="D49" s="46"/>
      <c r="E49" s="46"/>
      <c r="F49" s="34" t="str">
        <f>F12</f>
        <v>Jaselská 932, Kutná Hora</v>
      </c>
      <c r="G49" s="46"/>
      <c r="H49" s="46"/>
      <c r="I49" s="143" t="s">
        <v>25</v>
      </c>
      <c r="J49" s="144" t="str">
        <f>IF(J12="","",J12)</f>
        <v>7. 11. 2017</v>
      </c>
      <c r="K49" s="50"/>
    </row>
    <row r="50" spans="2:11" s="1" customFormat="1" ht="6.95" customHeight="1">
      <c r="B50" s="45"/>
      <c r="C50" s="46"/>
      <c r="D50" s="46"/>
      <c r="E50" s="46"/>
      <c r="F50" s="46"/>
      <c r="G50" s="46"/>
      <c r="H50" s="46"/>
      <c r="I50" s="141"/>
      <c r="J50" s="46"/>
      <c r="K50" s="50"/>
    </row>
    <row r="51" spans="2:11" s="1" customFormat="1" ht="13.5">
      <c r="B51" s="45"/>
      <c r="C51" s="39" t="s">
        <v>27</v>
      </c>
      <c r="D51" s="46"/>
      <c r="E51" s="46"/>
      <c r="F51" s="34" t="str">
        <f>E15</f>
        <v>Gymnázium Jiřího Ortena</v>
      </c>
      <c r="G51" s="46"/>
      <c r="H51" s="46"/>
      <c r="I51" s="143" t="s">
        <v>33</v>
      </c>
      <c r="J51" s="43" t="str">
        <f>E21</f>
        <v>DOMUSDESIGN</v>
      </c>
      <c r="K51" s="50"/>
    </row>
    <row r="52" spans="2:11" s="1" customFormat="1" ht="14.4" customHeight="1">
      <c r="B52" s="45"/>
      <c r="C52" s="39" t="s">
        <v>31</v>
      </c>
      <c r="D52" s="46"/>
      <c r="E52" s="46"/>
      <c r="F52" s="34" t="str">
        <f>IF(E18="","",E18)</f>
        <v/>
      </c>
      <c r="G52" s="46"/>
      <c r="H52" s="46"/>
      <c r="I52" s="141"/>
      <c r="J52" s="168"/>
      <c r="K52" s="50"/>
    </row>
    <row r="53" spans="2:11" s="1" customFormat="1" ht="10.3" customHeight="1">
      <c r="B53" s="45"/>
      <c r="C53" s="46"/>
      <c r="D53" s="46"/>
      <c r="E53" s="46"/>
      <c r="F53" s="46"/>
      <c r="G53" s="46"/>
      <c r="H53" s="46"/>
      <c r="I53" s="141"/>
      <c r="J53" s="46"/>
      <c r="K53" s="50"/>
    </row>
    <row r="54" spans="2:11" s="1" customFormat="1" ht="29.25" customHeight="1">
      <c r="B54" s="45"/>
      <c r="C54" s="169" t="s">
        <v>94</v>
      </c>
      <c r="D54" s="156"/>
      <c r="E54" s="156"/>
      <c r="F54" s="156"/>
      <c r="G54" s="156"/>
      <c r="H54" s="156"/>
      <c r="I54" s="170"/>
      <c r="J54" s="171" t="s">
        <v>95</v>
      </c>
      <c r="K54" s="172"/>
    </row>
    <row r="55" spans="2:11" s="1" customFormat="1" ht="10.3" customHeight="1">
      <c r="B55" s="45"/>
      <c r="C55" s="46"/>
      <c r="D55" s="46"/>
      <c r="E55" s="46"/>
      <c r="F55" s="46"/>
      <c r="G55" s="46"/>
      <c r="H55" s="46"/>
      <c r="I55" s="141"/>
      <c r="J55" s="46"/>
      <c r="K55" s="50"/>
    </row>
    <row r="56" spans="2:47" s="1" customFormat="1" ht="29.25" customHeight="1">
      <c r="B56" s="45"/>
      <c r="C56" s="173" t="s">
        <v>96</v>
      </c>
      <c r="D56" s="46"/>
      <c r="E56" s="46"/>
      <c r="F56" s="46"/>
      <c r="G56" s="46"/>
      <c r="H56" s="46"/>
      <c r="I56" s="141"/>
      <c r="J56" s="152">
        <f>J82</f>
        <v>0</v>
      </c>
      <c r="K56" s="50"/>
      <c r="AU56" s="23" t="s">
        <v>97</v>
      </c>
    </row>
    <row r="57" spans="2:11" s="7" customFormat="1" ht="24.95" customHeight="1">
      <c r="B57" s="174"/>
      <c r="C57" s="175"/>
      <c r="D57" s="176" t="s">
        <v>2644</v>
      </c>
      <c r="E57" s="177"/>
      <c r="F57" s="177"/>
      <c r="G57" s="177"/>
      <c r="H57" s="177"/>
      <c r="I57" s="178"/>
      <c r="J57" s="179">
        <f>J83</f>
        <v>0</v>
      </c>
      <c r="K57" s="180"/>
    </row>
    <row r="58" spans="2:11" s="7" customFormat="1" ht="24.95" customHeight="1">
      <c r="B58" s="174"/>
      <c r="C58" s="175"/>
      <c r="D58" s="176" t="s">
        <v>2645</v>
      </c>
      <c r="E58" s="177"/>
      <c r="F58" s="177"/>
      <c r="G58" s="177"/>
      <c r="H58" s="177"/>
      <c r="I58" s="178"/>
      <c r="J58" s="179">
        <f>J90</f>
        <v>0</v>
      </c>
      <c r="K58" s="180"/>
    </row>
    <row r="59" spans="2:11" s="7" customFormat="1" ht="24.95" customHeight="1">
      <c r="B59" s="174"/>
      <c r="C59" s="175"/>
      <c r="D59" s="176" t="s">
        <v>2646</v>
      </c>
      <c r="E59" s="177"/>
      <c r="F59" s="177"/>
      <c r="G59" s="177"/>
      <c r="H59" s="177"/>
      <c r="I59" s="178"/>
      <c r="J59" s="179">
        <f>J95</f>
        <v>0</v>
      </c>
      <c r="K59" s="180"/>
    </row>
    <row r="60" spans="2:11" s="7" customFormat="1" ht="24.95" customHeight="1">
      <c r="B60" s="174"/>
      <c r="C60" s="175"/>
      <c r="D60" s="176" t="s">
        <v>2647</v>
      </c>
      <c r="E60" s="177"/>
      <c r="F60" s="177"/>
      <c r="G60" s="177"/>
      <c r="H60" s="177"/>
      <c r="I60" s="178"/>
      <c r="J60" s="179">
        <f>J100</f>
        <v>0</v>
      </c>
      <c r="K60" s="180"/>
    </row>
    <row r="61" spans="2:11" s="7" customFormat="1" ht="24.95" customHeight="1">
      <c r="B61" s="174"/>
      <c r="C61" s="175"/>
      <c r="D61" s="176" t="s">
        <v>2648</v>
      </c>
      <c r="E61" s="177"/>
      <c r="F61" s="177"/>
      <c r="G61" s="177"/>
      <c r="H61" s="177"/>
      <c r="I61" s="178"/>
      <c r="J61" s="179">
        <f>J104</f>
        <v>0</v>
      </c>
      <c r="K61" s="180"/>
    </row>
    <row r="62" spans="2:11" s="7" customFormat="1" ht="24.95" customHeight="1">
      <c r="B62" s="174"/>
      <c r="C62" s="175"/>
      <c r="D62" s="176" t="s">
        <v>2649</v>
      </c>
      <c r="E62" s="177"/>
      <c r="F62" s="177"/>
      <c r="G62" s="177"/>
      <c r="H62" s="177"/>
      <c r="I62" s="178"/>
      <c r="J62" s="179">
        <f>J113</f>
        <v>0</v>
      </c>
      <c r="K62" s="180"/>
    </row>
    <row r="63" spans="2:11" s="1" customFormat="1" ht="21.8" customHeight="1">
      <c r="B63" s="45"/>
      <c r="C63" s="46"/>
      <c r="D63" s="46"/>
      <c r="E63" s="46"/>
      <c r="F63" s="46"/>
      <c r="G63" s="46"/>
      <c r="H63" s="46"/>
      <c r="I63" s="141"/>
      <c r="J63" s="46"/>
      <c r="K63" s="50"/>
    </row>
    <row r="64" spans="2:11" s="1" customFormat="1" ht="6.95" customHeight="1">
      <c r="B64" s="66"/>
      <c r="C64" s="67"/>
      <c r="D64" s="67"/>
      <c r="E64" s="67"/>
      <c r="F64" s="67"/>
      <c r="G64" s="67"/>
      <c r="H64" s="67"/>
      <c r="I64" s="163"/>
      <c r="J64" s="67"/>
      <c r="K64" s="68"/>
    </row>
    <row r="68" spans="2:12" s="1" customFormat="1" ht="6.95" customHeight="1">
      <c r="B68" s="69"/>
      <c r="C68" s="70"/>
      <c r="D68" s="70"/>
      <c r="E68" s="70"/>
      <c r="F68" s="70"/>
      <c r="G68" s="70"/>
      <c r="H68" s="70"/>
      <c r="I68" s="166"/>
      <c r="J68" s="70"/>
      <c r="K68" s="70"/>
      <c r="L68" s="71"/>
    </row>
    <row r="69" spans="2:12" s="1" customFormat="1" ht="36.95" customHeight="1">
      <c r="B69" s="45"/>
      <c r="C69" s="72" t="s">
        <v>142</v>
      </c>
      <c r="D69" s="73"/>
      <c r="E69" s="73"/>
      <c r="F69" s="73"/>
      <c r="G69" s="73"/>
      <c r="H69" s="73"/>
      <c r="I69" s="188"/>
      <c r="J69" s="73"/>
      <c r="K69" s="73"/>
      <c r="L69" s="71"/>
    </row>
    <row r="70" spans="2:12" s="1" customFormat="1" ht="6.95" customHeight="1">
      <c r="B70" s="45"/>
      <c r="C70" s="73"/>
      <c r="D70" s="73"/>
      <c r="E70" s="73"/>
      <c r="F70" s="73"/>
      <c r="G70" s="73"/>
      <c r="H70" s="73"/>
      <c r="I70" s="188"/>
      <c r="J70" s="73"/>
      <c r="K70" s="73"/>
      <c r="L70" s="71"/>
    </row>
    <row r="71" spans="2:12" s="1" customFormat="1" ht="14.4" customHeight="1">
      <c r="B71" s="45"/>
      <c r="C71" s="75" t="s">
        <v>18</v>
      </c>
      <c r="D71" s="73"/>
      <c r="E71" s="73"/>
      <c r="F71" s="73"/>
      <c r="G71" s="73"/>
      <c r="H71" s="73"/>
      <c r="I71" s="188"/>
      <c r="J71" s="73"/>
      <c r="K71" s="73"/>
      <c r="L71" s="71"/>
    </row>
    <row r="72" spans="2:12" s="1" customFormat="1" ht="16.5" customHeight="1">
      <c r="B72" s="45"/>
      <c r="C72" s="73"/>
      <c r="D72" s="73"/>
      <c r="E72" s="280" t="str">
        <f>E7</f>
        <v>Energetická optimalizace budovy Gymnázia Jiřího Ortena, Jaselská 932, Kutná Hora</v>
      </c>
      <c r="F72" s="75"/>
      <c r="G72" s="75"/>
      <c r="H72" s="75"/>
      <c r="I72" s="188"/>
      <c r="J72" s="73"/>
      <c r="K72" s="73"/>
      <c r="L72" s="71"/>
    </row>
    <row r="73" spans="2:12" s="1" customFormat="1" ht="14.4" customHeight="1">
      <c r="B73" s="45"/>
      <c r="C73" s="75" t="s">
        <v>2593</v>
      </c>
      <c r="D73" s="73"/>
      <c r="E73" s="73"/>
      <c r="F73" s="73"/>
      <c r="G73" s="73"/>
      <c r="H73" s="73"/>
      <c r="I73" s="188"/>
      <c r="J73" s="73"/>
      <c r="K73" s="73"/>
      <c r="L73" s="71"/>
    </row>
    <row r="74" spans="2:12" s="1" customFormat="1" ht="17.25" customHeight="1">
      <c r="B74" s="45"/>
      <c r="C74" s="73"/>
      <c r="D74" s="73"/>
      <c r="E74" s="81" t="str">
        <f>E9</f>
        <v>Osvětlení - Osvětlení</v>
      </c>
      <c r="F74" s="73"/>
      <c r="G74" s="73"/>
      <c r="H74" s="73"/>
      <c r="I74" s="188"/>
      <c r="J74" s="73"/>
      <c r="K74" s="73"/>
      <c r="L74" s="71"/>
    </row>
    <row r="75" spans="2:12" s="1" customFormat="1" ht="6.95" customHeight="1">
      <c r="B75" s="45"/>
      <c r="C75" s="73"/>
      <c r="D75" s="73"/>
      <c r="E75" s="73"/>
      <c r="F75" s="73"/>
      <c r="G75" s="73"/>
      <c r="H75" s="73"/>
      <c r="I75" s="188"/>
      <c r="J75" s="73"/>
      <c r="K75" s="73"/>
      <c r="L75" s="71"/>
    </row>
    <row r="76" spans="2:12" s="1" customFormat="1" ht="18" customHeight="1">
      <c r="B76" s="45"/>
      <c r="C76" s="75" t="s">
        <v>23</v>
      </c>
      <c r="D76" s="73"/>
      <c r="E76" s="73"/>
      <c r="F76" s="189" t="str">
        <f>F12</f>
        <v>Jaselská 932, Kutná Hora</v>
      </c>
      <c r="G76" s="73"/>
      <c r="H76" s="73"/>
      <c r="I76" s="190" t="s">
        <v>25</v>
      </c>
      <c r="J76" s="84" t="str">
        <f>IF(J12="","",J12)</f>
        <v>7. 11. 2017</v>
      </c>
      <c r="K76" s="73"/>
      <c r="L76" s="71"/>
    </row>
    <row r="77" spans="2:12" s="1" customFormat="1" ht="6.95" customHeight="1">
      <c r="B77" s="45"/>
      <c r="C77" s="73"/>
      <c r="D77" s="73"/>
      <c r="E77" s="73"/>
      <c r="F77" s="73"/>
      <c r="G77" s="73"/>
      <c r="H77" s="73"/>
      <c r="I77" s="188"/>
      <c r="J77" s="73"/>
      <c r="K77" s="73"/>
      <c r="L77" s="71"/>
    </row>
    <row r="78" spans="2:12" s="1" customFormat="1" ht="13.5">
      <c r="B78" s="45"/>
      <c r="C78" s="75" t="s">
        <v>27</v>
      </c>
      <c r="D78" s="73"/>
      <c r="E78" s="73"/>
      <c r="F78" s="189" t="str">
        <f>E15</f>
        <v>Gymnázium Jiřího Ortena</v>
      </c>
      <c r="G78" s="73"/>
      <c r="H78" s="73"/>
      <c r="I78" s="190" t="s">
        <v>33</v>
      </c>
      <c r="J78" s="189" t="str">
        <f>E21</f>
        <v>DOMUSDESIGN</v>
      </c>
      <c r="K78" s="73"/>
      <c r="L78" s="71"/>
    </row>
    <row r="79" spans="2:12" s="1" customFormat="1" ht="14.4" customHeight="1">
      <c r="B79" s="45"/>
      <c r="C79" s="75" t="s">
        <v>31</v>
      </c>
      <c r="D79" s="73"/>
      <c r="E79" s="73"/>
      <c r="F79" s="189" t="str">
        <f>IF(E18="","",E18)</f>
        <v/>
      </c>
      <c r="G79" s="73"/>
      <c r="H79" s="73"/>
      <c r="I79" s="188"/>
      <c r="J79" s="73"/>
      <c r="K79" s="73"/>
      <c r="L79" s="71"/>
    </row>
    <row r="80" spans="2:12" s="1" customFormat="1" ht="10.3" customHeight="1">
      <c r="B80" s="45"/>
      <c r="C80" s="73"/>
      <c r="D80" s="73"/>
      <c r="E80" s="73"/>
      <c r="F80" s="73"/>
      <c r="G80" s="73"/>
      <c r="H80" s="73"/>
      <c r="I80" s="188"/>
      <c r="J80" s="73"/>
      <c r="K80" s="73"/>
      <c r="L80" s="71"/>
    </row>
    <row r="81" spans="2:20" s="9" customFormat="1" ht="29.25" customHeight="1">
      <c r="B81" s="191"/>
      <c r="C81" s="192" t="s">
        <v>143</v>
      </c>
      <c r="D81" s="193" t="s">
        <v>57</v>
      </c>
      <c r="E81" s="193" t="s">
        <v>53</v>
      </c>
      <c r="F81" s="193" t="s">
        <v>144</v>
      </c>
      <c r="G81" s="193" t="s">
        <v>145</v>
      </c>
      <c r="H81" s="193" t="s">
        <v>146</v>
      </c>
      <c r="I81" s="194" t="s">
        <v>147</v>
      </c>
      <c r="J81" s="193" t="s">
        <v>95</v>
      </c>
      <c r="K81" s="195" t="s">
        <v>148</v>
      </c>
      <c r="L81" s="196"/>
      <c r="M81" s="101" t="s">
        <v>149</v>
      </c>
      <c r="N81" s="102" t="s">
        <v>42</v>
      </c>
      <c r="O81" s="102" t="s">
        <v>150</v>
      </c>
      <c r="P81" s="102" t="s">
        <v>151</v>
      </c>
      <c r="Q81" s="102" t="s">
        <v>152</v>
      </c>
      <c r="R81" s="102" t="s">
        <v>153</v>
      </c>
      <c r="S81" s="102" t="s">
        <v>154</v>
      </c>
      <c r="T81" s="103" t="s">
        <v>155</v>
      </c>
    </row>
    <row r="82" spans="2:63" s="1" customFormat="1" ht="29.25" customHeight="1">
      <c r="B82" s="45"/>
      <c r="C82" s="107" t="s">
        <v>96</v>
      </c>
      <c r="D82" s="73"/>
      <c r="E82" s="73"/>
      <c r="F82" s="73"/>
      <c r="G82" s="73"/>
      <c r="H82" s="73"/>
      <c r="I82" s="188"/>
      <c r="J82" s="197">
        <f>BK82</f>
        <v>0</v>
      </c>
      <c r="K82" s="73"/>
      <c r="L82" s="71"/>
      <c r="M82" s="104"/>
      <c r="N82" s="105"/>
      <c r="O82" s="105"/>
      <c r="P82" s="198">
        <f>P83+P90+P95+P100+P104+P113</f>
        <v>0</v>
      </c>
      <c r="Q82" s="105"/>
      <c r="R82" s="198">
        <f>R83+R90+R95+R100+R104+R113</f>
        <v>0</v>
      </c>
      <c r="S82" s="105"/>
      <c r="T82" s="199">
        <f>T83+T90+T95+T100+T104+T113</f>
        <v>0</v>
      </c>
      <c r="AT82" s="23" t="s">
        <v>71</v>
      </c>
      <c r="AU82" s="23" t="s">
        <v>97</v>
      </c>
      <c r="BK82" s="200">
        <f>BK83+BK90+BK95+BK100+BK104+BK113</f>
        <v>0</v>
      </c>
    </row>
    <row r="83" spans="2:63" s="10" customFormat="1" ht="37.4" customHeight="1">
      <c r="B83" s="201"/>
      <c r="C83" s="202"/>
      <c r="D83" s="203" t="s">
        <v>71</v>
      </c>
      <c r="E83" s="204" t="s">
        <v>2597</v>
      </c>
      <c r="F83" s="204" t="s">
        <v>2650</v>
      </c>
      <c r="G83" s="202"/>
      <c r="H83" s="202"/>
      <c r="I83" s="205"/>
      <c r="J83" s="206">
        <f>BK83</f>
        <v>0</v>
      </c>
      <c r="K83" s="202"/>
      <c r="L83" s="207"/>
      <c r="M83" s="208"/>
      <c r="N83" s="209"/>
      <c r="O83" s="209"/>
      <c r="P83" s="210">
        <f>SUM(P84:P89)</f>
        <v>0</v>
      </c>
      <c r="Q83" s="209"/>
      <c r="R83" s="210">
        <f>SUM(R84:R89)</f>
        <v>0</v>
      </c>
      <c r="S83" s="209"/>
      <c r="T83" s="211">
        <f>SUM(T84:T89)</f>
        <v>0</v>
      </c>
      <c r="AR83" s="212" t="s">
        <v>77</v>
      </c>
      <c r="AT83" s="213" t="s">
        <v>71</v>
      </c>
      <c r="AU83" s="213" t="s">
        <v>72</v>
      </c>
      <c r="AY83" s="212" t="s">
        <v>158</v>
      </c>
      <c r="BK83" s="214">
        <f>SUM(BK84:BK89)</f>
        <v>0</v>
      </c>
    </row>
    <row r="84" spans="2:65" s="1" customFormat="1" ht="16.5" customHeight="1">
      <c r="B84" s="45"/>
      <c r="C84" s="217" t="s">
        <v>77</v>
      </c>
      <c r="D84" s="217" t="s">
        <v>160</v>
      </c>
      <c r="E84" s="218" t="s">
        <v>2610</v>
      </c>
      <c r="F84" s="219" t="s">
        <v>2651</v>
      </c>
      <c r="G84" s="220" t="s">
        <v>400</v>
      </c>
      <c r="H84" s="221">
        <v>1</v>
      </c>
      <c r="I84" s="222"/>
      <c r="J84" s="223">
        <f>ROUND(I84*H84,2)</f>
        <v>0</v>
      </c>
      <c r="K84" s="219" t="s">
        <v>21</v>
      </c>
      <c r="L84" s="71"/>
      <c r="M84" s="224" t="s">
        <v>21</v>
      </c>
      <c r="N84" s="225" t="s">
        <v>43</v>
      </c>
      <c r="O84" s="46"/>
      <c r="P84" s="226">
        <f>O84*H84</f>
        <v>0</v>
      </c>
      <c r="Q84" s="226">
        <v>0</v>
      </c>
      <c r="R84" s="226">
        <f>Q84*H84</f>
        <v>0</v>
      </c>
      <c r="S84" s="226">
        <v>0</v>
      </c>
      <c r="T84" s="227">
        <f>S84*H84</f>
        <v>0</v>
      </c>
      <c r="AR84" s="23" t="s">
        <v>165</v>
      </c>
      <c r="AT84" s="23" t="s">
        <v>160</v>
      </c>
      <c r="AU84" s="23" t="s">
        <v>77</v>
      </c>
      <c r="AY84" s="23" t="s">
        <v>158</v>
      </c>
      <c r="BE84" s="228">
        <f>IF(N84="základní",J84,0)</f>
        <v>0</v>
      </c>
      <c r="BF84" s="228">
        <f>IF(N84="snížená",J84,0)</f>
        <v>0</v>
      </c>
      <c r="BG84" s="228">
        <f>IF(N84="zákl. přenesená",J84,0)</f>
        <v>0</v>
      </c>
      <c r="BH84" s="228">
        <f>IF(N84="sníž. přenesená",J84,0)</f>
        <v>0</v>
      </c>
      <c r="BI84" s="228">
        <f>IF(N84="nulová",J84,0)</f>
        <v>0</v>
      </c>
      <c r="BJ84" s="23" t="s">
        <v>77</v>
      </c>
      <c r="BK84" s="228">
        <f>ROUND(I84*H84,2)</f>
        <v>0</v>
      </c>
      <c r="BL84" s="23" t="s">
        <v>165</v>
      </c>
      <c r="BM84" s="23" t="s">
        <v>82</v>
      </c>
    </row>
    <row r="85" spans="2:47" s="1" customFormat="1" ht="13.5">
      <c r="B85" s="45"/>
      <c r="C85" s="73"/>
      <c r="D85" s="229" t="s">
        <v>1331</v>
      </c>
      <c r="E85" s="73"/>
      <c r="F85" s="230" t="s">
        <v>2652</v>
      </c>
      <c r="G85" s="73"/>
      <c r="H85" s="73"/>
      <c r="I85" s="188"/>
      <c r="J85" s="73"/>
      <c r="K85" s="73"/>
      <c r="L85" s="71"/>
      <c r="M85" s="231"/>
      <c r="N85" s="46"/>
      <c r="O85" s="46"/>
      <c r="P85" s="46"/>
      <c r="Q85" s="46"/>
      <c r="R85" s="46"/>
      <c r="S85" s="46"/>
      <c r="T85" s="94"/>
      <c r="AT85" s="23" t="s">
        <v>1331</v>
      </c>
      <c r="AU85" s="23" t="s">
        <v>77</v>
      </c>
    </row>
    <row r="86" spans="2:65" s="1" customFormat="1" ht="16.5" customHeight="1">
      <c r="B86" s="45"/>
      <c r="C86" s="217" t="s">
        <v>82</v>
      </c>
      <c r="D86" s="217" t="s">
        <v>160</v>
      </c>
      <c r="E86" s="218" t="s">
        <v>2653</v>
      </c>
      <c r="F86" s="219" t="s">
        <v>2654</v>
      </c>
      <c r="G86" s="220" t="s">
        <v>400</v>
      </c>
      <c r="H86" s="221">
        <v>1</v>
      </c>
      <c r="I86" s="222"/>
      <c r="J86" s="223">
        <f>ROUND(I86*H86,2)</f>
        <v>0</v>
      </c>
      <c r="K86" s="219" t="s">
        <v>21</v>
      </c>
      <c r="L86" s="71"/>
      <c r="M86" s="224" t="s">
        <v>21</v>
      </c>
      <c r="N86" s="225" t="s">
        <v>43</v>
      </c>
      <c r="O86" s="46"/>
      <c r="P86" s="226">
        <f>O86*H86</f>
        <v>0</v>
      </c>
      <c r="Q86" s="226">
        <v>0</v>
      </c>
      <c r="R86" s="226">
        <f>Q86*H86</f>
        <v>0</v>
      </c>
      <c r="S86" s="226">
        <v>0</v>
      </c>
      <c r="T86" s="227">
        <f>S86*H86</f>
        <v>0</v>
      </c>
      <c r="AR86" s="23" t="s">
        <v>165</v>
      </c>
      <c r="AT86" s="23" t="s">
        <v>160</v>
      </c>
      <c r="AU86" s="23" t="s">
        <v>77</v>
      </c>
      <c r="AY86" s="23" t="s">
        <v>158</v>
      </c>
      <c r="BE86" s="228">
        <f>IF(N86="základní",J86,0)</f>
        <v>0</v>
      </c>
      <c r="BF86" s="228">
        <f>IF(N86="snížená",J86,0)</f>
        <v>0</v>
      </c>
      <c r="BG86" s="228">
        <f>IF(N86="zákl. přenesená",J86,0)</f>
        <v>0</v>
      </c>
      <c r="BH86" s="228">
        <f>IF(N86="sníž. přenesená",J86,0)</f>
        <v>0</v>
      </c>
      <c r="BI86" s="228">
        <f>IF(N86="nulová",J86,0)</f>
        <v>0</v>
      </c>
      <c r="BJ86" s="23" t="s">
        <v>77</v>
      </c>
      <c r="BK86" s="228">
        <f>ROUND(I86*H86,2)</f>
        <v>0</v>
      </c>
      <c r="BL86" s="23" t="s">
        <v>165</v>
      </c>
      <c r="BM86" s="23" t="s">
        <v>165</v>
      </c>
    </row>
    <row r="87" spans="2:47" s="1" customFormat="1" ht="13.5">
      <c r="B87" s="45"/>
      <c r="C87" s="73"/>
      <c r="D87" s="229" t="s">
        <v>1331</v>
      </c>
      <c r="E87" s="73"/>
      <c r="F87" s="230" t="s">
        <v>2655</v>
      </c>
      <c r="G87" s="73"/>
      <c r="H87" s="73"/>
      <c r="I87" s="188"/>
      <c r="J87" s="73"/>
      <c r="K87" s="73"/>
      <c r="L87" s="71"/>
      <c r="M87" s="231"/>
      <c r="N87" s="46"/>
      <c r="O87" s="46"/>
      <c r="P87" s="46"/>
      <c r="Q87" s="46"/>
      <c r="R87" s="46"/>
      <c r="S87" s="46"/>
      <c r="T87" s="94"/>
      <c r="AT87" s="23" t="s">
        <v>1331</v>
      </c>
      <c r="AU87" s="23" t="s">
        <v>77</v>
      </c>
    </row>
    <row r="88" spans="2:65" s="1" customFormat="1" ht="16.5" customHeight="1">
      <c r="B88" s="45"/>
      <c r="C88" s="217" t="s">
        <v>172</v>
      </c>
      <c r="D88" s="217" t="s">
        <v>160</v>
      </c>
      <c r="E88" s="218" t="s">
        <v>2656</v>
      </c>
      <c r="F88" s="219" t="s">
        <v>2657</v>
      </c>
      <c r="G88" s="220" t="s">
        <v>400</v>
      </c>
      <c r="H88" s="221">
        <v>1</v>
      </c>
      <c r="I88" s="222"/>
      <c r="J88" s="223">
        <f>ROUND(I88*H88,2)</f>
        <v>0</v>
      </c>
      <c r="K88" s="219" t="s">
        <v>21</v>
      </c>
      <c r="L88" s="71"/>
      <c r="M88" s="224" t="s">
        <v>21</v>
      </c>
      <c r="N88" s="225" t="s">
        <v>43</v>
      </c>
      <c r="O88" s="46"/>
      <c r="P88" s="226">
        <f>O88*H88</f>
        <v>0</v>
      </c>
      <c r="Q88" s="226">
        <v>0</v>
      </c>
      <c r="R88" s="226">
        <f>Q88*H88</f>
        <v>0</v>
      </c>
      <c r="S88" s="226">
        <v>0</v>
      </c>
      <c r="T88" s="227">
        <f>S88*H88</f>
        <v>0</v>
      </c>
      <c r="AR88" s="23" t="s">
        <v>165</v>
      </c>
      <c r="AT88" s="23" t="s">
        <v>160</v>
      </c>
      <c r="AU88" s="23" t="s">
        <v>77</v>
      </c>
      <c r="AY88" s="23" t="s">
        <v>158</v>
      </c>
      <c r="BE88" s="228">
        <f>IF(N88="základní",J88,0)</f>
        <v>0</v>
      </c>
      <c r="BF88" s="228">
        <f>IF(N88="snížená",J88,0)</f>
        <v>0</v>
      </c>
      <c r="BG88" s="228">
        <f>IF(N88="zákl. přenesená",J88,0)</f>
        <v>0</v>
      </c>
      <c r="BH88" s="228">
        <f>IF(N88="sníž. přenesená",J88,0)</f>
        <v>0</v>
      </c>
      <c r="BI88" s="228">
        <f>IF(N88="nulová",J88,0)</f>
        <v>0</v>
      </c>
      <c r="BJ88" s="23" t="s">
        <v>77</v>
      </c>
      <c r="BK88" s="228">
        <f>ROUND(I88*H88,2)</f>
        <v>0</v>
      </c>
      <c r="BL88" s="23" t="s">
        <v>165</v>
      </c>
      <c r="BM88" s="23" t="s">
        <v>184</v>
      </c>
    </row>
    <row r="89" spans="2:47" s="1" customFormat="1" ht="13.5">
      <c r="B89" s="45"/>
      <c r="C89" s="73"/>
      <c r="D89" s="229" t="s">
        <v>1331</v>
      </c>
      <c r="E89" s="73"/>
      <c r="F89" s="230" t="s">
        <v>2658</v>
      </c>
      <c r="G89" s="73"/>
      <c r="H89" s="73"/>
      <c r="I89" s="188"/>
      <c r="J89" s="73"/>
      <c r="K89" s="73"/>
      <c r="L89" s="71"/>
      <c r="M89" s="231"/>
      <c r="N89" s="46"/>
      <c r="O89" s="46"/>
      <c r="P89" s="46"/>
      <c r="Q89" s="46"/>
      <c r="R89" s="46"/>
      <c r="S89" s="46"/>
      <c r="T89" s="94"/>
      <c r="AT89" s="23" t="s">
        <v>1331</v>
      </c>
      <c r="AU89" s="23" t="s">
        <v>77</v>
      </c>
    </row>
    <row r="90" spans="2:63" s="10" customFormat="1" ht="37.4" customHeight="1">
      <c r="B90" s="201"/>
      <c r="C90" s="202"/>
      <c r="D90" s="203" t="s">
        <v>71</v>
      </c>
      <c r="E90" s="204" t="s">
        <v>2625</v>
      </c>
      <c r="F90" s="204" t="s">
        <v>2659</v>
      </c>
      <c r="G90" s="202"/>
      <c r="H90" s="202"/>
      <c r="I90" s="205"/>
      <c r="J90" s="206">
        <f>BK90</f>
        <v>0</v>
      </c>
      <c r="K90" s="202"/>
      <c r="L90" s="207"/>
      <c r="M90" s="208"/>
      <c r="N90" s="209"/>
      <c r="O90" s="209"/>
      <c r="P90" s="210">
        <f>SUM(P91:P94)</f>
        <v>0</v>
      </c>
      <c r="Q90" s="209"/>
      <c r="R90" s="210">
        <f>SUM(R91:R94)</f>
        <v>0</v>
      </c>
      <c r="S90" s="209"/>
      <c r="T90" s="211">
        <f>SUM(T91:T94)</f>
        <v>0</v>
      </c>
      <c r="AR90" s="212" t="s">
        <v>77</v>
      </c>
      <c r="AT90" s="213" t="s">
        <v>71</v>
      </c>
      <c r="AU90" s="213" t="s">
        <v>72</v>
      </c>
      <c r="AY90" s="212" t="s">
        <v>158</v>
      </c>
      <c r="BK90" s="214">
        <f>SUM(BK91:BK94)</f>
        <v>0</v>
      </c>
    </row>
    <row r="91" spans="2:65" s="1" customFormat="1" ht="102" customHeight="1">
      <c r="B91" s="45"/>
      <c r="C91" s="217" t="s">
        <v>165</v>
      </c>
      <c r="D91" s="217" t="s">
        <v>160</v>
      </c>
      <c r="E91" s="218" t="s">
        <v>2660</v>
      </c>
      <c r="F91" s="219" t="s">
        <v>2661</v>
      </c>
      <c r="G91" s="220" t="s">
        <v>584</v>
      </c>
      <c r="H91" s="221">
        <v>84</v>
      </c>
      <c r="I91" s="222"/>
      <c r="J91" s="223">
        <f>ROUND(I91*H91,2)</f>
        <v>0</v>
      </c>
      <c r="K91" s="219" t="s">
        <v>21</v>
      </c>
      <c r="L91" s="71"/>
      <c r="M91" s="224" t="s">
        <v>21</v>
      </c>
      <c r="N91" s="225" t="s">
        <v>43</v>
      </c>
      <c r="O91" s="46"/>
      <c r="P91" s="226">
        <f>O91*H91</f>
        <v>0</v>
      </c>
      <c r="Q91" s="226">
        <v>0</v>
      </c>
      <c r="R91" s="226">
        <f>Q91*H91</f>
        <v>0</v>
      </c>
      <c r="S91" s="226">
        <v>0</v>
      </c>
      <c r="T91" s="227">
        <f>S91*H91</f>
        <v>0</v>
      </c>
      <c r="AR91" s="23" t="s">
        <v>165</v>
      </c>
      <c r="AT91" s="23" t="s">
        <v>160</v>
      </c>
      <c r="AU91" s="23" t="s">
        <v>77</v>
      </c>
      <c r="AY91" s="23" t="s">
        <v>158</v>
      </c>
      <c r="BE91" s="228">
        <f>IF(N91="základní",J91,0)</f>
        <v>0</v>
      </c>
      <c r="BF91" s="228">
        <f>IF(N91="snížená",J91,0)</f>
        <v>0</v>
      </c>
      <c r="BG91" s="228">
        <f>IF(N91="zákl. přenesená",J91,0)</f>
        <v>0</v>
      </c>
      <c r="BH91" s="228">
        <f>IF(N91="sníž. přenesená",J91,0)</f>
        <v>0</v>
      </c>
      <c r="BI91" s="228">
        <f>IF(N91="nulová",J91,0)</f>
        <v>0</v>
      </c>
      <c r="BJ91" s="23" t="s">
        <v>77</v>
      </c>
      <c r="BK91" s="228">
        <f>ROUND(I91*H91,2)</f>
        <v>0</v>
      </c>
      <c r="BL91" s="23" t="s">
        <v>165</v>
      </c>
      <c r="BM91" s="23" t="s">
        <v>193</v>
      </c>
    </row>
    <row r="92" spans="2:65" s="1" customFormat="1" ht="16.5" customHeight="1">
      <c r="B92" s="45"/>
      <c r="C92" s="217" t="s">
        <v>180</v>
      </c>
      <c r="D92" s="217" t="s">
        <v>160</v>
      </c>
      <c r="E92" s="218" t="s">
        <v>2662</v>
      </c>
      <c r="F92" s="219" t="s">
        <v>2663</v>
      </c>
      <c r="G92" s="220" t="s">
        <v>584</v>
      </c>
      <c r="H92" s="221">
        <v>14</v>
      </c>
      <c r="I92" s="222"/>
      <c r="J92" s="223">
        <f>ROUND(I92*H92,2)</f>
        <v>0</v>
      </c>
      <c r="K92" s="219" t="s">
        <v>21</v>
      </c>
      <c r="L92" s="71"/>
      <c r="M92" s="224" t="s">
        <v>21</v>
      </c>
      <c r="N92" s="225" t="s">
        <v>43</v>
      </c>
      <c r="O92" s="46"/>
      <c r="P92" s="226">
        <f>O92*H92</f>
        <v>0</v>
      </c>
      <c r="Q92" s="226">
        <v>0</v>
      </c>
      <c r="R92" s="226">
        <f>Q92*H92</f>
        <v>0</v>
      </c>
      <c r="S92" s="226">
        <v>0</v>
      </c>
      <c r="T92" s="227">
        <f>S92*H92</f>
        <v>0</v>
      </c>
      <c r="AR92" s="23" t="s">
        <v>165</v>
      </c>
      <c r="AT92" s="23" t="s">
        <v>160</v>
      </c>
      <c r="AU92" s="23" t="s">
        <v>77</v>
      </c>
      <c r="AY92" s="23" t="s">
        <v>158</v>
      </c>
      <c r="BE92" s="228">
        <f>IF(N92="základní",J92,0)</f>
        <v>0</v>
      </c>
      <c r="BF92" s="228">
        <f>IF(N92="snížená",J92,0)</f>
        <v>0</v>
      </c>
      <c r="BG92" s="228">
        <f>IF(N92="zákl. přenesená",J92,0)</f>
        <v>0</v>
      </c>
      <c r="BH92" s="228">
        <f>IF(N92="sníž. přenesená",J92,0)</f>
        <v>0</v>
      </c>
      <c r="BI92" s="228">
        <f>IF(N92="nulová",J92,0)</f>
        <v>0</v>
      </c>
      <c r="BJ92" s="23" t="s">
        <v>77</v>
      </c>
      <c r="BK92" s="228">
        <f>ROUND(I92*H92,2)</f>
        <v>0</v>
      </c>
      <c r="BL92" s="23" t="s">
        <v>165</v>
      </c>
      <c r="BM92" s="23" t="s">
        <v>203</v>
      </c>
    </row>
    <row r="93" spans="2:65" s="1" customFormat="1" ht="16.5" customHeight="1">
      <c r="B93" s="45"/>
      <c r="C93" s="217" t="s">
        <v>184</v>
      </c>
      <c r="D93" s="217" t="s">
        <v>160</v>
      </c>
      <c r="E93" s="218" t="s">
        <v>2664</v>
      </c>
      <c r="F93" s="219" t="s">
        <v>2665</v>
      </c>
      <c r="G93" s="220" t="s">
        <v>584</v>
      </c>
      <c r="H93" s="221">
        <v>4</v>
      </c>
      <c r="I93" s="222"/>
      <c r="J93" s="223">
        <f>ROUND(I93*H93,2)</f>
        <v>0</v>
      </c>
      <c r="K93" s="219" t="s">
        <v>21</v>
      </c>
      <c r="L93" s="71"/>
      <c r="M93" s="224" t="s">
        <v>21</v>
      </c>
      <c r="N93" s="225" t="s">
        <v>43</v>
      </c>
      <c r="O93" s="46"/>
      <c r="P93" s="226">
        <f>O93*H93</f>
        <v>0</v>
      </c>
      <c r="Q93" s="226">
        <v>0</v>
      </c>
      <c r="R93" s="226">
        <f>Q93*H93</f>
        <v>0</v>
      </c>
      <c r="S93" s="226">
        <v>0</v>
      </c>
      <c r="T93" s="227">
        <f>S93*H93</f>
        <v>0</v>
      </c>
      <c r="AR93" s="23" t="s">
        <v>165</v>
      </c>
      <c r="AT93" s="23" t="s">
        <v>160</v>
      </c>
      <c r="AU93" s="23" t="s">
        <v>77</v>
      </c>
      <c r="AY93" s="23" t="s">
        <v>158</v>
      </c>
      <c r="BE93" s="228">
        <f>IF(N93="základní",J93,0)</f>
        <v>0</v>
      </c>
      <c r="BF93" s="228">
        <f>IF(N93="snížená",J93,0)</f>
        <v>0</v>
      </c>
      <c r="BG93" s="228">
        <f>IF(N93="zákl. přenesená",J93,0)</f>
        <v>0</v>
      </c>
      <c r="BH93" s="228">
        <f>IF(N93="sníž. přenesená",J93,0)</f>
        <v>0</v>
      </c>
      <c r="BI93" s="228">
        <f>IF(N93="nulová",J93,0)</f>
        <v>0</v>
      </c>
      <c r="BJ93" s="23" t="s">
        <v>77</v>
      </c>
      <c r="BK93" s="228">
        <f>ROUND(I93*H93,2)</f>
        <v>0</v>
      </c>
      <c r="BL93" s="23" t="s">
        <v>165</v>
      </c>
      <c r="BM93" s="23" t="s">
        <v>217</v>
      </c>
    </row>
    <row r="94" spans="2:47" s="1" customFormat="1" ht="13.5">
      <c r="B94" s="45"/>
      <c r="C94" s="73"/>
      <c r="D94" s="229" t="s">
        <v>1331</v>
      </c>
      <c r="E94" s="73"/>
      <c r="F94" s="230" t="s">
        <v>2666</v>
      </c>
      <c r="G94" s="73"/>
      <c r="H94" s="73"/>
      <c r="I94" s="188"/>
      <c r="J94" s="73"/>
      <c r="K94" s="73"/>
      <c r="L94" s="71"/>
      <c r="M94" s="231"/>
      <c r="N94" s="46"/>
      <c r="O94" s="46"/>
      <c r="P94" s="46"/>
      <c r="Q94" s="46"/>
      <c r="R94" s="46"/>
      <c r="S94" s="46"/>
      <c r="T94" s="94"/>
      <c r="AT94" s="23" t="s">
        <v>1331</v>
      </c>
      <c r="AU94" s="23" t="s">
        <v>77</v>
      </c>
    </row>
    <row r="95" spans="2:63" s="10" customFormat="1" ht="37.4" customHeight="1">
      <c r="B95" s="201"/>
      <c r="C95" s="202"/>
      <c r="D95" s="203" t="s">
        <v>71</v>
      </c>
      <c r="E95" s="204" t="s">
        <v>2667</v>
      </c>
      <c r="F95" s="204" t="s">
        <v>2668</v>
      </c>
      <c r="G95" s="202"/>
      <c r="H95" s="202"/>
      <c r="I95" s="205"/>
      <c r="J95" s="206">
        <f>BK95</f>
        <v>0</v>
      </c>
      <c r="K95" s="202"/>
      <c r="L95" s="207"/>
      <c r="M95" s="208"/>
      <c r="N95" s="209"/>
      <c r="O95" s="209"/>
      <c r="P95" s="210">
        <f>SUM(P96:P99)</f>
        <v>0</v>
      </c>
      <c r="Q95" s="209"/>
      <c r="R95" s="210">
        <f>SUM(R96:R99)</f>
        <v>0</v>
      </c>
      <c r="S95" s="209"/>
      <c r="T95" s="211">
        <f>SUM(T96:T99)</f>
        <v>0</v>
      </c>
      <c r="AR95" s="212" t="s">
        <v>77</v>
      </c>
      <c r="AT95" s="213" t="s">
        <v>71</v>
      </c>
      <c r="AU95" s="213" t="s">
        <v>72</v>
      </c>
      <c r="AY95" s="212" t="s">
        <v>158</v>
      </c>
      <c r="BK95" s="214">
        <f>SUM(BK96:BK99)</f>
        <v>0</v>
      </c>
    </row>
    <row r="96" spans="2:65" s="1" customFormat="1" ht="16.5" customHeight="1">
      <c r="B96" s="45"/>
      <c r="C96" s="217" t="s">
        <v>189</v>
      </c>
      <c r="D96" s="217" t="s">
        <v>160</v>
      </c>
      <c r="E96" s="218" t="s">
        <v>2669</v>
      </c>
      <c r="F96" s="219" t="s">
        <v>2670</v>
      </c>
      <c r="G96" s="220" t="s">
        <v>332</v>
      </c>
      <c r="H96" s="221">
        <v>340</v>
      </c>
      <c r="I96" s="222"/>
      <c r="J96" s="223">
        <f>ROUND(I96*H96,2)</f>
        <v>0</v>
      </c>
      <c r="K96" s="219" t="s">
        <v>21</v>
      </c>
      <c r="L96" s="71"/>
      <c r="M96" s="224" t="s">
        <v>21</v>
      </c>
      <c r="N96" s="225" t="s">
        <v>43</v>
      </c>
      <c r="O96" s="46"/>
      <c r="P96" s="226">
        <f>O96*H96</f>
        <v>0</v>
      </c>
      <c r="Q96" s="226">
        <v>0</v>
      </c>
      <c r="R96" s="226">
        <f>Q96*H96</f>
        <v>0</v>
      </c>
      <c r="S96" s="226">
        <v>0</v>
      </c>
      <c r="T96" s="227">
        <f>S96*H96</f>
        <v>0</v>
      </c>
      <c r="AR96" s="23" t="s">
        <v>165</v>
      </c>
      <c r="AT96" s="23" t="s">
        <v>160</v>
      </c>
      <c r="AU96" s="23" t="s">
        <v>77</v>
      </c>
      <c r="AY96" s="23" t="s">
        <v>158</v>
      </c>
      <c r="BE96" s="228">
        <f>IF(N96="základní",J96,0)</f>
        <v>0</v>
      </c>
      <c r="BF96" s="228">
        <f>IF(N96="snížená",J96,0)</f>
        <v>0</v>
      </c>
      <c r="BG96" s="228">
        <f>IF(N96="zákl. přenesená",J96,0)</f>
        <v>0</v>
      </c>
      <c r="BH96" s="228">
        <f>IF(N96="sníž. přenesená",J96,0)</f>
        <v>0</v>
      </c>
      <c r="BI96" s="228">
        <f>IF(N96="nulová",J96,0)</f>
        <v>0</v>
      </c>
      <c r="BJ96" s="23" t="s">
        <v>77</v>
      </c>
      <c r="BK96" s="228">
        <f>ROUND(I96*H96,2)</f>
        <v>0</v>
      </c>
      <c r="BL96" s="23" t="s">
        <v>165</v>
      </c>
      <c r="BM96" s="23" t="s">
        <v>226</v>
      </c>
    </row>
    <row r="97" spans="2:65" s="1" customFormat="1" ht="16.5" customHeight="1">
      <c r="B97" s="45"/>
      <c r="C97" s="217" t="s">
        <v>193</v>
      </c>
      <c r="D97" s="217" t="s">
        <v>160</v>
      </c>
      <c r="E97" s="218" t="s">
        <v>2607</v>
      </c>
      <c r="F97" s="219" t="s">
        <v>2671</v>
      </c>
      <c r="G97" s="220" t="s">
        <v>332</v>
      </c>
      <c r="H97" s="221">
        <v>475</v>
      </c>
      <c r="I97" s="222"/>
      <c r="J97" s="223">
        <f>ROUND(I97*H97,2)</f>
        <v>0</v>
      </c>
      <c r="K97" s="219" t="s">
        <v>21</v>
      </c>
      <c r="L97" s="71"/>
      <c r="M97" s="224" t="s">
        <v>21</v>
      </c>
      <c r="N97" s="225" t="s">
        <v>43</v>
      </c>
      <c r="O97" s="46"/>
      <c r="P97" s="226">
        <f>O97*H97</f>
        <v>0</v>
      </c>
      <c r="Q97" s="226">
        <v>0</v>
      </c>
      <c r="R97" s="226">
        <f>Q97*H97</f>
        <v>0</v>
      </c>
      <c r="S97" s="226">
        <v>0</v>
      </c>
      <c r="T97" s="227">
        <f>S97*H97</f>
        <v>0</v>
      </c>
      <c r="AR97" s="23" t="s">
        <v>165</v>
      </c>
      <c r="AT97" s="23" t="s">
        <v>160</v>
      </c>
      <c r="AU97" s="23" t="s">
        <v>77</v>
      </c>
      <c r="AY97" s="23" t="s">
        <v>158</v>
      </c>
      <c r="BE97" s="228">
        <f>IF(N97="základní",J97,0)</f>
        <v>0</v>
      </c>
      <c r="BF97" s="228">
        <f>IF(N97="snížená",J97,0)</f>
        <v>0</v>
      </c>
      <c r="BG97" s="228">
        <f>IF(N97="zákl. přenesená",J97,0)</f>
        <v>0</v>
      </c>
      <c r="BH97" s="228">
        <f>IF(N97="sníž. přenesená",J97,0)</f>
        <v>0</v>
      </c>
      <c r="BI97" s="228">
        <f>IF(N97="nulová",J97,0)</f>
        <v>0</v>
      </c>
      <c r="BJ97" s="23" t="s">
        <v>77</v>
      </c>
      <c r="BK97" s="228">
        <f>ROUND(I97*H97,2)</f>
        <v>0</v>
      </c>
      <c r="BL97" s="23" t="s">
        <v>165</v>
      </c>
      <c r="BM97" s="23" t="s">
        <v>236</v>
      </c>
    </row>
    <row r="98" spans="2:65" s="1" customFormat="1" ht="16.5" customHeight="1">
      <c r="B98" s="45"/>
      <c r="C98" s="217" t="s">
        <v>199</v>
      </c>
      <c r="D98" s="217" t="s">
        <v>160</v>
      </c>
      <c r="E98" s="218" t="s">
        <v>2672</v>
      </c>
      <c r="F98" s="219" t="s">
        <v>2673</v>
      </c>
      <c r="G98" s="220" t="s">
        <v>400</v>
      </c>
      <c r="H98" s="221">
        <v>1</v>
      </c>
      <c r="I98" s="222"/>
      <c r="J98" s="223">
        <f>ROUND(I98*H98,2)</f>
        <v>0</v>
      </c>
      <c r="K98" s="219" t="s">
        <v>21</v>
      </c>
      <c r="L98" s="71"/>
      <c r="M98" s="224" t="s">
        <v>21</v>
      </c>
      <c r="N98" s="225" t="s">
        <v>43</v>
      </c>
      <c r="O98" s="46"/>
      <c r="P98" s="226">
        <f>O98*H98</f>
        <v>0</v>
      </c>
      <c r="Q98" s="226">
        <v>0</v>
      </c>
      <c r="R98" s="226">
        <f>Q98*H98</f>
        <v>0</v>
      </c>
      <c r="S98" s="226">
        <v>0</v>
      </c>
      <c r="T98" s="227">
        <f>S98*H98</f>
        <v>0</v>
      </c>
      <c r="AR98" s="23" t="s">
        <v>165</v>
      </c>
      <c r="AT98" s="23" t="s">
        <v>160</v>
      </c>
      <c r="AU98" s="23" t="s">
        <v>77</v>
      </c>
      <c r="AY98" s="23" t="s">
        <v>158</v>
      </c>
      <c r="BE98" s="228">
        <f>IF(N98="základní",J98,0)</f>
        <v>0</v>
      </c>
      <c r="BF98" s="228">
        <f>IF(N98="snížená",J98,0)</f>
        <v>0</v>
      </c>
      <c r="BG98" s="228">
        <f>IF(N98="zákl. přenesená",J98,0)</f>
        <v>0</v>
      </c>
      <c r="BH98" s="228">
        <f>IF(N98="sníž. přenesená",J98,0)</f>
        <v>0</v>
      </c>
      <c r="BI98" s="228">
        <f>IF(N98="nulová",J98,0)</f>
        <v>0</v>
      </c>
      <c r="BJ98" s="23" t="s">
        <v>77</v>
      </c>
      <c r="BK98" s="228">
        <f>ROUND(I98*H98,2)</f>
        <v>0</v>
      </c>
      <c r="BL98" s="23" t="s">
        <v>165</v>
      </c>
      <c r="BM98" s="23" t="s">
        <v>245</v>
      </c>
    </row>
    <row r="99" spans="2:65" s="1" customFormat="1" ht="16.5" customHeight="1">
      <c r="B99" s="45"/>
      <c r="C99" s="217" t="s">
        <v>203</v>
      </c>
      <c r="D99" s="217" t="s">
        <v>160</v>
      </c>
      <c r="E99" s="218" t="s">
        <v>2674</v>
      </c>
      <c r="F99" s="219" t="s">
        <v>2675</v>
      </c>
      <c r="G99" s="220" t="s">
        <v>400</v>
      </c>
      <c r="H99" s="221">
        <v>1</v>
      </c>
      <c r="I99" s="222"/>
      <c r="J99" s="223">
        <f>ROUND(I99*H99,2)</f>
        <v>0</v>
      </c>
      <c r="K99" s="219" t="s">
        <v>21</v>
      </c>
      <c r="L99" s="71"/>
      <c r="M99" s="224" t="s">
        <v>21</v>
      </c>
      <c r="N99" s="225" t="s">
        <v>43</v>
      </c>
      <c r="O99" s="46"/>
      <c r="P99" s="226">
        <f>O99*H99</f>
        <v>0</v>
      </c>
      <c r="Q99" s="226">
        <v>0</v>
      </c>
      <c r="R99" s="226">
        <f>Q99*H99</f>
        <v>0</v>
      </c>
      <c r="S99" s="226">
        <v>0</v>
      </c>
      <c r="T99" s="227">
        <f>S99*H99</f>
        <v>0</v>
      </c>
      <c r="AR99" s="23" t="s">
        <v>165</v>
      </c>
      <c r="AT99" s="23" t="s">
        <v>160</v>
      </c>
      <c r="AU99" s="23" t="s">
        <v>77</v>
      </c>
      <c r="AY99" s="23" t="s">
        <v>158</v>
      </c>
      <c r="BE99" s="228">
        <f>IF(N99="základní",J99,0)</f>
        <v>0</v>
      </c>
      <c r="BF99" s="228">
        <f>IF(N99="snížená",J99,0)</f>
        <v>0</v>
      </c>
      <c r="BG99" s="228">
        <f>IF(N99="zákl. přenesená",J99,0)</f>
        <v>0</v>
      </c>
      <c r="BH99" s="228">
        <f>IF(N99="sníž. přenesená",J99,0)</f>
        <v>0</v>
      </c>
      <c r="BI99" s="228">
        <f>IF(N99="nulová",J99,0)</f>
        <v>0</v>
      </c>
      <c r="BJ99" s="23" t="s">
        <v>77</v>
      </c>
      <c r="BK99" s="228">
        <f>ROUND(I99*H99,2)</f>
        <v>0</v>
      </c>
      <c r="BL99" s="23" t="s">
        <v>165</v>
      </c>
      <c r="BM99" s="23" t="s">
        <v>256</v>
      </c>
    </row>
    <row r="100" spans="2:63" s="10" customFormat="1" ht="37.4" customHeight="1">
      <c r="B100" s="201"/>
      <c r="C100" s="202"/>
      <c r="D100" s="203" t="s">
        <v>71</v>
      </c>
      <c r="E100" s="204" t="s">
        <v>2676</v>
      </c>
      <c r="F100" s="204" t="s">
        <v>2677</v>
      </c>
      <c r="G100" s="202"/>
      <c r="H100" s="202"/>
      <c r="I100" s="205"/>
      <c r="J100" s="206">
        <f>BK100</f>
        <v>0</v>
      </c>
      <c r="K100" s="202"/>
      <c r="L100" s="207"/>
      <c r="M100" s="208"/>
      <c r="N100" s="209"/>
      <c r="O100" s="209"/>
      <c r="P100" s="210">
        <f>SUM(P101:P103)</f>
        <v>0</v>
      </c>
      <c r="Q100" s="209"/>
      <c r="R100" s="210">
        <f>SUM(R101:R103)</f>
        <v>0</v>
      </c>
      <c r="S100" s="209"/>
      <c r="T100" s="211">
        <f>SUM(T101:T103)</f>
        <v>0</v>
      </c>
      <c r="AR100" s="212" t="s">
        <v>77</v>
      </c>
      <c r="AT100" s="213" t="s">
        <v>71</v>
      </c>
      <c r="AU100" s="213" t="s">
        <v>72</v>
      </c>
      <c r="AY100" s="212" t="s">
        <v>158</v>
      </c>
      <c r="BK100" s="214">
        <f>SUM(BK101:BK103)</f>
        <v>0</v>
      </c>
    </row>
    <row r="101" spans="2:65" s="1" customFormat="1" ht="25.5" customHeight="1">
      <c r="B101" s="45"/>
      <c r="C101" s="217" t="s">
        <v>212</v>
      </c>
      <c r="D101" s="217" t="s">
        <v>160</v>
      </c>
      <c r="E101" s="218" t="s">
        <v>2678</v>
      </c>
      <c r="F101" s="219" t="s">
        <v>2679</v>
      </c>
      <c r="G101" s="220" t="s">
        <v>332</v>
      </c>
      <c r="H101" s="221">
        <v>300</v>
      </c>
      <c r="I101" s="222"/>
      <c r="J101" s="223">
        <f>ROUND(I101*H101,2)</f>
        <v>0</v>
      </c>
      <c r="K101" s="219" t="s">
        <v>21</v>
      </c>
      <c r="L101" s="71"/>
      <c r="M101" s="224" t="s">
        <v>21</v>
      </c>
      <c r="N101" s="225" t="s">
        <v>43</v>
      </c>
      <c r="O101" s="46"/>
      <c r="P101" s="226">
        <f>O101*H101</f>
        <v>0</v>
      </c>
      <c r="Q101" s="226">
        <v>0</v>
      </c>
      <c r="R101" s="226">
        <f>Q101*H101</f>
        <v>0</v>
      </c>
      <c r="S101" s="226">
        <v>0</v>
      </c>
      <c r="T101" s="227">
        <f>S101*H101</f>
        <v>0</v>
      </c>
      <c r="AR101" s="23" t="s">
        <v>165</v>
      </c>
      <c r="AT101" s="23" t="s">
        <v>160</v>
      </c>
      <c r="AU101" s="23" t="s">
        <v>77</v>
      </c>
      <c r="AY101" s="23" t="s">
        <v>158</v>
      </c>
      <c r="BE101" s="228">
        <f>IF(N101="základní",J101,0)</f>
        <v>0</v>
      </c>
      <c r="BF101" s="228">
        <f>IF(N101="snížená",J101,0)</f>
        <v>0</v>
      </c>
      <c r="BG101" s="228">
        <f>IF(N101="zákl. přenesená",J101,0)</f>
        <v>0</v>
      </c>
      <c r="BH101" s="228">
        <f>IF(N101="sníž. přenesená",J101,0)</f>
        <v>0</v>
      </c>
      <c r="BI101" s="228">
        <f>IF(N101="nulová",J101,0)</f>
        <v>0</v>
      </c>
      <c r="BJ101" s="23" t="s">
        <v>77</v>
      </c>
      <c r="BK101" s="228">
        <f>ROUND(I101*H101,2)</f>
        <v>0</v>
      </c>
      <c r="BL101" s="23" t="s">
        <v>165</v>
      </c>
      <c r="BM101" s="23" t="s">
        <v>266</v>
      </c>
    </row>
    <row r="102" spans="2:65" s="1" customFormat="1" ht="16.5" customHeight="1">
      <c r="B102" s="45"/>
      <c r="C102" s="217" t="s">
        <v>217</v>
      </c>
      <c r="D102" s="217" t="s">
        <v>160</v>
      </c>
      <c r="E102" s="218" t="s">
        <v>2680</v>
      </c>
      <c r="F102" s="219" t="s">
        <v>2681</v>
      </c>
      <c r="G102" s="220" t="s">
        <v>400</v>
      </c>
      <c r="H102" s="221">
        <v>1</v>
      </c>
      <c r="I102" s="222"/>
      <c r="J102" s="223">
        <f>ROUND(I102*H102,2)</f>
        <v>0</v>
      </c>
      <c r="K102" s="219" t="s">
        <v>21</v>
      </c>
      <c r="L102" s="71"/>
      <c r="M102" s="224" t="s">
        <v>21</v>
      </c>
      <c r="N102" s="225" t="s">
        <v>43</v>
      </c>
      <c r="O102" s="46"/>
      <c r="P102" s="226">
        <f>O102*H102</f>
        <v>0</v>
      </c>
      <c r="Q102" s="226">
        <v>0</v>
      </c>
      <c r="R102" s="226">
        <f>Q102*H102</f>
        <v>0</v>
      </c>
      <c r="S102" s="226">
        <v>0</v>
      </c>
      <c r="T102" s="227">
        <f>S102*H102</f>
        <v>0</v>
      </c>
      <c r="AR102" s="23" t="s">
        <v>165</v>
      </c>
      <c r="AT102" s="23" t="s">
        <v>160</v>
      </c>
      <c r="AU102" s="23" t="s">
        <v>77</v>
      </c>
      <c r="AY102" s="23" t="s">
        <v>158</v>
      </c>
      <c r="BE102" s="228">
        <f>IF(N102="základní",J102,0)</f>
        <v>0</v>
      </c>
      <c r="BF102" s="228">
        <f>IF(N102="snížená",J102,0)</f>
        <v>0</v>
      </c>
      <c r="BG102" s="228">
        <f>IF(N102="zákl. přenesená",J102,0)</f>
        <v>0</v>
      </c>
      <c r="BH102" s="228">
        <f>IF(N102="sníž. přenesená",J102,0)</f>
        <v>0</v>
      </c>
      <c r="BI102" s="228">
        <f>IF(N102="nulová",J102,0)</f>
        <v>0</v>
      </c>
      <c r="BJ102" s="23" t="s">
        <v>77</v>
      </c>
      <c r="BK102" s="228">
        <f>ROUND(I102*H102,2)</f>
        <v>0</v>
      </c>
      <c r="BL102" s="23" t="s">
        <v>165</v>
      </c>
      <c r="BM102" s="23" t="s">
        <v>276</v>
      </c>
    </row>
    <row r="103" spans="2:65" s="1" customFormat="1" ht="16.5" customHeight="1">
      <c r="B103" s="45"/>
      <c r="C103" s="217" t="s">
        <v>221</v>
      </c>
      <c r="D103" s="217" t="s">
        <v>160</v>
      </c>
      <c r="E103" s="218" t="s">
        <v>2682</v>
      </c>
      <c r="F103" s="219" t="s">
        <v>2683</v>
      </c>
      <c r="G103" s="220" t="s">
        <v>400</v>
      </c>
      <c r="H103" s="221">
        <v>1</v>
      </c>
      <c r="I103" s="222"/>
      <c r="J103" s="223">
        <f>ROUND(I103*H103,2)</f>
        <v>0</v>
      </c>
      <c r="K103" s="219" t="s">
        <v>21</v>
      </c>
      <c r="L103" s="71"/>
      <c r="M103" s="224" t="s">
        <v>21</v>
      </c>
      <c r="N103" s="225" t="s">
        <v>43</v>
      </c>
      <c r="O103" s="46"/>
      <c r="P103" s="226">
        <f>O103*H103</f>
        <v>0</v>
      </c>
      <c r="Q103" s="226">
        <v>0</v>
      </c>
      <c r="R103" s="226">
        <f>Q103*H103</f>
        <v>0</v>
      </c>
      <c r="S103" s="226">
        <v>0</v>
      </c>
      <c r="T103" s="227">
        <f>S103*H103</f>
        <v>0</v>
      </c>
      <c r="AR103" s="23" t="s">
        <v>165</v>
      </c>
      <c r="AT103" s="23" t="s">
        <v>160</v>
      </c>
      <c r="AU103" s="23" t="s">
        <v>77</v>
      </c>
      <c r="AY103" s="23" t="s">
        <v>158</v>
      </c>
      <c r="BE103" s="228">
        <f>IF(N103="základní",J103,0)</f>
        <v>0</v>
      </c>
      <c r="BF103" s="228">
        <f>IF(N103="snížená",J103,0)</f>
        <v>0</v>
      </c>
      <c r="BG103" s="228">
        <f>IF(N103="zákl. přenesená",J103,0)</f>
        <v>0</v>
      </c>
      <c r="BH103" s="228">
        <f>IF(N103="sníž. přenesená",J103,0)</f>
        <v>0</v>
      </c>
      <c r="BI103" s="228">
        <f>IF(N103="nulová",J103,0)</f>
        <v>0</v>
      </c>
      <c r="BJ103" s="23" t="s">
        <v>77</v>
      </c>
      <c r="BK103" s="228">
        <f>ROUND(I103*H103,2)</f>
        <v>0</v>
      </c>
      <c r="BL103" s="23" t="s">
        <v>165</v>
      </c>
      <c r="BM103" s="23" t="s">
        <v>285</v>
      </c>
    </row>
    <row r="104" spans="2:63" s="10" customFormat="1" ht="37.4" customHeight="1">
      <c r="B104" s="201"/>
      <c r="C104" s="202"/>
      <c r="D104" s="203" t="s">
        <v>71</v>
      </c>
      <c r="E104" s="204" t="s">
        <v>2684</v>
      </c>
      <c r="F104" s="204" t="s">
        <v>2685</v>
      </c>
      <c r="G104" s="202"/>
      <c r="H104" s="202"/>
      <c r="I104" s="205"/>
      <c r="J104" s="206">
        <f>BK104</f>
        <v>0</v>
      </c>
      <c r="K104" s="202"/>
      <c r="L104" s="207"/>
      <c r="M104" s="208"/>
      <c r="N104" s="209"/>
      <c r="O104" s="209"/>
      <c r="P104" s="210">
        <f>SUM(P105:P112)</f>
        <v>0</v>
      </c>
      <c r="Q104" s="209"/>
      <c r="R104" s="210">
        <f>SUM(R105:R112)</f>
        <v>0</v>
      </c>
      <c r="S104" s="209"/>
      <c r="T104" s="211">
        <f>SUM(T105:T112)</f>
        <v>0</v>
      </c>
      <c r="AR104" s="212" t="s">
        <v>77</v>
      </c>
      <c r="AT104" s="213" t="s">
        <v>71</v>
      </c>
      <c r="AU104" s="213" t="s">
        <v>72</v>
      </c>
      <c r="AY104" s="212" t="s">
        <v>158</v>
      </c>
      <c r="BK104" s="214">
        <f>SUM(BK105:BK112)</f>
        <v>0</v>
      </c>
    </row>
    <row r="105" spans="2:65" s="1" customFormat="1" ht="16.5" customHeight="1">
      <c r="B105" s="45"/>
      <c r="C105" s="217" t="s">
        <v>226</v>
      </c>
      <c r="D105" s="217" t="s">
        <v>160</v>
      </c>
      <c r="E105" s="218" t="s">
        <v>2686</v>
      </c>
      <c r="F105" s="219" t="s">
        <v>2687</v>
      </c>
      <c r="G105" s="220" t="s">
        <v>332</v>
      </c>
      <c r="H105" s="221">
        <v>800</v>
      </c>
      <c r="I105" s="222"/>
      <c r="J105" s="223">
        <f>ROUND(I105*H105,2)</f>
        <v>0</v>
      </c>
      <c r="K105" s="219" t="s">
        <v>21</v>
      </c>
      <c r="L105" s="71"/>
      <c r="M105" s="224" t="s">
        <v>21</v>
      </c>
      <c r="N105" s="225" t="s">
        <v>43</v>
      </c>
      <c r="O105" s="46"/>
      <c r="P105" s="226">
        <f>O105*H105</f>
        <v>0</v>
      </c>
      <c r="Q105" s="226">
        <v>0</v>
      </c>
      <c r="R105" s="226">
        <f>Q105*H105</f>
        <v>0</v>
      </c>
      <c r="S105" s="226">
        <v>0</v>
      </c>
      <c r="T105" s="227">
        <f>S105*H105</f>
        <v>0</v>
      </c>
      <c r="AR105" s="23" t="s">
        <v>165</v>
      </c>
      <c r="AT105" s="23" t="s">
        <v>160</v>
      </c>
      <c r="AU105" s="23" t="s">
        <v>77</v>
      </c>
      <c r="AY105" s="23" t="s">
        <v>158</v>
      </c>
      <c r="BE105" s="228">
        <f>IF(N105="základní",J105,0)</f>
        <v>0</v>
      </c>
      <c r="BF105" s="228">
        <f>IF(N105="snížená",J105,0)</f>
        <v>0</v>
      </c>
      <c r="BG105" s="228">
        <f>IF(N105="zákl. přenesená",J105,0)</f>
        <v>0</v>
      </c>
      <c r="BH105" s="228">
        <f>IF(N105="sníž. přenesená",J105,0)</f>
        <v>0</v>
      </c>
      <c r="BI105" s="228">
        <f>IF(N105="nulová",J105,0)</f>
        <v>0</v>
      </c>
      <c r="BJ105" s="23" t="s">
        <v>77</v>
      </c>
      <c r="BK105" s="228">
        <f>ROUND(I105*H105,2)</f>
        <v>0</v>
      </c>
      <c r="BL105" s="23" t="s">
        <v>165</v>
      </c>
      <c r="BM105" s="23" t="s">
        <v>293</v>
      </c>
    </row>
    <row r="106" spans="2:65" s="1" customFormat="1" ht="16.5" customHeight="1">
      <c r="B106" s="45"/>
      <c r="C106" s="217" t="s">
        <v>10</v>
      </c>
      <c r="D106" s="217" t="s">
        <v>160</v>
      </c>
      <c r="E106" s="218" t="s">
        <v>2688</v>
      </c>
      <c r="F106" s="219" t="s">
        <v>2689</v>
      </c>
      <c r="G106" s="220" t="s">
        <v>584</v>
      </c>
      <c r="H106" s="221">
        <v>112</v>
      </c>
      <c r="I106" s="222"/>
      <c r="J106" s="223">
        <f>ROUND(I106*H106,2)</f>
        <v>0</v>
      </c>
      <c r="K106" s="219" t="s">
        <v>21</v>
      </c>
      <c r="L106" s="71"/>
      <c r="M106" s="224" t="s">
        <v>21</v>
      </c>
      <c r="N106" s="225" t="s">
        <v>43</v>
      </c>
      <c r="O106" s="46"/>
      <c r="P106" s="226">
        <f>O106*H106</f>
        <v>0</v>
      </c>
      <c r="Q106" s="226">
        <v>0</v>
      </c>
      <c r="R106" s="226">
        <f>Q106*H106</f>
        <v>0</v>
      </c>
      <c r="S106" s="226">
        <v>0</v>
      </c>
      <c r="T106" s="227">
        <f>S106*H106</f>
        <v>0</v>
      </c>
      <c r="AR106" s="23" t="s">
        <v>165</v>
      </c>
      <c r="AT106" s="23" t="s">
        <v>160</v>
      </c>
      <c r="AU106" s="23" t="s">
        <v>77</v>
      </c>
      <c r="AY106" s="23" t="s">
        <v>158</v>
      </c>
      <c r="BE106" s="228">
        <f>IF(N106="základní",J106,0)</f>
        <v>0</v>
      </c>
      <c r="BF106" s="228">
        <f>IF(N106="snížená",J106,0)</f>
        <v>0</v>
      </c>
      <c r="BG106" s="228">
        <f>IF(N106="zákl. přenesená",J106,0)</f>
        <v>0</v>
      </c>
      <c r="BH106" s="228">
        <f>IF(N106="sníž. přenesená",J106,0)</f>
        <v>0</v>
      </c>
      <c r="BI106" s="228">
        <f>IF(N106="nulová",J106,0)</f>
        <v>0</v>
      </c>
      <c r="BJ106" s="23" t="s">
        <v>77</v>
      </c>
      <c r="BK106" s="228">
        <f>ROUND(I106*H106,2)</f>
        <v>0</v>
      </c>
      <c r="BL106" s="23" t="s">
        <v>165</v>
      </c>
      <c r="BM106" s="23" t="s">
        <v>302</v>
      </c>
    </row>
    <row r="107" spans="2:65" s="1" customFormat="1" ht="16.5" customHeight="1">
      <c r="B107" s="45"/>
      <c r="C107" s="217" t="s">
        <v>236</v>
      </c>
      <c r="D107" s="217" t="s">
        <v>160</v>
      </c>
      <c r="E107" s="218" t="s">
        <v>2690</v>
      </c>
      <c r="F107" s="219" t="s">
        <v>2691</v>
      </c>
      <c r="G107" s="220" t="s">
        <v>400</v>
      </c>
      <c r="H107" s="221">
        <v>1</v>
      </c>
      <c r="I107" s="222"/>
      <c r="J107" s="223">
        <f>ROUND(I107*H107,2)</f>
        <v>0</v>
      </c>
      <c r="K107" s="219" t="s">
        <v>21</v>
      </c>
      <c r="L107" s="71"/>
      <c r="M107" s="224" t="s">
        <v>21</v>
      </c>
      <c r="N107" s="225" t="s">
        <v>43</v>
      </c>
      <c r="O107" s="46"/>
      <c r="P107" s="226">
        <f>O107*H107</f>
        <v>0</v>
      </c>
      <c r="Q107" s="226">
        <v>0</v>
      </c>
      <c r="R107" s="226">
        <f>Q107*H107</f>
        <v>0</v>
      </c>
      <c r="S107" s="226">
        <v>0</v>
      </c>
      <c r="T107" s="227">
        <f>S107*H107</f>
        <v>0</v>
      </c>
      <c r="AR107" s="23" t="s">
        <v>165</v>
      </c>
      <c r="AT107" s="23" t="s">
        <v>160</v>
      </c>
      <c r="AU107" s="23" t="s">
        <v>77</v>
      </c>
      <c r="AY107" s="23" t="s">
        <v>158</v>
      </c>
      <c r="BE107" s="228">
        <f>IF(N107="základní",J107,0)</f>
        <v>0</v>
      </c>
      <c r="BF107" s="228">
        <f>IF(N107="snížená",J107,0)</f>
        <v>0</v>
      </c>
      <c r="BG107" s="228">
        <f>IF(N107="zákl. přenesená",J107,0)</f>
        <v>0</v>
      </c>
      <c r="BH107" s="228">
        <f>IF(N107="sníž. přenesená",J107,0)</f>
        <v>0</v>
      </c>
      <c r="BI107" s="228">
        <f>IF(N107="nulová",J107,0)</f>
        <v>0</v>
      </c>
      <c r="BJ107" s="23" t="s">
        <v>77</v>
      </c>
      <c r="BK107" s="228">
        <f>ROUND(I107*H107,2)</f>
        <v>0</v>
      </c>
      <c r="BL107" s="23" t="s">
        <v>165</v>
      </c>
      <c r="BM107" s="23" t="s">
        <v>312</v>
      </c>
    </row>
    <row r="108" spans="2:65" s="1" customFormat="1" ht="16.5" customHeight="1">
      <c r="B108" s="45"/>
      <c r="C108" s="217" t="s">
        <v>241</v>
      </c>
      <c r="D108" s="217" t="s">
        <v>160</v>
      </c>
      <c r="E108" s="218" t="s">
        <v>2692</v>
      </c>
      <c r="F108" s="219" t="s">
        <v>2693</v>
      </c>
      <c r="G108" s="220" t="s">
        <v>400</v>
      </c>
      <c r="H108" s="221">
        <v>1</v>
      </c>
      <c r="I108" s="222"/>
      <c r="J108" s="223">
        <f>ROUND(I108*H108,2)</f>
        <v>0</v>
      </c>
      <c r="K108" s="219" t="s">
        <v>21</v>
      </c>
      <c r="L108" s="71"/>
      <c r="M108" s="224" t="s">
        <v>21</v>
      </c>
      <c r="N108" s="225" t="s">
        <v>43</v>
      </c>
      <c r="O108" s="46"/>
      <c r="P108" s="226">
        <f>O108*H108</f>
        <v>0</v>
      </c>
      <c r="Q108" s="226">
        <v>0</v>
      </c>
      <c r="R108" s="226">
        <f>Q108*H108</f>
        <v>0</v>
      </c>
      <c r="S108" s="226">
        <v>0</v>
      </c>
      <c r="T108" s="227">
        <f>S108*H108</f>
        <v>0</v>
      </c>
      <c r="AR108" s="23" t="s">
        <v>165</v>
      </c>
      <c r="AT108" s="23" t="s">
        <v>160</v>
      </c>
      <c r="AU108" s="23" t="s">
        <v>77</v>
      </c>
      <c r="AY108" s="23" t="s">
        <v>158</v>
      </c>
      <c r="BE108" s="228">
        <f>IF(N108="základní",J108,0)</f>
        <v>0</v>
      </c>
      <c r="BF108" s="228">
        <f>IF(N108="snížená",J108,0)</f>
        <v>0</v>
      </c>
      <c r="BG108" s="228">
        <f>IF(N108="zákl. přenesená",J108,0)</f>
        <v>0</v>
      </c>
      <c r="BH108" s="228">
        <f>IF(N108="sníž. přenesená",J108,0)</f>
        <v>0</v>
      </c>
      <c r="BI108" s="228">
        <f>IF(N108="nulová",J108,0)</f>
        <v>0</v>
      </c>
      <c r="BJ108" s="23" t="s">
        <v>77</v>
      </c>
      <c r="BK108" s="228">
        <f>ROUND(I108*H108,2)</f>
        <v>0</v>
      </c>
      <c r="BL108" s="23" t="s">
        <v>165</v>
      </c>
      <c r="BM108" s="23" t="s">
        <v>321</v>
      </c>
    </row>
    <row r="109" spans="2:65" s="1" customFormat="1" ht="16.5" customHeight="1">
      <c r="B109" s="45"/>
      <c r="C109" s="217" t="s">
        <v>245</v>
      </c>
      <c r="D109" s="217" t="s">
        <v>160</v>
      </c>
      <c r="E109" s="218" t="s">
        <v>2694</v>
      </c>
      <c r="F109" s="219" t="s">
        <v>2695</v>
      </c>
      <c r="G109" s="220" t="s">
        <v>2696</v>
      </c>
      <c r="H109" s="221">
        <v>45</v>
      </c>
      <c r="I109" s="222"/>
      <c r="J109" s="223">
        <f>ROUND(I109*H109,2)</f>
        <v>0</v>
      </c>
      <c r="K109" s="219" t="s">
        <v>21</v>
      </c>
      <c r="L109" s="71"/>
      <c r="M109" s="224" t="s">
        <v>21</v>
      </c>
      <c r="N109" s="225" t="s">
        <v>43</v>
      </c>
      <c r="O109" s="46"/>
      <c r="P109" s="226">
        <f>O109*H109</f>
        <v>0</v>
      </c>
      <c r="Q109" s="226">
        <v>0</v>
      </c>
      <c r="R109" s="226">
        <f>Q109*H109</f>
        <v>0</v>
      </c>
      <c r="S109" s="226">
        <v>0</v>
      </c>
      <c r="T109" s="227">
        <f>S109*H109</f>
        <v>0</v>
      </c>
      <c r="AR109" s="23" t="s">
        <v>165</v>
      </c>
      <c r="AT109" s="23" t="s">
        <v>160</v>
      </c>
      <c r="AU109" s="23" t="s">
        <v>77</v>
      </c>
      <c r="AY109" s="23" t="s">
        <v>158</v>
      </c>
      <c r="BE109" s="228">
        <f>IF(N109="základní",J109,0)</f>
        <v>0</v>
      </c>
      <c r="BF109" s="228">
        <f>IF(N109="snížená",J109,0)</f>
        <v>0</v>
      </c>
      <c r="BG109" s="228">
        <f>IF(N109="zákl. přenesená",J109,0)</f>
        <v>0</v>
      </c>
      <c r="BH109" s="228">
        <f>IF(N109="sníž. přenesená",J109,0)</f>
        <v>0</v>
      </c>
      <c r="BI109" s="228">
        <f>IF(N109="nulová",J109,0)</f>
        <v>0</v>
      </c>
      <c r="BJ109" s="23" t="s">
        <v>77</v>
      </c>
      <c r="BK109" s="228">
        <f>ROUND(I109*H109,2)</f>
        <v>0</v>
      </c>
      <c r="BL109" s="23" t="s">
        <v>165</v>
      </c>
      <c r="BM109" s="23" t="s">
        <v>329</v>
      </c>
    </row>
    <row r="110" spans="2:65" s="1" customFormat="1" ht="25.5" customHeight="1">
      <c r="B110" s="45"/>
      <c r="C110" s="217" t="s">
        <v>251</v>
      </c>
      <c r="D110" s="217" t="s">
        <v>160</v>
      </c>
      <c r="E110" s="218" t="s">
        <v>2697</v>
      </c>
      <c r="F110" s="219" t="s">
        <v>2698</v>
      </c>
      <c r="G110" s="220" t="s">
        <v>400</v>
      </c>
      <c r="H110" s="221">
        <v>1</v>
      </c>
      <c r="I110" s="222"/>
      <c r="J110" s="223">
        <f>ROUND(I110*H110,2)</f>
        <v>0</v>
      </c>
      <c r="K110" s="219" t="s">
        <v>21</v>
      </c>
      <c r="L110" s="71"/>
      <c r="M110" s="224" t="s">
        <v>21</v>
      </c>
      <c r="N110" s="225" t="s">
        <v>43</v>
      </c>
      <c r="O110" s="46"/>
      <c r="P110" s="226">
        <f>O110*H110</f>
        <v>0</v>
      </c>
      <c r="Q110" s="226">
        <v>0</v>
      </c>
      <c r="R110" s="226">
        <f>Q110*H110</f>
        <v>0</v>
      </c>
      <c r="S110" s="226">
        <v>0</v>
      </c>
      <c r="T110" s="227">
        <f>S110*H110</f>
        <v>0</v>
      </c>
      <c r="AR110" s="23" t="s">
        <v>165</v>
      </c>
      <c r="AT110" s="23" t="s">
        <v>160</v>
      </c>
      <c r="AU110" s="23" t="s">
        <v>77</v>
      </c>
      <c r="AY110" s="23" t="s">
        <v>158</v>
      </c>
      <c r="BE110" s="228">
        <f>IF(N110="základní",J110,0)</f>
        <v>0</v>
      </c>
      <c r="BF110" s="228">
        <f>IF(N110="snížená",J110,0)</f>
        <v>0</v>
      </c>
      <c r="BG110" s="228">
        <f>IF(N110="zákl. přenesená",J110,0)</f>
        <v>0</v>
      </c>
      <c r="BH110" s="228">
        <f>IF(N110="sníž. přenesená",J110,0)</f>
        <v>0</v>
      </c>
      <c r="BI110" s="228">
        <f>IF(N110="nulová",J110,0)</f>
        <v>0</v>
      </c>
      <c r="BJ110" s="23" t="s">
        <v>77</v>
      </c>
      <c r="BK110" s="228">
        <f>ROUND(I110*H110,2)</f>
        <v>0</v>
      </c>
      <c r="BL110" s="23" t="s">
        <v>165</v>
      </c>
      <c r="BM110" s="23" t="s">
        <v>339</v>
      </c>
    </row>
    <row r="111" spans="2:65" s="1" customFormat="1" ht="16.5" customHeight="1">
      <c r="B111" s="45"/>
      <c r="C111" s="217" t="s">
        <v>256</v>
      </c>
      <c r="D111" s="217" t="s">
        <v>160</v>
      </c>
      <c r="E111" s="218" t="s">
        <v>2699</v>
      </c>
      <c r="F111" s="219" t="s">
        <v>2700</v>
      </c>
      <c r="G111" s="220" t="s">
        <v>400</v>
      </c>
      <c r="H111" s="221">
        <v>1</v>
      </c>
      <c r="I111" s="222"/>
      <c r="J111" s="223">
        <f>ROUND(I111*H111,2)</f>
        <v>0</v>
      </c>
      <c r="K111" s="219" t="s">
        <v>21</v>
      </c>
      <c r="L111" s="71"/>
      <c r="M111" s="224" t="s">
        <v>21</v>
      </c>
      <c r="N111" s="225" t="s">
        <v>43</v>
      </c>
      <c r="O111" s="46"/>
      <c r="P111" s="226">
        <f>O111*H111</f>
        <v>0</v>
      </c>
      <c r="Q111" s="226">
        <v>0</v>
      </c>
      <c r="R111" s="226">
        <f>Q111*H111</f>
        <v>0</v>
      </c>
      <c r="S111" s="226">
        <v>0</v>
      </c>
      <c r="T111" s="227">
        <f>S111*H111</f>
        <v>0</v>
      </c>
      <c r="AR111" s="23" t="s">
        <v>165</v>
      </c>
      <c r="AT111" s="23" t="s">
        <v>160</v>
      </c>
      <c r="AU111" s="23" t="s">
        <v>77</v>
      </c>
      <c r="AY111" s="23" t="s">
        <v>158</v>
      </c>
      <c r="BE111" s="228">
        <f>IF(N111="základní",J111,0)</f>
        <v>0</v>
      </c>
      <c r="BF111" s="228">
        <f>IF(N111="snížená",J111,0)</f>
        <v>0</v>
      </c>
      <c r="BG111" s="228">
        <f>IF(N111="zákl. přenesená",J111,0)</f>
        <v>0</v>
      </c>
      <c r="BH111" s="228">
        <f>IF(N111="sníž. přenesená",J111,0)</f>
        <v>0</v>
      </c>
      <c r="BI111" s="228">
        <f>IF(N111="nulová",J111,0)</f>
        <v>0</v>
      </c>
      <c r="BJ111" s="23" t="s">
        <v>77</v>
      </c>
      <c r="BK111" s="228">
        <f>ROUND(I111*H111,2)</f>
        <v>0</v>
      </c>
      <c r="BL111" s="23" t="s">
        <v>165</v>
      </c>
      <c r="BM111" s="23" t="s">
        <v>348</v>
      </c>
    </row>
    <row r="112" spans="2:65" s="1" customFormat="1" ht="16.5" customHeight="1">
      <c r="B112" s="45"/>
      <c r="C112" s="217" t="s">
        <v>9</v>
      </c>
      <c r="D112" s="217" t="s">
        <v>160</v>
      </c>
      <c r="E112" s="218" t="s">
        <v>2701</v>
      </c>
      <c r="F112" s="219" t="s">
        <v>2702</v>
      </c>
      <c r="G112" s="220" t="s">
        <v>400</v>
      </c>
      <c r="H112" s="221">
        <v>1</v>
      </c>
      <c r="I112" s="222"/>
      <c r="J112" s="223">
        <f>ROUND(I112*H112,2)</f>
        <v>0</v>
      </c>
      <c r="K112" s="219" t="s">
        <v>21</v>
      </c>
      <c r="L112" s="71"/>
      <c r="M112" s="224" t="s">
        <v>21</v>
      </c>
      <c r="N112" s="225" t="s">
        <v>43</v>
      </c>
      <c r="O112" s="46"/>
      <c r="P112" s="226">
        <f>O112*H112</f>
        <v>0</v>
      </c>
      <c r="Q112" s="226">
        <v>0</v>
      </c>
      <c r="R112" s="226">
        <f>Q112*H112</f>
        <v>0</v>
      </c>
      <c r="S112" s="226">
        <v>0</v>
      </c>
      <c r="T112" s="227">
        <f>S112*H112</f>
        <v>0</v>
      </c>
      <c r="AR112" s="23" t="s">
        <v>165</v>
      </c>
      <c r="AT112" s="23" t="s">
        <v>160</v>
      </c>
      <c r="AU112" s="23" t="s">
        <v>77</v>
      </c>
      <c r="AY112" s="23" t="s">
        <v>158</v>
      </c>
      <c r="BE112" s="228">
        <f>IF(N112="základní",J112,0)</f>
        <v>0</v>
      </c>
      <c r="BF112" s="228">
        <f>IF(N112="snížená",J112,0)</f>
        <v>0</v>
      </c>
      <c r="BG112" s="228">
        <f>IF(N112="zákl. přenesená",J112,0)</f>
        <v>0</v>
      </c>
      <c r="BH112" s="228">
        <f>IF(N112="sníž. přenesená",J112,0)</f>
        <v>0</v>
      </c>
      <c r="BI112" s="228">
        <f>IF(N112="nulová",J112,0)</f>
        <v>0</v>
      </c>
      <c r="BJ112" s="23" t="s">
        <v>77</v>
      </c>
      <c r="BK112" s="228">
        <f>ROUND(I112*H112,2)</f>
        <v>0</v>
      </c>
      <c r="BL112" s="23" t="s">
        <v>165</v>
      </c>
      <c r="BM112" s="23" t="s">
        <v>356</v>
      </c>
    </row>
    <row r="113" spans="2:63" s="10" customFormat="1" ht="37.4" customHeight="1">
      <c r="B113" s="201"/>
      <c r="C113" s="202"/>
      <c r="D113" s="203" t="s">
        <v>71</v>
      </c>
      <c r="E113" s="204" t="s">
        <v>2703</v>
      </c>
      <c r="F113" s="204" t="s">
        <v>2588</v>
      </c>
      <c r="G113" s="202"/>
      <c r="H113" s="202"/>
      <c r="I113" s="205"/>
      <c r="J113" s="206">
        <f>BK113</f>
        <v>0</v>
      </c>
      <c r="K113" s="202"/>
      <c r="L113" s="207"/>
      <c r="M113" s="208"/>
      <c r="N113" s="209"/>
      <c r="O113" s="209"/>
      <c r="P113" s="210">
        <f>SUM(P114:P117)</f>
        <v>0</v>
      </c>
      <c r="Q113" s="209"/>
      <c r="R113" s="210">
        <f>SUM(R114:R117)</f>
        <v>0</v>
      </c>
      <c r="S113" s="209"/>
      <c r="T113" s="211">
        <f>SUM(T114:T117)</f>
        <v>0</v>
      </c>
      <c r="AR113" s="212" t="s">
        <v>77</v>
      </c>
      <c r="AT113" s="213" t="s">
        <v>71</v>
      </c>
      <c r="AU113" s="213" t="s">
        <v>72</v>
      </c>
      <c r="AY113" s="212" t="s">
        <v>158</v>
      </c>
      <c r="BK113" s="214">
        <f>SUM(BK114:BK117)</f>
        <v>0</v>
      </c>
    </row>
    <row r="114" spans="2:65" s="1" customFormat="1" ht="16.5" customHeight="1">
      <c r="B114" s="45"/>
      <c r="C114" s="217" t="s">
        <v>266</v>
      </c>
      <c r="D114" s="217" t="s">
        <v>160</v>
      </c>
      <c r="E114" s="218" t="s">
        <v>2704</v>
      </c>
      <c r="F114" s="219" t="s">
        <v>2705</v>
      </c>
      <c r="G114" s="220" t="s">
        <v>584</v>
      </c>
      <c r="H114" s="221">
        <v>1</v>
      </c>
      <c r="I114" s="222"/>
      <c r="J114" s="223">
        <f>ROUND(I114*H114,2)</f>
        <v>0</v>
      </c>
      <c r="K114" s="219" t="s">
        <v>21</v>
      </c>
      <c r="L114" s="71"/>
      <c r="M114" s="224" t="s">
        <v>21</v>
      </c>
      <c r="N114" s="225" t="s">
        <v>43</v>
      </c>
      <c r="O114" s="46"/>
      <c r="P114" s="226">
        <f>O114*H114</f>
        <v>0</v>
      </c>
      <c r="Q114" s="226">
        <v>0</v>
      </c>
      <c r="R114" s="226">
        <f>Q114*H114</f>
        <v>0</v>
      </c>
      <c r="S114" s="226">
        <v>0</v>
      </c>
      <c r="T114" s="227">
        <f>S114*H114</f>
        <v>0</v>
      </c>
      <c r="AR114" s="23" t="s">
        <v>165</v>
      </c>
      <c r="AT114" s="23" t="s">
        <v>160</v>
      </c>
      <c r="AU114" s="23" t="s">
        <v>77</v>
      </c>
      <c r="AY114" s="23" t="s">
        <v>158</v>
      </c>
      <c r="BE114" s="228">
        <f>IF(N114="základní",J114,0)</f>
        <v>0</v>
      </c>
      <c r="BF114" s="228">
        <f>IF(N114="snížená",J114,0)</f>
        <v>0</v>
      </c>
      <c r="BG114" s="228">
        <f>IF(N114="zákl. přenesená",J114,0)</f>
        <v>0</v>
      </c>
      <c r="BH114" s="228">
        <f>IF(N114="sníž. přenesená",J114,0)</f>
        <v>0</v>
      </c>
      <c r="BI114" s="228">
        <f>IF(N114="nulová",J114,0)</f>
        <v>0</v>
      </c>
      <c r="BJ114" s="23" t="s">
        <v>77</v>
      </c>
      <c r="BK114" s="228">
        <f>ROUND(I114*H114,2)</f>
        <v>0</v>
      </c>
      <c r="BL114" s="23" t="s">
        <v>165</v>
      </c>
      <c r="BM114" s="23" t="s">
        <v>366</v>
      </c>
    </row>
    <row r="115" spans="2:65" s="1" customFormat="1" ht="16.5" customHeight="1">
      <c r="B115" s="45"/>
      <c r="C115" s="217" t="s">
        <v>272</v>
      </c>
      <c r="D115" s="217" t="s">
        <v>160</v>
      </c>
      <c r="E115" s="218" t="s">
        <v>2706</v>
      </c>
      <c r="F115" s="219" t="s">
        <v>2624</v>
      </c>
      <c r="G115" s="220" t="s">
        <v>584</v>
      </c>
      <c r="H115" s="221">
        <v>1</v>
      </c>
      <c r="I115" s="222"/>
      <c r="J115" s="223">
        <f>ROUND(I115*H115,2)</f>
        <v>0</v>
      </c>
      <c r="K115" s="219" t="s">
        <v>21</v>
      </c>
      <c r="L115" s="71"/>
      <c r="M115" s="224" t="s">
        <v>21</v>
      </c>
      <c r="N115" s="225" t="s">
        <v>43</v>
      </c>
      <c r="O115" s="46"/>
      <c r="P115" s="226">
        <f>O115*H115</f>
        <v>0</v>
      </c>
      <c r="Q115" s="226">
        <v>0</v>
      </c>
      <c r="R115" s="226">
        <f>Q115*H115</f>
        <v>0</v>
      </c>
      <c r="S115" s="226">
        <v>0</v>
      </c>
      <c r="T115" s="227">
        <f>S115*H115</f>
        <v>0</v>
      </c>
      <c r="AR115" s="23" t="s">
        <v>165</v>
      </c>
      <c r="AT115" s="23" t="s">
        <v>160</v>
      </c>
      <c r="AU115" s="23" t="s">
        <v>77</v>
      </c>
      <c r="AY115" s="23" t="s">
        <v>158</v>
      </c>
      <c r="BE115" s="228">
        <f>IF(N115="základní",J115,0)</f>
        <v>0</v>
      </c>
      <c r="BF115" s="228">
        <f>IF(N115="snížená",J115,0)</f>
        <v>0</v>
      </c>
      <c r="BG115" s="228">
        <f>IF(N115="zákl. přenesená",J115,0)</f>
        <v>0</v>
      </c>
      <c r="BH115" s="228">
        <f>IF(N115="sníž. přenesená",J115,0)</f>
        <v>0</v>
      </c>
      <c r="BI115" s="228">
        <f>IF(N115="nulová",J115,0)</f>
        <v>0</v>
      </c>
      <c r="BJ115" s="23" t="s">
        <v>77</v>
      </c>
      <c r="BK115" s="228">
        <f>ROUND(I115*H115,2)</f>
        <v>0</v>
      </c>
      <c r="BL115" s="23" t="s">
        <v>165</v>
      </c>
      <c r="BM115" s="23" t="s">
        <v>376</v>
      </c>
    </row>
    <row r="116" spans="2:65" s="1" customFormat="1" ht="16.5" customHeight="1">
      <c r="B116" s="45"/>
      <c r="C116" s="217" t="s">
        <v>276</v>
      </c>
      <c r="D116" s="217" t="s">
        <v>160</v>
      </c>
      <c r="E116" s="218" t="s">
        <v>2707</v>
      </c>
      <c r="F116" s="219" t="s">
        <v>2708</v>
      </c>
      <c r="G116" s="220" t="s">
        <v>2709</v>
      </c>
      <c r="H116" s="221">
        <v>10</v>
      </c>
      <c r="I116" s="222"/>
      <c r="J116" s="223">
        <f>ROUND(I116*H116,2)</f>
        <v>0</v>
      </c>
      <c r="K116" s="219" t="s">
        <v>21</v>
      </c>
      <c r="L116" s="71"/>
      <c r="M116" s="224" t="s">
        <v>21</v>
      </c>
      <c r="N116" s="225" t="s">
        <v>43</v>
      </c>
      <c r="O116" s="46"/>
      <c r="P116" s="226">
        <f>O116*H116</f>
        <v>0</v>
      </c>
      <c r="Q116" s="226">
        <v>0</v>
      </c>
      <c r="R116" s="226">
        <f>Q116*H116</f>
        <v>0</v>
      </c>
      <c r="S116" s="226">
        <v>0</v>
      </c>
      <c r="T116" s="227">
        <f>S116*H116</f>
        <v>0</v>
      </c>
      <c r="AR116" s="23" t="s">
        <v>165</v>
      </c>
      <c r="AT116" s="23" t="s">
        <v>160</v>
      </c>
      <c r="AU116" s="23" t="s">
        <v>77</v>
      </c>
      <c r="AY116" s="23" t="s">
        <v>158</v>
      </c>
      <c r="BE116" s="228">
        <f>IF(N116="základní",J116,0)</f>
        <v>0</v>
      </c>
      <c r="BF116" s="228">
        <f>IF(N116="snížená",J116,0)</f>
        <v>0</v>
      </c>
      <c r="BG116" s="228">
        <f>IF(N116="zákl. přenesená",J116,0)</f>
        <v>0</v>
      </c>
      <c r="BH116" s="228">
        <f>IF(N116="sníž. přenesená",J116,0)</f>
        <v>0</v>
      </c>
      <c r="BI116" s="228">
        <f>IF(N116="nulová",J116,0)</f>
        <v>0</v>
      </c>
      <c r="BJ116" s="23" t="s">
        <v>77</v>
      </c>
      <c r="BK116" s="228">
        <f>ROUND(I116*H116,2)</f>
        <v>0</v>
      </c>
      <c r="BL116" s="23" t="s">
        <v>165</v>
      </c>
      <c r="BM116" s="23" t="s">
        <v>393</v>
      </c>
    </row>
    <row r="117" spans="2:65" s="1" customFormat="1" ht="16.5" customHeight="1">
      <c r="B117" s="45"/>
      <c r="C117" s="217" t="s">
        <v>280</v>
      </c>
      <c r="D117" s="217" t="s">
        <v>160</v>
      </c>
      <c r="E117" s="218" t="s">
        <v>2710</v>
      </c>
      <c r="F117" s="219" t="s">
        <v>2711</v>
      </c>
      <c r="G117" s="220" t="s">
        <v>584</v>
      </c>
      <c r="H117" s="221">
        <v>1</v>
      </c>
      <c r="I117" s="222"/>
      <c r="J117" s="223">
        <f>ROUND(I117*H117,2)</f>
        <v>0</v>
      </c>
      <c r="K117" s="219" t="s">
        <v>21</v>
      </c>
      <c r="L117" s="71"/>
      <c r="M117" s="224" t="s">
        <v>21</v>
      </c>
      <c r="N117" s="275" t="s">
        <v>43</v>
      </c>
      <c r="O117" s="276"/>
      <c r="P117" s="277">
        <f>O117*H117</f>
        <v>0</v>
      </c>
      <c r="Q117" s="277">
        <v>0</v>
      </c>
      <c r="R117" s="277">
        <f>Q117*H117</f>
        <v>0</v>
      </c>
      <c r="S117" s="277">
        <v>0</v>
      </c>
      <c r="T117" s="278">
        <f>S117*H117</f>
        <v>0</v>
      </c>
      <c r="AR117" s="23" t="s">
        <v>165</v>
      </c>
      <c r="AT117" s="23" t="s">
        <v>160</v>
      </c>
      <c r="AU117" s="23" t="s">
        <v>77</v>
      </c>
      <c r="AY117" s="23" t="s">
        <v>158</v>
      </c>
      <c r="BE117" s="228">
        <f>IF(N117="základní",J117,0)</f>
        <v>0</v>
      </c>
      <c r="BF117" s="228">
        <f>IF(N117="snížená",J117,0)</f>
        <v>0</v>
      </c>
      <c r="BG117" s="228">
        <f>IF(N117="zákl. přenesená",J117,0)</f>
        <v>0</v>
      </c>
      <c r="BH117" s="228">
        <f>IF(N117="sníž. přenesená",J117,0)</f>
        <v>0</v>
      </c>
      <c r="BI117" s="228">
        <f>IF(N117="nulová",J117,0)</f>
        <v>0</v>
      </c>
      <c r="BJ117" s="23" t="s">
        <v>77</v>
      </c>
      <c r="BK117" s="228">
        <f>ROUND(I117*H117,2)</f>
        <v>0</v>
      </c>
      <c r="BL117" s="23" t="s">
        <v>165</v>
      </c>
      <c r="BM117" s="23" t="s">
        <v>402</v>
      </c>
    </row>
    <row r="118" spans="2:12" s="1" customFormat="1" ht="6.95" customHeight="1">
      <c r="B118" s="66"/>
      <c r="C118" s="67"/>
      <c r="D118" s="67"/>
      <c r="E118" s="67"/>
      <c r="F118" s="67"/>
      <c r="G118" s="67"/>
      <c r="H118" s="67"/>
      <c r="I118" s="163"/>
      <c r="J118" s="67"/>
      <c r="K118" s="67"/>
      <c r="L118" s="71"/>
    </row>
  </sheetData>
  <sheetProtection password="CC35" sheet="1" objects="1" scenarios="1" formatColumns="0" formatRows="0" autoFilter="0"/>
  <autoFilter ref="C81:K117"/>
  <mergeCells count="10">
    <mergeCell ref="E7:H7"/>
    <mergeCell ref="E9:H9"/>
    <mergeCell ref="E24:H24"/>
    <mergeCell ref="E45:H45"/>
    <mergeCell ref="E47:H47"/>
    <mergeCell ref="J51:J52"/>
    <mergeCell ref="E72:H72"/>
    <mergeCell ref="E74:H74"/>
    <mergeCell ref="G1:H1"/>
    <mergeCell ref="L2:V2"/>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11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5"/>
      <c r="C1" s="135"/>
      <c r="D1" s="136" t="s">
        <v>1</v>
      </c>
      <c r="E1" s="135"/>
      <c r="F1" s="137" t="s">
        <v>87</v>
      </c>
      <c r="G1" s="137" t="s">
        <v>88</v>
      </c>
      <c r="H1" s="137"/>
      <c r="I1" s="138"/>
      <c r="J1" s="137" t="s">
        <v>89</v>
      </c>
      <c r="K1" s="136" t="s">
        <v>90</v>
      </c>
      <c r="L1" s="137" t="s">
        <v>91</v>
      </c>
      <c r="M1" s="137"/>
      <c r="N1" s="137"/>
      <c r="O1" s="137"/>
      <c r="P1" s="137"/>
      <c r="Q1" s="137"/>
      <c r="R1" s="137"/>
      <c r="S1" s="137"/>
      <c r="T1" s="137"/>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86</v>
      </c>
    </row>
    <row r="3" spans="2:46" ht="6.95" customHeight="1">
      <c r="B3" s="24"/>
      <c r="C3" s="25"/>
      <c r="D3" s="25"/>
      <c r="E3" s="25"/>
      <c r="F3" s="25"/>
      <c r="G3" s="25"/>
      <c r="H3" s="25"/>
      <c r="I3" s="139"/>
      <c r="J3" s="25"/>
      <c r="K3" s="26"/>
      <c r="AT3" s="23" t="s">
        <v>82</v>
      </c>
    </row>
    <row r="4" spans="2:46" ht="36.95" customHeight="1">
      <c r="B4" s="27"/>
      <c r="C4" s="28"/>
      <c r="D4" s="29" t="s">
        <v>92</v>
      </c>
      <c r="E4" s="28"/>
      <c r="F4" s="28"/>
      <c r="G4" s="28"/>
      <c r="H4" s="28"/>
      <c r="I4" s="140"/>
      <c r="J4" s="28"/>
      <c r="K4" s="30"/>
      <c r="M4" s="31" t="s">
        <v>12</v>
      </c>
      <c r="AT4" s="23" t="s">
        <v>6</v>
      </c>
    </row>
    <row r="5" spans="2:11" ht="6.95" customHeight="1">
      <c r="B5" s="27"/>
      <c r="C5" s="28"/>
      <c r="D5" s="28"/>
      <c r="E5" s="28"/>
      <c r="F5" s="28"/>
      <c r="G5" s="28"/>
      <c r="H5" s="28"/>
      <c r="I5" s="140"/>
      <c r="J5" s="28"/>
      <c r="K5" s="30"/>
    </row>
    <row r="6" spans="2:11" ht="13.5">
      <c r="B6" s="27"/>
      <c r="C6" s="28"/>
      <c r="D6" s="39" t="s">
        <v>18</v>
      </c>
      <c r="E6" s="28"/>
      <c r="F6" s="28"/>
      <c r="G6" s="28"/>
      <c r="H6" s="28"/>
      <c r="I6" s="140"/>
      <c r="J6" s="28"/>
      <c r="K6" s="30"/>
    </row>
    <row r="7" spans="2:11" ht="16.5" customHeight="1">
      <c r="B7" s="27"/>
      <c r="C7" s="28"/>
      <c r="D7" s="28"/>
      <c r="E7" s="279" t="str">
        <f>'Rekapitulace stavby'!K6</f>
        <v>Energetická optimalizace budovy Gymnázia Jiřího Ortena, Jaselská 932, Kutná Hora</v>
      </c>
      <c r="F7" s="39"/>
      <c r="G7" s="39"/>
      <c r="H7" s="39"/>
      <c r="I7" s="140"/>
      <c r="J7" s="28"/>
      <c r="K7" s="30"/>
    </row>
    <row r="8" spans="2:11" s="1" customFormat="1" ht="13.5">
      <c r="B8" s="45"/>
      <c r="C8" s="46"/>
      <c r="D8" s="39" t="s">
        <v>2593</v>
      </c>
      <c r="E8" s="46"/>
      <c r="F8" s="46"/>
      <c r="G8" s="46"/>
      <c r="H8" s="46"/>
      <c r="I8" s="141"/>
      <c r="J8" s="46"/>
      <c r="K8" s="50"/>
    </row>
    <row r="9" spans="2:11" s="1" customFormat="1" ht="36.95" customHeight="1">
      <c r="B9" s="45"/>
      <c r="C9" s="46"/>
      <c r="D9" s="46"/>
      <c r="E9" s="142" t="s">
        <v>2712</v>
      </c>
      <c r="F9" s="46"/>
      <c r="G9" s="46"/>
      <c r="H9" s="46"/>
      <c r="I9" s="141"/>
      <c r="J9" s="46"/>
      <c r="K9" s="50"/>
    </row>
    <row r="10" spans="2:11" s="1" customFormat="1" ht="13.5">
      <c r="B10" s="45"/>
      <c r="C10" s="46"/>
      <c r="D10" s="46"/>
      <c r="E10" s="46"/>
      <c r="F10" s="46"/>
      <c r="G10" s="46"/>
      <c r="H10" s="46"/>
      <c r="I10" s="141"/>
      <c r="J10" s="46"/>
      <c r="K10" s="50"/>
    </row>
    <row r="11" spans="2:11" s="1" customFormat="1" ht="14.4" customHeight="1">
      <c r="B11" s="45"/>
      <c r="C11" s="46"/>
      <c r="D11" s="39" t="s">
        <v>20</v>
      </c>
      <c r="E11" s="46"/>
      <c r="F11" s="34" t="s">
        <v>21</v>
      </c>
      <c r="G11" s="46"/>
      <c r="H11" s="46"/>
      <c r="I11" s="143" t="s">
        <v>22</v>
      </c>
      <c r="J11" s="34" t="s">
        <v>21</v>
      </c>
      <c r="K11" s="50"/>
    </row>
    <row r="12" spans="2:11" s="1" customFormat="1" ht="14.4" customHeight="1">
      <c r="B12" s="45"/>
      <c r="C12" s="46"/>
      <c r="D12" s="39" t="s">
        <v>23</v>
      </c>
      <c r="E12" s="46"/>
      <c r="F12" s="34" t="s">
        <v>24</v>
      </c>
      <c r="G12" s="46"/>
      <c r="H12" s="46"/>
      <c r="I12" s="143" t="s">
        <v>25</v>
      </c>
      <c r="J12" s="144" t="str">
        <f>'Rekapitulace stavby'!AN8</f>
        <v>7. 11. 2017</v>
      </c>
      <c r="K12" s="50"/>
    </row>
    <row r="13" spans="2:11" s="1" customFormat="1" ht="10.8" customHeight="1">
      <c r="B13" s="45"/>
      <c r="C13" s="46"/>
      <c r="D13" s="46"/>
      <c r="E13" s="46"/>
      <c r="F13" s="46"/>
      <c r="G13" s="46"/>
      <c r="H13" s="46"/>
      <c r="I13" s="141"/>
      <c r="J13" s="46"/>
      <c r="K13" s="50"/>
    </row>
    <row r="14" spans="2:11" s="1" customFormat="1" ht="14.4" customHeight="1">
      <c r="B14" s="45"/>
      <c r="C14" s="46"/>
      <c r="D14" s="39" t="s">
        <v>27</v>
      </c>
      <c r="E14" s="46"/>
      <c r="F14" s="46"/>
      <c r="G14" s="46"/>
      <c r="H14" s="46"/>
      <c r="I14" s="143" t="s">
        <v>28</v>
      </c>
      <c r="J14" s="34" t="s">
        <v>21</v>
      </c>
      <c r="K14" s="50"/>
    </row>
    <row r="15" spans="2:11" s="1" customFormat="1" ht="18" customHeight="1">
      <c r="B15" s="45"/>
      <c r="C15" s="46"/>
      <c r="D15" s="46"/>
      <c r="E15" s="34" t="s">
        <v>29</v>
      </c>
      <c r="F15" s="46"/>
      <c r="G15" s="46"/>
      <c r="H15" s="46"/>
      <c r="I15" s="143" t="s">
        <v>30</v>
      </c>
      <c r="J15" s="34" t="s">
        <v>21</v>
      </c>
      <c r="K15" s="50"/>
    </row>
    <row r="16" spans="2:11" s="1" customFormat="1" ht="6.95" customHeight="1">
      <c r="B16" s="45"/>
      <c r="C16" s="46"/>
      <c r="D16" s="46"/>
      <c r="E16" s="46"/>
      <c r="F16" s="46"/>
      <c r="G16" s="46"/>
      <c r="H16" s="46"/>
      <c r="I16" s="141"/>
      <c r="J16" s="46"/>
      <c r="K16" s="50"/>
    </row>
    <row r="17" spans="2:11" s="1" customFormat="1" ht="14.4" customHeight="1">
      <c r="B17" s="45"/>
      <c r="C17" s="46"/>
      <c r="D17" s="39" t="s">
        <v>31</v>
      </c>
      <c r="E17" s="46"/>
      <c r="F17" s="46"/>
      <c r="G17" s="46"/>
      <c r="H17" s="46"/>
      <c r="I17" s="143"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3" t="s">
        <v>30</v>
      </c>
      <c r="J18" s="34" t="str">
        <f>IF('Rekapitulace stavby'!AN14="Vyplň údaj","",IF('Rekapitulace stavby'!AN14="","",'Rekapitulace stavby'!AN14))</f>
        <v/>
      </c>
      <c r="K18" s="50"/>
    </row>
    <row r="19" spans="2:11" s="1" customFormat="1" ht="6.95" customHeight="1">
      <c r="B19" s="45"/>
      <c r="C19" s="46"/>
      <c r="D19" s="46"/>
      <c r="E19" s="46"/>
      <c r="F19" s="46"/>
      <c r="G19" s="46"/>
      <c r="H19" s="46"/>
      <c r="I19" s="141"/>
      <c r="J19" s="46"/>
      <c r="K19" s="50"/>
    </row>
    <row r="20" spans="2:11" s="1" customFormat="1" ht="14.4" customHeight="1">
      <c r="B20" s="45"/>
      <c r="C20" s="46"/>
      <c r="D20" s="39" t="s">
        <v>33</v>
      </c>
      <c r="E20" s="46"/>
      <c r="F20" s="46"/>
      <c r="G20" s="46"/>
      <c r="H20" s="46"/>
      <c r="I20" s="143" t="s">
        <v>28</v>
      </c>
      <c r="J20" s="34" t="s">
        <v>21</v>
      </c>
      <c r="K20" s="50"/>
    </row>
    <row r="21" spans="2:11" s="1" customFormat="1" ht="18" customHeight="1">
      <c r="B21" s="45"/>
      <c r="C21" s="46"/>
      <c r="D21" s="46"/>
      <c r="E21" s="34" t="s">
        <v>34</v>
      </c>
      <c r="F21" s="46"/>
      <c r="G21" s="46"/>
      <c r="H21" s="46"/>
      <c r="I21" s="143" t="s">
        <v>30</v>
      </c>
      <c r="J21" s="34" t="s">
        <v>21</v>
      </c>
      <c r="K21" s="50"/>
    </row>
    <row r="22" spans="2:11" s="1" customFormat="1" ht="6.95" customHeight="1">
      <c r="B22" s="45"/>
      <c r="C22" s="46"/>
      <c r="D22" s="46"/>
      <c r="E22" s="46"/>
      <c r="F22" s="46"/>
      <c r="G22" s="46"/>
      <c r="H22" s="46"/>
      <c r="I22" s="141"/>
      <c r="J22" s="46"/>
      <c r="K22" s="50"/>
    </row>
    <row r="23" spans="2:11" s="1" customFormat="1" ht="14.4" customHeight="1">
      <c r="B23" s="45"/>
      <c r="C23" s="46"/>
      <c r="D23" s="39" t="s">
        <v>36</v>
      </c>
      <c r="E23" s="46"/>
      <c r="F23" s="46"/>
      <c r="G23" s="46"/>
      <c r="H23" s="46"/>
      <c r="I23" s="141"/>
      <c r="J23" s="46"/>
      <c r="K23" s="50"/>
    </row>
    <row r="24" spans="2:11" s="6" customFormat="1" ht="16.5" customHeight="1">
      <c r="B24" s="145"/>
      <c r="C24" s="146"/>
      <c r="D24" s="146"/>
      <c r="E24" s="43" t="s">
        <v>21</v>
      </c>
      <c r="F24" s="43"/>
      <c r="G24" s="43"/>
      <c r="H24" s="43"/>
      <c r="I24" s="147"/>
      <c r="J24" s="146"/>
      <c r="K24" s="148"/>
    </row>
    <row r="25" spans="2:11" s="1" customFormat="1" ht="6.95" customHeight="1">
      <c r="B25" s="45"/>
      <c r="C25" s="46"/>
      <c r="D25" s="46"/>
      <c r="E25" s="46"/>
      <c r="F25" s="46"/>
      <c r="G25" s="46"/>
      <c r="H25" s="46"/>
      <c r="I25" s="141"/>
      <c r="J25" s="46"/>
      <c r="K25" s="50"/>
    </row>
    <row r="26" spans="2:11" s="1" customFormat="1" ht="6.95" customHeight="1">
      <c r="B26" s="45"/>
      <c r="C26" s="46"/>
      <c r="D26" s="105"/>
      <c r="E26" s="105"/>
      <c r="F26" s="105"/>
      <c r="G26" s="105"/>
      <c r="H26" s="105"/>
      <c r="I26" s="149"/>
      <c r="J26" s="105"/>
      <c r="K26" s="150"/>
    </row>
    <row r="27" spans="2:11" s="1" customFormat="1" ht="25.4" customHeight="1">
      <c r="B27" s="45"/>
      <c r="C27" s="46"/>
      <c r="D27" s="151" t="s">
        <v>38</v>
      </c>
      <c r="E27" s="46"/>
      <c r="F27" s="46"/>
      <c r="G27" s="46"/>
      <c r="H27" s="46"/>
      <c r="I27" s="141"/>
      <c r="J27" s="152">
        <f>ROUND(J81,2)</f>
        <v>0</v>
      </c>
      <c r="K27" s="50"/>
    </row>
    <row r="28" spans="2:11" s="1" customFormat="1" ht="6.95" customHeight="1">
      <c r="B28" s="45"/>
      <c r="C28" s="46"/>
      <c r="D28" s="105"/>
      <c r="E28" s="105"/>
      <c r="F28" s="105"/>
      <c r="G28" s="105"/>
      <c r="H28" s="105"/>
      <c r="I28" s="149"/>
      <c r="J28" s="105"/>
      <c r="K28" s="150"/>
    </row>
    <row r="29" spans="2:11" s="1" customFormat="1" ht="14.4" customHeight="1">
      <c r="B29" s="45"/>
      <c r="C29" s="46"/>
      <c r="D29" s="46"/>
      <c r="E29" s="46"/>
      <c r="F29" s="51" t="s">
        <v>40</v>
      </c>
      <c r="G29" s="46"/>
      <c r="H29" s="46"/>
      <c r="I29" s="153" t="s">
        <v>39</v>
      </c>
      <c r="J29" s="51" t="s">
        <v>41</v>
      </c>
      <c r="K29" s="50"/>
    </row>
    <row r="30" spans="2:11" s="1" customFormat="1" ht="14.4" customHeight="1">
      <c r="B30" s="45"/>
      <c r="C30" s="46"/>
      <c r="D30" s="54" t="s">
        <v>42</v>
      </c>
      <c r="E30" s="54" t="s">
        <v>43</v>
      </c>
      <c r="F30" s="154">
        <f>ROUND(SUM(BE81:BE111),2)</f>
        <v>0</v>
      </c>
      <c r="G30" s="46"/>
      <c r="H30" s="46"/>
      <c r="I30" s="155">
        <v>0.21</v>
      </c>
      <c r="J30" s="154">
        <f>ROUND(ROUND((SUM(BE81:BE111)),2)*I30,2)</f>
        <v>0</v>
      </c>
      <c r="K30" s="50"/>
    </row>
    <row r="31" spans="2:11" s="1" customFormat="1" ht="14.4" customHeight="1">
      <c r="B31" s="45"/>
      <c r="C31" s="46"/>
      <c r="D31" s="46"/>
      <c r="E31" s="54" t="s">
        <v>44</v>
      </c>
      <c r="F31" s="154">
        <f>ROUND(SUM(BF81:BF111),2)</f>
        <v>0</v>
      </c>
      <c r="G31" s="46"/>
      <c r="H31" s="46"/>
      <c r="I31" s="155">
        <v>0.15</v>
      </c>
      <c r="J31" s="154">
        <f>ROUND(ROUND((SUM(BF81:BF111)),2)*I31,2)</f>
        <v>0</v>
      </c>
      <c r="K31" s="50"/>
    </row>
    <row r="32" spans="2:11" s="1" customFormat="1" ht="14.4" customHeight="1" hidden="1">
      <c r="B32" s="45"/>
      <c r="C32" s="46"/>
      <c r="D32" s="46"/>
      <c r="E32" s="54" t="s">
        <v>45</v>
      </c>
      <c r="F32" s="154">
        <f>ROUND(SUM(BG81:BG111),2)</f>
        <v>0</v>
      </c>
      <c r="G32" s="46"/>
      <c r="H32" s="46"/>
      <c r="I32" s="155">
        <v>0.21</v>
      </c>
      <c r="J32" s="154">
        <v>0</v>
      </c>
      <c r="K32" s="50"/>
    </row>
    <row r="33" spans="2:11" s="1" customFormat="1" ht="14.4" customHeight="1" hidden="1">
      <c r="B33" s="45"/>
      <c r="C33" s="46"/>
      <c r="D33" s="46"/>
      <c r="E33" s="54" t="s">
        <v>46</v>
      </c>
      <c r="F33" s="154">
        <f>ROUND(SUM(BH81:BH111),2)</f>
        <v>0</v>
      </c>
      <c r="G33" s="46"/>
      <c r="H33" s="46"/>
      <c r="I33" s="155">
        <v>0.15</v>
      </c>
      <c r="J33" s="154">
        <v>0</v>
      </c>
      <c r="K33" s="50"/>
    </row>
    <row r="34" spans="2:11" s="1" customFormat="1" ht="14.4" customHeight="1" hidden="1">
      <c r="B34" s="45"/>
      <c r="C34" s="46"/>
      <c r="D34" s="46"/>
      <c r="E34" s="54" t="s">
        <v>47</v>
      </c>
      <c r="F34" s="154">
        <f>ROUND(SUM(BI81:BI111),2)</f>
        <v>0</v>
      </c>
      <c r="G34" s="46"/>
      <c r="H34" s="46"/>
      <c r="I34" s="155">
        <v>0</v>
      </c>
      <c r="J34" s="154">
        <v>0</v>
      </c>
      <c r="K34" s="50"/>
    </row>
    <row r="35" spans="2:11" s="1" customFormat="1" ht="6.95" customHeight="1">
      <c r="B35" s="45"/>
      <c r="C35" s="46"/>
      <c r="D35" s="46"/>
      <c r="E35" s="46"/>
      <c r="F35" s="46"/>
      <c r="G35" s="46"/>
      <c r="H35" s="46"/>
      <c r="I35" s="141"/>
      <c r="J35" s="46"/>
      <c r="K35" s="50"/>
    </row>
    <row r="36" spans="2:11" s="1" customFormat="1" ht="25.4" customHeight="1">
      <c r="B36" s="45"/>
      <c r="C36" s="156"/>
      <c r="D36" s="157" t="s">
        <v>48</v>
      </c>
      <c r="E36" s="97"/>
      <c r="F36" s="97"/>
      <c r="G36" s="158" t="s">
        <v>49</v>
      </c>
      <c r="H36" s="159" t="s">
        <v>50</v>
      </c>
      <c r="I36" s="160"/>
      <c r="J36" s="161">
        <f>SUM(J27:J34)</f>
        <v>0</v>
      </c>
      <c r="K36" s="162"/>
    </row>
    <row r="37" spans="2:11" s="1" customFormat="1" ht="14.4" customHeight="1">
      <c r="B37" s="66"/>
      <c r="C37" s="67"/>
      <c r="D37" s="67"/>
      <c r="E37" s="67"/>
      <c r="F37" s="67"/>
      <c r="G37" s="67"/>
      <c r="H37" s="67"/>
      <c r="I37" s="163"/>
      <c r="J37" s="67"/>
      <c r="K37" s="68"/>
    </row>
    <row r="41" spans="2:11" s="1" customFormat="1" ht="6.95" customHeight="1">
      <c r="B41" s="164"/>
      <c r="C41" s="165"/>
      <c r="D41" s="165"/>
      <c r="E41" s="165"/>
      <c r="F41" s="165"/>
      <c r="G41" s="165"/>
      <c r="H41" s="165"/>
      <c r="I41" s="166"/>
      <c r="J41" s="165"/>
      <c r="K41" s="167"/>
    </row>
    <row r="42" spans="2:11" s="1" customFormat="1" ht="36.95" customHeight="1">
      <c r="B42" s="45"/>
      <c r="C42" s="29" t="s">
        <v>93</v>
      </c>
      <c r="D42" s="46"/>
      <c r="E42" s="46"/>
      <c r="F42" s="46"/>
      <c r="G42" s="46"/>
      <c r="H42" s="46"/>
      <c r="I42" s="141"/>
      <c r="J42" s="46"/>
      <c r="K42" s="50"/>
    </row>
    <row r="43" spans="2:11" s="1" customFormat="1" ht="6.95" customHeight="1">
      <c r="B43" s="45"/>
      <c r="C43" s="46"/>
      <c r="D43" s="46"/>
      <c r="E43" s="46"/>
      <c r="F43" s="46"/>
      <c r="G43" s="46"/>
      <c r="H43" s="46"/>
      <c r="I43" s="141"/>
      <c r="J43" s="46"/>
      <c r="K43" s="50"/>
    </row>
    <row r="44" spans="2:11" s="1" customFormat="1" ht="14.4" customHeight="1">
      <c r="B44" s="45"/>
      <c r="C44" s="39" t="s">
        <v>18</v>
      </c>
      <c r="D44" s="46"/>
      <c r="E44" s="46"/>
      <c r="F44" s="46"/>
      <c r="G44" s="46"/>
      <c r="H44" s="46"/>
      <c r="I44" s="141"/>
      <c r="J44" s="46"/>
      <c r="K44" s="50"/>
    </row>
    <row r="45" spans="2:11" s="1" customFormat="1" ht="16.5" customHeight="1">
      <c r="B45" s="45"/>
      <c r="C45" s="46"/>
      <c r="D45" s="46"/>
      <c r="E45" s="279" t="str">
        <f>E7</f>
        <v>Energetická optimalizace budovy Gymnázia Jiřího Ortena, Jaselská 932, Kutná Hora</v>
      </c>
      <c r="F45" s="39"/>
      <c r="G45" s="39"/>
      <c r="H45" s="39"/>
      <c r="I45" s="141"/>
      <c r="J45" s="46"/>
      <c r="K45" s="50"/>
    </row>
    <row r="46" spans="2:11" s="1" customFormat="1" ht="14.4" customHeight="1">
      <c r="B46" s="45"/>
      <c r="C46" s="39" t="s">
        <v>2593</v>
      </c>
      <c r="D46" s="46"/>
      <c r="E46" s="46"/>
      <c r="F46" s="46"/>
      <c r="G46" s="46"/>
      <c r="H46" s="46"/>
      <c r="I46" s="141"/>
      <c r="J46" s="46"/>
      <c r="K46" s="50"/>
    </row>
    <row r="47" spans="2:11" s="1" customFormat="1" ht="17.25" customHeight="1">
      <c r="B47" s="45"/>
      <c r="C47" s="46"/>
      <c r="D47" s="46"/>
      <c r="E47" s="142" t="str">
        <f>E9</f>
        <v>Hromosvod - Hromosvod</v>
      </c>
      <c r="F47" s="46"/>
      <c r="G47" s="46"/>
      <c r="H47" s="46"/>
      <c r="I47" s="141"/>
      <c r="J47" s="46"/>
      <c r="K47" s="50"/>
    </row>
    <row r="48" spans="2:11" s="1" customFormat="1" ht="6.95" customHeight="1">
      <c r="B48" s="45"/>
      <c r="C48" s="46"/>
      <c r="D48" s="46"/>
      <c r="E48" s="46"/>
      <c r="F48" s="46"/>
      <c r="G48" s="46"/>
      <c r="H48" s="46"/>
      <c r="I48" s="141"/>
      <c r="J48" s="46"/>
      <c r="K48" s="50"/>
    </row>
    <row r="49" spans="2:11" s="1" customFormat="1" ht="18" customHeight="1">
      <c r="B49" s="45"/>
      <c r="C49" s="39" t="s">
        <v>23</v>
      </c>
      <c r="D49" s="46"/>
      <c r="E49" s="46"/>
      <c r="F49" s="34" t="str">
        <f>F12</f>
        <v>Jaselská 932, Kutná Hora</v>
      </c>
      <c r="G49" s="46"/>
      <c r="H49" s="46"/>
      <c r="I49" s="143" t="s">
        <v>25</v>
      </c>
      <c r="J49" s="144" t="str">
        <f>IF(J12="","",J12)</f>
        <v>7. 11. 2017</v>
      </c>
      <c r="K49" s="50"/>
    </row>
    <row r="50" spans="2:11" s="1" customFormat="1" ht="6.95" customHeight="1">
      <c r="B50" s="45"/>
      <c r="C50" s="46"/>
      <c r="D50" s="46"/>
      <c r="E50" s="46"/>
      <c r="F50" s="46"/>
      <c r="G50" s="46"/>
      <c r="H50" s="46"/>
      <c r="I50" s="141"/>
      <c r="J50" s="46"/>
      <c r="K50" s="50"/>
    </row>
    <row r="51" spans="2:11" s="1" customFormat="1" ht="13.5">
      <c r="B51" s="45"/>
      <c r="C51" s="39" t="s">
        <v>27</v>
      </c>
      <c r="D51" s="46"/>
      <c r="E51" s="46"/>
      <c r="F51" s="34" t="str">
        <f>E15</f>
        <v>Gymnázium Jiřího Ortena</v>
      </c>
      <c r="G51" s="46"/>
      <c r="H51" s="46"/>
      <c r="I51" s="143" t="s">
        <v>33</v>
      </c>
      <c r="J51" s="43" t="str">
        <f>E21</f>
        <v>DOMUSDESIGN</v>
      </c>
      <c r="K51" s="50"/>
    </row>
    <row r="52" spans="2:11" s="1" customFormat="1" ht="14.4" customHeight="1">
      <c r="B52" s="45"/>
      <c r="C52" s="39" t="s">
        <v>31</v>
      </c>
      <c r="D52" s="46"/>
      <c r="E52" s="46"/>
      <c r="F52" s="34" t="str">
        <f>IF(E18="","",E18)</f>
        <v/>
      </c>
      <c r="G52" s="46"/>
      <c r="H52" s="46"/>
      <c r="I52" s="141"/>
      <c r="J52" s="168"/>
      <c r="K52" s="50"/>
    </row>
    <row r="53" spans="2:11" s="1" customFormat="1" ht="10.3" customHeight="1">
      <c r="B53" s="45"/>
      <c r="C53" s="46"/>
      <c r="D53" s="46"/>
      <c r="E53" s="46"/>
      <c r="F53" s="46"/>
      <c r="G53" s="46"/>
      <c r="H53" s="46"/>
      <c r="I53" s="141"/>
      <c r="J53" s="46"/>
      <c r="K53" s="50"/>
    </row>
    <row r="54" spans="2:11" s="1" customFormat="1" ht="29.25" customHeight="1">
      <c r="B54" s="45"/>
      <c r="C54" s="169" t="s">
        <v>94</v>
      </c>
      <c r="D54" s="156"/>
      <c r="E54" s="156"/>
      <c r="F54" s="156"/>
      <c r="G54" s="156"/>
      <c r="H54" s="156"/>
      <c r="I54" s="170"/>
      <c r="J54" s="171" t="s">
        <v>95</v>
      </c>
      <c r="K54" s="172"/>
    </row>
    <row r="55" spans="2:11" s="1" customFormat="1" ht="10.3" customHeight="1">
      <c r="B55" s="45"/>
      <c r="C55" s="46"/>
      <c r="D55" s="46"/>
      <c r="E55" s="46"/>
      <c r="F55" s="46"/>
      <c r="G55" s="46"/>
      <c r="H55" s="46"/>
      <c r="I55" s="141"/>
      <c r="J55" s="46"/>
      <c r="K55" s="50"/>
    </row>
    <row r="56" spans="2:47" s="1" customFormat="1" ht="29.25" customHeight="1">
      <c r="B56" s="45"/>
      <c r="C56" s="173" t="s">
        <v>96</v>
      </c>
      <c r="D56" s="46"/>
      <c r="E56" s="46"/>
      <c r="F56" s="46"/>
      <c r="G56" s="46"/>
      <c r="H56" s="46"/>
      <c r="I56" s="141"/>
      <c r="J56" s="152">
        <f>J81</f>
        <v>0</v>
      </c>
      <c r="K56" s="50"/>
      <c r="AU56" s="23" t="s">
        <v>97</v>
      </c>
    </row>
    <row r="57" spans="2:11" s="7" customFormat="1" ht="24.95" customHeight="1">
      <c r="B57" s="174"/>
      <c r="C57" s="175"/>
      <c r="D57" s="176" t="s">
        <v>2713</v>
      </c>
      <c r="E57" s="177"/>
      <c r="F57" s="177"/>
      <c r="G57" s="177"/>
      <c r="H57" s="177"/>
      <c r="I57" s="178"/>
      <c r="J57" s="179">
        <f>J82</f>
        <v>0</v>
      </c>
      <c r="K57" s="180"/>
    </row>
    <row r="58" spans="2:11" s="7" customFormat="1" ht="24.95" customHeight="1">
      <c r="B58" s="174"/>
      <c r="C58" s="175"/>
      <c r="D58" s="176" t="s">
        <v>2714</v>
      </c>
      <c r="E58" s="177"/>
      <c r="F58" s="177"/>
      <c r="G58" s="177"/>
      <c r="H58" s="177"/>
      <c r="I58" s="178"/>
      <c r="J58" s="179">
        <f>J92</f>
        <v>0</v>
      </c>
      <c r="K58" s="180"/>
    </row>
    <row r="59" spans="2:11" s="7" customFormat="1" ht="24.95" customHeight="1">
      <c r="B59" s="174"/>
      <c r="C59" s="175"/>
      <c r="D59" s="176" t="s">
        <v>2715</v>
      </c>
      <c r="E59" s="177"/>
      <c r="F59" s="177"/>
      <c r="G59" s="177"/>
      <c r="H59" s="177"/>
      <c r="I59" s="178"/>
      <c r="J59" s="179">
        <f>J97</f>
        <v>0</v>
      </c>
      <c r="K59" s="180"/>
    </row>
    <row r="60" spans="2:11" s="7" customFormat="1" ht="24.95" customHeight="1">
      <c r="B60" s="174"/>
      <c r="C60" s="175"/>
      <c r="D60" s="176" t="s">
        <v>2716</v>
      </c>
      <c r="E60" s="177"/>
      <c r="F60" s="177"/>
      <c r="G60" s="177"/>
      <c r="H60" s="177"/>
      <c r="I60" s="178"/>
      <c r="J60" s="179">
        <f>J99</f>
        <v>0</v>
      </c>
      <c r="K60" s="180"/>
    </row>
    <row r="61" spans="2:11" s="7" customFormat="1" ht="24.95" customHeight="1">
      <c r="B61" s="174"/>
      <c r="C61" s="175"/>
      <c r="D61" s="176" t="s">
        <v>2717</v>
      </c>
      <c r="E61" s="177"/>
      <c r="F61" s="177"/>
      <c r="G61" s="177"/>
      <c r="H61" s="177"/>
      <c r="I61" s="178"/>
      <c r="J61" s="179">
        <f>J108</f>
        <v>0</v>
      </c>
      <c r="K61" s="180"/>
    </row>
    <row r="62" spans="2:11" s="1" customFormat="1" ht="21.8" customHeight="1">
      <c r="B62" s="45"/>
      <c r="C62" s="46"/>
      <c r="D62" s="46"/>
      <c r="E62" s="46"/>
      <c r="F62" s="46"/>
      <c r="G62" s="46"/>
      <c r="H62" s="46"/>
      <c r="I62" s="141"/>
      <c r="J62" s="46"/>
      <c r="K62" s="50"/>
    </row>
    <row r="63" spans="2:11" s="1" customFormat="1" ht="6.95" customHeight="1">
      <c r="B63" s="66"/>
      <c r="C63" s="67"/>
      <c r="D63" s="67"/>
      <c r="E63" s="67"/>
      <c r="F63" s="67"/>
      <c r="G63" s="67"/>
      <c r="H63" s="67"/>
      <c r="I63" s="163"/>
      <c r="J63" s="67"/>
      <c r="K63" s="68"/>
    </row>
    <row r="67" spans="2:12" s="1" customFormat="1" ht="6.95" customHeight="1">
      <c r="B67" s="69"/>
      <c r="C67" s="70"/>
      <c r="D67" s="70"/>
      <c r="E67" s="70"/>
      <c r="F67" s="70"/>
      <c r="G67" s="70"/>
      <c r="H67" s="70"/>
      <c r="I67" s="166"/>
      <c r="J67" s="70"/>
      <c r="K67" s="70"/>
      <c r="L67" s="71"/>
    </row>
    <row r="68" spans="2:12" s="1" customFormat="1" ht="36.95" customHeight="1">
      <c r="B68" s="45"/>
      <c r="C68" s="72" t="s">
        <v>142</v>
      </c>
      <c r="D68" s="73"/>
      <c r="E68" s="73"/>
      <c r="F68" s="73"/>
      <c r="G68" s="73"/>
      <c r="H68" s="73"/>
      <c r="I68" s="188"/>
      <c r="J68" s="73"/>
      <c r="K68" s="73"/>
      <c r="L68" s="71"/>
    </row>
    <row r="69" spans="2:12" s="1" customFormat="1" ht="6.95" customHeight="1">
      <c r="B69" s="45"/>
      <c r="C69" s="73"/>
      <c r="D69" s="73"/>
      <c r="E69" s="73"/>
      <c r="F69" s="73"/>
      <c r="G69" s="73"/>
      <c r="H69" s="73"/>
      <c r="I69" s="188"/>
      <c r="J69" s="73"/>
      <c r="K69" s="73"/>
      <c r="L69" s="71"/>
    </row>
    <row r="70" spans="2:12" s="1" customFormat="1" ht="14.4" customHeight="1">
      <c r="B70" s="45"/>
      <c r="C70" s="75" t="s">
        <v>18</v>
      </c>
      <c r="D70" s="73"/>
      <c r="E70" s="73"/>
      <c r="F70" s="73"/>
      <c r="G70" s="73"/>
      <c r="H70" s="73"/>
      <c r="I70" s="188"/>
      <c r="J70" s="73"/>
      <c r="K70" s="73"/>
      <c r="L70" s="71"/>
    </row>
    <row r="71" spans="2:12" s="1" customFormat="1" ht="16.5" customHeight="1">
      <c r="B71" s="45"/>
      <c r="C71" s="73"/>
      <c r="D71" s="73"/>
      <c r="E71" s="280" t="str">
        <f>E7</f>
        <v>Energetická optimalizace budovy Gymnázia Jiřího Ortena, Jaselská 932, Kutná Hora</v>
      </c>
      <c r="F71" s="75"/>
      <c r="G71" s="75"/>
      <c r="H71" s="75"/>
      <c r="I71" s="188"/>
      <c r="J71" s="73"/>
      <c r="K71" s="73"/>
      <c r="L71" s="71"/>
    </row>
    <row r="72" spans="2:12" s="1" customFormat="1" ht="14.4" customHeight="1">
      <c r="B72" s="45"/>
      <c r="C72" s="75" t="s">
        <v>2593</v>
      </c>
      <c r="D72" s="73"/>
      <c r="E72" s="73"/>
      <c r="F72" s="73"/>
      <c r="G72" s="73"/>
      <c r="H72" s="73"/>
      <c r="I72" s="188"/>
      <c r="J72" s="73"/>
      <c r="K72" s="73"/>
      <c r="L72" s="71"/>
    </row>
    <row r="73" spans="2:12" s="1" customFormat="1" ht="17.25" customHeight="1">
      <c r="B73" s="45"/>
      <c r="C73" s="73"/>
      <c r="D73" s="73"/>
      <c r="E73" s="81" t="str">
        <f>E9</f>
        <v>Hromosvod - Hromosvod</v>
      </c>
      <c r="F73" s="73"/>
      <c r="G73" s="73"/>
      <c r="H73" s="73"/>
      <c r="I73" s="188"/>
      <c r="J73" s="73"/>
      <c r="K73" s="73"/>
      <c r="L73" s="71"/>
    </row>
    <row r="74" spans="2:12" s="1" customFormat="1" ht="6.95" customHeight="1">
      <c r="B74" s="45"/>
      <c r="C74" s="73"/>
      <c r="D74" s="73"/>
      <c r="E74" s="73"/>
      <c r="F74" s="73"/>
      <c r="G74" s="73"/>
      <c r="H74" s="73"/>
      <c r="I74" s="188"/>
      <c r="J74" s="73"/>
      <c r="K74" s="73"/>
      <c r="L74" s="71"/>
    </row>
    <row r="75" spans="2:12" s="1" customFormat="1" ht="18" customHeight="1">
      <c r="B75" s="45"/>
      <c r="C75" s="75" t="s">
        <v>23</v>
      </c>
      <c r="D75" s="73"/>
      <c r="E75" s="73"/>
      <c r="F75" s="189" t="str">
        <f>F12</f>
        <v>Jaselská 932, Kutná Hora</v>
      </c>
      <c r="G75" s="73"/>
      <c r="H75" s="73"/>
      <c r="I75" s="190" t="s">
        <v>25</v>
      </c>
      <c r="J75" s="84" t="str">
        <f>IF(J12="","",J12)</f>
        <v>7. 11. 2017</v>
      </c>
      <c r="K75" s="73"/>
      <c r="L75" s="71"/>
    </row>
    <row r="76" spans="2:12" s="1" customFormat="1" ht="6.95" customHeight="1">
      <c r="B76" s="45"/>
      <c r="C76" s="73"/>
      <c r="D76" s="73"/>
      <c r="E76" s="73"/>
      <c r="F76" s="73"/>
      <c r="G76" s="73"/>
      <c r="H76" s="73"/>
      <c r="I76" s="188"/>
      <c r="J76" s="73"/>
      <c r="K76" s="73"/>
      <c r="L76" s="71"/>
    </row>
    <row r="77" spans="2:12" s="1" customFormat="1" ht="13.5">
      <c r="B77" s="45"/>
      <c r="C77" s="75" t="s">
        <v>27</v>
      </c>
      <c r="D77" s="73"/>
      <c r="E77" s="73"/>
      <c r="F77" s="189" t="str">
        <f>E15</f>
        <v>Gymnázium Jiřího Ortena</v>
      </c>
      <c r="G77" s="73"/>
      <c r="H77" s="73"/>
      <c r="I77" s="190" t="s">
        <v>33</v>
      </c>
      <c r="J77" s="189" t="str">
        <f>E21</f>
        <v>DOMUSDESIGN</v>
      </c>
      <c r="K77" s="73"/>
      <c r="L77" s="71"/>
    </row>
    <row r="78" spans="2:12" s="1" customFormat="1" ht="14.4" customHeight="1">
      <c r="B78" s="45"/>
      <c r="C78" s="75" t="s">
        <v>31</v>
      </c>
      <c r="D78" s="73"/>
      <c r="E78" s="73"/>
      <c r="F78" s="189" t="str">
        <f>IF(E18="","",E18)</f>
        <v/>
      </c>
      <c r="G78" s="73"/>
      <c r="H78" s="73"/>
      <c r="I78" s="188"/>
      <c r="J78" s="73"/>
      <c r="K78" s="73"/>
      <c r="L78" s="71"/>
    </row>
    <row r="79" spans="2:12" s="1" customFormat="1" ht="10.3" customHeight="1">
      <c r="B79" s="45"/>
      <c r="C79" s="73"/>
      <c r="D79" s="73"/>
      <c r="E79" s="73"/>
      <c r="F79" s="73"/>
      <c r="G79" s="73"/>
      <c r="H79" s="73"/>
      <c r="I79" s="188"/>
      <c r="J79" s="73"/>
      <c r="K79" s="73"/>
      <c r="L79" s="71"/>
    </row>
    <row r="80" spans="2:20" s="9" customFormat="1" ht="29.25" customHeight="1">
      <c r="B80" s="191"/>
      <c r="C80" s="192" t="s">
        <v>143</v>
      </c>
      <c r="D80" s="193" t="s">
        <v>57</v>
      </c>
      <c r="E80" s="193" t="s">
        <v>53</v>
      </c>
      <c r="F80" s="193" t="s">
        <v>144</v>
      </c>
      <c r="G80" s="193" t="s">
        <v>145</v>
      </c>
      <c r="H80" s="193" t="s">
        <v>146</v>
      </c>
      <c r="I80" s="194" t="s">
        <v>147</v>
      </c>
      <c r="J80" s="193" t="s">
        <v>95</v>
      </c>
      <c r="K80" s="195" t="s">
        <v>148</v>
      </c>
      <c r="L80" s="196"/>
      <c r="M80" s="101" t="s">
        <v>149</v>
      </c>
      <c r="N80" s="102" t="s">
        <v>42</v>
      </c>
      <c r="O80" s="102" t="s">
        <v>150</v>
      </c>
      <c r="P80" s="102" t="s">
        <v>151</v>
      </c>
      <c r="Q80" s="102" t="s">
        <v>152</v>
      </c>
      <c r="R80" s="102" t="s">
        <v>153</v>
      </c>
      <c r="S80" s="102" t="s">
        <v>154</v>
      </c>
      <c r="T80" s="103" t="s">
        <v>155</v>
      </c>
    </row>
    <row r="81" spans="2:63" s="1" customFormat="1" ht="29.25" customHeight="1">
      <c r="B81" s="45"/>
      <c r="C81" s="107" t="s">
        <v>96</v>
      </c>
      <c r="D81" s="73"/>
      <c r="E81" s="73"/>
      <c r="F81" s="73"/>
      <c r="G81" s="73"/>
      <c r="H81" s="73"/>
      <c r="I81" s="188"/>
      <c r="J81" s="197">
        <f>BK81</f>
        <v>0</v>
      </c>
      <c r="K81" s="73"/>
      <c r="L81" s="71"/>
      <c r="M81" s="104"/>
      <c r="N81" s="105"/>
      <c r="O81" s="105"/>
      <c r="P81" s="198">
        <f>P82+P92+P97+P99+P108</f>
        <v>0</v>
      </c>
      <c r="Q81" s="105"/>
      <c r="R81" s="198">
        <f>R82+R92+R97+R99+R108</f>
        <v>0</v>
      </c>
      <c r="S81" s="105"/>
      <c r="T81" s="199">
        <f>T82+T92+T97+T99+T108</f>
        <v>0</v>
      </c>
      <c r="AT81" s="23" t="s">
        <v>71</v>
      </c>
      <c r="AU81" s="23" t="s">
        <v>97</v>
      </c>
      <c r="BK81" s="200">
        <f>BK82+BK92+BK97+BK99+BK108</f>
        <v>0</v>
      </c>
    </row>
    <row r="82" spans="2:63" s="10" customFormat="1" ht="37.4" customHeight="1">
      <c r="B82" s="201"/>
      <c r="C82" s="202"/>
      <c r="D82" s="203" t="s">
        <v>71</v>
      </c>
      <c r="E82" s="204" t="s">
        <v>2597</v>
      </c>
      <c r="F82" s="204" t="s">
        <v>2718</v>
      </c>
      <c r="G82" s="202"/>
      <c r="H82" s="202"/>
      <c r="I82" s="205"/>
      <c r="J82" s="206">
        <f>BK82</f>
        <v>0</v>
      </c>
      <c r="K82" s="202"/>
      <c r="L82" s="207"/>
      <c r="M82" s="208"/>
      <c r="N82" s="209"/>
      <c r="O82" s="209"/>
      <c r="P82" s="210">
        <f>SUM(P83:P91)</f>
        <v>0</v>
      </c>
      <c r="Q82" s="209"/>
      <c r="R82" s="210">
        <f>SUM(R83:R91)</f>
        <v>0</v>
      </c>
      <c r="S82" s="209"/>
      <c r="T82" s="211">
        <f>SUM(T83:T91)</f>
        <v>0</v>
      </c>
      <c r="AR82" s="212" t="s">
        <v>77</v>
      </c>
      <c r="AT82" s="213" t="s">
        <v>71</v>
      </c>
      <c r="AU82" s="213" t="s">
        <v>72</v>
      </c>
      <c r="AY82" s="212" t="s">
        <v>158</v>
      </c>
      <c r="BK82" s="214">
        <f>SUM(BK83:BK91)</f>
        <v>0</v>
      </c>
    </row>
    <row r="83" spans="2:65" s="1" customFormat="1" ht="25.5" customHeight="1">
      <c r="B83" s="45"/>
      <c r="C83" s="217" t="s">
        <v>77</v>
      </c>
      <c r="D83" s="217" t="s">
        <v>160</v>
      </c>
      <c r="E83" s="218" t="s">
        <v>2719</v>
      </c>
      <c r="F83" s="219" t="s">
        <v>2720</v>
      </c>
      <c r="G83" s="220" t="s">
        <v>332</v>
      </c>
      <c r="H83" s="221">
        <v>1050</v>
      </c>
      <c r="I83" s="222"/>
      <c r="J83" s="223">
        <f>ROUND(I83*H83,2)</f>
        <v>0</v>
      </c>
      <c r="K83" s="219" t="s">
        <v>21</v>
      </c>
      <c r="L83" s="71"/>
      <c r="M83" s="224" t="s">
        <v>21</v>
      </c>
      <c r="N83" s="225" t="s">
        <v>43</v>
      </c>
      <c r="O83" s="46"/>
      <c r="P83" s="226">
        <f>O83*H83</f>
        <v>0</v>
      </c>
      <c r="Q83" s="226">
        <v>0</v>
      </c>
      <c r="R83" s="226">
        <f>Q83*H83</f>
        <v>0</v>
      </c>
      <c r="S83" s="226">
        <v>0</v>
      </c>
      <c r="T83" s="227">
        <f>S83*H83</f>
        <v>0</v>
      </c>
      <c r="AR83" s="23" t="s">
        <v>165</v>
      </c>
      <c r="AT83" s="23" t="s">
        <v>160</v>
      </c>
      <c r="AU83" s="23" t="s">
        <v>77</v>
      </c>
      <c r="AY83" s="23" t="s">
        <v>158</v>
      </c>
      <c r="BE83" s="228">
        <f>IF(N83="základní",J83,0)</f>
        <v>0</v>
      </c>
      <c r="BF83" s="228">
        <f>IF(N83="snížená",J83,0)</f>
        <v>0</v>
      </c>
      <c r="BG83" s="228">
        <f>IF(N83="zákl. přenesená",J83,0)</f>
        <v>0</v>
      </c>
      <c r="BH83" s="228">
        <f>IF(N83="sníž. přenesená",J83,0)</f>
        <v>0</v>
      </c>
      <c r="BI83" s="228">
        <f>IF(N83="nulová",J83,0)</f>
        <v>0</v>
      </c>
      <c r="BJ83" s="23" t="s">
        <v>77</v>
      </c>
      <c r="BK83" s="228">
        <f>ROUND(I83*H83,2)</f>
        <v>0</v>
      </c>
      <c r="BL83" s="23" t="s">
        <v>165</v>
      </c>
      <c r="BM83" s="23" t="s">
        <v>82</v>
      </c>
    </row>
    <row r="84" spans="2:65" s="1" customFormat="1" ht="16.5" customHeight="1">
      <c r="B84" s="45"/>
      <c r="C84" s="217" t="s">
        <v>82</v>
      </c>
      <c r="D84" s="217" t="s">
        <v>160</v>
      </c>
      <c r="E84" s="218" t="s">
        <v>2721</v>
      </c>
      <c r="F84" s="219" t="s">
        <v>2722</v>
      </c>
      <c r="G84" s="220" t="s">
        <v>332</v>
      </c>
      <c r="H84" s="221">
        <v>500</v>
      </c>
      <c r="I84" s="222"/>
      <c r="J84" s="223">
        <f>ROUND(I84*H84,2)</f>
        <v>0</v>
      </c>
      <c r="K84" s="219" t="s">
        <v>21</v>
      </c>
      <c r="L84" s="71"/>
      <c r="M84" s="224" t="s">
        <v>21</v>
      </c>
      <c r="N84" s="225" t="s">
        <v>43</v>
      </c>
      <c r="O84" s="46"/>
      <c r="P84" s="226">
        <f>O84*H84</f>
        <v>0</v>
      </c>
      <c r="Q84" s="226">
        <v>0</v>
      </c>
      <c r="R84" s="226">
        <f>Q84*H84</f>
        <v>0</v>
      </c>
      <c r="S84" s="226">
        <v>0</v>
      </c>
      <c r="T84" s="227">
        <f>S84*H84</f>
        <v>0</v>
      </c>
      <c r="AR84" s="23" t="s">
        <v>165</v>
      </c>
      <c r="AT84" s="23" t="s">
        <v>160</v>
      </c>
      <c r="AU84" s="23" t="s">
        <v>77</v>
      </c>
      <c r="AY84" s="23" t="s">
        <v>158</v>
      </c>
      <c r="BE84" s="228">
        <f>IF(N84="základní",J84,0)</f>
        <v>0</v>
      </c>
      <c r="BF84" s="228">
        <f>IF(N84="snížená",J84,0)</f>
        <v>0</v>
      </c>
      <c r="BG84" s="228">
        <f>IF(N84="zákl. přenesená",J84,0)</f>
        <v>0</v>
      </c>
      <c r="BH84" s="228">
        <f>IF(N84="sníž. přenesená",J84,0)</f>
        <v>0</v>
      </c>
      <c r="BI84" s="228">
        <f>IF(N84="nulová",J84,0)</f>
        <v>0</v>
      </c>
      <c r="BJ84" s="23" t="s">
        <v>77</v>
      </c>
      <c r="BK84" s="228">
        <f>ROUND(I84*H84,2)</f>
        <v>0</v>
      </c>
      <c r="BL84" s="23" t="s">
        <v>165</v>
      </c>
      <c r="BM84" s="23" t="s">
        <v>165</v>
      </c>
    </row>
    <row r="85" spans="2:65" s="1" customFormat="1" ht="16.5" customHeight="1">
      <c r="B85" s="45"/>
      <c r="C85" s="217" t="s">
        <v>172</v>
      </c>
      <c r="D85" s="217" t="s">
        <v>160</v>
      </c>
      <c r="E85" s="218" t="s">
        <v>2723</v>
      </c>
      <c r="F85" s="219" t="s">
        <v>2724</v>
      </c>
      <c r="G85" s="220" t="s">
        <v>332</v>
      </c>
      <c r="H85" s="221">
        <v>75</v>
      </c>
      <c r="I85" s="222"/>
      <c r="J85" s="223">
        <f>ROUND(I85*H85,2)</f>
        <v>0</v>
      </c>
      <c r="K85" s="219" t="s">
        <v>21</v>
      </c>
      <c r="L85" s="71"/>
      <c r="M85" s="224" t="s">
        <v>21</v>
      </c>
      <c r="N85" s="225" t="s">
        <v>43</v>
      </c>
      <c r="O85" s="46"/>
      <c r="P85" s="226">
        <f>O85*H85</f>
        <v>0</v>
      </c>
      <c r="Q85" s="226">
        <v>0</v>
      </c>
      <c r="R85" s="226">
        <f>Q85*H85</f>
        <v>0</v>
      </c>
      <c r="S85" s="226">
        <v>0</v>
      </c>
      <c r="T85" s="227">
        <f>S85*H85</f>
        <v>0</v>
      </c>
      <c r="AR85" s="23" t="s">
        <v>165</v>
      </c>
      <c r="AT85" s="23" t="s">
        <v>160</v>
      </c>
      <c r="AU85" s="23" t="s">
        <v>77</v>
      </c>
      <c r="AY85" s="23" t="s">
        <v>158</v>
      </c>
      <c r="BE85" s="228">
        <f>IF(N85="základní",J85,0)</f>
        <v>0</v>
      </c>
      <c r="BF85" s="228">
        <f>IF(N85="snížená",J85,0)</f>
        <v>0</v>
      </c>
      <c r="BG85" s="228">
        <f>IF(N85="zákl. přenesená",J85,0)</f>
        <v>0</v>
      </c>
      <c r="BH85" s="228">
        <f>IF(N85="sníž. přenesená",J85,0)</f>
        <v>0</v>
      </c>
      <c r="BI85" s="228">
        <f>IF(N85="nulová",J85,0)</f>
        <v>0</v>
      </c>
      <c r="BJ85" s="23" t="s">
        <v>77</v>
      </c>
      <c r="BK85" s="228">
        <f>ROUND(I85*H85,2)</f>
        <v>0</v>
      </c>
      <c r="BL85" s="23" t="s">
        <v>165</v>
      </c>
      <c r="BM85" s="23" t="s">
        <v>184</v>
      </c>
    </row>
    <row r="86" spans="2:65" s="1" customFormat="1" ht="16.5" customHeight="1">
      <c r="B86" s="45"/>
      <c r="C86" s="217" t="s">
        <v>165</v>
      </c>
      <c r="D86" s="217" t="s">
        <v>160</v>
      </c>
      <c r="E86" s="218" t="s">
        <v>2725</v>
      </c>
      <c r="F86" s="219" t="s">
        <v>2726</v>
      </c>
      <c r="G86" s="220" t="s">
        <v>584</v>
      </c>
      <c r="H86" s="221">
        <v>31</v>
      </c>
      <c r="I86" s="222"/>
      <c r="J86" s="223">
        <f>ROUND(I86*H86,2)</f>
        <v>0</v>
      </c>
      <c r="K86" s="219" t="s">
        <v>21</v>
      </c>
      <c r="L86" s="71"/>
      <c r="M86" s="224" t="s">
        <v>21</v>
      </c>
      <c r="N86" s="225" t="s">
        <v>43</v>
      </c>
      <c r="O86" s="46"/>
      <c r="P86" s="226">
        <f>O86*H86</f>
        <v>0</v>
      </c>
      <c r="Q86" s="226">
        <v>0</v>
      </c>
      <c r="R86" s="226">
        <f>Q86*H86</f>
        <v>0</v>
      </c>
      <c r="S86" s="226">
        <v>0</v>
      </c>
      <c r="T86" s="227">
        <f>S86*H86</f>
        <v>0</v>
      </c>
      <c r="AR86" s="23" t="s">
        <v>165</v>
      </c>
      <c r="AT86" s="23" t="s">
        <v>160</v>
      </c>
      <c r="AU86" s="23" t="s">
        <v>77</v>
      </c>
      <c r="AY86" s="23" t="s">
        <v>158</v>
      </c>
      <c r="BE86" s="228">
        <f>IF(N86="základní",J86,0)</f>
        <v>0</v>
      </c>
      <c r="BF86" s="228">
        <f>IF(N86="snížená",J86,0)</f>
        <v>0</v>
      </c>
      <c r="BG86" s="228">
        <f>IF(N86="zákl. přenesená",J86,0)</f>
        <v>0</v>
      </c>
      <c r="BH86" s="228">
        <f>IF(N86="sníž. přenesená",J86,0)</f>
        <v>0</v>
      </c>
      <c r="BI86" s="228">
        <f>IF(N86="nulová",J86,0)</f>
        <v>0</v>
      </c>
      <c r="BJ86" s="23" t="s">
        <v>77</v>
      </c>
      <c r="BK86" s="228">
        <f>ROUND(I86*H86,2)</f>
        <v>0</v>
      </c>
      <c r="BL86" s="23" t="s">
        <v>165</v>
      </c>
      <c r="BM86" s="23" t="s">
        <v>193</v>
      </c>
    </row>
    <row r="87" spans="2:65" s="1" customFormat="1" ht="16.5" customHeight="1">
      <c r="B87" s="45"/>
      <c r="C87" s="217" t="s">
        <v>180</v>
      </c>
      <c r="D87" s="217" t="s">
        <v>160</v>
      </c>
      <c r="E87" s="218" t="s">
        <v>2727</v>
      </c>
      <c r="F87" s="219" t="s">
        <v>2728</v>
      </c>
      <c r="G87" s="220" t="s">
        <v>584</v>
      </c>
      <c r="H87" s="221">
        <v>31</v>
      </c>
      <c r="I87" s="222"/>
      <c r="J87" s="223">
        <f>ROUND(I87*H87,2)</f>
        <v>0</v>
      </c>
      <c r="K87" s="219" t="s">
        <v>21</v>
      </c>
      <c r="L87" s="71"/>
      <c r="M87" s="224" t="s">
        <v>21</v>
      </c>
      <c r="N87" s="225" t="s">
        <v>43</v>
      </c>
      <c r="O87" s="46"/>
      <c r="P87" s="226">
        <f>O87*H87</f>
        <v>0</v>
      </c>
      <c r="Q87" s="226">
        <v>0</v>
      </c>
      <c r="R87" s="226">
        <f>Q87*H87</f>
        <v>0</v>
      </c>
      <c r="S87" s="226">
        <v>0</v>
      </c>
      <c r="T87" s="227">
        <f>S87*H87</f>
        <v>0</v>
      </c>
      <c r="AR87" s="23" t="s">
        <v>165</v>
      </c>
      <c r="AT87" s="23" t="s">
        <v>160</v>
      </c>
      <c r="AU87" s="23" t="s">
        <v>77</v>
      </c>
      <c r="AY87" s="23" t="s">
        <v>158</v>
      </c>
      <c r="BE87" s="228">
        <f>IF(N87="základní",J87,0)</f>
        <v>0</v>
      </c>
      <c r="BF87" s="228">
        <f>IF(N87="snížená",J87,0)</f>
        <v>0</v>
      </c>
      <c r="BG87" s="228">
        <f>IF(N87="zákl. přenesená",J87,0)</f>
        <v>0</v>
      </c>
      <c r="BH87" s="228">
        <f>IF(N87="sníž. přenesená",J87,0)</f>
        <v>0</v>
      </c>
      <c r="BI87" s="228">
        <f>IF(N87="nulová",J87,0)</f>
        <v>0</v>
      </c>
      <c r="BJ87" s="23" t="s">
        <v>77</v>
      </c>
      <c r="BK87" s="228">
        <f>ROUND(I87*H87,2)</f>
        <v>0</v>
      </c>
      <c r="BL87" s="23" t="s">
        <v>165</v>
      </c>
      <c r="BM87" s="23" t="s">
        <v>203</v>
      </c>
    </row>
    <row r="88" spans="2:65" s="1" customFormat="1" ht="16.5" customHeight="1">
      <c r="B88" s="45"/>
      <c r="C88" s="217" t="s">
        <v>184</v>
      </c>
      <c r="D88" s="217" t="s">
        <v>160</v>
      </c>
      <c r="E88" s="218" t="s">
        <v>2729</v>
      </c>
      <c r="F88" s="219" t="s">
        <v>2730</v>
      </c>
      <c r="G88" s="220" t="s">
        <v>584</v>
      </c>
      <c r="H88" s="221">
        <v>2</v>
      </c>
      <c r="I88" s="222"/>
      <c r="J88" s="223">
        <f>ROUND(I88*H88,2)</f>
        <v>0</v>
      </c>
      <c r="K88" s="219" t="s">
        <v>21</v>
      </c>
      <c r="L88" s="71"/>
      <c r="M88" s="224" t="s">
        <v>21</v>
      </c>
      <c r="N88" s="225" t="s">
        <v>43</v>
      </c>
      <c r="O88" s="46"/>
      <c r="P88" s="226">
        <f>O88*H88</f>
        <v>0</v>
      </c>
      <c r="Q88" s="226">
        <v>0</v>
      </c>
      <c r="R88" s="226">
        <f>Q88*H88</f>
        <v>0</v>
      </c>
      <c r="S88" s="226">
        <v>0</v>
      </c>
      <c r="T88" s="227">
        <f>S88*H88</f>
        <v>0</v>
      </c>
      <c r="AR88" s="23" t="s">
        <v>165</v>
      </c>
      <c r="AT88" s="23" t="s">
        <v>160</v>
      </c>
      <c r="AU88" s="23" t="s">
        <v>77</v>
      </c>
      <c r="AY88" s="23" t="s">
        <v>158</v>
      </c>
      <c r="BE88" s="228">
        <f>IF(N88="základní",J88,0)</f>
        <v>0</v>
      </c>
      <c r="BF88" s="228">
        <f>IF(N88="snížená",J88,0)</f>
        <v>0</v>
      </c>
      <c r="BG88" s="228">
        <f>IF(N88="zákl. přenesená",J88,0)</f>
        <v>0</v>
      </c>
      <c r="BH88" s="228">
        <f>IF(N88="sníž. přenesená",J88,0)</f>
        <v>0</v>
      </c>
      <c r="BI88" s="228">
        <f>IF(N88="nulová",J88,0)</f>
        <v>0</v>
      </c>
      <c r="BJ88" s="23" t="s">
        <v>77</v>
      </c>
      <c r="BK88" s="228">
        <f>ROUND(I88*H88,2)</f>
        <v>0</v>
      </c>
      <c r="BL88" s="23" t="s">
        <v>165</v>
      </c>
      <c r="BM88" s="23" t="s">
        <v>217</v>
      </c>
    </row>
    <row r="89" spans="2:65" s="1" customFormat="1" ht="16.5" customHeight="1">
      <c r="B89" s="45"/>
      <c r="C89" s="217" t="s">
        <v>189</v>
      </c>
      <c r="D89" s="217" t="s">
        <v>160</v>
      </c>
      <c r="E89" s="218" t="s">
        <v>2731</v>
      </c>
      <c r="F89" s="219" t="s">
        <v>2732</v>
      </c>
      <c r="G89" s="220" t="s">
        <v>584</v>
      </c>
      <c r="H89" s="221">
        <v>6</v>
      </c>
      <c r="I89" s="222"/>
      <c r="J89" s="223">
        <f>ROUND(I89*H89,2)</f>
        <v>0</v>
      </c>
      <c r="K89" s="219" t="s">
        <v>21</v>
      </c>
      <c r="L89" s="71"/>
      <c r="M89" s="224" t="s">
        <v>21</v>
      </c>
      <c r="N89" s="225" t="s">
        <v>43</v>
      </c>
      <c r="O89" s="46"/>
      <c r="P89" s="226">
        <f>O89*H89</f>
        <v>0</v>
      </c>
      <c r="Q89" s="226">
        <v>0</v>
      </c>
      <c r="R89" s="226">
        <f>Q89*H89</f>
        <v>0</v>
      </c>
      <c r="S89" s="226">
        <v>0</v>
      </c>
      <c r="T89" s="227">
        <f>S89*H89</f>
        <v>0</v>
      </c>
      <c r="AR89" s="23" t="s">
        <v>165</v>
      </c>
      <c r="AT89" s="23" t="s">
        <v>160</v>
      </c>
      <c r="AU89" s="23" t="s">
        <v>77</v>
      </c>
      <c r="AY89" s="23" t="s">
        <v>158</v>
      </c>
      <c r="BE89" s="228">
        <f>IF(N89="základní",J89,0)</f>
        <v>0</v>
      </c>
      <c r="BF89" s="228">
        <f>IF(N89="snížená",J89,0)</f>
        <v>0</v>
      </c>
      <c r="BG89" s="228">
        <f>IF(N89="zákl. přenesená",J89,0)</f>
        <v>0</v>
      </c>
      <c r="BH89" s="228">
        <f>IF(N89="sníž. přenesená",J89,0)</f>
        <v>0</v>
      </c>
      <c r="BI89" s="228">
        <f>IF(N89="nulová",J89,0)</f>
        <v>0</v>
      </c>
      <c r="BJ89" s="23" t="s">
        <v>77</v>
      </c>
      <c r="BK89" s="228">
        <f>ROUND(I89*H89,2)</f>
        <v>0</v>
      </c>
      <c r="BL89" s="23" t="s">
        <v>165</v>
      </c>
      <c r="BM89" s="23" t="s">
        <v>226</v>
      </c>
    </row>
    <row r="90" spans="2:65" s="1" customFormat="1" ht="16.5" customHeight="1">
      <c r="B90" s="45"/>
      <c r="C90" s="217" t="s">
        <v>193</v>
      </c>
      <c r="D90" s="217" t="s">
        <v>160</v>
      </c>
      <c r="E90" s="218" t="s">
        <v>2733</v>
      </c>
      <c r="F90" s="219" t="s">
        <v>2734</v>
      </c>
      <c r="G90" s="220" t="s">
        <v>584</v>
      </c>
      <c r="H90" s="221">
        <v>750</v>
      </c>
      <c r="I90" s="222"/>
      <c r="J90" s="223">
        <f>ROUND(I90*H90,2)</f>
        <v>0</v>
      </c>
      <c r="K90" s="219" t="s">
        <v>21</v>
      </c>
      <c r="L90" s="71"/>
      <c r="M90" s="224" t="s">
        <v>21</v>
      </c>
      <c r="N90" s="225" t="s">
        <v>43</v>
      </c>
      <c r="O90" s="46"/>
      <c r="P90" s="226">
        <f>O90*H90</f>
        <v>0</v>
      </c>
      <c r="Q90" s="226">
        <v>0</v>
      </c>
      <c r="R90" s="226">
        <f>Q90*H90</f>
        <v>0</v>
      </c>
      <c r="S90" s="226">
        <v>0</v>
      </c>
      <c r="T90" s="227">
        <f>S90*H90</f>
        <v>0</v>
      </c>
      <c r="AR90" s="23" t="s">
        <v>165</v>
      </c>
      <c r="AT90" s="23" t="s">
        <v>160</v>
      </c>
      <c r="AU90" s="23" t="s">
        <v>77</v>
      </c>
      <c r="AY90" s="23" t="s">
        <v>158</v>
      </c>
      <c r="BE90" s="228">
        <f>IF(N90="základní",J90,0)</f>
        <v>0</v>
      </c>
      <c r="BF90" s="228">
        <f>IF(N90="snížená",J90,0)</f>
        <v>0</v>
      </c>
      <c r="BG90" s="228">
        <f>IF(N90="zákl. přenesená",J90,0)</f>
        <v>0</v>
      </c>
      <c r="BH90" s="228">
        <f>IF(N90="sníž. přenesená",J90,0)</f>
        <v>0</v>
      </c>
      <c r="BI90" s="228">
        <f>IF(N90="nulová",J90,0)</f>
        <v>0</v>
      </c>
      <c r="BJ90" s="23" t="s">
        <v>77</v>
      </c>
      <c r="BK90" s="228">
        <f>ROUND(I90*H90,2)</f>
        <v>0</v>
      </c>
      <c r="BL90" s="23" t="s">
        <v>165</v>
      </c>
      <c r="BM90" s="23" t="s">
        <v>236</v>
      </c>
    </row>
    <row r="91" spans="2:65" s="1" customFormat="1" ht="16.5" customHeight="1">
      <c r="B91" s="45"/>
      <c r="C91" s="217" t="s">
        <v>199</v>
      </c>
      <c r="D91" s="217" t="s">
        <v>160</v>
      </c>
      <c r="E91" s="218" t="s">
        <v>2735</v>
      </c>
      <c r="F91" s="219" t="s">
        <v>2736</v>
      </c>
      <c r="G91" s="220" t="s">
        <v>400</v>
      </c>
      <c r="H91" s="221">
        <v>1</v>
      </c>
      <c r="I91" s="222"/>
      <c r="J91" s="223">
        <f>ROUND(I91*H91,2)</f>
        <v>0</v>
      </c>
      <c r="K91" s="219" t="s">
        <v>21</v>
      </c>
      <c r="L91" s="71"/>
      <c r="M91" s="224" t="s">
        <v>21</v>
      </c>
      <c r="N91" s="225" t="s">
        <v>43</v>
      </c>
      <c r="O91" s="46"/>
      <c r="P91" s="226">
        <f>O91*H91</f>
        <v>0</v>
      </c>
      <c r="Q91" s="226">
        <v>0</v>
      </c>
      <c r="R91" s="226">
        <f>Q91*H91</f>
        <v>0</v>
      </c>
      <c r="S91" s="226">
        <v>0</v>
      </c>
      <c r="T91" s="227">
        <f>S91*H91</f>
        <v>0</v>
      </c>
      <c r="AR91" s="23" t="s">
        <v>165</v>
      </c>
      <c r="AT91" s="23" t="s">
        <v>160</v>
      </c>
      <c r="AU91" s="23" t="s">
        <v>77</v>
      </c>
      <c r="AY91" s="23" t="s">
        <v>158</v>
      </c>
      <c r="BE91" s="228">
        <f>IF(N91="základní",J91,0)</f>
        <v>0</v>
      </c>
      <c r="BF91" s="228">
        <f>IF(N91="snížená",J91,0)</f>
        <v>0</v>
      </c>
      <c r="BG91" s="228">
        <f>IF(N91="zákl. přenesená",J91,0)</f>
        <v>0</v>
      </c>
      <c r="BH91" s="228">
        <f>IF(N91="sníž. přenesená",J91,0)</f>
        <v>0</v>
      </c>
      <c r="BI91" s="228">
        <f>IF(N91="nulová",J91,0)</f>
        <v>0</v>
      </c>
      <c r="BJ91" s="23" t="s">
        <v>77</v>
      </c>
      <c r="BK91" s="228">
        <f>ROUND(I91*H91,2)</f>
        <v>0</v>
      </c>
      <c r="BL91" s="23" t="s">
        <v>165</v>
      </c>
      <c r="BM91" s="23" t="s">
        <v>245</v>
      </c>
    </row>
    <row r="92" spans="2:63" s="10" customFormat="1" ht="37.4" customHeight="1">
      <c r="B92" s="201"/>
      <c r="C92" s="202"/>
      <c r="D92" s="203" t="s">
        <v>71</v>
      </c>
      <c r="E92" s="204" t="s">
        <v>2625</v>
      </c>
      <c r="F92" s="204" t="s">
        <v>2737</v>
      </c>
      <c r="G92" s="202"/>
      <c r="H92" s="202"/>
      <c r="I92" s="205"/>
      <c r="J92" s="206">
        <f>BK92</f>
        <v>0</v>
      </c>
      <c r="K92" s="202"/>
      <c r="L92" s="207"/>
      <c r="M92" s="208"/>
      <c r="N92" s="209"/>
      <c r="O92" s="209"/>
      <c r="P92" s="210">
        <f>SUM(P93:P96)</f>
        <v>0</v>
      </c>
      <c r="Q92" s="209"/>
      <c r="R92" s="210">
        <f>SUM(R93:R96)</f>
        <v>0</v>
      </c>
      <c r="S92" s="209"/>
      <c r="T92" s="211">
        <f>SUM(T93:T96)</f>
        <v>0</v>
      </c>
      <c r="AR92" s="212" t="s">
        <v>77</v>
      </c>
      <c r="AT92" s="213" t="s">
        <v>71</v>
      </c>
      <c r="AU92" s="213" t="s">
        <v>72</v>
      </c>
      <c r="AY92" s="212" t="s">
        <v>158</v>
      </c>
      <c r="BK92" s="214">
        <f>SUM(BK93:BK96)</f>
        <v>0</v>
      </c>
    </row>
    <row r="93" spans="2:65" s="1" customFormat="1" ht="16.5" customHeight="1">
      <c r="B93" s="45"/>
      <c r="C93" s="217" t="s">
        <v>203</v>
      </c>
      <c r="D93" s="217" t="s">
        <v>160</v>
      </c>
      <c r="E93" s="218" t="s">
        <v>2738</v>
      </c>
      <c r="F93" s="219" t="s">
        <v>2739</v>
      </c>
      <c r="G93" s="220" t="s">
        <v>584</v>
      </c>
      <c r="H93" s="221">
        <v>12</v>
      </c>
      <c r="I93" s="222"/>
      <c r="J93" s="223">
        <f>ROUND(I93*H93,2)</f>
        <v>0</v>
      </c>
      <c r="K93" s="219" t="s">
        <v>21</v>
      </c>
      <c r="L93" s="71"/>
      <c r="M93" s="224" t="s">
        <v>21</v>
      </c>
      <c r="N93" s="225" t="s">
        <v>43</v>
      </c>
      <c r="O93" s="46"/>
      <c r="P93" s="226">
        <f>O93*H93</f>
        <v>0</v>
      </c>
      <c r="Q93" s="226">
        <v>0</v>
      </c>
      <c r="R93" s="226">
        <f>Q93*H93</f>
        <v>0</v>
      </c>
      <c r="S93" s="226">
        <v>0</v>
      </c>
      <c r="T93" s="227">
        <f>S93*H93</f>
        <v>0</v>
      </c>
      <c r="AR93" s="23" t="s">
        <v>165</v>
      </c>
      <c r="AT93" s="23" t="s">
        <v>160</v>
      </c>
      <c r="AU93" s="23" t="s">
        <v>77</v>
      </c>
      <c r="AY93" s="23" t="s">
        <v>158</v>
      </c>
      <c r="BE93" s="228">
        <f>IF(N93="základní",J93,0)</f>
        <v>0</v>
      </c>
      <c r="BF93" s="228">
        <f>IF(N93="snížená",J93,0)</f>
        <v>0</v>
      </c>
      <c r="BG93" s="228">
        <f>IF(N93="zákl. přenesená",J93,0)</f>
        <v>0</v>
      </c>
      <c r="BH93" s="228">
        <f>IF(N93="sníž. přenesená",J93,0)</f>
        <v>0</v>
      </c>
      <c r="BI93" s="228">
        <f>IF(N93="nulová",J93,0)</f>
        <v>0</v>
      </c>
      <c r="BJ93" s="23" t="s">
        <v>77</v>
      </c>
      <c r="BK93" s="228">
        <f>ROUND(I93*H93,2)</f>
        <v>0</v>
      </c>
      <c r="BL93" s="23" t="s">
        <v>165</v>
      </c>
      <c r="BM93" s="23" t="s">
        <v>256</v>
      </c>
    </row>
    <row r="94" spans="2:65" s="1" customFormat="1" ht="16.5" customHeight="1">
      <c r="B94" s="45"/>
      <c r="C94" s="217" t="s">
        <v>212</v>
      </c>
      <c r="D94" s="217" t="s">
        <v>160</v>
      </c>
      <c r="E94" s="218" t="s">
        <v>2740</v>
      </c>
      <c r="F94" s="219" t="s">
        <v>2734</v>
      </c>
      <c r="G94" s="220" t="s">
        <v>400</v>
      </c>
      <c r="H94" s="221">
        <v>24</v>
      </c>
      <c r="I94" s="222"/>
      <c r="J94" s="223">
        <f>ROUND(I94*H94,2)</f>
        <v>0</v>
      </c>
      <c r="K94" s="219" t="s">
        <v>21</v>
      </c>
      <c r="L94" s="71"/>
      <c r="M94" s="224" t="s">
        <v>21</v>
      </c>
      <c r="N94" s="225" t="s">
        <v>43</v>
      </c>
      <c r="O94" s="46"/>
      <c r="P94" s="226">
        <f>O94*H94</f>
        <v>0</v>
      </c>
      <c r="Q94" s="226">
        <v>0</v>
      </c>
      <c r="R94" s="226">
        <f>Q94*H94</f>
        <v>0</v>
      </c>
      <c r="S94" s="226">
        <v>0</v>
      </c>
      <c r="T94" s="227">
        <f>S94*H94</f>
        <v>0</v>
      </c>
      <c r="AR94" s="23" t="s">
        <v>165</v>
      </c>
      <c r="AT94" s="23" t="s">
        <v>160</v>
      </c>
      <c r="AU94" s="23" t="s">
        <v>77</v>
      </c>
      <c r="AY94" s="23" t="s">
        <v>158</v>
      </c>
      <c r="BE94" s="228">
        <f>IF(N94="základní",J94,0)</f>
        <v>0</v>
      </c>
      <c r="BF94" s="228">
        <f>IF(N94="snížená",J94,0)</f>
        <v>0</v>
      </c>
      <c r="BG94" s="228">
        <f>IF(N94="zákl. přenesená",J94,0)</f>
        <v>0</v>
      </c>
      <c r="BH94" s="228">
        <f>IF(N94="sníž. přenesená",J94,0)</f>
        <v>0</v>
      </c>
      <c r="BI94" s="228">
        <f>IF(N94="nulová",J94,0)</f>
        <v>0</v>
      </c>
      <c r="BJ94" s="23" t="s">
        <v>77</v>
      </c>
      <c r="BK94" s="228">
        <f>ROUND(I94*H94,2)</f>
        <v>0</v>
      </c>
      <c r="BL94" s="23" t="s">
        <v>165</v>
      </c>
      <c r="BM94" s="23" t="s">
        <v>266</v>
      </c>
    </row>
    <row r="95" spans="2:65" s="1" customFormat="1" ht="16.5" customHeight="1">
      <c r="B95" s="45"/>
      <c r="C95" s="217" t="s">
        <v>217</v>
      </c>
      <c r="D95" s="217" t="s">
        <v>160</v>
      </c>
      <c r="E95" s="218" t="s">
        <v>2741</v>
      </c>
      <c r="F95" s="219" t="s">
        <v>2742</v>
      </c>
      <c r="G95" s="220" t="s">
        <v>400</v>
      </c>
      <c r="H95" s="221">
        <v>1</v>
      </c>
      <c r="I95" s="222"/>
      <c r="J95" s="223">
        <f>ROUND(I95*H95,2)</f>
        <v>0</v>
      </c>
      <c r="K95" s="219" t="s">
        <v>21</v>
      </c>
      <c r="L95" s="71"/>
      <c r="M95" s="224" t="s">
        <v>21</v>
      </c>
      <c r="N95" s="225" t="s">
        <v>43</v>
      </c>
      <c r="O95" s="46"/>
      <c r="P95" s="226">
        <f>O95*H95</f>
        <v>0</v>
      </c>
      <c r="Q95" s="226">
        <v>0</v>
      </c>
      <c r="R95" s="226">
        <f>Q95*H95</f>
        <v>0</v>
      </c>
      <c r="S95" s="226">
        <v>0</v>
      </c>
      <c r="T95" s="227">
        <f>S95*H95</f>
        <v>0</v>
      </c>
      <c r="AR95" s="23" t="s">
        <v>165</v>
      </c>
      <c r="AT95" s="23" t="s">
        <v>160</v>
      </c>
      <c r="AU95" s="23" t="s">
        <v>77</v>
      </c>
      <c r="AY95" s="23" t="s">
        <v>158</v>
      </c>
      <c r="BE95" s="228">
        <f>IF(N95="základní",J95,0)</f>
        <v>0</v>
      </c>
      <c r="BF95" s="228">
        <f>IF(N95="snížená",J95,0)</f>
        <v>0</v>
      </c>
      <c r="BG95" s="228">
        <f>IF(N95="zákl. přenesená",J95,0)</f>
        <v>0</v>
      </c>
      <c r="BH95" s="228">
        <f>IF(N95="sníž. přenesená",J95,0)</f>
        <v>0</v>
      </c>
      <c r="BI95" s="228">
        <f>IF(N95="nulová",J95,0)</f>
        <v>0</v>
      </c>
      <c r="BJ95" s="23" t="s">
        <v>77</v>
      </c>
      <c r="BK95" s="228">
        <f>ROUND(I95*H95,2)</f>
        <v>0</v>
      </c>
      <c r="BL95" s="23" t="s">
        <v>165</v>
      </c>
      <c r="BM95" s="23" t="s">
        <v>276</v>
      </c>
    </row>
    <row r="96" spans="2:65" s="1" customFormat="1" ht="16.5" customHeight="1">
      <c r="B96" s="45"/>
      <c r="C96" s="217" t="s">
        <v>221</v>
      </c>
      <c r="D96" s="217" t="s">
        <v>160</v>
      </c>
      <c r="E96" s="218" t="s">
        <v>2743</v>
      </c>
      <c r="F96" s="219" t="s">
        <v>2736</v>
      </c>
      <c r="G96" s="220" t="s">
        <v>400</v>
      </c>
      <c r="H96" s="221">
        <v>1</v>
      </c>
      <c r="I96" s="222"/>
      <c r="J96" s="223">
        <f>ROUND(I96*H96,2)</f>
        <v>0</v>
      </c>
      <c r="K96" s="219" t="s">
        <v>21</v>
      </c>
      <c r="L96" s="71"/>
      <c r="M96" s="224" t="s">
        <v>21</v>
      </c>
      <c r="N96" s="225" t="s">
        <v>43</v>
      </c>
      <c r="O96" s="46"/>
      <c r="P96" s="226">
        <f>O96*H96</f>
        <v>0</v>
      </c>
      <c r="Q96" s="226">
        <v>0</v>
      </c>
      <c r="R96" s="226">
        <f>Q96*H96</f>
        <v>0</v>
      </c>
      <c r="S96" s="226">
        <v>0</v>
      </c>
      <c r="T96" s="227">
        <f>S96*H96</f>
        <v>0</v>
      </c>
      <c r="AR96" s="23" t="s">
        <v>165</v>
      </c>
      <c r="AT96" s="23" t="s">
        <v>160</v>
      </c>
      <c r="AU96" s="23" t="s">
        <v>77</v>
      </c>
      <c r="AY96" s="23" t="s">
        <v>158</v>
      </c>
      <c r="BE96" s="228">
        <f>IF(N96="základní",J96,0)</f>
        <v>0</v>
      </c>
      <c r="BF96" s="228">
        <f>IF(N96="snížená",J96,0)</f>
        <v>0</v>
      </c>
      <c r="BG96" s="228">
        <f>IF(N96="zákl. přenesená",J96,0)</f>
        <v>0</v>
      </c>
      <c r="BH96" s="228">
        <f>IF(N96="sníž. přenesená",J96,0)</f>
        <v>0</v>
      </c>
      <c r="BI96" s="228">
        <f>IF(N96="nulová",J96,0)</f>
        <v>0</v>
      </c>
      <c r="BJ96" s="23" t="s">
        <v>77</v>
      </c>
      <c r="BK96" s="228">
        <f>ROUND(I96*H96,2)</f>
        <v>0</v>
      </c>
      <c r="BL96" s="23" t="s">
        <v>165</v>
      </c>
      <c r="BM96" s="23" t="s">
        <v>285</v>
      </c>
    </row>
    <row r="97" spans="2:63" s="10" customFormat="1" ht="37.4" customHeight="1">
      <c r="B97" s="201"/>
      <c r="C97" s="202"/>
      <c r="D97" s="203" t="s">
        <v>71</v>
      </c>
      <c r="E97" s="204" t="s">
        <v>2667</v>
      </c>
      <c r="F97" s="204" t="s">
        <v>2744</v>
      </c>
      <c r="G97" s="202"/>
      <c r="H97" s="202"/>
      <c r="I97" s="205"/>
      <c r="J97" s="206">
        <f>BK97</f>
        <v>0</v>
      </c>
      <c r="K97" s="202"/>
      <c r="L97" s="207"/>
      <c r="M97" s="208"/>
      <c r="N97" s="209"/>
      <c r="O97" s="209"/>
      <c r="P97" s="210">
        <f>P98</f>
        <v>0</v>
      </c>
      <c r="Q97" s="209"/>
      <c r="R97" s="210">
        <f>R98</f>
        <v>0</v>
      </c>
      <c r="S97" s="209"/>
      <c r="T97" s="211">
        <f>T98</f>
        <v>0</v>
      </c>
      <c r="AR97" s="212" t="s">
        <v>77</v>
      </c>
      <c r="AT97" s="213" t="s">
        <v>71</v>
      </c>
      <c r="AU97" s="213" t="s">
        <v>72</v>
      </c>
      <c r="AY97" s="212" t="s">
        <v>158</v>
      </c>
      <c r="BK97" s="214">
        <f>BK98</f>
        <v>0</v>
      </c>
    </row>
    <row r="98" spans="2:65" s="1" customFormat="1" ht="16.5" customHeight="1">
      <c r="B98" s="45"/>
      <c r="C98" s="217" t="s">
        <v>226</v>
      </c>
      <c r="D98" s="217" t="s">
        <v>160</v>
      </c>
      <c r="E98" s="218" t="s">
        <v>2745</v>
      </c>
      <c r="F98" s="219" t="s">
        <v>2746</v>
      </c>
      <c r="G98" s="220" t="s">
        <v>400</v>
      </c>
      <c r="H98" s="221">
        <v>1</v>
      </c>
      <c r="I98" s="222"/>
      <c r="J98" s="223">
        <f>ROUND(I98*H98,2)</f>
        <v>0</v>
      </c>
      <c r="K98" s="219" t="s">
        <v>21</v>
      </c>
      <c r="L98" s="71"/>
      <c r="M98" s="224" t="s">
        <v>21</v>
      </c>
      <c r="N98" s="225" t="s">
        <v>43</v>
      </c>
      <c r="O98" s="46"/>
      <c r="P98" s="226">
        <f>O98*H98</f>
        <v>0</v>
      </c>
      <c r="Q98" s="226">
        <v>0</v>
      </c>
      <c r="R98" s="226">
        <f>Q98*H98</f>
        <v>0</v>
      </c>
      <c r="S98" s="226">
        <v>0</v>
      </c>
      <c r="T98" s="227">
        <f>S98*H98</f>
        <v>0</v>
      </c>
      <c r="AR98" s="23" t="s">
        <v>165</v>
      </c>
      <c r="AT98" s="23" t="s">
        <v>160</v>
      </c>
      <c r="AU98" s="23" t="s">
        <v>77</v>
      </c>
      <c r="AY98" s="23" t="s">
        <v>158</v>
      </c>
      <c r="BE98" s="228">
        <f>IF(N98="základní",J98,0)</f>
        <v>0</v>
      </c>
      <c r="BF98" s="228">
        <f>IF(N98="snížená",J98,0)</f>
        <v>0</v>
      </c>
      <c r="BG98" s="228">
        <f>IF(N98="zákl. přenesená",J98,0)</f>
        <v>0</v>
      </c>
      <c r="BH98" s="228">
        <f>IF(N98="sníž. přenesená",J98,0)</f>
        <v>0</v>
      </c>
      <c r="BI98" s="228">
        <f>IF(N98="nulová",J98,0)</f>
        <v>0</v>
      </c>
      <c r="BJ98" s="23" t="s">
        <v>77</v>
      </c>
      <c r="BK98" s="228">
        <f>ROUND(I98*H98,2)</f>
        <v>0</v>
      </c>
      <c r="BL98" s="23" t="s">
        <v>165</v>
      </c>
      <c r="BM98" s="23" t="s">
        <v>293</v>
      </c>
    </row>
    <row r="99" spans="2:63" s="10" customFormat="1" ht="37.4" customHeight="1">
      <c r="B99" s="201"/>
      <c r="C99" s="202"/>
      <c r="D99" s="203" t="s">
        <v>71</v>
      </c>
      <c r="E99" s="204" t="s">
        <v>2676</v>
      </c>
      <c r="F99" s="204" t="s">
        <v>2747</v>
      </c>
      <c r="G99" s="202"/>
      <c r="H99" s="202"/>
      <c r="I99" s="205"/>
      <c r="J99" s="206">
        <f>BK99</f>
        <v>0</v>
      </c>
      <c r="K99" s="202"/>
      <c r="L99" s="207"/>
      <c r="M99" s="208"/>
      <c r="N99" s="209"/>
      <c r="O99" s="209"/>
      <c r="P99" s="210">
        <f>SUM(P100:P107)</f>
        <v>0</v>
      </c>
      <c r="Q99" s="209"/>
      <c r="R99" s="210">
        <f>SUM(R100:R107)</f>
        <v>0</v>
      </c>
      <c r="S99" s="209"/>
      <c r="T99" s="211">
        <f>SUM(T100:T107)</f>
        <v>0</v>
      </c>
      <c r="AR99" s="212" t="s">
        <v>77</v>
      </c>
      <c r="AT99" s="213" t="s">
        <v>71</v>
      </c>
      <c r="AU99" s="213" t="s">
        <v>72</v>
      </c>
      <c r="AY99" s="212" t="s">
        <v>158</v>
      </c>
      <c r="BK99" s="214">
        <f>SUM(BK100:BK107)</f>
        <v>0</v>
      </c>
    </row>
    <row r="100" spans="2:65" s="1" customFormat="1" ht="16.5" customHeight="1">
      <c r="B100" s="45"/>
      <c r="C100" s="217" t="s">
        <v>10</v>
      </c>
      <c r="D100" s="217" t="s">
        <v>160</v>
      </c>
      <c r="E100" s="218" t="s">
        <v>2748</v>
      </c>
      <c r="F100" s="219" t="s">
        <v>2749</v>
      </c>
      <c r="G100" s="220" t="s">
        <v>2709</v>
      </c>
      <c r="H100" s="221">
        <v>35</v>
      </c>
      <c r="I100" s="222"/>
      <c r="J100" s="223">
        <f>ROUND(I100*H100,2)</f>
        <v>0</v>
      </c>
      <c r="K100" s="219" t="s">
        <v>21</v>
      </c>
      <c r="L100" s="71"/>
      <c r="M100" s="224" t="s">
        <v>21</v>
      </c>
      <c r="N100" s="225" t="s">
        <v>43</v>
      </c>
      <c r="O100" s="46"/>
      <c r="P100" s="226">
        <f>O100*H100</f>
        <v>0</v>
      </c>
      <c r="Q100" s="226">
        <v>0</v>
      </c>
      <c r="R100" s="226">
        <f>Q100*H100</f>
        <v>0</v>
      </c>
      <c r="S100" s="226">
        <v>0</v>
      </c>
      <c r="T100" s="227">
        <f>S100*H100</f>
        <v>0</v>
      </c>
      <c r="AR100" s="23" t="s">
        <v>165</v>
      </c>
      <c r="AT100" s="23" t="s">
        <v>160</v>
      </c>
      <c r="AU100" s="23" t="s">
        <v>77</v>
      </c>
      <c r="AY100" s="23" t="s">
        <v>158</v>
      </c>
      <c r="BE100" s="228">
        <f>IF(N100="základní",J100,0)</f>
        <v>0</v>
      </c>
      <c r="BF100" s="228">
        <f>IF(N100="snížená",J100,0)</f>
        <v>0</v>
      </c>
      <c r="BG100" s="228">
        <f>IF(N100="zákl. přenesená",J100,0)</f>
        <v>0</v>
      </c>
      <c r="BH100" s="228">
        <f>IF(N100="sníž. přenesená",J100,0)</f>
        <v>0</v>
      </c>
      <c r="BI100" s="228">
        <f>IF(N100="nulová",J100,0)</f>
        <v>0</v>
      </c>
      <c r="BJ100" s="23" t="s">
        <v>77</v>
      </c>
      <c r="BK100" s="228">
        <f>ROUND(I100*H100,2)</f>
        <v>0</v>
      </c>
      <c r="BL100" s="23" t="s">
        <v>165</v>
      </c>
      <c r="BM100" s="23" t="s">
        <v>302</v>
      </c>
    </row>
    <row r="101" spans="2:65" s="1" customFormat="1" ht="16.5" customHeight="1">
      <c r="B101" s="45"/>
      <c r="C101" s="217" t="s">
        <v>236</v>
      </c>
      <c r="D101" s="217" t="s">
        <v>160</v>
      </c>
      <c r="E101" s="218" t="s">
        <v>2750</v>
      </c>
      <c r="F101" s="219" t="s">
        <v>2693</v>
      </c>
      <c r="G101" s="220" t="s">
        <v>400</v>
      </c>
      <c r="H101" s="221">
        <v>1</v>
      </c>
      <c r="I101" s="222"/>
      <c r="J101" s="223">
        <f>ROUND(I101*H101,2)</f>
        <v>0</v>
      </c>
      <c r="K101" s="219" t="s">
        <v>21</v>
      </c>
      <c r="L101" s="71"/>
      <c r="M101" s="224" t="s">
        <v>21</v>
      </c>
      <c r="N101" s="225" t="s">
        <v>43</v>
      </c>
      <c r="O101" s="46"/>
      <c r="P101" s="226">
        <f>O101*H101</f>
        <v>0</v>
      </c>
      <c r="Q101" s="226">
        <v>0</v>
      </c>
      <c r="R101" s="226">
        <f>Q101*H101</f>
        <v>0</v>
      </c>
      <c r="S101" s="226">
        <v>0</v>
      </c>
      <c r="T101" s="227">
        <f>S101*H101</f>
        <v>0</v>
      </c>
      <c r="AR101" s="23" t="s">
        <v>165</v>
      </c>
      <c r="AT101" s="23" t="s">
        <v>160</v>
      </c>
      <c r="AU101" s="23" t="s">
        <v>77</v>
      </c>
      <c r="AY101" s="23" t="s">
        <v>158</v>
      </c>
      <c r="BE101" s="228">
        <f>IF(N101="základní",J101,0)</f>
        <v>0</v>
      </c>
      <c r="BF101" s="228">
        <f>IF(N101="snížená",J101,0)</f>
        <v>0</v>
      </c>
      <c r="BG101" s="228">
        <f>IF(N101="zákl. přenesená",J101,0)</f>
        <v>0</v>
      </c>
      <c r="BH101" s="228">
        <f>IF(N101="sníž. přenesená",J101,0)</f>
        <v>0</v>
      </c>
      <c r="BI101" s="228">
        <f>IF(N101="nulová",J101,0)</f>
        <v>0</v>
      </c>
      <c r="BJ101" s="23" t="s">
        <v>77</v>
      </c>
      <c r="BK101" s="228">
        <f>ROUND(I101*H101,2)</f>
        <v>0</v>
      </c>
      <c r="BL101" s="23" t="s">
        <v>165</v>
      </c>
      <c r="BM101" s="23" t="s">
        <v>312</v>
      </c>
    </row>
    <row r="102" spans="2:65" s="1" customFormat="1" ht="16.5" customHeight="1">
      <c r="B102" s="45"/>
      <c r="C102" s="217" t="s">
        <v>241</v>
      </c>
      <c r="D102" s="217" t="s">
        <v>160</v>
      </c>
      <c r="E102" s="218" t="s">
        <v>2751</v>
      </c>
      <c r="F102" s="219" t="s">
        <v>2752</v>
      </c>
      <c r="G102" s="220" t="s">
        <v>264</v>
      </c>
      <c r="H102" s="221">
        <v>150</v>
      </c>
      <c r="I102" s="222"/>
      <c r="J102" s="223">
        <f>ROUND(I102*H102,2)</f>
        <v>0</v>
      </c>
      <c r="K102" s="219" t="s">
        <v>21</v>
      </c>
      <c r="L102" s="71"/>
      <c r="M102" s="224" t="s">
        <v>21</v>
      </c>
      <c r="N102" s="225" t="s">
        <v>43</v>
      </c>
      <c r="O102" s="46"/>
      <c r="P102" s="226">
        <f>O102*H102</f>
        <v>0</v>
      </c>
      <c r="Q102" s="226">
        <v>0</v>
      </c>
      <c r="R102" s="226">
        <f>Q102*H102</f>
        <v>0</v>
      </c>
      <c r="S102" s="226">
        <v>0</v>
      </c>
      <c r="T102" s="227">
        <f>S102*H102</f>
        <v>0</v>
      </c>
      <c r="AR102" s="23" t="s">
        <v>165</v>
      </c>
      <c r="AT102" s="23" t="s">
        <v>160</v>
      </c>
      <c r="AU102" s="23" t="s">
        <v>77</v>
      </c>
      <c r="AY102" s="23" t="s">
        <v>158</v>
      </c>
      <c r="BE102" s="228">
        <f>IF(N102="základní",J102,0)</f>
        <v>0</v>
      </c>
      <c r="BF102" s="228">
        <f>IF(N102="snížená",J102,0)</f>
        <v>0</v>
      </c>
      <c r="BG102" s="228">
        <f>IF(N102="zákl. přenesená",J102,0)</f>
        <v>0</v>
      </c>
      <c r="BH102" s="228">
        <f>IF(N102="sníž. přenesená",J102,0)</f>
        <v>0</v>
      </c>
      <c r="BI102" s="228">
        <f>IF(N102="nulová",J102,0)</f>
        <v>0</v>
      </c>
      <c r="BJ102" s="23" t="s">
        <v>77</v>
      </c>
      <c r="BK102" s="228">
        <f>ROUND(I102*H102,2)</f>
        <v>0</v>
      </c>
      <c r="BL102" s="23" t="s">
        <v>165</v>
      </c>
      <c r="BM102" s="23" t="s">
        <v>321</v>
      </c>
    </row>
    <row r="103" spans="2:65" s="1" customFormat="1" ht="16.5" customHeight="1">
      <c r="B103" s="45"/>
      <c r="C103" s="217" t="s">
        <v>245</v>
      </c>
      <c r="D103" s="217" t="s">
        <v>160</v>
      </c>
      <c r="E103" s="218" t="s">
        <v>2753</v>
      </c>
      <c r="F103" s="219" t="s">
        <v>2754</v>
      </c>
      <c r="G103" s="220" t="s">
        <v>400</v>
      </c>
      <c r="H103" s="221">
        <v>1</v>
      </c>
      <c r="I103" s="222"/>
      <c r="J103" s="223">
        <f>ROUND(I103*H103,2)</f>
        <v>0</v>
      </c>
      <c r="K103" s="219" t="s">
        <v>21</v>
      </c>
      <c r="L103" s="71"/>
      <c r="M103" s="224" t="s">
        <v>21</v>
      </c>
      <c r="N103" s="225" t="s">
        <v>43</v>
      </c>
      <c r="O103" s="46"/>
      <c r="P103" s="226">
        <f>O103*H103</f>
        <v>0</v>
      </c>
      <c r="Q103" s="226">
        <v>0</v>
      </c>
      <c r="R103" s="226">
        <f>Q103*H103</f>
        <v>0</v>
      </c>
      <c r="S103" s="226">
        <v>0</v>
      </c>
      <c r="T103" s="227">
        <f>S103*H103</f>
        <v>0</v>
      </c>
      <c r="AR103" s="23" t="s">
        <v>165</v>
      </c>
      <c r="AT103" s="23" t="s">
        <v>160</v>
      </c>
      <c r="AU103" s="23" t="s">
        <v>77</v>
      </c>
      <c r="AY103" s="23" t="s">
        <v>158</v>
      </c>
      <c r="BE103" s="228">
        <f>IF(N103="základní",J103,0)</f>
        <v>0</v>
      </c>
      <c r="BF103" s="228">
        <f>IF(N103="snížená",J103,0)</f>
        <v>0</v>
      </c>
      <c r="BG103" s="228">
        <f>IF(N103="zákl. přenesená",J103,0)</f>
        <v>0</v>
      </c>
      <c r="BH103" s="228">
        <f>IF(N103="sníž. přenesená",J103,0)</f>
        <v>0</v>
      </c>
      <c r="BI103" s="228">
        <f>IF(N103="nulová",J103,0)</f>
        <v>0</v>
      </c>
      <c r="BJ103" s="23" t="s">
        <v>77</v>
      </c>
      <c r="BK103" s="228">
        <f>ROUND(I103*H103,2)</f>
        <v>0</v>
      </c>
      <c r="BL103" s="23" t="s">
        <v>165</v>
      </c>
      <c r="BM103" s="23" t="s">
        <v>329</v>
      </c>
    </row>
    <row r="104" spans="2:65" s="1" customFormat="1" ht="16.5" customHeight="1">
      <c r="B104" s="45"/>
      <c r="C104" s="217" t="s">
        <v>251</v>
      </c>
      <c r="D104" s="217" t="s">
        <v>160</v>
      </c>
      <c r="E104" s="218" t="s">
        <v>2755</v>
      </c>
      <c r="F104" s="219" t="s">
        <v>2756</v>
      </c>
      <c r="G104" s="220" t="s">
        <v>400</v>
      </c>
      <c r="H104" s="221">
        <v>1</v>
      </c>
      <c r="I104" s="222"/>
      <c r="J104" s="223">
        <f>ROUND(I104*H104,2)</f>
        <v>0</v>
      </c>
      <c r="K104" s="219" t="s">
        <v>21</v>
      </c>
      <c r="L104" s="71"/>
      <c r="M104" s="224" t="s">
        <v>21</v>
      </c>
      <c r="N104" s="225" t="s">
        <v>43</v>
      </c>
      <c r="O104" s="46"/>
      <c r="P104" s="226">
        <f>O104*H104</f>
        <v>0</v>
      </c>
      <c r="Q104" s="226">
        <v>0</v>
      </c>
      <c r="R104" s="226">
        <f>Q104*H104</f>
        <v>0</v>
      </c>
      <c r="S104" s="226">
        <v>0</v>
      </c>
      <c r="T104" s="227">
        <f>S104*H104</f>
        <v>0</v>
      </c>
      <c r="AR104" s="23" t="s">
        <v>165</v>
      </c>
      <c r="AT104" s="23" t="s">
        <v>160</v>
      </c>
      <c r="AU104" s="23" t="s">
        <v>77</v>
      </c>
      <c r="AY104" s="23" t="s">
        <v>158</v>
      </c>
      <c r="BE104" s="228">
        <f>IF(N104="základní",J104,0)</f>
        <v>0</v>
      </c>
      <c r="BF104" s="228">
        <f>IF(N104="snížená",J104,0)</f>
        <v>0</v>
      </c>
      <c r="BG104" s="228">
        <f>IF(N104="zákl. přenesená",J104,0)</f>
        <v>0</v>
      </c>
      <c r="BH104" s="228">
        <f>IF(N104="sníž. přenesená",J104,0)</f>
        <v>0</v>
      </c>
      <c r="BI104" s="228">
        <f>IF(N104="nulová",J104,0)</f>
        <v>0</v>
      </c>
      <c r="BJ104" s="23" t="s">
        <v>77</v>
      </c>
      <c r="BK104" s="228">
        <f>ROUND(I104*H104,2)</f>
        <v>0</v>
      </c>
      <c r="BL104" s="23" t="s">
        <v>165</v>
      </c>
      <c r="BM104" s="23" t="s">
        <v>339</v>
      </c>
    </row>
    <row r="105" spans="2:65" s="1" customFormat="1" ht="16.5" customHeight="1">
      <c r="B105" s="45"/>
      <c r="C105" s="217" t="s">
        <v>256</v>
      </c>
      <c r="D105" s="217" t="s">
        <v>160</v>
      </c>
      <c r="E105" s="218" t="s">
        <v>2757</v>
      </c>
      <c r="F105" s="219" t="s">
        <v>2758</v>
      </c>
      <c r="G105" s="220" t="s">
        <v>400</v>
      </c>
      <c r="H105" s="221">
        <v>1</v>
      </c>
      <c r="I105" s="222"/>
      <c r="J105" s="223">
        <f>ROUND(I105*H105,2)</f>
        <v>0</v>
      </c>
      <c r="K105" s="219" t="s">
        <v>21</v>
      </c>
      <c r="L105" s="71"/>
      <c r="M105" s="224" t="s">
        <v>21</v>
      </c>
      <c r="N105" s="225" t="s">
        <v>43</v>
      </c>
      <c r="O105" s="46"/>
      <c r="P105" s="226">
        <f>O105*H105</f>
        <v>0</v>
      </c>
      <c r="Q105" s="226">
        <v>0</v>
      </c>
      <c r="R105" s="226">
        <f>Q105*H105</f>
        <v>0</v>
      </c>
      <c r="S105" s="226">
        <v>0</v>
      </c>
      <c r="T105" s="227">
        <f>S105*H105</f>
        <v>0</v>
      </c>
      <c r="AR105" s="23" t="s">
        <v>165</v>
      </c>
      <c r="AT105" s="23" t="s">
        <v>160</v>
      </c>
      <c r="AU105" s="23" t="s">
        <v>77</v>
      </c>
      <c r="AY105" s="23" t="s">
        <v>158</v>
      </c>
      <c r="BE105" s="228">
        <f>IF(N105="základní",J105,0)</f>
        <v>0</v>
      </c>
      <c r="BF105" s="228">
        <f>IF(N105="snížená",J105,0)</f>
        <v>0</v>
      </c>
      <c r="BG105" s="228">
        <f>IF(N105="zákl. přenesená",J105,0)</f>
        <v>0</v>
      </c>
      <c r="BH105" s="228">
        <f>IF(N105="sníž. přenesená",J105,0)</f>
        <v>0</v>
      </c>
      <c r="BI105" s="228">
        <f>IF(N105="nulová",J105,0)</f>
        <v>0</v>
      </c>
      <c r="BJ105" s="23" t="s">
        <v>77</v>
      </c>
      <c r="BK105" s="228">
        <f>ROUND(I105*H105,2)</f>
        <v>0</v>
      </c>
      <c r="BL105" s="23" t="s">
        <v>165</v>
      </c>
      <c r="BM105" s="23" t="s">
        <v>348</v>
      </c>
    </row>
    <row r="106" spans="2:65" s="1" customFormat="1" ht="16.5" customHeight="1">
      <c r="B106" s="45"/>
      <c r="C106" s="217" t="s">
        <v>9</v>
      </c>
      <c r="D106" s="217" t="s">
        <v>160</v>
      </c>
      <c r="E106" s="218" t="s">
        <v>2759</v>
      </c>
      <c r="F106" s="219" t="s">
        <v>2760</v>
      </c>
      <c r="G106" s="220" t="s">
        <v>400</v>
      </c>
      <c r="H106" s="221">
        <v>1</v>
      </c>
      <c r="I106" s="222"/>
      <c r="J106" s="223">
        <f>ROUND(I106*H106,2)</f>
        <v>0</v>
      </c>
      <c r="K106" s="219" t="s">
        <v>21</v>
      </c>
      <c r="L106" s="71"/>
      <c r="M106" s="224" t="s">
        <v>21</v>
      </c>
      <c r="N106" s="225" t="s">
        <v>43</v>
      </c>
      <c r="O106" s="46"/>
      <c r="P106" s="226">
        <f>O106*H106</f>
        <v>0</v>
      </c>
      <c r="Q106" s="226">
        <v>0</v>
      </c>
      <c r="R106" s="226">
        <f>Q106*H106</f>
        <v>0</v>
      </c>
      <c r="S106" s="226">
        <v>0</v>
      </c>
      <c r="T106" s="227">
        <f>S106*H106</f>
        <v>0</v>
      </c>
      <c r="AR106" s="23" t="s">
        <v>165</v>
      </c>
      <c r="AT106" s="23" t="s">
        <v>160</v>
      </c>
      <c r="AU106" s="23" t="s">
        <v>77</v>
      </c>
      <c r="AY106" s="23" t="s">
        <v>158</v>
      </c>
      <c r="BE106" s="228">
        <f>IF(N106="základní",J106,0)</f>
        <v>0</v>
      </c>
      <c r="BF106" s="228">
        <f>IF(N106="snížená",J106,0)</f>
        <v>0</v>
      </c>
      <c r="BG106" s="228">
        <f>IF(N106="zákl. přenesená",J106,0)</f>
        <v>0</v>
      </c>
      <c r="BH106" s="228">
        <f>IF(N106="sníž. přenesená",J106,0)</f>
        <v>0</v>
      </c>
      <c r="BI106" s="228">
        <f>IF(N106="nulová",J106,0)</f>
        <v>0</v>
      </c>
      <c r="BJ106" s="23" t="s">
        <v>77</v>
      </c>
      <c r="BK106" s="228">
        <f>ROUND(I106*H106,2)</f>
        <v>0</v>
      </c>
      <c r="BL106" s="23" t="s">
        <v>165</v>
      </c>
      <c r="BM106" s="23" t="s">
        <v>356</v>
      </c>
    </row>
    <row r="107" spans="2:47" s="1" customFormat="1" ht="13.5">
      <c r="B107" s="45"/>
      <c r="C107" s="73"/>
      <c r="D107" s="229" t="s">
        <v>1331</v>
      </c>
      <c r="E107" s="73"/>
      <c r="F107" s="230" t="s">
        <v>2761</v>
      </c>
      <c r="G107" s="73"/>
      <c r="H107" s="73"/>
      <c r="I107" s="188"/>
      <c r="J107" s="73"/>
      <c r="K107" s="73"/>
      <c r="L107" s="71"/>
      <c r="M107" s="231"/>
      <c r="N107" s="46"/>
      <c r="O107" s="46"/>
      <c r="P107" s="46"/>
      <c r="Q107" s="46"/>
      <c r="R107" s="46"/>
      <c r="S107" s="46"/>
      <c r="T107" s="94"/>
      <c r="AT107" s="23" t="s">
        <v>1331</v>
      </c>
      <c r="AU107" s="23" t="s">
        <v>77</v>
      </c>
    </row>
    <row r="108" spans="2:63" s="10" customFormat="1" ht="37.4" customHeight="1">
      <c r="B108" s="201"/>
      <c r="C108" s="202"/>
      <c r="D108" s="203" t="s">
        <v>71</v>
      </c>
      <c r="E108" s="204" t="s">
        <v>2684</v>
      </c>
      <c r="F108" s="204" t="s">
        <v>2762</v>
      </c>
      <c r="G108" s="202"/>
      <c r="H108" s="202"/>
      <c r="I108" s="205"/>
      <c r="J108" s="206">
        <f>BK108</f>
        <v>0</v>
      </c>
      <c r="K108" s="202"/>
      <c r="L108" s="207"/>
      <c r="M108" s="208"/>
      <c r="N108" s="209"/>
      <c r="O108" s="209"/>
      <c r="P108" s="210">
        <f>SUM(P109:P111)</f>
        <v>0</v>
      </c>
      <c r="Q108" s="209"/>
      <c r="R108" s="210">
        <f>SUM(R109:R111)</f>
        <v>0</v>
      </c>
      <c r="S108" s="209"/>
      <c r="T108" s="211">
        <f>SUM(T109:T111)</f>
        <v>0</v>
      </c>
      <c r="AR108" s="212" t="s">
        <v>77</v>
      </c>
      <c r="AT108" s="213" t="s">
        <v>71</v>
      </c>
      <c r="AU108" s="213" t="s">
        <v>72</v>
      </c>
      <c r="AY108" s="212" t="s">
        <v>158</v>
      </c>
      <c r="BK108" s="214">
        <f>SUM(BK109:BK111)</f>
        <v>0</v>
      </c>
    </row>
    <row r="109" spans="2:65" s="1" customFormat="1" ht="16.5" customHeight="1">
      <c r="B109" s="45"/>
      <c r="C109" s="217" t="s">
        <v>266</v>
      </c>
      <c r="D109" s="217" t="s">
        <v>160</v>
      </c>
      <c r="E109" s="218" t="s">
        <v>2763</v>
      </c>
      <c r="F109" s="219" t="s">
        <v>2764</v>
      </c>
      <c r="G109" s="220" t="s">
        <v>400</v>
      </c>
      <c r="H109" s="221">
        <v>1</v>
      </c>
      <c r="I109" s="222"/>
      <c r="J109" s="223">
        <f>ROUND(I109*H109,2)</f>
        <v>0</v>
      </c>
      <c r="K109" s="219" t="s">
        <v>21</v>
      </c>
      <c r="L109" s="71"/>
      <c r="M109" s="224" t="s">
        <v>21</v>
      </c>
      <c r="N109" s="225" t="s">
        <v>43</v>
      </c>
      <c r="O109" s="46"/>
      <c r="P109" s="226">
        <f>O109*H109</f>
        <v>0</v>
      </c>
      <c r="Q109" s="226">
        <v>0</v>
      </c>
      <c r="R109" s="226">
        <f>Q109*H109</f>
        <v>0</v>
      </c>
      <c r="S109" s="226">
        <v>0</v>
      </c>
      <c r="T109" s="227">
        <f>S109*H109</f>
        <v>0</v>
      </c>
      <c r="AR109" s="23" t="s">
        <v>165</v>
      </c>
      <c r="AT109" s="23" t="s">
        <v>160</v>
      </c>
      <c r="AU109" s="23" t="s">
        <v>77</v>
      </c>
      <c r="AY109" s="23" t="s">
        <v>158</v>
      </c>
      <c r="BE109" s="228">
        <f>IF(N109="základní",J109,0)</f>
        <v>0</v>
      </c>
      <c r="BF109" s="228">
        <f>IF(N109="snížená",J109,0)</f>
        <v>0</v>
      </c>
      <c r="BG109" s="228">
        <f>IF(N109="zákl. přenesená",J109,0)</f>
        <v>0</v>
      </c>
      <c r="BH109" s="228">
        <f>IF(N109="sníž. přenesená",J109,0)</f>
        <v>0</v>
      </c>
      <c r="BI109" s="228">
        <f>IF(N109="nulová",J109,0)</f>
        <v>0</v>
      </c>
      <c r="BJ109" s="23" t="s">
        <v>77</v>
      </c>
      <c r="BK109" s="228">
        <f>ROUND(I109*H109,2)</f>
        <v>0</v>
      </c>
      <c r="BL109" s="23" t="s">
        <v>165</v>
      </c>
      <c r="BM109" s="23" t="s">
        <v>366</v>
      </c>
    </row>
    <row r="110" spans="2:65" s="1" customFormat="1" ht="16.5" customHeight="1">
      <c r="B110" s="45"/>
      <c r="C110" s="217" t="s">
        <v>272</v>
      </c>
      <c r="D110" s="217" t="s">
        <v>160</v>
      </c>
      <c r="E110" s="218" t="s">
        <v>2765</v>
      </c>
      <c r="F110" s="219" t="s">
        <v>2624</v>
      </c>
      <c r="G110" s="220" t="s">
        <v>400</v>
      </c>
      <c r="H110" s="221">
        <v>1</v>
      </c>
      <c r="I110" s="222"/>
      <c r="J110" s="223">
        <f>ROUND(I110*H110,2)</f>
        <v>0</v>
      </c>
      <c r="K110" s="219" t="s">
        <v>21</v>
      </c>
      <c r="L110" s="71"/>
      <c r="M110" s="224" t="s">
        <v>21</v>
      </c>
      <c r="N110" s="225" t="s">
        <v>43</v>
      </c>
      <c r="O110" s="46"/>
      <c r="P110" s="226">
        <f>O110*H110</f>
        <v>0</v>
      </c>
      <c r="Q110" s="226">
        <v>0</v>
      </c>
      <c r="R110" s="226">
        <f>Q110*H110</f>
        <v>0</v>
      </c>
      <c r="S110" s="226">
        <v>0</v>
      </c>
      <c r="T110" s="227">
        <f>S110*H110</f>
        <v>0</v>
      </c>
      <c r="AR110" s="23" t="s">
        <v>165</v>
      </c>
      <c r="AT110" s="23" t="s">
        <v>160</v>
      </c>
      <c r="AU110" s="23" t="s">
        <v>77</v>
      </c>
      <c r="AY110" s="23" t="s">
        <v>158</v>
      </c>
      <c r="BE110" s="228">
        <f>IF(N110="základní",J110,0)</f>
        <v>0</v>
      </c>
      <c r="BF110" s="228">
        <f>IF(N110="snížená",J110,0)</f>
        <v>0</v>
      </c>
      <c r="BG110" s="228">
        <f>IF(N110="zákl. přenesená",J110,0)</f>
        <v>0</v>
      </c>
      <c r="BH110" s="228">
        <f>IF(N110="sníž. přenesená",J110,0)</f>
        <v>0</v>
      </c>
      <c r="BI110" s="228">
        <f>IF(N110="nulová",J110,0)</f>
        <v>0</v>
      </c>
      <c r="BJ110" s="23" t="s">
        <v>77</v>
      </c>
      <c r="BK110" s="228">
        <f>ROUND(I110*H110,2)</f>
        <v>0</v>
      </c>
      <c r="BL110" s="23" t="s">
        <v>165</v>
      </c>
      <c r="BM110" s="23" t="s">
        <v>376</v>
      </c>
    </row>
    <row r="111" spans="2:65" s="1" customFormat="1" ht="16.5" customHeight="1">
      <c r="B111" s="45"/>
      <c r="C111" s="217" t="s">
        <v>276</v>
      </c>
      <c r="D111" s="217" t="s">
        <v>160</v>
      </c>
      <c r="E111" s="218" t="s">
        <v>2766</v>
      </c>
      <c r="F111" s="219" t="s">
        <v>2711</v>
      </c>
      <c r="G111" s="220" t="s">
        <v>400</v>
      </c>
      <c r="H111" s="221">
        <v>1</v>
      </c>
      <c r="I111" s="222"/>
      <c r="J111" s="223">
        <f>ROUND(I111*H111,2)</f>
        <v>0</v>
      </c>
      <c r="K111" s="219" t="s">
        <v>21</v>
      </c>
      <c r="L111" s="71"/>
      <c r="M111" s="224" t="s">
        <v>21</v>
      </c>
      <c r="N111" s="275" t="s">
        <v>43</v>
      </c>
      <c r="O111" s="276"/>
      <c r="P111" s="277">
        <f>O111*H111</f>
        <v>0</v>
      </c>
      <c r="Q111" s="277">
        <v>0</v>
      </c>
      <c r="R111" s="277">
        <f>Q111*H111</f>
        <v>0</v>
      </c>
      <c r="S111" s="277">
        <v>0</v>
      </c>
      <c r="T111" s="278">
        <f>S111*H111</f>
        <v>0</v>
      </c>
      <c r="AR111" s="23" t="s">
        <v>165</v>
      </c>
      <c r="AT111" s="23" t="s">
        <v>160</v>
      </c>
      <c r="AU111" s="23" t="s">
        <v>77</v>
      </c>
      <c r="AY111" s="23" t="s">
        <v>158</v>
      </c>
      <c r="BE111" s="228">
        <f>IF(N111="základní",J111,0)</f>
        <v>0</v>
      </c>
      <c r="BF111" s="228">
        <f>IF(N111="snížená",J111,0)</f>
        <v>0</v>
      </c>
      <c r="BG111" s="228">
        <f>IF(N111="zákl. přenesená",J111,0)</f>
        <v>0</v>
      </c>
      <c r="BH111" s="228">
        <f>IF(N111="sníž. přenesená",J111,0)</f>
        <v>0</v>
      </c>
      <c r="BI111" s="228">
        <f>IF(N111="nulová",J111,0)</f>
        <v>0</v>
      </c>
      <c r="BJ111" s="23" t="s">
        <v>77</v>
      </c>
      <c r="BK111" s="228">
        <f>ROUND(I111*H111,2)</f>
        <v>0</v>
      </c>
      <c r="BL111" s="23" t="s">
        <v>165</v>
      </c>
      <c r="BM111" s="23" t="s">
        <v>393</v>
      </c>
    </row>
    <row r="112" spans="2:12" s="1" customFormat="1" ht="6.95" customHeight="1">
      <c r="B112" s="66"/>
      <c r="C112" s="67"/>
      <c r="D112" s="67"/>
      <c r="E112" s="67"/>
      <c r="F112" s="67"/>
      <c r="G112" s="67"/>
      <c r="H112" s="67"/>
      <c r="I112" s="163"/>
      <c r="J112" s="67"/>
      <c r="K112" s="67"/>
      <c r="L112" s="71"/>
    </row>
  </sheetData>
  <sheetProtection password="CC35" sheet="1" objects="1" scenarios="1" formatColumns="0" formatRows="0" autoFilter="0"/>
  <autoFilter ref="C80:K111"/>
  <mergeCells count="10">
    <mergeCell ref="E7:H7"/>
    <mergeCell ref="E9:H9"/>
    <mergeCell ref="E24:H24"/>
    <mergeCell ref="E45:H45"/>
    <mergeCell ref="E47:H47"/>
    <mergeCell ref="J51:J52"/>
    <mergeCell ref="E71:H71"/>
    <mergeCell ref="E73:H73"/>
    <mergeCell ref="G1:H1"/>
    <mergeCell ref="L2:V2"/>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81" customWidth="1"/>
    <col min="2" max="2" width="1.66796875" style="281" customWidth="1"/>
    <col min="3" max="4" width="5" style="281" customWidth="1"/>
    <col min="5" max="5" width="11.66015625" style="281" customWidth="1"/>
    <col min="6" max="6" width="9.16015625" style="281" customWidth="1"/>
    <col min="7" max="7" width="5" style="281" customWidth="1"/>
    <col min="8" max="8" width="77.83203125" style="281" customWidth="1"/>
    <col min="9" max="10" width="20" style="281" customWidth="1"/>
    <col min="11" max="11" width="1.66796875" style="281" customWidth="1"/>
  </cols>
  <sheetData>
    <row r="1" ht="37.5" customHeight="1"/>
    <row r="2" spans="2:11" ht="7.5" customHeight="1">
      <c r="B2" s="282"/>
      <c r="C2" s="283"/>
      <c r="D2" s="283"/>
      <c r="E2" s="283"/>
      <c r="F2" s="283"/>
      <c r="G2" s="283"/>
      <c r="H2" s="283"/>
      <c r="I2" s="283"/>
      <c r="J2" s="283"/>
      <c r="K2" s="284"/>
    </row>
    <row r="3" spans="2:11" s="14" customFormat="1" ht="45" customHeight="1">
      <c r="B3" s="285"/>
      <c r="C3" s="286" t="s">
        <v>2767</v>
      </c>
      <c r="D3" s="286"/>
      <c r="E3" s="286"/>
      <c r="F3" s="286"/>
      <c r="G3" s="286"/>
      <c r="H3" s="286"/>
      <c r="I3" s="286"/>
      <c r="J3" s="286"/>
      <c r="K3" s="287"/>
    </row>
    <row r="4" spans="2:11" ht="25.5" customHeight="1">
      <c r="B4" s="288"/>
      <c r="C4" s="289" t="s">
        <v>2768</v>
      </c>
      <c r="D4" s="289"/>
      <c r="E4" s="289"/>
      <c r="F4" s="289"/>
      <c r="G4" s="289"/>
      <c r="H4" s="289"/>
      <c r="I4" s="289"/>
      <c r="J4" s="289"/>
      <c r="K4" s="290"/>
    </row>
    <row r="5" spans="2:11" ht="5.25" customHeight="1">
      <c r="B5" s="288"/>
      <c r="C5" s="291"/>
      <c r="D5" s="291"/>
      <c r="E5" s="291"/>
      <c r="F5" s="291"/>
      <c r="G5" s="291"/>
      <c r="H5" s="291"/>
      <c r="I5" s="291"/>
      <c r="J5" s="291"/>
      <c r="K5" s="290"/>
    </row>
    <row r="6" spans="2:11" ht="15" customHeight="1">
      <c r="B6" s="288"/>
      <c r="C6" s="292" t="s">
        <v>2769</v>
      </c>
      <c r="D6" s="292"/>
      <c r="E6" s="292"/>
      <c r="F6" s="292"/>
      <c r="G6" s="292"/>
      <c r="H6" s="292"/>
      <c r="I6" s="292"/>
      <c r="J6" s="292"/>
      <c r="K6" s="290"/>
    </row>
    <row r="7" spans="2:11" ht="15" customHeight="1">
      <c r="B7" s="293"/>
      <c r="C7" s="292" t="s">
        <v>2770</v>
      </c>
      <c r="D7" s="292"/>
      <c r="E7" s="292"/>
      <c r="F7" s="292"/>
      <c r="G7" s="292"/>
      <c r="H7" s="292"/>
      <c r="I7" s="292"/>
      <c r="J7" s="292"/>
      <c r="K7" s="290"/>
    </row>
    <row r="8" spans="2:11" ht="12.75" customHeight="1">
      <c r="B8" s="293"/>
      <c r="C8" s="292"/>
      <c r="D8" s="292"/>
      <c r="E8" s="292"/>
      <c r="F8" s="292"/>
      <c r="G8" s="292"/>
      <c r="H8" s="292"/>
      <c r="I8" s="292"/>
      <c r="J8" s="292"/>
      <c r="K8" s="290"/>
    </row>
    <row r="9" spans="2:11" ht="15" customHeight="1">
      <c r="B9" s="293"/>
      <c r="C9" s="292" t="s">
        <v>2771</v>
      </c>
      <c r="D9" s="292"/>
      <c r="E9" s="292"/>
      <c r="F9" s="292"/>
      <c r="G9" s="292"/>
      <c r="H9" s="292"/>
      <c r="I9" s="292"/>
      <c r="J9" s="292"/>
      <c r="K9" s="290"/>
    </row>
    <row r="10" spans="2:11" ht="15" customHeight="1">
      <c r="B10" s="293"/>
      <c r="C10" s="292"/>
      <c r="D10" s="292" t="s">
        <v>2772</v>
      </c>
      <c r="E10" s="292"/>
      <c r="F10" s="292"/>
      <c r="G10" s="292"/>
      <c r="H10" s="292"/>
      <c r="I10" s="292"/>
      <c r="J10" s="292"/>
      <c r="K10" s="290"/>
    </row>
    <row r="11" spans="2:11" ht="15" customHeight="1">
      <c r="B11" s="293"/>
      <c r="C11" s="294"/>
      <c r="D11" s="292" t="s">
        <v>2773</v>
      </c>
      <c r="E11" s="292"/>
      <c r="F11" s="292"/>
      <c r="G11" s="292"/>
      <c r="H11" s="292"/>
      <c r="I11" s="292"/>
      <c r="J11" s="292"/>
      <c r="K11" s="290"/>
    </row>
    <row r="12" spans="2:11" ht="12.75" customHeight="1">
      <c r="B12" s="293"/>
      <c r="C12" s="294"/>
      <c r="D12" s="294"/>
      <c r="E12" s="294"/>
      <c r="F12" s="294"/>
      <c r="G12" s="294"/>
      <c r="H12" s="294"/>
      <c r="I12" s="294"/>
      <c r="J12" s="294"/>
      <c r="K12" s="290"/>
    </row>
    <row r="13" spans="2:11" ht="15" customHeight="1">
      <c r="B13" s="293"/>
      <c r="C13" s="294"/>
      <c r="D13" s="292" t="s">
        <v>2774</v>
      </c>
      <c r="E13" s="292"/>
      <c r="F13" s="292"/>
      <c r="G13" s="292"/>
      <c r="H13" s="292"/>
      <c r="I13" s="292"/>
      <c r="J13" s="292"/>
      <c r="K13" s="290"/>
    </row>
    <row r="14" spans="2:11" ht="15" customHeight="1">
      <c r="B14" s="293"/>
      <c r="C14" s="294"/>
      <c r="D14" s="292" t="s">
        <v>2775</v>
      </c>
      <c r="E14" s="292"/>
      <c r="F14" s="292"/>
      <c r="G14" s="292"/>
      <c r="H14" s="292"/>
      <c r="I14" s="292"/>
      <c r="J14" s="292"/>
      <c r="K14" s="290"/>
    </row>
    <row r="15" spans="2:11" ht="15" customHeight="1">
      <c r="B15" s="293"/>
      <c r="C15" s="294"/>
      <c r="D15" s="292" t="s">
        <v>2776</v>
      </c>
      <c r="E15" s="292"/>
      <c r="F15" s="292"/>
      <c r="G15" s="292"/>
      <c r="H15" s="292"/>
      <c r="I15" s="292"/>
      <c r="J15" s="292"/>
      <c r="K15" s="290"/>
    </row>
    <row r="16" spans="2:11" ht="15" customHeight="1">
      <c r="B16" s="293"/>
      <c r="C16" s="294"/>
      <c r="D16" s="294"/>
      <c r="E16" s="295" t="s">
        <v>76</v>
      </c>
      <c r="F16" s="292" t="s">
        <v>2777</v>
      </c>
      <c r="G16" s="292"/>
      <c r="H16" s="292"/>
      <c r="I16" s="292"/>
      <c r="J16" s="292"/>
      <c r="K16" s="290"/>
    </row>
    <row r="17" spans="2:11" ht="15" customHeight="1">
      <c r="B17" s="293"/>
      <c r="C17" s="294"/>
      <c r="D17" s="294"/>
      <c r="E17" s="295" t="s">
        <v>2778</v>
      </c>
      <c r="F17" s="292" t="s">
        <v>2779</v>
      </c>
      <c r="G17" s="292"/>
      <c r="H17" s="292"/>
      <c r="I17" s="292"/>
      <c r="J17" s="292"/>
      <c r="K17" s="290"/>
    </row>
    <row r="18" spans="2:11" ht="15" customHeight="1">
      <c r="B18" s="293"/>
      <c r="C18" s="294"/>
      <c r="D18" s="294"/>
      <c r="E18" s="295" t="s">
        <v>2780</v>
      </c>
      <c r="F18" s="292" t="s">
        <v>2781</v>
      </c>
      <c r="G18" s="292"/>
      <c r="H18" s="292"/>
      <c r="I18" s="292"/>
      <c r="J18" s="292"/>
      <c r="K18" s="290"/>
    </row>
    <row r="19" spans="2:11" ht="15" customHeight="1">
      <c r="B19" s="293"/>
      <c r="C19" s="294"/>
      <c r="D19" s="294"/>
      <c r="E19" s="295" t="s">
        <v>2782</v>
      </c>
      <c r="F19" s="292" t="s">
        <v>2783</v>
      </c>
      <c r="G19" s="292"/>
      <c r="H19" s="292"/>
      <c r="I19" s="292"/>
      <c r="J19" s="292"/>
      <c r="K19" s="290"/>
    </row>
    <row r="20" spans="2:11" ht="15" customHeight="1">
      <c r="B20" s="293"/>
      <c r="C20" s="294"/>
      <c r="D20" s="294"/>
      <c r="E20" s="295" t="s">
        <v>2784</v>
      </c>
      <c r="F20" s="292" t="s">
        <v>1578</v>
      </c>
      <c r="G20" s="292"/>
      <c r="H20" s="292"/>
      <c r="I20" s="292"/>
      <c r="J20" s="292"/>
      <c r="K20" s="290"/>
    </row>
    <row r="21" spans="2:11" ht="15" customHeight="1">
      <c r="B21" s="293"/>
      <c r="C21" s="294"/>
      <c r="D21" s="294"/>
      <c r="E21" s="295" t="s">
        <v>2785</v>
      </c>
      <c r="F21" s="292" t="s">
        <v>2786</v>
      </c>
      <c r="G21" s="292"/>
      <c r="H21" s="292"/>
      <c r="I21" s="292"/>
      <c r="J21" s="292"/>
      <c r="K21" s="290"/>
    </row>
    <row r="22" spans="2:11" ht="12.75" customHeight="1">
      <c r="B22" s="293"/>
      <c r="C22" s="294"/>
      <c r="D22" s="294"/>
      <c r="E22" s="294"/>
      <c r="F22" s="294"/>
      <c r="G22" s="294"/>
      <c r="H22" s="294"/>
      <c r="I22" s="294"/>
      <c r="J22" s="294"/>
      <c r="K22" s="290"/>
    </row>
    <row r="23" spans="2:11" ht="15" customHeight="1">
      <c r="B23" s="293"/>
      <c r="C23" s="292" t="s">
        <v>2787</v>
      </c>
      <c r="D23" s="292"/>
      <c r="E23" s="292"/>
      <c r="F23" s="292"/>
      <c r="G23" s="292"/>
      <c r="H23" s="292"/>
      <c r="I23" s="292"/>
      <c r="J23" s="292"/>
      <c r="K23" s="290"/>
    </row>
    <row r="24" spans="2:11" ht="15" customHeight="1">
      <c r="B24" s="293"/>
      <c r="C24" s="292" t="s">
        <v>2788</v>
      </c>
      <c r="D24" s="292"/>
      <c r="E24" s="292"/>
      <c r="F24" s="292"/>
      <c r="G24" s="292"/>
      <c r="H24" s="292"/>
      <c r="I24" s="292"/>
      <c r="J24" s="292"/>
      <c r="K24" s="290"/>
    </row>
    <row r="25" spans="2:11" ht="15" customHeight="1">
      <c r="B25" s="293"/>
      <c r="C25" s="292"/>
      <c r="D25" s="292" t="s">
        <v>2789</v>
      </c>
      <c r="E25" s="292"/>
      <c r="F25" s="292"/>
      <c r="G25" s="292"/>
      <c r="H25" s="292"/>
      <c r="I25" s="292"/>
      <c r="J25" s="292"/>
      <c r="K25" s="290"/>
    </row>
    <row r="26" spans="2:11" ht="15" customHeight="1">
      <c r="B26" s="293"/>
      <c r="C26" s="294"/>
      <c r="D26" s="292" t="s">
        <v>2790</v>
      </c>
      <c r="E26" s="292"/>
      <c r="F26" s="292"/>
      <c r="G26" s="292"/>
      <c r="H26" s="292"/>
      <c r="I26" s="292"/>
      <c r="J26" s="292"/>
      <c r="K26" s="290"/>
    </row>
    <row r="27" spans="2:11" ht="12.75" customHeight="1">
      <c r="B27" s="293"/>
      <c r="C27" s="294"/>
      <c r="D27" s="294"/>
      <c r="E27" s="294"/>
      <c r="F27" s="294"/>
      <c r="G27" s="294"/>
      <c r="H27" s="294"/>
      <c r="I27" s="294"/>
      <c r="J27" s="294"/>
      <c r="K27" s="290"/>
    </row>
    <row r="28" spans="2:11" ht="15" customHeight="1">
      <c r="B28" s="293"/>
      <c r="C28" s="294"/>
      <c r="D28" s="292" t="s">
        <v>2791</v>
      </c>
      <c r="E28" s="292"/>
      <c r="F28" s="292"/>
      <c r="G28" s="292"/>
      <c r="H28" s="292"/>
      <c r="I28" s="292"/>
      <c r="J28" s="292"/>
      <c r="K28" s="290"/>
    </row>
    <row r="29" spans="2:11" ht="15" customHeight="1">
      <c r="B29" s="293"/>
      <c r="C29" s="294"/>
      <c r="D29" s="292" t="s">
        <v>2792</v>
      </c>
      <c r="E29" s="292"/>
      <c r="F29" s="292"/>
      <c r="G29" s="292"/>
      <c r="H29" s="292"/>
      <c r="I29" s="292"/>
      <c r="J29" s="292"/>
      <c r="K29" s="290"/>
    </row>
    <row r="30" spans="2:11" ht="12.75" customHeight="1">
      <c r="B30" s="293"/>
      <c r="C30" s="294"/>
      <c r="D30" s="294"/>
      <c r="E30" s="294"/>
      <c r="F30" s="294"/>
      <c r="G30" s="294"/>
      <c r="H30" s="294"/>
      <c r="I30" s="294"/>
      <c r="J30" s="294"/>
      <c r="K30" s="290"/>
    </row>
    <row r="31" spans="2:11" ht="15" customHeight="1">
      <c r="B31" s="293"/>
      <c r="C31" s="294"/>
      <c r="D31" s="292" t="s">
        <v>2793</v>
      </c>
      <c r="E31" s="292"/>
      <c r="F31" s="292"/>
      <c r="G31" s="292"/>
      <c r="H31" s="292"/>
      <c r="I31" s="292"/>
      <c r="J31" s="292"/>
      <c r="K31" s="290"/>
    </row>
    <row r="32" spans="2:11" ht="15" customHeight="1">
      <c r="B32" s="293"/>
      <c r="C32" s="294"/>
      <c r="D32" s="292" t="s">
        <v>2794</v>
      </c>
      <c r="E32" s="292"/>
      <c r="F32" s="292"/>
      <c r="G32" s="292"/>
      <c r="H32" s="292"/>
      <c r="I32" s="292"/>
      <c r="J32" s="292"/>
      <c r="K32" s="290"/>
    </row>
    <row r="33" spans="2:11" ht="15" customHeight="1">
      <c r="B33" s="293"/>
      <c r="C33" s="294"/>
      <c r="D33" s="292" t="s">
        <v>2795</v>
      </c>
      <c r="E33" s="292"/>
      <c r="F33" s="292"/>
      <c r="G33" s="292"/>
      <c r="H33" s="292"/>
      <c r="I33" s="292"/>
      <c r="J33" s="292"/>
      <c r="K33" s="290"/>
    </row>
    <row r="34" spans="2:11" ht="15" customHeight="1">
      <c r="B34" s="293"/>
      <c r="C34" s="294"/>
      <c r="D34" s="292"/>
      <c r="E34" s="296" t="s">
        <v>143</v>
      </c>
      <c r="F34" s="292"/>
      <c r="G34" s="292" t="s">
        <v>2796</v>
      </c>
      <c r="H34" s="292"/>
      <c r="I34" s="292"/>
      <c r="J34" s="292"/>
      <c r="K34" s="290"/>
    </row>
    <row r="35" spans="2:11" ht="30.75" customHeight="1">
      <c r="B35" s="293"/>
      <c r="C35" s="294"/>
      <c r="D35" s="292"/>
      <c r="E35" s="296" t="s">
        <v>2797</v>
      </c>
      <c r="F35" s="292"/>
      <c r="G35" s="292" t="s">
        <v>2798</v>
      </c>
      <c r="H35" s="292"/>
      <c r="I35" s="292"/>
      <c r="J35" s="292"/>
      <c r="K35" s="290"/>
    </row>
    <row r="36" spans="2:11" ht="15" customHeight="1">
      <c r="B36" s="293"/>
      <c r="C36" s="294"/>
      <c r="D36" s="292"/>
      <c r="E36" s="296" t="s">
        <v>53</v>
      </c>
      <c r="F36" s="292"/>
      <c r="G36" s="292" t="s">
        <v>2799</v>
      </c>
      <c r="H36" s="292"/>
      <c r="I36" s="292"/>
      <c r="J36" s="292"/>
      <c r="K36" s="290"/>
    </row>
    <row r="37" spans="2:11" ht="15" customHeight="1">
      <c r="B37" s="293"/>
      <c r="C37" s="294"/>
      <c r="D37" s="292"/>
      <c r="E37" s="296" t="s">
        <v>144</v>
      </c>
      <c r="F37" s="292"/>
      <c r="G37" s="292" t="s">
        <v>2800</v>
      </c>
      <c r="H37" s="292"/>
      <c r="I37" s="292"/>
      <c r="J37" s="292"/>
      <c r="K37" s="290"/>
    </row>
    <row r="38" spans="2:11" ht="15" customHeight="1">
      <c r="B38" s="293"/>
      <c r="C38" s="294"/>
      <c r="D38" s="292"/>
      <c r="E38" s="296" t="s">
        <v>145</v>
      </c>
      <c r="F38" s="292"/>
      <c r="G38" s="292" t="s">
        <v>2801</v>
      </c>
      <c r="H38" s="292"/>
      <c r="I38" s="292"/>
      <c r="J38" s="292"/>
      <c r="K38" s="290"/>
    </row>
    <row r="39" spans="2:11" ht="15" customHeight="1">
      <c r="B39" s="293"/>
      <c r="C39" s="294"/>
      <c r="D39" s="292"/>
      <c r="E39" s="296" t="s">
        <v>146</v>
      </c>
      <c r="F39" s="292"/>
      <c r="G39" s="292" t="s">
        <v>2802</v>
      </c>
      <c r="H39" s="292"/>
      <c r="I39" s="292"/>
      <c r="J39" s="292"/>
      <c r="K39" s="290"/>
    </row>
    <row r="40" spans="2:11" ht="15" customHeight="1">
      <c r="B40" s="293"/>
      <c r="C40" s="294"/>
      <c r="D40" s="292"/>
      <c r="E40" s="296" t="s">
        <v>2803</v>
      </c>
      <c r="F40" s="292"/>
      <c r="G40" s="292" t="s">
        <v>2804</v>
      </c>
      <c r="H40" s="292"/>
      <c r="I40" s="292"/>
      <c r="J40" s="292"/>
      <c r="K40" s="290"/>
    </row>
    <row r="41" spans="2:11" ht="15" customHeight="1">
      <c r="B41" s="293"/>
      <c r="C41" s="294"/>
      <c r="D41" s="292"/>
      <c r="E41" s="296"/>
      <c r="F41" s="292"/>
      <c r="G41" s="292" t="s">
        <v>2805</v>
      </c>
      <c r="H41" s="292"/>
      <c r="I41" s="292"/>
      <c r="J41" s="292"/>
      <c r="K41" s="290"/>
    </row>
    <row r="42" spans="2:11" ht="15" customHeight="1">
      <c r="B42" s="293"/>
      <c r="C42" s="294"/>
      <c r="D42" s="292"/>
      <c r="E42" s="296" t="s">
        <v>2806</v>
      </c>
      <c r="F42" s="292"/>
      <c r="G42" s="292" t="s">
        <v>2807</v>
      </c>
      <c r="H42" s="292"/>
      <c r="I42" s="292"/>
      <c r="J42" s="292"/>
      <c r="K42" s="290"/>
    </row>
    <row r="43" spans="2:11" ht="15" customHeight="1">
      <c r="B43" s="293"/>
      <c r="C43" s="294"/>
      <c r="D43" s="292"/>
      <c r="E43" s="296" t="s">
        <v>148</v>
      </c>
      <c r="F43" s="292"/>
      <c r="G43" s="292" t="s">
        <v>2808</v>
      </c>
      <c r="H43" s="292"/>
      <c r="I43" s="292"/>
      <c r="J43" s="292"/>
      <c r="K43" s="290"/>
    </row>
    <row r="44" spans="2:11" ht="12.75" customHeight="1">
      <c r="B44" s="293"/>
      <c r="C44" s="294"/>
      <c r="D44" s="292"/>
      <c r="E44" s="292"/>
      <c r="F44" s="292"/>
      <c r="G44" s="292"/>
      <c r="H44" s="292"/>
      <c r="I44" s="292"/>
      <c r="J44" s="292"/>
      <c r="K44" s="290"/>
    </row>
    <row r="45" spans="2:11" ht="15" customHeight="1">
      <c r="B45" s="293"/>
      <c r="C45" s="294"/>
      <c r="D45" s="292" t="s">
        <v>2809</v>
      </c>
      <c r="E45" s="292"/>
      <c r="F45" s="292"/>
      <c r="G45" s="292"/>
      <c r="H45" s="292"/>
      <c r="I45" s="292"/>
      <c r="J45" s="292"/>
      <c r="K45" s="290"/>
    </row>
    <row r="46" spans="2:11" ht="15" customHeight="1">
      <c r="B46" s="293"/>
      <c r="C46" s="294"/>
      <c r="D46" s="294"/>
      <c r="E46" s="292" t="s">
        <v>2810</v>
      </c>
      <c r="F46" s="292"/>
      <c r="G46" s="292"/>
      <c r="H46" s="292"/>
      <c r="I46" s="292"/>
      <c r="J46" s="292"/>
      <c r="K46" s="290"/>
    </row>
    <row r="47" spans="2:11" ht="15" customHeight="1">
      <c r="B47" s="293"/>
      <c r="C47" s="294"/>
      <c r="D47" s="294"/>
      <c r="E47" s="292" t="s">
        <v>2811</v>
      </c>
      <c r="F47" s="292"/>
      <c r="G47" s="292"/>
      <c r="H47" s="292"/>
      <c r="I47" s="292"/>
      <c r="J47" s="292"/>
      <c r="K47" s="290"/>
    </row>
    <row r="48" spans="2:11" ht="15" customHeight="1">
      <c r="B48" s="293"/>
      <c r="C48" s="294"/>
      <c r="D48" s="294"/>
      <c r="E48" s="292" t="s">
        <v>2812</v>
      </c>
      <c r="F48" s="292"/>
      <c r="G48" s="292"/>
      <c r="H48" s="292"/>
      <c r="I48" s="292"/>
      <c r="J48" s="292"/>
      <c r="K48" s="290"/>
    </row>
    <row r="49" spans="2:11" ht="15" customHeight="1">
      <c r="B49" s="293"/>
      <c r="C49" s="294"/>
      <c r="D49" s="292" t="s">
        <v>2813</v>
      </c>
      <c r="E49" s="292"/>
      <c r="F49" s="292"/>
      <c r="G49" s="292"/>
      <c r="H49" s="292"/>
      <c r="I49" s="292"/>
      <c r="J49" s="292"/>
      <c r="K49" s="290"/>
    </row>
    <row r="50" spans="2:11" ht="25.5" customHeight="1">
      <c r="B50" s="288"/>
      <c r="C50" s="289" t="s">
        <v>2814</v>
      </c>
      <c r="D50" s="289"/>
      <c r="E50" s="289"/>
      <c r="F50" s="289"/>
      <c r="G50" s="289"/>
      <c r="H50" s="289"/>
      <c r="I50" s="289"/>
      <c r="J50" s="289"/>
      <c r="K50" s="290"/>
    </row>
    <row r="51" spans="2:11" ht="5.25" customHeight="1">
      <c r="B51" s="288"/>
      <c r="C51" s="291"/>
      <c r="D51" s="291"/>
      <c r="E51" s="291"/>
      <c r="F51" s="291"/>
      <c r="G51" s="291"/>
      <c r="H51" s="291"/>
      <c r="I51" s="291"/>
      <c r="J51" s="291"/>
      <c r="K51" s="290"/>
    </row>
    <row r="52" spans="2:11" ht="15" customHeight="1">
      <c r="B52" s="288"/>
      <c r="C52" s="292" t="s">
        <v>2815</v>
      </c>
      <c r="D52" s="292"/>
      <c r="E52" s="292"/>
      <c r="F52" s="292"/>
      <c r="G52" s="292"/>
      <c r="H52" s="292"/>
      <c r="I52" s="292"/>
      <c r="J52" s="292"/>
      <c r="K52" s="290"/>
    </row>
    <row r="53" spans="2:11" ht="15" customHeight="1">
      <c r="B53" s="288"/>
      <c r="C53" s="292" t="s">
        <v>2816</v>
      </c>
      <c r="D53" s="292"/>
      <c r="E53" s="292"/>
      <c r="F53" s="292"/>
      <c r="G53" s="292"/>
      <c r="H53" s="292"/>
      <c r="I53" s="292"/>
      <c r="J53" s="292"/>
      <c r="K53" s="290"/>
    </row>
    <row r="54" spans="2:11" ht="12.75" customHeight="1">
      <c r="B54" s="288"/>
      <c r="C54" s="292"/>
      <c r="D54" s="292"/>
      <c r="E54" s="292"/>
      <c r="F54" s="292"/>
      <c r="G54" s="292"/>
      <c r="H54" s="292"/>
      <c r="I54" s="292"/>
      <c r="J54" s="292"/>
      <c r="K54" s="290"/>
    </row>
    <row r="55" spans="2:11" ht="15" customHeight="1">
      <c r="B55" s="288"/>
      <c r="C55" s="292" t="s">
        <v>2817</v>
      </c>
      <c r="D55" s="292"/>
      <c r="E55" s="292"/>
      <c r="F55" s="292"/>
      <c r="G55" s="292"/>
      <c r="H55" s="292"/>
      <c r="I55" s="292"/>
      <c r="J55" s="292"/>
      <c r="K55" s="290"/>
    </row>
    <row r="56" spans="2:11" ht="15" customHeight="1">
      <c r="B56" s="288"/>
      <c r="C56" s="294"/>
      <c r="D56" s="292" t="s">
        <v>2818</v>
      </c>
      <c r="E56" s="292"/>
      <c r="F56" s="292"/>
      <c r="G56" s="292"/>
      <c r="H56" s="292"/>
      <c r="I56" s="292"/>
      <c r="J56" s="292"/>
      <c r="K56" s="290"/>
    </row>
    <row r="57" spans="2:11" ht="15" customHeight="1">
      <c r="B57" s="288"/>
      <c r="C57" s="294"/>
      <c r="D57" s="292" t="s">
        <v>2819</v>
      </c>
      <c r="E57" s="292"/>
      <c r="F57" s="292"/>
      <c r="G57" s="292"/>
      <c r="H57" s="292"/>
      <c r="I57" s="292"/>
      <c r="J57" s="292"/>
      <c r="K57" s="290"/>
    </row>
    <row r="58" spans="2:11" ht="15" customHeight="1">
      <c r="B58" s="288"/>
      <c r="C58" s="294"/>
      <c r="D58" s="292" t="s">
        <v>2820</v>
      </c>
      <c r="E58" s="292"/>
      <c r="F58" s="292"/>
      <c r="G58" s="292"/>
      <c r="H58" s="292"/>
      <c r="I58" s="292"/>
      <c r="J58" s="292"/>
      <c r="K58" s="290"/>
    </row>
    <row r="59" spans="2:11" ht="15" customHeight="1">
      <c r="B59" s="288"/>
      <c r="C59" s="294"/>
      <c r="D59" s="292" t="s">
        <v>2821</v>
      </c>
      <c r="E59" s="292"/>
      <c r="F59" s="292"/>
      <c r="G59" s="292"/>
      <c r="H59" s="292"/>
      <c r="I59" s="292"/>
      <c r="J59" s="292"/>
      <c r="K59" s="290"/>
    </row>
    <row r="60" spans="2:11" ht="15" customHeight="1">
      <c r="B60" s="288"/>
      <c r="C60" s="294"/>
      <c r="D60" s="297" t="s">
        <v>2822</v>
      </c>
      <c r="E60" s="297"/>
      <c r="F60" s="297"/>
      <c r="G60" s="297"/>
      <c r="H60" s="297"/>
      <c r="I60" s="297"/>
      <c r="J60" s="297"/>
      <c r="K60" s="290"/>
    </row>
    <row r="61" spans="2:11" ht="15" customHeight="1">
      <c r="B61" s="288"/>
      <c r="C61" s="294"/>
      <c r="D61" s="292" t="s">
        <v>2823</v>
      </c>
      <c r="E61" s="292"/>
      <c r="F61" s="292"/>
      <c r="G61" s="292"/>
      <c r="H61" s="292"/>
      <c r="I61" s="292"/>
      <c r="J61" s="292"/>
      <c r="K61" s="290"/>
    </row>
    <row r="62" spans="2:11" ht="12.75" customHeight="1">
      <c r="B62" s="288"/>
      <c r="C62" s="294"/>
      <c r="D62" s="294"/>
      <c r="E62" s="298"/>
      <c r="F62" s="294"/>
      <c r="G62" s="294"/>
      <c r="H62" s="294"/>
      <c r="I62" s="294"/>
      <c r="J62" s="294"/>
      <c r="K62" s="290"/>
    </row>
    <row r="63" spans="2:11" ht="15" customHeight="1">
      <c r="B63" s="288"/>
      <c r="C63" s="294"/>
      <c r="D63" s="292" t="s">
        <v>2824</v>
      </c>
      <c r="E63" s="292"/>
      <c r="F63" s="292"/>
      <c r="G63" s="292"/>
      <c r="H63" s="292"/>
      <c r="I63" s="292"/>
      <c r="J63" s="292"/>
      <c r="K63" s="290"/>
    </row>
    <row r="64" spans="2:11" ht="15" customHeight="1">
      <c r="B64" s="288"/>
      <c r="C64" s="294"/>
      <c r="D64" s="297" t="s">
        <v>2825</v>
      </c>
      <c r="E64" s="297"/>
      <c r="F64" s="297"/>
      <c r="G64" s="297"/>
      <c r="H64" s="297"/>
      <c r="I64" s="297"/>
      <c r="J64" s="297"/>
      <c r="K64" s="290"/>
    </row>
    <row r="65" spans="2:11" ht="15" customHeight="1">
      <c r="B65" s="288"/>
      <c r="C65" s="294"/>
      <c r="D65" s="292" t="s">
        <v>2826</v>
      </c>
      <c r="E65" s="292"/>
      <c r="F65" s="292"/>
      <c r="G65" s="292"/>
      <c r="H65" s="292"/>
      <c r="I65" s="292"/>
      <c r="J65" s="292"/>
      <c r="K65" s="290"/>
    </row>
    <row r="66" spans="2:11" ht="15" customHeight="1">
      <c r="B66" s="288"/>
      <c r="C66" s="294"/>
      <c r="D66" s="292" t="s">
        <v>2827</v>
      </c>
      <c r="E66" s="292"/>
      <c r="F66" s="292"/>
      <c r="G66" s="292"/>
      <c r="H66" s="292"/>
      <c r="I66" s="292"/>
      <c r="J66" s="292"/>
      <c r="K66" s="290"/>
    </row>
    <row r="67" spans="2:11" ht="15" customHeight="1">
      <c r="B67" s="288"/>
      <c r="C67" s="294"/>
      <c r="D67" s="292" t="s">
        <v>2828</v>
      </c>
      <c r="E67" s="292"/>
      <c r="F67" s="292"/>
      <c r="G67" s="292"/>
      <c r="H67" s="292"/>
      <c r="I67" s="292"/>
      <c r="J67" s="292"/>
      <c r="K67" s="290"/>
    </row>
    <row r="68" spans="2:11" ht="15" customHeight="1">
      <c r="B68" s="288"/>
      <c r="C68" s="294"/>
      <c r="D68" s="292" t="s">
        <v>2829</v>
      </c>
      <c r="E68" s="292"/>
      <c r="F68" s="292"/>
      <c r="G68" s="292"/>
      <c r="H68" s="292"/>
      <c r="I68" s="292"/>
      <c r="J68" s="292"/>
      <c r="K68" s="290"/>
    </row>
    <row r="69" spans="2:11" ht="12.75" customHeight="1">
      <c r="B69" s="299"/>
      <c r="C69" s="300"/>
      <c r="D69" s="300"/>
      <c r="E69" s="300"/>
      <c r="F69" s="300"/>
      <c r="G69" s="300"/>
      <c r="H69" s="300"/>
      <c r="I69" s="300"/>
      <c r="J69" s="300"/>
      <c r="K69" s="301"/>
    </row>
    <row r="70" spans="2:11" ht="18.75" customHeight="1">
      <c r="B70" s="302"/>
      <c r="C70" s="302"/>
      <c r="D70" s="302"/>
      <c r="E70" s="302"/>
      <c r="F70" s="302"/>
      <c r="G70" s="302"/>
      <c r="H70" s="302"/>
      <c r="I70" s="302"/>
      <c r="J70" s="302"/>
      <c r="K70" s="303"/>
    </row>
    <row r="71" spans="2:11" ht="18.75" customHeight="1">
      <c r="B71" s="303"/>
      <c r="C71" s="303"/>
      <c r="D71" s="303"/>
      <c r="E71" s="303"/>
      <c r="F71" s="303"/>
      <c r="G71" s="303"/>
      <c r="H71" s="303"/>
      <c r="I71" s="303"/>
      <c r="J71" s="303"/>
      <c r="K71" s="303"/>
    </row>
    <row r="72" spans="2:11" ht="7.5" customHeight="1">
      <c r="B72" s="304"/>
      <c r="C72" s="305"/>
      <c r="D72" s="305"/>
      <c r="E72" s="305"/>
      <c r="F72" s="305"/>
      <c r="G72" s="305"/>
      <c r="H72" s="305"/>
      <c r="I72" s="305"/>
      <c r="J72" s="305"/>
      <c r="K72" s="306"/>
    </row>
    <row r="73" spans="2:11" ht="45" customHeight="1">
      <c r="B73" s="307"/>
      <c r="C73" s="308" t="s">
        <v>91</v>
      </c>
      <c r="D73" s="308"/>
      <c r="E73" s="308"/>
      <c r="F73" s="308"/>
      <c r="G73" s="308"/>
      <c r="H73" s="308"/>
      <c r="I73" s="308"/>
      <c r="J73" s="308"/>
      <c r="K73" s="309"/>
    </row>
    <row r="74" spans="2:11" ht="17.25" customHeight="1">
      <c r="B74" s="307"/>
      <c r="C74" s="310" t="s">
        <v>2830</v>
      </c>
      <c r="D74" s="310"/>
      <c r="E74" s="310"/>
      <c r="F74" s="310" t="s">
        <v>2831</v>
      </c>
      <c r="G74" s="311"/>
      <c r="H74" s="310" t="s">
        <v>144</v>
      </c>
      <c r="I74" s="310" t="s">
        <v>57</v>
      </c>
      <c r="J74" s="310" t="s">
        <v>2832</v>
      </c>
      <c r="K74" s="309"/>
    </row>
    <row r="75" spans="2:11" ht="17.25" customHeight="1">
      <c r="B75" s="307"/>
      <c r="C75" s="312" t="s">
        <v>2833</v>
      </c>
      <c r="D75" s="312"/>
      <c r="E75" s="312"/>
      <c r="F75" s="313" t="s">
        <v>2834</v>
      </c>
      <c r="G75" s="314"/>
      <c r="H75" s="312"/>
      <c r="I75" s="312"/>
      <c r="J75" s="312" t="s">
        <v>2835</v>
      </c>
      <c r="K75" s="309"/>
    </row>
    <row r="76" spans="2:11" ht="5.25" customHeight="1">
      <c r="B76" s="307"/>
      <c r="C76" s="315"/>
      <c r="D76" s="315"/>
      <c r="E76" s="315"/>
      <c r="F76" s="315"/>
      <c r="G76" s="316"/>
      <c r="H76" s="315"/>
      <c r="I76" s="315"/>
      <c r="J76" s="315"/>
      <c r="K76" s="309"/>
    </row>
    <row r="77" spans="2:11" ht="15" customHeight="1">
      <c r="B77" s="307"/>
      <c r="C77" s="296" t="s">
        <v>53</v>
      </c>
      <c r="D77" s="315"/>
      <c r="E77" s="315"/>
      <c r="F77" s="317" t="s">
        <v>2836</v>
      </c>
      <c r="G77" s="316"/>
      <c r="H77" s="296" t="s">
        <v>2837</v>
      </c>
      <c r="I77" s="296" t="s">
        <v>2838</v>
      </c>
      <c r="J77" s="296">
        <v>20</v>
      </c>
      <c r="K77" s="309"/>
    </row>
    <row r="78" spans="2:11" ht="15" customHeight="1">
      <c r="B78" s="307"/>
      <c r="C78" s="296" t="s">
        <v>2839</v>
      </c>
      <c r="D78" s="296"/>
      <c r="E78" s="296"/>
      <c r="F78" s="317" t="s">
        <v>2836</v>
      </c>
      <c r="G78" s="316"/>
      <c r="H78" s="296" t="s">
        <v>2840</v>
      </c>
      <c r="I78" s="296" t="s">
        <v>2838</v>
      </c>
      <c r="J78" s="296">
        <v>120</v>
      </c>
      <c r="K78" s="309"/>
    </row>
    <row r="79" spans="2:11" ht="15" customHeight="1">
      <c r="B79" s="318"/>
      <c r="C79" s="296" t="s">
        <v>2841</v>
      </c>
      <c r="D79" s="296"/>
      <c r="E79" s="296"/>
      <c r="F79" s="317" t="s">
        <v>2842</v>
      </c>
      <c r="G79" s="316"/>
      <c r="H79" s="296" t="s">
        <v>2843</v>
      </c>
      <c r="I79" s="296" t="s">
        <v>2838</v>
      </c>
      <c r="J79" s="296">
        <v>50</v>
      </c>
      <c r="K79" s="309"/>
    </row>
    <row r="80" spans="2:11" ht="15" customHeight="1">
      <c r="B80" s="318"/>
      <c r="C80" s="296" t="s">
        <v>2844</v>
      </c>
      <c r="D80" s="296"/>
      <c r="E80" s="296"/>
      <c r="F80" s="317" t="s">
        <v>2836</v>
      </c>
      <c r="G80" s="316"/>
      <c r="H80" s="296" t="s">
        <v>2845</v>
      </c>
      <c r="I80" s="296" t="s">
        <v>2846</v>
      </c>
      <c r="J80" s="296"/>
      <c r="K80" s="309"/>
    </row>
    <row r="81" spans="2:11" ht="15" customHeight="1">
      <c r="B81" s="318"/>
      <c r="C81" s="319" t="s">
        <v>2847</v>
      </c>
      <c r="D81" s="319"/>
      <c r="E81" s="319"/>
      <c r="F81" s="320" t="s">
        <v>2842</v>
      </c>
      <c r="G81" s="319"/>
      <c r="H81" s="319" t="s">
        <v>2848</v>
      </c>
      <c r="I81" s="319" t="s">
        <v>2838</v>
      </c>
      <c r="J81" s="319">
        <v>15</v>
      </c>
      <c r="K81" s="309"/>
    </row>
    <row r="82" spans="2:11" ht="15" customHeight="1">
      <c r="B82" s="318"/>
      <c r="C82" s="319" t="s">
        <v>2849</v>
      </c>
      <c r="D82" s="319"/>
      <c r="E82" s="319"/>
      <c r="F82" s="320" t="s">
        <v>2842</v>
      </c>
      <c r="G82" s="319"/>
      <c r="H82" s="319" t="s">
        <v>2850</v>
      </c>
      <c r="I82" s="319" t="s">
        <v>2838</v>
      </c>
      <c r="J82" s="319">
        <v>15</v>
      </c>
      <c r="K82" s="309"/>
    </row>
    <row r="83" spans="2:11" ht="15" customHeight="1">
      <c r="B83" s="318"/>
      <c r="C83" s="319" t="s">
        <v>2851</v>
      </c>
      <c r="D83" s="319"/>
      <c r="E83" s="319"/>
      <c r="F83" s="320" t="s">
        <v>2842</v>
      </c>
      <c r="G83" s="319"/>
      <c r="H83" s="319" t="s">
        <v>2852</v>
      </c>
      <c r="I83" s="319" t="s">
        <v>2838</v>
      </c>
      <c r="J83" s="319">
        <v>20</v>
      </c>
      <c r="K83" s="309"/>
    </row>
    <row r="84" spans="2:11" ht="15" customHeight="1">
      <c r="B84" s="318"/>
      <c r="C84" s="319" t="s">
        <v>2853</v>
      </c>
      <c r="D84" s="319"/>
      <c r="E84" s="319"/>
      <c r="F84" s="320" t="s">
        <v>2842</v>
      </c>
      <c r="G84" s="319"/>
      <c r="H84" s="319" t="s">
        <v>2854</v>
      </c>
      <c r="I84" s="319" t="s">
        <v>2838</v>
      </c>
      <c r="J84" s="319">
        <v>20</v>
      </c>
      <c r="K84" s="309"/>
    </row>
    <row r="85" spans="2:11" ht="15" customHeight="1">
      <c r="B85" s="318"/>
      <c r="C85" s="296" t="s">
        <v>2855</v>
      </c>
      <c r="D85" s="296"/>
      <c r="E85" s="296"/>
      <c r="F85" s="317" t="s">
        <v>2842</v>
      </c>
      <c r="G85" s="316"/>
      <c r="H85" s="296" t="s">
        <v>2856</v>
      </c>
      <c r="I85" s="296" t="s">
        <v>2838</v>
      </c>
      <c r="J85" s="296">
        <v>50</v>
      </c>
      <c r="K85" s="309"/>
    </row>
    <row r="86" spans="2:11" ht="15" customHeight="1">
      <c r="B86" s="318"/>
      <c r="C86" s="296" t="s">
        <v>2857</v>
      </c>
      <c r="D86" s="296"/>
      <c r="E86" s="296"/>
      <c r="F86" s="317" t="s">
        <v>2842</v>
      </c>
      <c r="G86" s="316"/>
      <c r="H86" s="296" t="s">
        <v>2858</v>
      </c>
      <c r="I86" s="296" t="s">
        <v>2838</v>
      </c>
      <c r="J86" s="296">
        <v>20</v>
      </c>
      <c r="K86" s="309"/>
    </row>
    <row r="87" spans="2:11" ht="15" customHeight="1">
      <c r="B87" s="318"/>
      <c r="C87" s="296" t="s">
        <v>2859</v>
      </c>
      <c r="D87" s="296"/>
      <c r="E87" s="296"/>
      <c r="F87" s="317" t="s">
        <v>2842</v>
      </c>
      <c r="G87" s="316"/>
      <c r="H87" s="296" t="s">
        <v>2860</v>
      </c>
      <c r="I87" s="296" t="s">
        <v>2838</v>
      </c>
      <c r="J87" s="296">
        <v>20</v>
      </c>
      <c r="K87" s="309"/>
    </row>
    <row r="88" spans="2:11" ht="15" customHeight="1">
      <c r="B88" s="318"/>
      <c r="C88" s="296" t="s">
        <v>2861</v>
      </c>
      <c r="D88" s="296"/>
      <c r="E88" s="296"/>
      <c r="F88" s="317" t="s">
        <v>2842</v>
      </c>
      <c r="G88" s="316"/>
      <c r="H88" s="296" t="s">
        <v>2862</v>
      </c>
      <c r="I88" s="296" t="s">
        <v>2838</v>
      </c>
      <c r="J88" s="296">
        <v>50</v>
      </c>
      <c r="K88" s="309"/>
    </row>
    <row r="89" spans="2:11" ht="15" customHeight="1">
      <c r="B89" s="318"/>
      <c r="C89" s="296" t="s">
        <v>2863</v>
      </c>
      <c r="D89" s="296"/>
      <c r="E89" s="296"/>
      <c r="F89" s="317" t="s">
        <v>2842</v>
      </c>
      <c r="G89" s="316"/>
      <c r="H89" s="296" t="s">
        <v>2863</v>
      </c>
      <c r="I89" s="296" t="s">
        <v>2838</v>
      </c>
      <c r="J89" s="296">
        <v>50</v>
      </c>
      <c r="K89" s="309"/>
    </row>
    <row r="90" spans="2:11" ht="15" customHeight="1">
      <c r="B90" s="318"/>
      <c r="C90" s="296" t="s">
        <v>149</v>
      </c>
      <c r="D90" s="296"/>
      <c r="E90" s="296"/>
      <c r="F90" s="317" t="s">
        <v>2842</v>
      </c>
      <c r="G90" s="316"/>
      <c r="H90" s="296" t="s">
        <v>2864</v>
      </c>
      <c r="I90" s="296" t="s">
        <v>2838</v>
      </c>
      <c r="J90" s="296">
        <v>255</v>
      </c>
      <c r="K90" s="309"/>
    </row>
    <row r="91" spans="2:11" ht="15" customHeight="1">
      <c r="B91" s="318"/>
      <c r="C91" s="296" t="s">
        <v>2865</v>
      </c>
      <c r="D91" s="296"/>
      <c r="E91" s="296"/>
      <c r="F91" s="317" t="s">
        <v>2836</v>
      </c>
      <c r="G91" s="316"/>
      <c r="H91" s="296" t="s">
        <v>2866</v>
      </c>
      <c r="I91" s="296" t="s">
        <v>2867</v>
      </c>
      <c r="J91" s="296"/>
      <c r="K91" s="309"/>
    </row>
    <row r="92" spans="2:11" ht="15" customHeight="1">
      <c r="B92" s="318"/>
      <c r="C92" s="296" t="s">
        <v>2868</v>
      </c>
      <c r="D92" s="296"/>
      <c r="E92" s="296"/>
      <c r="F92" s="317" t="s">
        <v>2836</v>
      </c>
      <c r="G92" s="316"/>
      <c r="H92" s="296" t="s">
        <v>2869</v>
      </c>
      <c r="I92" s="296" t="s">
        <v>2870</v>
      </c>
      <c r="J92" s="296"/>
      <c r="K92" s="309"/>
    </row>
    <row r="93" spans="2:11" ht="15" customHeight="1">
      <c r="B93" s="318"/>
      <c r="C93" s="296" t="s">
        <v>2871</v>
      </c>
      <c r="D93" s="296"/>
      <c r="E93" s="296"/>
      <c r="F93" s="317" t="s">
        <v>2836</v>
      </c>
      <c r="G93" s="316"/>
      <c r="H93" s="296" t="s">
        <v>2871</v>
      </c>
      <c r="I93" s="296" t="s">
        <v>2870</v>
      </c>
      <c r="J93" s="296"/>
      <c r="K93" s="309"/>
    </row>
    <row r="94" spans="2:11" ht="15" customHeight="1">
      <c r="B94" s="318"/>
      <c r="C94" s="296" t="s">
        <v>38</v>
      </c>
      <c r="D94" s="296"/>
      <c r="E94" s="296"/>
      <c r="F94" s="317" t="s">
        <v>2836</v>
      </c>
      <c r="G94" s="316"/>
      <c r="H94" s="296" t="s">
        <v>2872</v>
      </c>
      <c r="I94" s="296" t="s">
        <v>2870</v>
      </c>
      <c r="J94" s="296"/>
      <c r="K94" s="309"/>
    </row>
    <row r="95" spans="2:11" ht="15" customHeight="1">
      <c r="B95" s="318"/>
      <c r="C95" s="296" t="s">
        <v>48</v>
      </c>
      <c r="D95" s="296"/>
      <c r="E95" s="296"/>
      <c r="F95" s="317" t="s">
        <v>2836</v>
      </c>
      <c r="G95" s="316"/>
      <c r="H95" s="296" t="s">
        <v>2873</v>
      </c>
      <c r="I95" s="296" t="s">
        <v>2870</v>
      </c>
      <c r="J95" s="296"/>
      <c r="K95" s="309"/>
    </row>
    <row r="96" spans="2:11" ht="15" customHeight="1">
      <c r="B96" s="321"/>
      <c r="C96" s="322"/>
      <c r="D96" s="322"/>
      <c r="E96" s="322"/>
      <c r="F96" s="322"/>
      <c r="G96" s="322"/>
      <c r="H96" s="322"/>
      <c r="I96" s="322"/>
      <c r="J96" s="322"/>
      <c r="K96" s="323"/>
    </row>
    <row r="97" spans="2:11" ht="18.75" customHeight="1">
      <c r="B97" s="324"/>
      <c r="C97" s="325"/>
      <c r="D97" s="325"/>
      <c r="E97" s="325"/>
      <c r="F97" s="325"/>
      <c r="G97" s="325"/>
      <c r="H97" s="325"/>
      <c r="I97" s="325"/>
      <c r="J97" s="325"/>
      <c r="K97" s="324"/>
    </row>
    <row r="98" spans="2:11" ht="18.75" customHeight="1">
      <c r="B98" s="303"/>
      <c r="C98" s="303"/>
      <c r="D98" s="303"/>
      <c r="E98" s="303"/>
      <c r="F98" s="303"/>
      <c r="G98" s="303"/>
      <c r="H98" s="303"/>
      <c r="I98" s="303"/>
      <c r="J98" s="303"/>
      <c r="K98" s="303"/>
    </row>
    <row r="99" spans="2:11" ht="7.5" customHeight="1">
      <c r="B99" s="304"/>
      <c r="C99" s="305"/>
      <c r="D99" s="305"/>
      <c r="E99" s="305"/>
      <c r="F99" s="305"/>
      <c r="G99" s="305"/>
      <c r="H99" s="305"/>
      <c r="I99" s="305"/>
      <c r="J99" s="305"/>
      <c r="K99" s="306"/>
    </row>
    <row r="100" spans="2:11" ht="45" customHeight="1">
      <c r="B100" s="307"/>
      <c r="C100" s="308" t="s">
        <v>2874</v>
      </c>
      <c r="D100" s="308"/>
      <c r="E100" s="308"/>
      <c r="F100" s="308"/>
      <c r="G100" s="308"/>
      <c r="H100" s="308"/>
      <c r="I100" s="308"/>
      <c r="J100" s="308"/>
      <c r="K100" s="309"/>
    </row>
    <row r="101" spans="2:11" ht="17.25" customHeight="1">
      <c r="B101" s="307"/>
      <c r="C101" s="310" t="s">
        <v>2830</v>
      </c>
      <c r="D101" s="310"/>
      <c r="E101" s="310"/>
      <c r="F101" s="310" t="s">
        <v>2831</v>
      </c>
      <c r="G101" s="311"/>
      <c r="H101" s="310" t="s">
        <v>144</v>
      </c>
      <c r="I101" s="310" t="s">
        <v>57</v>
      </c>
      <c r="J101" s="310" t="s">
        <v>2832</v>
      </c>
      <c r="K101" s="309"/>
    </row>
    <row r="102" spans="2:11" ht="17.25" customHeight="1">
      <c r="B102" s="307"/>
      <c r="C102" s="312" t="s">
        <v>2833</v>
      </c>
      <c r="D102" s="312"/>
      <c r="E102" s="312"/>
      <c r="F102" s="313" t="s">
        <v>2834</v>
      </c>
      <c r="G102" s="314"/>
      <c r="H102" s="312"/>
      <c r="I102" s="312"/>
      <c r="J102" s="312" t="s">
        <v>2835</v>
      </c>
      <c r="K102" s="309"/>
    </row>
    <row r="103" spans="2:11" ht="5.25" customHeight="1">
      <c r="B103" s="307"/>
      <c r="C103" s="310"/>
      <c r="D103" s="310"/>
      <c r="E103" s="310"/>
      <c r="F103" s="310"/>
      <c r="G103" s="326"/>
      <c r="H103" s="310"/>
      <c r="I103" s="310"/>
      <c r="J103" s="310"/>
      <c r="K103" s="309"/>
    </row>
    <row r="104" spans="2:11" ht="15" customHeight="1">
      <c r="B104" s="307"/>
      <c r="C104" s="296" t="s">
        <v>53</v>
      </c>
      <c r="D104" s="315"/>
      <c r="E104" s="315"/>
      <c r="F104" s="317" t="s">
        <v>2836</v>
      </c>
      <c r="G104" s="326"/>
      <c r="H104" s="296" t="s">
        <v>2875</v>
      </c>
      <c r="I104" s="296" t="s">
        <v>2838</v>
      </c>
      <c r="J104" s="296">
        <v>20</v>
      </c>
      <c r="K104" s="309"/>
    </row>
    <row r="105" spans="2:11" ht="15" customHeight="1">
      <c r="B105" s="307"/>
      <c r="C105" s="296" t="s">
        <v>2839</v>
      </c>
      <c r="D105" s="296"/>
      <c r="E105" s="296"/>
      <c r="F105" s="317" t="s">
        <v>2836</v>
      </c>
      <c r="G105" s="296"/>
      <c r="H105" s="296" t="s">
        <v>2875</v>
      </c>
      <c r="I105" s="296" t="s">
        <v>2838</v>
      </c>
      <c r="J105" s="296">
        <v>120</v>
      </c>
      <c r="K105" s="309"/>
    </row>
    <row r="106" spans="2:11" ht="15" customHeight="1">
      <c r="B106" s="318"/>
      <c r="C106" s="296" t="s">
        <v>2841</v>
      </c>
      <c r="D106" s="296"/>
      <c r="E106" s="296"/>
      <c r="F106" s="317" t="s">
        <v>2842</v>
      </c>
      <c r="G106" s="296"/>
      <c r="H106" s="296" t="s">
        <v>2875</v>
      </c>
      <c r="I106" s="296" t="s">
        <v>2838</v>
      </c>
      <c r="J106" s="296">
        <v>50</v>
      </c>
      <c r="K106" s="309"/>
    </row>
    <row r="107" spans="2:11" ht="15" customHeight="1">
      <c r="B107" s="318"/>
      <c r="C107" s="296" t="s">
        <v>2844</v>
      </c>
      <c r="D107" s="296"/>
      <c r="E107" s="296"/>
      <c r="F107" s="317" t="s">
        <v>2836</v>
      </c>
      <c r="G107" s="296"/>
      <c r="H107" s="296" t="s">
        <v>2875</v>
      </c>
      <c r="I107" s="296" t="s">
        <v>2846</v>
      </c>
      <c r="J107" s="296"/>
      <c r="K107" s="309"/>
    </row>
    <row r="108" spans="2:11" ht="15" customHeight="1">
      <c r="B108" s="318"/>
      <c r="C108" s="296" t="s">
        <v>2855</v>
      </c>
      <c r="D108" s="296"/>
      <c r="E108" s="296"/>
      <c r="F108" s="317" t="s">
        <v>2842</v>
      </c>
      <c r="G108" s="296"/>
      <c r="H108" s="296" t="s">
        <v>2875</v>
      </c>
      <c r="I108" s="296" t="s">
        <v>2838</v>
      </c>
      <c r="J108" s="296">
        <v>50</v>
      </c>
      <c r="K108" s="309"/>
    </row>
    <row r="109" spans="2:11" ht="15" customHeight="1">
      <c r="B109" s="318"/>
      <c r="C109" s="296" t="s">
        <v>2863</v>
      </c>
      <c r="D109" s="296"/>
      <c r="E109" s="296"/>
      <c r="F109" s="317" t="s">
        <v>2842</v>
      </c>
      <c r="G109" s="296"/>
      <c r="H109" s="296" t="s">
        <v>2875</v>
      </c>
      <c r="I109" s="296" t="s">
        <v>2838</v>
      </c>
      <c r="J109" s="296">
        <v>50</v>
      </c>
      <c r="K109" s="309"/>
    </row>
    <row r="110" spans="2:11" ht="15" customHeight="1">
      <c r="B110" s="318"/>
      <c r="C110" s="296" t="s">
        <v>2861</v>
      </c>
      <c r="D110" s="296"/>
      <c r="E110" s="296"/>
      <c r="F110" s="317" t="s">
        <v>2842</v>
      </c>
      <c r="G110" s="296"/>
      <c r="H110" s="296" t="s">
        <v>2875</v>
      </c>
      <c r="I110" s="296" t="s">
        <v>2838</v>
      </c>
      <c r="J110" s="296">
        <v>50</v>
      </c>
      <c r="K110" s="309"/>
    </row>
    <row r="111" spans="2:11" ht="15" customHeight="1">
      <c r="B111" s="318"/>
      <c r="C111" s="296" t="s">
        <v>53</v>
      </c>
      <c r="D111" s="296"/>
      <c r="E111" s="296"/>
      <c r="F111" s="317" t="s">
        <v>2836</v>
      </c>
      <c r="G111" s="296"/>
      <c r="H111" s="296" t="s">
        <v>2876</v>
      </c>
      <c r="I111" s="296" t="s">
        <v>2838</v>
      </c>
      <c r="J111" s="296">
        <v>20</v>
      </c>
      <c r="K111" s="309"/>
    </row>
    <row r="112" spans="2:11" ht="15" customHeight="1">
      <c r="B112" s="318"/>
      <c r="C112" s="296" t="s">
        <v>2877</v>
      </c>
      <c r="D112" s="296"/>
      <c r="E112" s="296"/>
      <c r="F112" s="317" t="s">
        <v>2836</v>
      </c>
      <c r="G112" s="296"/>
      <c r="H112" s="296" t="s">
        <v>2878</v>
      </c>
      <c r="I112" s="296" t="s">
        <v>2838</v>
      </c>
      <c r="J112" s="296">
        <v>120</v>
      </c>
      <c r="K112" s="309"/>
    </row>
    <row r="113" spans="2:11" ht="15" customHeight="1">
      <c r="B113" s="318"/>
      <c r="C113" s="296" t="s">
        <v>38</v>
      </c>
      <c r="D113" s="296"/>
      <c r="E113" s="296"/>
      <c r="F113" s="317" t="s">
        <v>2836</v>
      </c>
      <c r="G113" s="296"/>
      <c r="H113" s="296" t="s">
        <v>2879</v>
      </c>
      <c r="I113" s="296" t="s">
        <v>2870</v>
      </c>
      <c r="J113" s="296"/>
      <c r="K113" s="309"/>
    </row>
    <row r="114" spans="2:11" ht="15" customHeight="1">
      <c r="B114" s="318"/>
      <c r="C114" s="296" t="s">
        <v>48</v>
      </c>
      <c r="D114" s="296"/>
      <c r="E114" s="296"/>
      <c r="F114" s="317" t="s">
        <v>2836</v>
      </c>
      <c r="G114" s="296"/>
      <c r="H114" s="296" t="s">
        <v>2880</v>
      </c>
      <c r="I114" s="296" t="s">
        <v>2870</v>
      </c>
      <c r="J114" s="296"/>
      <c r="K114" s="309"/>
    </row>
    <row r="115" spans="2:11" ht="15" customHeight="1">
      <c r="B115" s="318"/>
      <c r="C115" s="296" t="s">
        <v>57</v>
      </c>
      <c r="D115" s="296"/>
      <c r="E115" s="296"/>
      <c r="F115" s="317" t="s">
        <v>2836</v>
      </c>
      <c r="G115" s="296"/>
      <c r="H115" s="296" t="s">
        <v>2881</v>
      </c>
      <c r="I115" s="296" t="s">
        <v>2882</v>
      </c>
      <c r="J115" s="296"/>
      <c r="K115" s="309"/>
    </row>
    <row r="116" spans="2:11" ht="15" customHeight="1">
      <c r="B116" s="321"/>
      <c r="C116" s="327"/>
      <c r="D116" s="327"/>
      <c r="E116" s="327"/>
      <c r="F116" s="327"/>
      <c r="G116" s="327"/>
      <c r="H116" s="327"/>
      <c r="I116" s="327"/>
      <c r="J116" s="327"/>
      <c r="K116" s="323"/>
    </row>
    <row r="117" spans="2:11" ht="18.75" customHeight="1">
      <c r="B117" s="328"/>
      <c r="C117" s="292"/>
      <c r="D117" s="292"/>
      <c r="E117" s="292"/>
      <c r="F117" s="329"/>
      <c r="G117" s="292"/>
      <c r="H117" s="292"/>
      <c r="I117" s="292"/>
      <c r="J117" s="292"/>
      <c r="K117" s="328"/>
    </row>
    <row r="118" spans="2:11" ht="18.75" customHeight="1">
      <c r="B118" s="303"/>
      <c r="C118" s="303"/>
      <c r="D118" s="303"/>
      <c r="E118" s="303"/>
      <c r="F118" s="303"/>
      <c r="G118" s="303"/>
      <c r="H118" s="303"/>
      <c r="I118" s="303"/>
      <c r="J118" s="303"/>
      <c r="K118" s="303"/>
    </row>
    <row r="119" spans="2:11" ht="7.5" customHeight="1">
      <c r="B119" s="330"/>
      <c r="C119" s="331"/>
      <c r="D119" s="331"/>
      <c r="E119" s="331"/>
      <c r="F119" s="331"/>
      <c r="G119" s="331"/>
      <c r="H119" s="331"/>
      <c r="I119" s="331"/>
      <c r="J119" s="331"/>
      <c r="K119" s="332"/>
    </row>
    <row r="120" spans="2:11" ht="45" customHeight="1">
      <c r="B120" s="333"/>
      <c r="C120" s="286" t="s">
        <v>2883</v>
      </c>
      <c r="D120" s="286"/>
      <c r="E120" s="286"/>
      <c r="F120" s="286"/>
      <c r="G120" s="286"/>
      <c r="H120" s="286"/>
      <c r="I120" s="286"/>
      <c r="J120" s="286"/>
      <c r="K120" s="334"/>
    </row>
    <row r="121" spans="2:11" ht="17.25" customHeight="1">
      <c r="B121" s="335"/>
      <c r="C121" s="310" t="s">
        <v>2830</v>
      </c>
      <c r="D121" s="310"/>
      <c r="E121" s="310"/>
      <c r="F121" s="310" t="s">
        <v>2831</v>
      </c>
      <c r="G121" s="311"/>
      <c r="H121" s="310" t="s">
        <v>144</v>
      </c>
      <c r="I121" s="310" t="s">
        <v>57</v>
      </c>
      <c r="J121" s="310" t="s">
        <v>2832</v>
      </c>
      <c r="K121" s="336"/>
    </row>
    <row r="122" spans="2:11" ht="17.25" customHeight="1">
      <c r="B122" s="335"/>
      <c r="C122" s="312" t="s">
        <v>2833</v>
      </c>
      <c r="D122" s="312"/>
      <c r="E122" s="312"/>
      <c r="F122" s="313" t="s">
        <v>2834</v>
      </c>
      <c r="G122" s="314"/>
      <c r="H122" s="312"/>
      <c r="I122" s="312"/>
      <c r="J122" s="312" t="s">
        <v>2835</v>
      </c>
      <c r="K122" s="336"/>
    </row>
    <row r="123" spans="2:11" ht="5.25" customHeight="1">
      <c r="B123" s="337"/>
      <c r="C123" s="315"/>
      <c r="D123" s="315"/>
      <c r="E123" s="315"/>
      <c r="F123" s="315"/>
      <c r="G123" s="296"/>
      <c r="H123" s="315"/>
      <c r="I123" s="315"/>
      <c r="J123" s="315"/>
      <c r="K123" s="338"/>
    </row>
    <row r="124" spans="2:11" ht="15" customHeight="1">
      <c r="B124" s="337"/>
      <c r="C124" s="296" t="s">
        <v>2839</v>
      </c>
      <c r="D124" s="315"/>
      <c r="E124" s="315"/>
      <c r="F124" s="317" t="s">
        <v>2836</v>
      </c>
      <c r="G124" s="296"/>
      <c r="H124" s="296" t="s">
        <v>2875</v>
      </c>
      <c r="I124" s="296" t="s">
        <v>2838</v>
      </c>
      <c r="J124" s="296">
        <v>120</v>
      </c>
      <c r="K124" s="339"/>
    </row>
    <row r="125" spans="2:11" ht="15" customHeight="1">
      <c r="B125" s="337"/>
      <c r="C125" s="296" t="s">
        <v>2884</v>
      </c>
      <c r="D125" s="296"/>
      <c r="E125" s="296"/>
      <c r="F125" s="317" t="s">
        <v>2836</v>
      </c>
      <c r="G125" s="296"/>
      <c r="H125" s="296" t="s">
        <v>2885</v>
      </c>
      <c r="I125" s="296" t="s">
        <v>2838</v>
      </c>
      <c r="J125" s="296" t="s">
        <v>2886</v>
      </c>
      <c r="K125" s="339"/>
    </row>
    <row r="126" spans="2:11" ht="15" customHeight="1">
      <c r="B126" s="337"/>
      <c r="C126" s="296" t="s">
        <v>2785</v>
      </c>
      <c r="D126" s="296"/>
      <c r="E126" s="296"/>
      <c r="F126" s="317" t="s">
        <v>2836</v>
      </c>
      <c r="G126" s="296"/>
      <c r="H126" s="296" t="s">
        <v>2887</v>
      </c>
      <c r="I126" s="296" t="s">
        <v>2838</v>
      </c>
      <c r="J126" s="296" t="s">
        <v>2886</v>
      </c>
      <c r="K126" s="339"/>
    </row>
    <row r="127" spans="2:11" ht="15" customHeight="1">
      <c r="B127" s="337"/>
      <c r="C127" s="296" t="s">
        <v>2847</v>
      </c>
      <c r="D127" s="296"/>
      <c r="E127" s="296"/>
      <c r="F127" s="317" t="s">
        <v>2842</v>
      </c>
      <c r="G127" s="296"/>
      <c r="H127" s="296" t="s">
        <v>2848</v>
      </c>
      <c r="I127" s="296" t="s">
        <v>2838</v>
      </c>
      <c r="J127" s="296">
        <v>15</v>
      </c>
      <c r="K127" s="339"/>
    </row>
    <row r="128" spans="2:11" ht="15" customHeight="1">
      <c r="B128" s="337"/>
      <c r="C128" s="319" t="s">
        <v>2849</v>
      </c>
      <c r="D128" s="319"/>
      <c r="E128" s="319"/>
      <c r="F128" s="320" t="s">
        <v>2842</v>
      </c>
      <c r="G128" s="319"/>
      <c r="H128" s="319" t="s">
        <v>2850</v>
      </c>
      <c r="I128" s="319" t="s">
        <v>2838</v>
      </c>
      <c r="J128" s="319">
        <v>15</v>
      </c>
      <c r="K128" s="339"/>
    </row>
    <row r="129" spans="2:11" ht="15" customHeight="1">
      <c r="B129" s="337"/>
      <c r="C129" s="319" t="s">
        <v>2851</v>
      </c>
      <c r="D129" s="319"/>
      <c r="E129" s="319"/>
      <c r="F129" s="320" t="s">
        <v>2842</v>
      </c>
      <c r="G129" s="319"/>
      <c r="H129" s="319" t="s">
        <v>2852</v>
      </c>
      <c r="I129" s="319" t="s">
        <v>2838</v>
      </c>
      <c r="J129" s="319">
        <v>20</v>
      </c>
      <c r="K129" s="339"/>
    </row>
    <row r="130" spans="2:11" ht="15" customHeight="1">
      <c r="B130" s="337"/>
      <c r="C130" s="319" t="s">
        <v>2853</v>
      </c>
      <c r="D130" s="319"/>
      <c r="E130" s="319"/>
      <c r="F130" s="320" t="s">
        <v>2842</v>
      </c>
      <c r="G130" s="319"/>
      <c r="H130" s="319" t="s">
        <v>2854</v>
      </c>
      <c r="I130" s="319" t="s">
        <v>2838</v>
      </c>
      <c r="J130" s="319">
        <v>20</v>
      </c>
      <c r="K130" s="339"/>
    </row>
    <row r="131" spans="2:11" ht="15" customHeight="1">
      <c r="B131" s="337"/>
      <c r="C131" s="296" t="s">
        <v>2841</v>
      </c>
      <c r="D131" s="296"/>
      <c r="E131" s="296"/>
      <c r="F131" s="317" t="s">
        <v>2842</v>
      </c>
      <c r="G131" s="296"/>
      <c r="H131" s="296" t="s">
        <v>2875</v>
      </c>
      <c r="I131" s="296" t="s">
        <v>2838</v>
      </c>
      <c r="J131" s="296">
        <v>50</v>
      </c>
      <c r="K131" s="339"/>
    </row>
    <row r="132" spans="2:11" ht="15" customHeight="1">
      <c r="B132" s="337"/>
      <c r="C132" s="296" t="s">
        <v>2855</v>
      </c>
      <c r="D132" s="296"/>
      <c r="E132" s="296"/>
      <c r="F132" s="317" t="s">
        <v>2842</v>
      </c>
      <c r="G132" s="296"/>
      <c r="H132" s="296" t="s">
        <v>2875</v>
      </c>
      <c r="I132" s="296" t="s">
        <v>2838</v>
      </c>
      <c r="J132" s="296">
        <v>50</v>
      </c>
      <c r="K132" s="339"/>
    </row>
    <row r="133" spans="2:11" ht="15" customHeight="1">
      <c r="B133" s="337"/>
      <c r="C133" s="296" t="s">
        <v>2861</v>
      </c>
      <c r="D133" s="296"/>
      <c r="E133" s="296"/>
      <c r="F133" s="317" t="s">
        <v>2842</v>
      </c>
      <c r="G133" s="296"/>
      <c r="H133" s="296" t="s">
        <v>2875</v>
      </c>
      <c r="I133" s="296" t="s">
        <v>2838</v>
      </c>
      <c r="J133" s="296">
        <v>50</v>
      </c>
      <c r="K133" s="339"/>
    </row>
    <row r="134" spans="2:11" ht="15" customHeight="1">
      <c r="B134" s="337"/>
      <c r="C134" s="296" t="s">
        <v>2863</v>
      </c>
      <c r="D134" s="296"/>
      <c r="E134" s="296"/>
      <c r="F134" s="317" t="s">
        <v>2842</v>
      </c>
      <c r="G134" s="296"/>
      <c r="H134" s="296" t="s">
        <v>2875</v>
      </c>
      <c r="I134" s="296" t="s">
        <v>2838</v>
      </c>
      <c r="J134" s="296">
        <v>50</v>
      </c>
      <c r="K134" s="339"/>
    </row>
    <row r="135" spans="2:11" ht="15" customHeight="1">
      <c r="B135" s="337"/>
      <c r="C135" s="296" t="s">
        <v>149</v>
      </c>
      <c r="D135" s="296"/>
      <c r="E135" s="296"/>
      <c r="F135" s="317" t="s">
        <v>2842</v>
      </c>
      <c r="G135" s="296"/>
      <c r="H135" s="296" t="s">
        <v>2888</v>
      </c>
      <c r="I135" s="296" t="s">
        <v>2838</v>
      </c>
      <c r="J135" s="296">
        <v>255</v>
      </c>
      <c r="K135" s="339"/>
    </row>
    <row r="136" spans="2:11" ht="15" customHeight="1">
      <c r="B136" s="337"/>
      <c r="C136" s="296" t="s">
        <v>2865</v>
      </c>
      <c r="D136" s="296"/>
      <c r="E136" s="296"/>
      <c r="F136" s="317" t="s">
        <v>2836</v>
      </c>
      <c r="G136" s="296"/>
      <c r="H136" s="296" t="s">
        <v>2889</v>
      </c>
      <c r="I136" s="296" t="s">
        <v>2867</v>
      </c>
      <c r="J136" s="296"/>
      <c r="K136" s="339"/>
    </row>
    <row r="137" spans="2:11" ht="15" customHeight="1">
      <c r="B137" s="337"/>
      <c r="C137" s="296" t="s">
        <v>2868</v>
      </c>
      <c r="D137" s="296"/>
      <c r="E137" s="296"/>
      <c r="F137" s="317" t="s">
        <v>2836</v>
      </c>
      <c r="G137" s="296"/>
      <c r="H137" s="296" t="s">
        <v>2890</v>
      </c>
      <c r="I137" s="296" t="s">
        <v>2870</v>
      </c>
      <c r="J137" s="296"/>
      <c r="K137" s="339"/>
    </row>
    <row r="138" spans="2:11" ht="15" customHeight="1">
      <c r="B138" s="337"/>
      <c r="C138" s="296" t="s">
        <v>2871</v>
      </c>
      <c r="D138" s="296"/>
      <c r="E138" s="296"/>
      <c r="F138" s="317" t="s">
        <v>2836</v>
      </c>
      <c r="G138" s="296"/>
      <c r="H138" s="296" t="s">
        <v>2871</v>
      </c>
      <c r="I138" s="296" t="s">
        <v>2870</v>
      </c>
      <c r="J138" s="296"/>
      <c r="K138" s="339"/>
    </row>
    <row r="139" spans="2:11" ht="15" customHeight="1">
      <c r="B139" s="337"/>
      <c r="C139" s="296" t="s">
        <v>38</v>
      </c>
      <c r="D139" s="296"/>
      <c r="E139" s="296"/>
      <c r="F139" s="317" t="s">
        <v>2836</v>
      </c>
      <c r="G139" s="296"/>
      <c r="H139" s="296" t="s">
        <v>2891</v>
      </c>
      <c r="I139" s="296" t="s">
        <v>2870</v>
      </c>
      <c r="J139" s="296"/>
      <c r="K139" s="339"/>
    </row>
    <row r="140" spans="2:11" ht="15" customHeight="1">
      <c r="B140" s="337"/>
      <c r="C140" s="296" t="s">
        <v>2892</v>
      </c>
      <c r="D140" s="296"/>
      <c r="E140" s="296"/>
      <c r="F140" s="317" t="s">
        <v>2836</v>
      </c>
      <c r="G140" s="296"/>
      <c r="H140" s="296" t="s">
        <v>2893</v>
      </c>
      <c r="I140" s="296" t="s">
        <v>2870</v>
      </c>
      <c r="J140" s="296"/>
      <c r="K140" s="339"/>
    </row>
    <row r="141" spans="2:11" ht="15" customHeight="1">
      <c r="B141" s="340"/>
      <c r="C141" s="341"/>
      <c r="D141" s="341"/>
      <c r="E141" s="341"/>
      <c r="F141" s="341"/>
      <c r="G141" s="341"/>
      <c r="H141" s="341"/>
      <c r="I141" s="341"/>
      <c r="J141" s="341"/>
      <c r="K141" s="342"/>
    </row>
    <row r="142" spans="2:11" ht="18.75" customHeight="1">
      <c r="B142" s="292"/>
      <c r="C142" s="292"/>
      <c r="D142" s="292"/>
      <c r="E142" s="292"/>
      <c r="F142" s="329"/>
      <c r="G142" s="292"/>
      <c r="H142" s="292"/>
      <c r="I142" s="292"/>
      <c r="J142" s="292"/>
      <c r="K142" s="292"/>
    </row>
    <row r="143" spans="2:11" ht="18.75" customHeight="1">
      <c r="B143" s="303"/>
      <c r="C143" s="303"/>
      <c r="D143" s="303"/>
      <c r="E143" s="303"/>
      <c r="F143" s="303"/>
      <c r="G143" s="303"/>
      <c r="H143" s="303"/>
      <c r="I143" s="303"/>
      <c r="J143" s="303"/>
      <c r="K143" s="303"/>
    </row>
    <row r="144" spans="2:11" ht="7.5" customHeight="1">
      <c r="B144" s="304"/>
      <c r="C144" s="305"/>
      <c r="D144" s="305"/>
      <c r="E144" s="305"/>
      <c r="F144" s="305"/>
      <c r="G144" s="305"/>
      <c r="H144" s="305"/>
      <c r="I144" s="305"/>
      <c r="J144" s="305"/>
      <c r="K144" s="306"/>
    </row>
    <row r="145" spans="2:11" ht="45" customHeight="1">
      <c r="B145" s="307"/>
      <c r="C145" s="308" t="s">
        <v>2894</v>
      </c>
      <c r="D145" s="308"/>
      <c r="E145" s="308"/>
      <c r="F145" s="308"/>
      <c r="G145" s="308"/>
      <c r="H145" s="308"/>
      <c r="I145" s="308"/>
      <c r="J145" s="308"/>
      <c r="K145" s="309"/>
    </row>
    <row r="146" spans="2:11" ht="17.25" customHeight="1">
      <c r="B146" s="307"/>
      <c r="C146" s="310" t="s">
        <v>2830</v>
      </c>
      <c r="D146" s="310"/>
      <c r="E146" s="310"/>
      <c r="F146" s="310" t="s">
        <v>2831</v>
      </c>
      <c r="G146" s="311"/>
      <c r="H146" s="310" t="s">
        <v>144</v>
      </c>
      <c r="I146" s="310" t="s">
        <v>57</v>
      </c>
      <c r="J146" s="310" t="s">
        <v>2832</v>
      </c>
      <c r="K146" s="309"/>
    </row>
    <row r="147" spans="2:11" ht="17.25" customHeight="1">
      <c r="B147" s="307"/>
      <c r="C147" s="312" t="s">
        <v>2833</v>
      </c>
      <c r="D147" s="312"/>
      <c r="E147" s="312"/>
      <c r="F147" s="313" t="s">
        <v>2834</v>
      </c>
      <c r="G147" s="314"/>
      <c r="H147" s="312"/>
      <c r="I147" s="312"/>
      <c r="J147" s="312" t="s">
        <v>2835</v>
      </c>
      <c r="K147" s="309"/>
    </row>
    <row r="148" spans="2:11" ht="5.25" customHeight="1">
      <c r="B148" s="318"/>
      <c r="C148" s="315"/>
      <c r="D148" s="315"/>
      <c r="E148" s="315"/>
      <c r="F148" s="315"/>
      <c r="G148" s="316"/>
      <c r="H148" s="315"/>
      <c r="I148" s="315"/>
      <c r="J148" s="315"/>
      <c r="K148" s="339"/>
    </row>
    <row r="149" spans="2:11" ht="15" customHeight="1">
      <c r="B149" s="318"/>
      <c r="C149" s="343" t="s">
        <v>2839</v>
      </c>
      <c r="D149" s="296"/>
      <c r="E149" s="296"/>
      <c r="F149" s="344" t="s">
        <v>2836</v>
      </c>
      <c r="G149" s="296"/>
      <c r="H149" s="343" t="s">
        <v>2875</v>
      </c>
      <c r="I149" s="343" t="s">
        <v>2838</v>
      </c>
      <c r="J149" s="343">
        <v>120</v>
      </c>
      <c r="K149" s="339"/>
    </row>
    <row r="150" spans="2:11" ht="15" customHeight="1">
      <c r="B150" s="318"/>
      <c r="C150" s="343" t="s">
        <v>2884</v>
      </c>
      <c r="D150" s="296"/>
      <c r="E150" s="296"/>
      <c r="F150" s="344" t="s">
        <v>2836</v>
      </c>
      <c r="G150" s="296"/>
      <c r="H150" s="343" t="s">
        <v>2895</v>
      </c>
      <c r="I150" s="343" t="s">
        <v>2838</v>
      </c>
      <c r="J150" s="343" t="s">
        <v>2886</v>
      </c>
      <c r="K150" s="339"/>
    </row>
    <row r="151" spans="2:11" ht="15" customHeight="1">
      <c r="B151" s="318"/>
      <c r="C151" s="343" t="s">
        <v>2785</v>
      </c>
      <c r="D151" s="296"/>
      <c r="E151" s="296"/>
      <c r="F151" s="344" t="s">
        <v>2836</v>
      </c>
      <c r="G151" s="296"/>
      <c r="H151" s="343" t="s">
        <v>2896</v>
      </c>
      <c r="I151" s="343" t="s">
        <v>2838</v>
      </c>
      <c r="J151" s="343" t="s">
        <v>2886</v>
      </c>
      <c r="K151" s="339"/>
    </row>
    <row r="152" spans="2:11" ht="15" customHeight="1">
      <c r="B152" s="318"/>
      <c r="C152" s="343" t="s">
        <v>2841</v>
      </c>
      <c r="D152" s="296"/>
      <c r="E152" s="296"/>
      <c r="F152" s="344" t="s">
        <v>2842</v>
      </c>
      <c r="G152" s="296"/>
      <c r="H152" s="343" t="s">
        <v>2875</v>
      </c>
      <c r="I152" s="343" t="s">
        <v>2838</v>
      </c>
      <c r="J152" s="343">
        <v>50</v>
      </c>
      <c r="K152" s="339"/>
    </row>
    <row r="153" spans="2:11" ht="15" customHeight="1">
      <c r="B153" s="318"/>
      <c r="C153" s="343" t="s">
        <v>2844</v>
      </c>
      <c r="D153" s="296"/>
      <c r="E153" s="296"/>
      <c r="F153" s="344" t="s">
        <v>2836</v>
      </c>
      <c r="G153" s="296"/>
      <c r="H153" s="343" t="s">
        <v>2875</v>
      </c>
      <c r="I153" s="343" t="s">
        <v>2846</v>
      </c>
      <c r="J153" s="343"/>
      <c r="K153" s="339"/>
    </row>
    <row r="154" spans="2:11" ht="15" customHeight="1">
      <c r="B154" s="318"/>
      <c r="C154" s="343" t="s">
        <v>2855</v>
      </c>
      <c r="D154" s="296"/>
      <c r="E154" s="296"/>
      <c r="F154" s="344" t="s">
        <v>2842</v>
      </c>
      <c r="G154" s="296"/>
      <c r="H154" s="343" t="s">
        <v>2875</v>
      </c>
      <c r="I154" s="343" t="s">
        <v>2838</v>
      </c>
      <c r="J154" s="343">
        <v>50</v>
      </c>
      <c r="K154" s="339"/>
    </row>
    <row r="155" spans="2:11" ht="15" customHeight="1">
      <c r="B155" s="318"/>
      <c r="C155" s="343" t="s">
        <v>2863</v>
      </c>
      <c r="D155" s="296"/>
      <c r="E155" s="296"/>
      <c r="F155" s="344" t="s">
        <v>2842</v>
      </c>
      <c r="G155" s="296"/>
      <c r="H155" s="343" t="s">
        <v>2875</v>
      </c>
      <c r="I155" s="343" t="s">
        <v>2838</v>
      </c>
      <c r="J155" s="343">
        <v>50</v>
      </c>
      <c r="K155" s="339"/>
    </row>
    <row r="156" spans="2:11" ht="15" customHeight="1">
      <c r="B156" s="318"/>
      <c r="C156" s="343" t="s">
        <v>2861</v>
      </c>
      <c r="D156" s="296"/>
      <c r="E156" s="296"/>
      <c r="F156" s="344" t="s">
        <v>2842</v>
      </c>
      <c r="G156" s="296"/>
      <c r="H156" s="343" t="s">
        <v>2875</v>
      </c>
      <c r="I156" s="343" t="s">
        <v>2838</v>
      </c>
      <c r="J156" s="343">
        <v>50</v>
      </c>
      <c r="K156" s="339"/>
    </row>
    <row r="157" spans="2:11" ht="15" customHeight="1">
      <c r="B157" s="318"/>
      <c r="C157" s="343" t="s">
        <v>94</v>
      </c>
      <c r="D157" s="296"/>
      <c r="E157" s="296"/>
      <c r="F157" s="344" t="s">
        <v>2836</v>
      </c>
      <c r="G157" s="296"/>
      <c r="H157" s="343" t="s">
        <v>2897</v>
      </c>
      <c r="I157" s="343" t="s">
        <v>2838</v>
      </c>
      <c r="J157" s="343" t="s">
        <v>2898</v>
      </c>
      <c r="K157" s="339"/>
    </row>
    <row r="158" spans="2:11" ht="15" customHeight="1">
      <c r="B158" s="318"/>
      <c r="C158" s="343" t="s">
        <v>2899</v>
      </c>
      <c r="D158" s="296"/>
      <c r="E158" s="296"/>
      <c r="F158" s="344" t="s">
        <v>2836</v>
      </c>
      <c r="G158" s="296"/>
      <c r="H158" s="343" t="s">
        <v>2900</v>
      </c>
      <c r="I158" s="343" t="s">
        <v>2870</v>
      </c>
      <c r="J158" s="343"/>
      <c r="K158" s="339"/>
    </row>
    <row r="159" spans="2:11" ht="15" customHeight="1">
      <c r="B159" s="345"/>
      <c r="C159" s="327"/>
      <c r="D159" s="327"/>
      <c r="E159" s="327"/>
      <c r="F159" s="327"/>
      <c r="G159" s="327"/>
      <c r="H159" s="327"/>
      <c r="I159" s="327"/>
      <c r="J159" s="327"/>
      <c r="K159" s="346"/>
    </row>
    <row r="160" spans="2:11" ht="18.75" customHeight="1">
      <c r="B160" s="292"/>
      <c r="C160" s="296"/>
      <c r="D160" s="296"/>
      <c r="E160" s="296"/>
      <c r="F160" s="317"/>
      <c r="G160" s="296"/>
      <c r="H160" s="296"/>
      <c r="I160" s="296"/>
      <c r="J160" s="296"/>
      <c r="K160" s="292"/>
    </row>
    <row r="161" spans="2:11" ht="18.75" customHeight="1">
      <c r="B161" s="303"/>
      <c r="C161" s="303"/>
      <c r="D161" s="303"/>
      <c r="E161" s="303"/>
      <c r="F161" s="303"/>
      <c r="G161" s="303"/>
      <c r="H161" s="303"/>
      <c r="I161" s="303"/>
      <c r="J161" s="303"/>
      <c r="K161" s="303"/>
    </row>
    <row r="162" spans="2:11" ht="7.5" customHeight="1">
      <c r="B162" s="282"/>
      <c r="C162" s="283"/>
      <c r="D162" s="283"/>
      <c r="E162" s="283"/>
      <c r="F162" s="283"/>
      <c r="G162" s="283"/>
      <c r="H162" s="283"/>
      <c r="I162" s="283"/>
      <c r="J162" s="283"/>
      <c r="K162" s="284"/>
    </row>
    <row r="163" spans="2:11" ht="45" customHeight="1">
      <c r="B163" s="285"/>
      <c r="C163" s="286" t="s">
        <v>2901</v>
      </c>
      <c r="D163" s="286"/>
      <c r="E163" s="286"/>
      <c r="F163" s="286"/>
      <c r="G163" s="286"/>
      <c r="H163" s="286"/>
      <c r="I163" s="286"/>
      <c r="J163" s="286"/>
      <c r="K163" s="287"/>
    </row>
    <row r="164" spans="2:11" ht="17.25" customHeight="1">
      <c r="B164" s="285"/>
      <c r="C164" s="310" t="s">
        <v>2830</v>
      </c>
      <c r="D164" s="310"/>
      <c r="E164" s="310"/>
      <c r="F164" s="310" t="s">
        <v>2831</v>
      </c>
      <c r="G164" s="347"/>
      <c r="H164" s="348" t="s">
        <v>144</v>
      </c>
      <c r="I164" s="348" t="s">
        <v>57</v>
      </c>
      <c r="J164" s="310" t="s">
        <v>2832</v>
      </c>
      <c r="K164" s="287"/>
    </row>
    <row r="165" spans="2:11" ht="17.25" customHeight="1">
      <c r="B165" s="288"/>
      <c r="C165" s="312" t="s">
        <v>2833</v>
      </c>
      <c r="D165" s="312"/>
      <c r="E165" s="312"/>
      <c r="F165" s="313" t="s">
        <v>2834</v>
      </c>
      <c r="G165" s="349"/>
      <c r="H165" s="350"/>
      <c r="I165" s="350"/>
      <c r="J165" s="312" t="s">
        <v>2835</v>
      </c>
      <c r="K165" s="290"/>
    </row>
    <row r="166" spans="2:11" ht="5.25" customHeight="1">
      <c r="B166" s="318"/>
      <c r="C166" s="315"/>
      <c r="D166" s="315"/>
      <c r="E166" s="315"/>
      <c r="F166" s="315"/>
      <c r="G166" s="316"/>
      <c r="H166" s="315"/>
      <c r="I166" s="315"/>
      <c r="J166" s="315"/>
      <c r="K166" s="339"/>
    </row>
    <row r="167" spans="2:11" ht="15" customHeight="1">
      <c r="B167" s="318"/>
      <c r="C167" s="296" t="s">
        <v>2839</v>
      </c>
      <c r="D167" s="296"/>
      <c r="E167" s="296"/>
      <c r="F167" s="317" t="s">
        <v>2836</v>
      </c>
      <c r="G167" s="296"/>
      <c r="H167" s="296" t="s">
        <v>2875</v>
      </c>
      <c r="I167" s="296" t="s">
        <v>2838</v>
      </c>
      <c r="J167" s="296">
        <v>120</v>
      </c>
      <c r="K167" s="339"/>
    </row>
    <row r="168" spans="2:11" ht="15" customHeight="1">
      <c r="B168" s="318"/>
      <c r="C168" s="296" t="s">
        <v>2884</v>
      </c>
      <c r="D168" s="296"/>
      <c r="E168" s="296"/>
      <c r="F168" s="317" t="s">
        <v>2836</v>
      </c>
      <c r="G168" s="296"/>
      <c r="H168" s="296" t="s">
        <v>2885</v>
      </c>
      <c r="I168" s="296" t="s">
        <v>2838</v>
      </c>
      <c r="J168" s="296" t="s">
        <v>2886</v>
      </c>
      <c r="K168" s="339"/>
    </row>
    <row r="169" spans="2:11" ht="15" customHeight="1">
      <c r="B169" s="318"/>
      <c r="C169" s="296" t="s">
        <v>2785</v>
      </c>
      <c r="D169" s="296"/>
      <c r="E169" s="296"/>
      <c r="F169" s="317" t="s">
        <v>2836</v>
      </c>
      <c r="G169" s="296"/>
      <c r="H169" s="296" t="s">
        <v>2902</v>
      </c>
      <c r="I169" s="296" t="s">
        <v>2838</v>
      </c>
      <c r="J169" s="296" t="s">
        <v>2886</v>
      </c>
      <c r="K169" s="339"/>
    </row>
    <row r="170" spans="2:11" ht="15" customHeight="1">
      <c r="B170" s="318"/>
      <c r="C170" s="296" t="s">
        <v>2841</v>
      </c>
      <c r="D170" s="296"/>
      <c r="E170" s="296"/>
      <c r="F170" s="317" t="s">
        <v>2842</v>
      </c>
      <c r="G170" s="296"/>
      <c r="H170" s="296" t="s">
        <v>2902</v>
      </c>
      <c r="I170" s="296" t="s">
        <v>2838</v>
      </c>
      <c r="J170" s="296">
        <v>50</v>
      </c>
      <c r="K170" s="339"/>
    </row>
    <row r="171" spans="2:11" ht="15" customHeight="1">
      <c r="B171" s="318"/>
      <c r="C171" s="296" t="s">
        <v>2844</v>
      </c>
      <c r="D171" s="296"/>
      <c r="E171" s="296"/>
      <c r="F171" s="317" t="s">
        <v>2836</v>
      </c>
      <c r="G171" s="296"/>
      <c r="H171" s="296" t="s">
        <v>2902</v>
      </c>
      <c r="I171" s="296" t="s">
        <v>2846</v>
      </c>
      <c r="J171" s="296"/>
      <c r="K171" s="339"/>
    </row>
    <row r="172" spans="2:11" ht="15" customHeight="1">
      <c r="B172" s="318"/>
      <c r="C172" s="296" t="s">
        <v>2855</v>
      </c>
      <c r="D172" s="296"/>
      <c r="E172" s="296"/>
      <c r="F172" s="317" t="s">
        <v>2842</v>
      </c>
      <c r="G172" s="296"/>
      <c r="H172" s="296" t="s">
        <v>2902</v>
      </c>
      <c r="I172" s="296" t="s">
        <v>2838</v>
      </c>
      <c r="J172" s="296">
        <v>50</v>
      </c>
      <c r="K172" s="339"/>
    </row>
    <row r="173" spans="2:11" ht="15" customHeight="1">
      <c r="B173" s="318"/>
      <c r="C173" s="296" t="s">
        <v>2863</v>
      </c>
      <c r="D173" s="296"/>
      <c r="E173" s="296"/>
      <c r="F173" s="317" t="s">
        <v>2842</v>
      </c>
      <c r="G173" s="296"/>
      <c r="H173" s="296" t="s">
        <v>2902</v>
      </c>
      <c r="I173" s="296" t="s">
        <v>2838</v>
      </c>
      <c r="J173" s="296">
        <v>50</v>
      </c>
      <c r="K173" s="339"/>
    </row>
    <row r="174" spans="2:11" ht="15" customHeight="1">
      <c r="B174" s="318"/>
      <c r="C174" s="296" t="s">
        <v>2861</v>
      </c>
      <c r="D174" s="296"/>
      <c r="E174" s="296"/>
      <c r="F174" s="317" t="s">
        <v>2842</v>
      </c>
      <c r="G174" s="296"/>
      <c r="H174" s="296" t="s">
        <v>2902</v>
      </c>
      <c r="I174" s="296" t="s">
        <v>2838</v>
      </c>
      <c r="J174" s="296">
        <v>50</v>
      </c>
      <c r="K174" s="339"/>
    </row>
    <row r="175" spans="2:11" ht="15" customHeight="1">
      <c r="B175" s="318"/>
      <c r="C175" s="296" t="s">
        <v>143</v>
      </c>
      <c r="D175" s="296"/>
      <c r="E175" s="296"/>
      <c r="F175" s="317" t="s">
        <v>2836</v>
      </c>
      <c r="G175" s="296"/>
      <c r="H175" s="296" t="s">
        <v>2903</v>
      </c>
      <c r="I175" s="296" t="s">
        <v>2904</v>
      </c>
      <c r="J175" s="296"/>
      <c r="K175" s="339"/>
    </row>
    <row r="176" spans="2:11" ht="15" customHeight="1">
      <c r="B176" s="318"/>
      <c r="C176" s="296" t="s">
        <v>57</v>
      </c>
      <c r="D176" s="296"/>
      <c r="E176" s="296"/>
      <c r="F176" s="317" t="s">
        <v>2836</v>
      </c>
      <c r="G176" s="296"/>
      <c r="H176" s="296" t="s">
        <v>2905</v>
      </c>
      <c r="I176" s="296" t="s">
        <v>2906</v>
      </c>
      <c r="J176" s="296">
        <v>1</v>
      </c>
      <c r="K176" s="339"/>
    </row>
    <row r="177" spans="2:11" ht="15" customHeight="1">
      <c r="B177" s="318"/>
      <c r="C177" s="296" t="s">
        <v>53</v>
      </c>
      <c r="D177" s="296"/>
      <c r="E177" s="296"/>
      <c r="F177" s="317" t="s">
        <v>2836</v>
      </c>
      <c r="G177" s="296"/>
      <c r="H177" s="296" t="s">
        <v>2907</v>
      </c>
      <c r="I177" s="296" t="s">
        <v>2838</v>
      </c>
      <c r="J177" s="296">
        <v>20</v>
      </c>
      <c r="K177" s="339"/>
    </row>
    <row r="178" spans="2:11" ht="15" customHeight="1">
      <c r="B178" s="318"/>
      <c r="C178" s="296" t="s">
        <v>144</v>
      </c>
      <c r="D178" s="296"/>
      <c r="E178" s="296"/>
      <c r="F178" s="317" t="s">
        <v>2836</v>
      </c>
      <c r="G178" s="296"/>
      <c r="H178" s="296" t="s">
        <v>2908</v>
      </c>
      <c r="I178" s="296" t="s">
        <v>2838</v>
      </c>
      <c r="J178" s="296">
        <v>255</v>
      </c>
      <c r="K178" s="339"/>
    </row>
    <row r="179" spans="2:11" ht="15" customHeight="1">
      <c r="B179" s="318"/>
      <c r="C179" s="296" t="s">
        <v>145</v>
      </c>
      <c r="D179" s="296"/>
      <c r="E179" s="296"/>
      <c r="F179" s="317" t="s">
        <v>2836</v>
      </c>
      <c r="G179" s="296"/>
      <c r="H179" s="296" t="s">
        <v>2801</v>
      </c>
      <c r="I179" s="296" t="s">
        <v>2838</v>
      </c>
      <c r="J179" s="296">
        <v>10</v>
      </c>
      <c r="K179" s="339"/>
    </row>
    <row r="180" spans="2:11" ht="15" customHeight="1">
      <c r="B180" s="318"/>
      <c r="C180" s="296" t="s">
        <v>146</v>
      </c>
      <c r="D180" s="296"/>
      <c r="E180" s="296"/>
      <c r="F180" s="317" t="s">
        <v>2836</v>
      </c>
      <c r="G180" s="296"/>
      <c r="H180" s="296" t="s">
        <v>2909</v>
      </c>
      <c r="I180" s="296" t="s">
        <v>2870</v>
      </c>
      <c r="J180" s="296"/>
      <c r="K180" s="339"/>
    </row>
    <row r="181" spans="2:11" ht="15" customHeight="1">
      <c r="B181" s="318"/>
      <c r="C181" s="296" t="s">
        <v>2910</v>
      </c>
      <c r="D181" s="296"/>
      <c r="E181" s="296"/>
      <c r="F181" s="317" t="s">
        <v>2836</v>
      </c>
      <c r="G181" s="296"/>
      <c r="H181" s="296" t="s">
        <v>2911</v>
      </c>
      <c r="I181" s="296" t="s">
        <v>2870</v>
      </c>
      <c r="J181" s="296"/>
      <c r="K181" s="339"/>
    </row>
    <row r="182" spans="2:11" ht="15" customHeight="1">
      <c r="B182" s="318"/>
      <c r="C182" s="296" t="s">
        <v>2899</v>
      </c>
      <c r="D182" s="296"/>
      <c r="E182" s="296"/>
      <c r="F182" s="317" t="s">
        <v>2836</v>
      </c>
      <c r="G182" s="296"/>
      <c r="H182" s="296" t="s">
        <v>2912</v>
      </c>
      <c r="I182" s="296" t="s">
        <v>2870</v>
      </c>
      <c r="J182" s="296"/>
      <c r="K182" s="339"/>
    </row>
    <row r="183" spans="2:11" ht="15" customHeight="1">
      <c r="B183" s="318"/>
      <c r="C183" s="296" t="s">
        <v>148</v>
      </c>
      <c r="D183" s="296"/>
      <c r="E183" s="296"/>
      <c r="F183" s="317" t="s">
        <v>2842</v>
      </c>
      <c r="G183" s="296"/>
      <c r="H183" s="296" t="s">
        <v>2913</v>
      </c>
      <c r="I183" s="296" t="s">
        <v>2838</v>
      </c>
      <c r="J183" s="296">
        <v>50</v>
      </c>
      <c r="K183" s="339"/>
    </row>
    <row r="184" spans="2:11" ht="15" customHeight="1">
      <c r="B184" s="318"/>
      <c r="C184" s="296" t="s">
        <v>2914</v>
      </c>
      <c r="D184" s="296"/>
      <c r="E184" s="296"/>
      <c r="F184" s="317" t="s">
        <v>2842</v>
      </c>
      <c r="G184" s="296"/>
      <c r="H184" s="296" t="s">
        <v>2915</v>
      </c>
      <c r="I184" s="296" t="s">
        <v>2916</v>
      </c>
      <c r="J184" s="296"/>
      <c r="K184" s="339"/>
    </row>
    <row r="185" spans="2:11" ht="15" customHeight="1">
      <c r="B185" s="318"/>
      <c r="C185" s="296" t="s">
        <v>2917</v>
      </c>
      <c r="D185" s="296"/>
      <c r="E185" s="296"/>
      <c r="F185" s="317" t="s">
        <v>2842</v>
      </c>
      <c r="G185" s="296"/>
      <c r="H185" s="296" t="s">
        <v>2918</v>
      </c>
      <c r="I185" s="296" t="s">
        <v>2916</v>
      </c>
      <c r="J185" s="296"/>
      <c r="K185" s="339"/>
    </row>
    <row r="186" spans="2:11" ht="15" customHeight="1">
      <c r="B186" s="318"/>
      <c r="C186" s="296" t="s">
        <v>2919</v>
      </c>
      <c r="D186" s="296"/>
      <c r="E186" s="296"/>
      <c r="F186" s="317" t="s">
        <v>2842</v>
      </c>
      <c r="G186" s="296"/>
      <c r="H186" s="296" t="s">
        <v>2920</v>
      </c>
      <c r="I186" s="296" t="s">
        <v>2916</v>
      </c>
      <c r="J186" s="296"/>
      <c r="K186" s="339"/>
    </row>
    <row r="187" spans="2:11" ht="15" customHeight="1">
      <c r="B187" s="318"/>
      <c r="C187" s="351" t="s">
        <v>2921</v>
      </c>
      <c r="D187" s="296"/>
      <c r="E187" s="296"/>
      <c r="F187" s="317" t="s">
        <v>2842</v>
      </c>
      <c r="G187" s="296"/>
      <c r="H187" s="296" t="s">
        <v>2922</v>
      </c>
      <c r="I187" s="296" t="s">
        <v>2923</v>
      </c>
      <c r="J187" s="352" t="s">
        <v>2924</v>
      </c>
      <c r="K187" s="339"/>
    </row>
    <row r="188" spans="2:11" ht="15" customHeight="1">
      <c r="B188" s="318"/>
      <c r="C188" s="302" t="s">
        <v>42</v>
      </c>
      <c r="D188" s="296"/>
      <c r="E188" s="296"/>
      <c r="F188" s="317" t="s">
        <v>2836</v>
      </c>
      <c r="G188" s="296"/>
      <c r="H188" s="292" t="s">
        <v>2925</v>
      </c>
      <c r="I188" s="296" t="s">
        <v>2926</v>
      </c>
      <c r="J188" s="296"/>
      <c r="K188" s="339"/>
    </row>
    <row r="189" spans="2:11" ht="15" customHeight="1">
      <c r="B189" s="318"/>
      <c r="C189" s="302" t="s">
        <v>2927</v>
      </c>
      <c r="D189" s="296"/>
      <c r="E189" s="296"/>
      <c r="F189" s="317" t="s">
        <v>2836</v>
      </c>
      <c r="G189" s="296"/>
      <c r="H189" s="296" t="s">
        <v>2928</v>
      </c>
      <c r="I189" s="296" t="s">
        <v>2870</v>
      </c>
      <c r="J189" s="296"/>
      <c r="K189" s="339"/>
    </row>
    <row r="190" spans="2:11" ht="15" customHeight="1">
      <c r="B190" s="318"/>
      <c r="C190" s="302" t="s">
        <v>2929</v>
      </c>
      <c r="D190" s="296"/>
      <c r="E190" s="296"/>
      <c r="F190" s="317" t="s">
        <v>2836</v>
      </c>
      <c r="G190" s="296"/>
      <c r="H190" s="296" t="s">
        <v>2930</v>
      </c>
      <c r="I190" s="296" t="s">
        <v>2870</v>
      </c>
      <c r="J190" s="296"/>
      <c r="K190" s="339"/>
    </row>
    <row r="191" spans="2:11" ht="15" customHeight="1">
      <c r="B191" s="318"/>
      <c r="C191" s="302" t="s">
        <v>2931</v>
      </c>
      <c r="D191" s="296"/>
      <c r="E191" s="296"/>
      <c r="F191" s="317" t="s">
        <v>2842</v>
      </c>
      <c r="G191" s="296"/>
      <c r="H191" s="296" t="s">
        <v>2932</v>
      </c>
      <c r="I191" s="296" t="s">
        <v>2870</v>
      </c>
      <c r="J191" s="296"/>
      <c r="K191" s="339"/>
    </row>
    <row r="192" spans="2:11" ht="15" customHeight="1">
      <c r="B192" s="345"/>
      <c r="C192" s="353"/>
      <c r="D192" s="327"/>
      <c r="E192" s="327"/>
      <c r="F192" s="327"/>
      <c r="G192" s="327"/>
      <c r="H192" s="327"/>
      <c r="I192" s="327"/>
      <c r="J192" s="327"/>
      <c r="K192" s="346"/>
    </row>
    <row r="193" spans="2:11" ht="18.75" customHeight="1">
      <c r="B193" s="292"/>
      <c r="C193" s="296"/>
      <c r="D193" s="296"/>
      <c r="E193" s="296"/>
      <c r="F193" s="317"/>
      <c r="G193" s="296"/>
      <c r="H193" s="296"/>
      <c r="I193" s="296"/>
      <c r="J193" s="296"/>
      <c r="K193" s="292"/>
    </row>
    <row r="194" spans="2:11" ht="18.75" customHeight="1">
      <c r="B194" s="292"/>
      <c r="C194" s="296"/>
      <c r="D194" s="296"/>
      <c r="E194" s="296"/>
      <c r="F194" s="317"/>
      <c r="G194" s="296"/>
      <c r="H194" s="296"/>
      <c r="I194" s="296"/>
      <c r="J194" s="296"/>
      <c r="K194" s="292"/>
    </row>
    <row r="195" spans="2:11" ht="18.75" customHeight="1">
      <c r="B195" s="303"/>
      <c r="C195" s="303"/>
      <c r="D195" s="303"/>
      <c r="E195" s="303"/>
      <c r="F195" s="303"/>
      <c r="G195" s="303"/>
      <c r="H195" s="303"/>
      <c r="I195" s="303"/>
      <c r="J195" s="303"/>
      <c r="K195" s="303"/>
    </row>
    <row r="196" spans="2:11" ht="13.5">
      <c r="B196" s="282"/>
      <c r="C196" s="283"/>
      <c r="D196" s="283"/>
      <c r="E196" s="283"/>
      <c r="F196" s="283"/>
      <c r="G196" s="283"/>
      <c r="H196" s="283"/>
      <c r="I196" s="283"/>
      <c r="J196" s="283"/>
      <c r="K196" s="284"/>
    </row>
    <row r="197" spans="2:11" ht="21">
      <c r="B197" s="285"/>
      <c r="C197" s="286" t="s">
        <v>2933</v>
      </c>
      <c r="D197" s="286"/>
      <c r="E197" s="286"/>
      <c r="F197" s="286"/>
      <c r="G197" s="286"/>
      <c r="H197" s="286"/>
      <c r="I197" s="286"/>
      <c r="J197" s="286"/>
      <c r="K197" s="287"/>
    </row>
    <row r="198" spans="2:11" ht="25.5" customHeight="1">
      <c r="B198" s="285"/>
      <c r="C198" s="354" t="s">
        <v>2934</v>
      </c>
      <c r="D198" s="354"/>
      <c r="E198" s="354"/>
      <c r="F198" s="354" t="s">
        <v>2935</v>
      </c>
      <c r="G198" s="355"/>
      <c r="H198" s="354" t="s">
        <v>2936</v>
      </c>
      <c r="I198" s="354"/>
      <c r="J198" s="354"/>
      <c r="K198" s="287"/>
    </row>
    <row r="199" spans="2:11" ht="5.25" customHeight="1">
      <c r="B199" s="318"/>
      <c r="C199" s="315"/>
      <c r="D199" s="315"/>
      <c r="E199" s="315"/>
      <c r="F199" s="315"/>
      <c r="G199" s="296"/>
      <c r="H199" s="315"/>
      <c r="I199" s="315"/>
      <c r="J199" s="315"/>
      <c r="K199" s="339"/>
    </row>
    <row r="200" spans="2:11" ht="15" customHeight="1">
      <c r="B200" s="318"/>
      <c r="C200" s="296" t="s">
        <v>2926</v>
      </c>
      <c r="D200" s="296"/>
      <c r="E200" s="296"/>
      <c r="F200" s="317" t="s">
        <v>43</v>
      </c>
      <c r="G200" s="296"/>
      <c r="H200" s="296" t="s">
        <v>2937</v>
      </c>
      <c r="I200" s="296"/>
      <c r="J200" s="296"/>
      <c r="K200" s="339"/>
    </row>
    <row r="201" spans="2:11" ht="15" customHeight="1">
      <c r="B201" s="318"/>
      <c r="C201" s="324"/>
      <c r="D201" s="296"/>
      <c r="E201" s="296"/>
      <c r="F201" s="317" t="s">
        <v>44</v>
      </c>
      <c r="G201" s="296"/>
      <c r="H201" s="296" t="s">
        <v>2938</v>
      </c>
      <c r="I201" s="296"/>
      <c r="J201" s="296"/>
      <c r="K201" s="339"/>
    </row>
    <row r="202" spans="2:11" ht="15" customHeight="1">
      <c r="B202" s="318"/>
      <c r="C202" s="324"/>
      <c r="D202" s="296"/>
      <c r="E202" s="296"/>
      <c r="F202" s="317" t="s">
        <v>47</v>
      </c>
      <c r="G202" s="296"/>
      <c r="H202" s="296" t="s">
        <v>2939</v>
      </c>
      <c r="I202" s="296"/>
      <c r="J202" s="296"/>
      <c r="K202" s="339"/>
    </row>
    <row r="203" spans="2:11" ht="15" customHeight="1">
      <c r="B203" s="318"/>
      <c r="C203" s="296"/>
      <c r="D203" s="296"/>
      <c r="E203" s="296"/>
      <c r="F203" s="317" t="s">
        <v>45</v>
      </c>
      <c r="G203" s="296"/>
      <c r="H203" s="296" t="s">
        <v>2940</v>
      </c>
      <c r="I203" s="296"/>
      <c r="J203" s="296"/>
      <c r="K203" s="339"/>
    </row>
    <row r="204" spans="2:11" ht="15" customHeight="1">
      <c r="B204" s="318"/>
      <c r="C204" s="296"/>
      <c r="D204" s="296"/>
      <c r="E204" s="296"/>
      <c r="F204" s="317" t="s">
        <v>46</v>
      </c>
      <c r="G204" s="296"/>
      <c r="H204" s="296" t="s">
        <v>2941</v>
      </c>
      <c r="I204" s="296"/>
      <c r="J204" s="296"/>
      <c r="K204" s="339"/>
    </row>
    <row r="205" spans="2:11" ht="15" customHeight="1">
      <c r="B205" s="318"/>
      <c r="C205" s="296"/>
      <c r="D205" s="296"/>
      <c r="E205" s="296"/>
      <c r="F205" s="317"/>
      <c r="G205" s="296"/>
      <c r="H205" s="296"/>
      <c r="I205" s="296"/>
      <c r="J205" s="296"/>
      <c r="K205" s="339"/>
    </row>
    <row r="206" spans="2:11" ht="15" customHeight="1">
      <c r="B206" s="318"/>
      <c r="C206" s="296" t="s">
        <v>2882</v>
      </c>
      <c r="D206" s="296"/>
      <c r="E206" s="296"/>
      <c r="F206" s="317" t="s">
        <v>76</v>
      </c>
      <c r="G206" s="296"/>
      <c r="H206" s="296" t="s">
        <v>2942</v>
      </c>
      <c r="I206" s="296"/>
      <c r="J206" s="296"/>
      <c r="K206" s="339"/>
    </row>
    <row r="207" spans="2:11" ht="15" customHeight="1">
      <c r="B207" s="318"/>
      <c r="C207" s="324"/>
      <c r="D207" s="296"/>
      <c r="E207" s="296"/>
      <c r="F207" s="317" t="s">
        <v>2780</v>
      </c>
      <c r="G207" s="296"/>
      <c r="H207" s="296" t="s">
        <v>2781</v>
      </c>
      <c r="I207" s="296"/>
      <c r="J207" s="296"/>
      <c r="K207" s="339"/>
    </row>
    <row r="208" spans="2:11" ht="15" customHeight="1">
      <c r="B208" s="318"/>
      <c r="C208" s="296"/>
      <c r="D208" s="296"/>
      <c r="E208" s="296"/>
      <c r="F208" s="317" t="s">
        <v>2778</v>
      </c>
      <c r="G208" s="296"/>
      <c r="H208" s="296" t="s">
        <v>2943</v>
      </c>
      <c r="I208" s="296"/>
      <c r="J208" s="296"/>
      <c r="K208" s="339"/>
    </row>
    <row r="209" spans="2:11" ht="15" customHeight="1">
      <c r="B209" s="356"/>
      <c r="C209" s="324"/>
      <c r="D209" s="324"/>
      <c r="E209" s="324"/>
      <c r="F209" s="317" t="s">
        <v>2782</v>
      </c>
      <c r="G209" s="302"/>
      <c r="H209" s="343" t="s">
        <v>2783</v>
      </c>
      <c r="I209" s="343"/>
      <c r="J209" s="343"/>
      <c r="K209" s="357"/>
    </row>
    <row r="210" spans="2:11" ht="15" customHeight="1">
      <c r="B210" s="356"/>
      <c r="C210" s="324"/>
      <c r="D210" s="324"/>
      <c r="E210" s="324"/>
      <c r="F210" s="317" t="s">
        <v>2784</v>
      </c>
      <c r="G210" s="302"/>
      <c r="H210" s="343" t="s">
        <v>2944</v>
      </c>
      <c r="I210" s="343"/>
      <c r="J210" s="343"/>
      <c r="K210" s="357"/>
    </row>
    <row r="211" spans="2:11" ht="15" customHeight="1">
      <c r="B211" s="356"/>
      <c r="C211" s="324"/>
      <c r="D211" s="324"/>
      <c r="E211" s="324"/>
      <c r="F211" s="358"/>
      <c r="G211" s="302"/>
      <c r="H211" s="359"/>
      <c r="I211" s="359"/>
      <c r="J211" s="359"/>
      <c r="K211" s="357"/>
    </row>
    <row r="212" spans="2:11" ht="15" customHeight="1">
      <c r="B212" s="356"/>
      <c r="C212" s="296" t="s">
        <v>2906</v>
      </c>
      <c r="D212" s="324"/>
      <c r="E212" s="324"/>
      <c r="F212" s="317">
        <v>1</v>
      </c>
      <c r="G212" s="302"/>
      <c r="H212" s="343" t="s">
        <v>2945</v>
      </c>
      <c r="I212" s="343"/>
      <c r="J212" s="343"/>
      <c r="K212" s="357"/>
    </row>
    <row r="213" spans="2:11" ht="15" customHeight="1">
      <c r="B213" s="356"/>
      <c r="C213" s="324"/>
      <c r="D213" s="324"/>
      <c r="E213" s="324"/>
      <c r="F213" s="317">
        <v>2</v>
      </c>
      <c r="G213" s="302"/>
      <c r="H213" s="343" t="s">
        <v>2946</v>
      </c>
      <c r="I213" s="343"/>
      <c r="J213" s="343"/>
      <c r="K213" s="357"/>
    </row>
    <row r="214" spans="2:11" ht="15" customHeight="1">
      <c r="B214" s="356"/>
      <c r="C214" s="324"/>
      <c r="D214" s="324"/>
      <c r="E214" s="324"/>
      <c r="F214" s="317">
        <v>3</v>
      </c>
      <c r="G214" s="302"/>
      <c r="H214" s="343" t="s">
        <v>2947</v>
      </c>
      <c r="I214" s="343"/>
      <c r="J214" s="343"/>
      <c r="K214" s="357"/>
    </row>
    <row r="215" spans="2:11" ht="15" customHeight="1">
      <c r="B215" s="356"/>
      <c r="C215" s="324"/>
      <c r="D215" s="324"/>
      <c r="E215" s="324"/>
      <c r="F215" s="317">
        <v>4</v>
      </c>
      <c r="G215" s="302"/>
      <c r="H215" s="343" t="s">
        <v>2948</v>
      </c>
      <c r="I215" s="343"/>
      <c r="J215" s="343"/>
      <c r="K215" s="357"/>
    </row>
    <row r="216" spans="2:11" ht="12.75" customHeight="1">
      <c r="B216" s="360"/>
      <c r="C216" s="361"/>
      <c r="D216" s="361"/>
      <c r="E216" s="361"/>
      <c r="F216" s="361"/>
      <c r="G216" s="361"/>
      <c r="H216" s="361"/>
      <c r="I216" s="361"/>
      <c r="J216" s="361"/>
      <c r="K216" s="362"/>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Milan Kulík</dc:creator>
  <cp:keywords/>
  <dc:description/>
  <cp:lastModifiedBy>Milan Kulík</cp:lastModifiedBy>
  <dcterms:created xsi:type="dcterms:W3CDTF">2018-05-23T11:20:46Z</dcterms:created>
  <dcterms:modified xsi:type="dcterms:W3CDTF">2018-05-23T11:20:54Z</dcterms:modified>
  <cp:category/>
  <cp:version/>
  <cp:contentType/>
  <cp:contentStatus/>
</cp:coreProperties>
</file>