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iloslav_pohunek_ksus_cz/Documents/Dokumenty/POHUNEK M/II-111/III-1114 Líšno - svah/REALIZACE/VŘ zhot.,24.1.24/"/>
    </mc:Choice>
  </mc:AlternateContent>
  <xr:revisionPtr revIDLastSave="0" documentId="11_02C254FA8B77014D37B04DCD83756EF8B8093EDC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Rekapitulace stavby" sheetId="1" r:id="rId1"/>
    <sheet name="SO 101 - Objekty pozemníc..." sheetId="2" r:id="rId2"/>
    <sheet name="SO 201 - Opěrná zeď" sheetId="3" r:id="rId3"/>
    <sheet name="VRN - Vedlejší rozpočtové..." sheetId="4" r:id="rId4"/>
    <sheet name="Pokyny pro vyplnění" sheetId="5" r:id="rId5"/>
  </sheets>
  <definedNames>
    <definedName name="_xlnm._FilterDatabase" localSheetId="1" hidden="1">'SO 101 - Objekty pozemníc...'!$C$87:$K$311</definedName>
    <definedName name="_xlnm._FilterDatabase" localSheetId="2" hidden="1">'SO 201 - Opěrná zeď'!$C$92:$K$306</definedName>
    <definedName name="_xlnm._FilterDatabase" localSheetId="3" hidden="1">'VRN - Vedlejší rozpočtové...'!$C$84:$K$112</definedName>
    <definedName name="_xlnm.Print_Titles" localSheetId="0">'Rekapitulace stavby'!$52:$52</definedName>
    <definedName name="_xlnm.Print_Titles" localSheetId="1">'SO 101 - Objekty pozemníc...'!$87:$87</definedName>
    <definedName name="_xlnm.Print_Titles" localSheetId="2">'SO 201 - Opěrná zeď'!$92:$92</definedName>
    <definedName name="_xlnm.Print_Titles" localSheetId="3">'VRN - Vedlejší rozpočtové...'!$84:$84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101 - Objekty pozemníc...'!$C$4:$J$39,'SO 101 - Objekty pozemníc...'!$C$45:$J$69,'SO 101 - Objekty pozemníc...'!$C$75:$J$311</definedName>
    <definedName name="_xlnm.Print_Area" localSheetId="2">'SO 201 - Opěrná zeď'!$C$4:$J$39,'SO 201 - Opěrná zeď'!$C$45:$J$74,'SO 201 - Opěrná zeď'!$C$80:$J$306</definedName>
    <definedName name="_xlnm.Print_Area" localSheetId="3">'VRN - Vedlejší rozpočtové...'!$C$4:$J$39,'VRN - Vedlejší rozpočtové...'!$C$45:$J$66,'VRN - Vedlejší rozpočtové...'!$C$72:$J$112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T100" i="4"/>
  <c r="R101" i="4"/>
  <c r="R100" i="4"/>
  <c r="P101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J81" i="4"/>
  <c r="F81" i="4"/>
  <c r="F79" i="4"/>
  <c r="E77" i="4"/>
  <c r="J54" i="4"/>
  <c r="F54" i="4"/>
  <c r="F52" i="4"/>
  <c r="E50" i="4"/>
  <c r="J24" i="4"/>
  <c r="E24" i="4"/>
  <c r="J82" i="4"/>
  <c r="J23" i="4"/>
  <c r="J18" i="4"/>
  <c r="E18" i="4"/>
  <c r="F55" i="4"/>
  <c r="J17" i="4"/>
  <c r="J12" i="4"/>
  <c r="J52" i="4"/>
  <c r="E7" i="4"/>
  <c r="E48" i="4"/>
  <c r="J37" i="3"/>
  <c r="J36" i="3"/>
  <c r="AY56" i="1"/>
  <c r="J35" i="3"/>
  <c r="AX56" i="1"/>
  <c r="BI306" i="3"/>
  <c r="BH306" i="3"/>
  <c r="BG306" i="3"/>
  <c r="BF306" i="3"/>
  <c r="T306" i="3"/>
  <c r="T305" i="3"/>
  <c r="T304" i="3" s="1"/>
  <c r="R306" i="3"/>
  <c r="R305" i="3"/>
  <c r="R304" i="3"/>
  <c r="P306" i="3"/>
  <c r="P305" i="3"/>
  <c r="P304" i="3" s="1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T277" i="3"/>
  <c r="R278" i="3"/>
  <c r="R277" i="3"/>
  <c r="P278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J89" i="3"/>
  <c r="F89" i="3"/>
  <c r="F87" i="3"/>
  <c r="E85" i="3"/>
  <c r="J54" i="3"/>
  <c r="F54" i="3"/>
  <c r="F52" i="3"/>
  <c r="E50" i="3"/>
  <c r="J24" i="3"/>
  <c r="E24" i="3"/>
  <c r="J90" i="3"/>
  <c r="J23" i="3"/>
  <c r="J18" i="3"/>
  <c r="E18" i="3"/>
  <c r="F55" i="3"/>
  <c r="J17" i="3"/>
  <c r="J12" i="3"/>
  <c r="J52" i="3"/>
  <c r="E7" i="3"/>
  <c r="E48" i="3"/>
  <c r="J37" i="2"/>
  <c r="J36" i="2"/>
  <c r="AY55" i="1"/>
  <c r="J35" i="2"/>
  <c r="AX55" i="1"/>
  <c r="BI310" i="2"/>
  <c r="BH310" i="2"/>
  <c r="BG310" i="2"/>
  <c r="BF310" i="2"/>
  <c r="T310" i="2"/>
  <c r="T309" i="2"/>
  <c r="R310" i="2"/>
  <c r="R309" i="2"/>
  <c r="P310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1" i="2"/>
  <c r="BH231" i="2"/>
  <c r="BG231" i="2"/>
  <c r="BF231" i="2"/>
  <c r="T231" i="2"/>
  <c r="T230" i="2"/>
  <c r="R231" i="2"/>
  <c r="R230" i="2"/>
  <c r="P231" i="2"/>
  <c r="P23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J84" i="2"/>
  <c r="F84" i="2"/>
  <c r="F82" i="2"/>
  <c r="E80" i="2"/>
  <c r="J54" i="2"/>
  <c r="F54" i="2"/>
  <c r="F52" i="2"/>
  <c r="E50" i="2"/>
  <c r="J24" i="2"/>
  <c r="E24" i="2"/>
  <c r="J85" i="2"/>
  <c r="J23" i="2"/>
  <c r="J18" i="2"/>
  <c r="E18" i="2"/>
  <c r="F85" i="2"/>
  <c r="J17" i="2"/>
  <c r="J12" i="2"/>
  <c r="J82" i="2"/>
  <c r="E7" i="2"/>
  <c r="E48" i="2"/>
  <c r="L50" i="1"/>
  <c r="AM50" i="1"/>
  <c r="AM49" i="1"/>
  <c r="L49" i="1"/>
  <c r="AM47" i="1"/>
  <c r="L47" i="1"/>
  <c r="L45" i="1"/>
  <c r="L44" i="1"/>
  <c r="BK293" i="2"/>
  <c r="J274" i="2"/>
  <c r="BK99" i="2"/>
  <c r="J219" i="2"/>
  <c r="J290" i="2"/>
  <c r="J180" i="2"/>
  <c r="BK286" i="2"/>
  <c r="BK159" i="2"/>
  <c r="BK219" i="2"/>
  <c r="J162" i="2"/>
  <c r="BK261" i="2"/>
  <c r="J189" i="2"/>
  <c r="BK286" i="3"/>
  <c r="BK302" i="3"/>
  <c r="J288" i="3"/>
  <c r="BK222" i="3"/>
  <c r="BK183" i="3"/>
  <c r="BK148" i="3"/>
  <c r="BK199" i="3"/>
  <c r="BK114" i="3"/>
  <c r="BK215" i="3"/>
  <c r="BK167" i="3"/>
  <c r="BK250" i="3"/>
  <c r="J219" i="3"/>
  <c r="BK172" i="3"/>
  <c r="J118" i="3"/>
  <c r="BK93" i="4"/>
  <c r="BK96" i="4"/>
  <c r="BK292" i="2"/>
  <c r="J286" i="2"/>
  <c r="J159" i="2"/>
  <c r="J272" i="2"/>
  <c r="J99" i="2"/>
  <c r="J267" i="2"/>
  <c r="BK172" i="2"/>
  <c r="J297" i="2"/>
  <c r="BK196" i="2"/>
  <c r="BK251" i="2"/>
  <c r="BK174" i="2"/>
  <c r="J251" i="2"/>
  <c r="BK180" i="2"/>
  <c r="BK108" i="2"/>
  <c r="J294" i="3"/>
  <c r="J302" i="3"/>
  <c r="J264" i="3"/>
  <c r="J235" i="3"/>
  <c r="J179" i="3"/>
  <c r="J144" i="3"/>
  <c r="J217" i="3"/>
  <c r="BK153" i="3"/>
  <c r="BK100" i="3"/>
  <c r="BK205" i="3"/>
  <c r="BK165" i="3"/>
  <c r="BK229" i="3"/>
  <c r="J183" i="3"/>
  <c r="BK136" i="3"/>
  <c r="BK99" i="4"/>
  <c r="BK89" i="4"/>
  <c r="J92" i="4"/>
  <c r="BK288" i="2"/>
  <c r="BK279" i="2"/>
  <c r="J201" i="2"/>
  <c r="J91" i="2"/>
  <c r="BK189" i="2"/>
  <c r="BK310" i="2"/>
  <c r="BK258" i="2"/>
  <c r="BK97" i="2"/>
  <c r="BK275" i="2"/>
  <c r="BK162" i="2"/>
  <c r="J277" i="2"/>
  <c r="J247" i="2"/>
  <c r="BK156" i="2"/>
  <c r="BK265" i="2"/>
  <c r="BK201" i="2"/>
  <c r="J101" i="2"/>
  <c r="BK284" i="3"/>
  <c r="J282" i="3"/>
  <c r="J298" i="3"/>
  <c r="BK262" i="3"/>
  <c r="BK233" i="3"/>
  <c r="BK181" i="3"/>
  <c r="J275" i="2"/>
  <c r="BK206" i="2"/>
  <c r="J310" i="2"/>
  <c r="J196" i="2"/>
  <c r="BK93" i="2"/>
  <c r="J217" i="2"/>
  <c r="BK307" i="2"/>
  <c r="J293" i="2"/>
  <c r="BK256" i="2"/>
  <c r="J191" i="2"/>
  <c r="BK103" i="2"/>
  <c r="J174" i="2"/>
  <c r="BK290" i="3"/>
  <c r="J286" i="3"/>
  <c r="BK290" i="2"/>
  <c r="BK137" i="2"/>
  <c r="J278" i="2"/>
  <c r="J156" i="2"/>
  <c r="BK274" i="2"/>
  <c r="BK165" i="2"/>
  <c r="BK272" i="2"/>
  <c r="BK116" i="2"/>
  <c r="BK249" i="2"/>
  <c r="BK112" i="2"/>
  <c r="BK213" i="2"/>
  <c r="J93" i="2"/>
  <c r="J267" i="3"/>
  <c r="J282" i="2"/>
  <c r="BK269" i="2"/>
  <c r="BK245" i="2"/>
  <c r="J145" i="2"/>
  <c r="J112" i="2"/>
  <c r="J261" i="2"/>
  <c r="J116" i="2"/>
  <c r="BK243" i="2"/>
  <c r="BK203" i="2"/>
  <c r="BK267" i="2"/>
  <c r="J133" i="2"/>
  <c r="BK231" i="2"/>
  <c r="BK120" i="2"/>
  <c r="BK282" i="3"/>
  <c r="BK298" i="3"/>
  <c r="J273" i="3"/>
  <c r="BK256" i="3"/>
  <c r="J248" i="3"/>
  <c r="BK175" i="3"/>
  <c r="J222" i="3"/>
  <c r="BK160" i="3"/>
  <c r="BK98" i="3"/>
  <c r="J189" i="3"/>
  <c r="J114" i="3"/>
  <c r="J202" i="3"/>
  <c r="J165" i="3"/>
  <c r="J100" i="3"/>
  <c r="BK106" i="4"/>
  <c r="J93" i="4"/>
  <c r="J273" i="2"/>
  <c r="J131" i="2"/>
  <c r="J203" i="2"/>
  <c r="BK297" i="2"/>
  <c r="BK214" i="2"/>
  <c r="J276" i="2"/>
  <c r="J302" i="2"/>
  <c r="J239" i="2"/>
  <c r="J120" i="2"/>
  <c r="J214" i="2"/>
  <c r="AS54" i="1"/>
  <c r="J172" i="3"/>
  <c r="J124" i="3"/>
  <c r="BK161" i="3"/>
  <c r="J129" i="3"/>
  <c r="BK219" i="3"/>
  <c r="J195" i="3"/>
  <c r="BK122" i="3"/>
  <c r="J191" i="3"/>
  <c r="J122" i="3"/>
  <c r="BK91" i="4"/>
  <c r="J110" i="4"/>
  <c r="J106" i="4"/>
  <c r="J271" i="2"/>
  <c r="BK294" i="3"/>
  <c r="J260" i="3"/>
  <c r="BK156" i="3"/>
  <c r="J209" i="3"/>
  <c r="BK146" i="3"/>
  <c r="BK237" i="3"/>
  <c r="J206" i="3"/>
  <c r="BK129" i="3"/>
  <c r="J187" i="3"/>
  <c r="J137" i="3"/>
  <c r="BK111" i="4"/>
  <c r="J91" i="4"/>
  <c r="BK304" i="2"/>
  <c r="J231" i="2"/>
  <c r="J97" i="2"/>
  <c r="J165" i="2"/>
  <c r="BK276" i="2"/>
  <c r="BK133" i="2"/>
  <c r="J213" i="2"/>
  <c r="J258" i="2"/>
  <c r="BK145" i="2"/>
  <c r="J243" i="2"/>
  <c r="BK139" i="2"/>
  <c r="BK278" i="3"/>
  <c r="J292" i="3"/>
  <c r="J244" i="3"/>
  <c r="J207" i="3"/>
  <c r="J135" i="3"/>
  <c r="BK208" i="3"/>
  <c r="BK144" i="3"/>
  <c r="BK238" i="3"/>
  <c r="BK187" i="3"/>
  <c r="BK244" i="3"/>
  <c r="J174" i="3"/>
  <c r="J112" i="3"/>
  <c r="BK110" i="4"/>
  <c r="BK98" i="4"/>
  <c r="BK278" i="2"/>
  <c r="BK247" i="2"/>
  <c r="BK141" i="2"/>
  <c r="BK282" i="2"/>
  <c r="J135" i="2"/>
  <c r="J288" i="2"/>
  <c r="BK191" i="2"/>
  <c r="BK302" i="2"/>
  <c r="J256" i="2"/>
  <c r="J127" i="2"/>
  <c r="J265" i="2"/>
  <c r="J206" i="2"/>
  <c r="BK127" i="2"/>
  <c r="J249" i="2"/>
  <c r="BK178" i="2"/>
  <c r="J301" i="3"/>
  <c r="BK273" i="3"/>
  <c r="BK296" i="3"/>
  <c r="BK306" i="3"/>
  <c r="J271" i="3"/>
  <c r="J242" i="3"/>
  <c r="J210" i="3"/>
  <c r="BK155" i="3"/>
  <c r="J138" i="3"/>
  <c r="J240" i="3"/>
  <c r="BK200" i="3"/>
  <c r="J158" i="3"/>
  <c r="J136" i="3"/>
  <c r="J104" i="3"/>
  <c r="J233" i="3"/>
  <c r="J208" i="3"/>
  <c r="J169" i="3"/>
  <c r="J142" i="3"/>
  <c r="BK254" i="3"/>
  <c r="BK227" i="3"/>
  <c r="BK195" i="3"/>
  <c r="J177" i="3"/>
  <c r="BK158" i="3"/>
  <c r="BK97" i="4"/>
  <c r="J105" i="4"/>
  <c r="J112" i="4"/>
  <c r="BK103" i="4"/>
  <c r="BK109" i="4"/>
  <c r="J88" i="4"/>
  <c r="J95" i="2"/>
  <c r="J262" i="3"/>
  <c r="BK264" i="3"/>
  <c r="BK288" i="3"/>
  <c r="J258" i="3"/>
  <c r="J296" i="3"/>
  <c r="BK258" i="3"/>
  <c r="J237" i="3"/>
  <c r="J211" i="3"/>
  <c r="J161" i="3"/>
  <c r="J140" i="3"/>
  <c r="J252" i="3"/>
  <c r="BK211" i="3"/>
  <c r="J197" i="3"/>
  <c r="BK137" i="3"/>
  <c r="BK108" i="3"/>
  <c r="J229" i="3"/>
  <c r="J200" i="3"/>
  <c r="J185" i="3"/>
  <c r="J132" i="3"/>
  <c r="BK112" i="3"/>
  <c r="J224" i="3"/>
  <c r="BK189" i="3"/>
  <c r="J175" i="3"/>
  <c r="BK134" i="3"/>
  <c r="J98" i="3"/>
  <c r="BK92" i="4"/>
  <c r="J99" i="4"/>
  <c r="J111" i="4"/>
  <c r="J101" i="4"/>
  <c r="BK108" i="4"/>
  <c r="J90" i="4"/>
  <c r="BK299" i="3"/>
  <c r="J269" i="3"/>
  <c r="BK240" i="3"/>
  <c r="BK213" i="3"/>
  <c r="BK246" i="3"/>
  <c r="BK204" i="3"/>
  <c r="BK135" i="3"/>
  <c r="BK224" i="3"/>
  <c r="BK197" i="3"/>
  <c r="J150" i="3"/>
  <c r="J238" i="3"/>
  <c r="BK179" i="3"/>
  <c r="BK124" i="3"/>
  <c r="BK88" i="4"/>
  <c r="J104" i="4"/>
  <c r="BK277" i="2"/>
  <c r="J253" i="2"/>
  <c r="J139" i="2"/>
  <c r="J307" i="2"/>
  <c r="BK131" i="2"/>
  <c r="J245" i="2"/>
  <c r="BK95" i="2"/>
  <c r="J269" i="2"/>
  <c r="J137" i="2"/>
  <c r="BK273" i="2"/>
  <c r="BK194" i="2"/>
  <c r="BK91" i="2"/>
  <c r="J194" i="2"/>
  <c r="J306" i="3"/>
  <c r="BK260" i="3"/>
  <c r="J278" i="3"/>
  <c r="J254" i="3"/>
  <c r="J215" i="3"/>
  <c r="J153" i="3"/>
  <c r="BK235" i="3"/>
  <c r="BK202" i="3"/>
  <c r="J116" i="3"/>
  <c r="BK210" i="3"/>
  <c r="BK140" i="3"/>
  <c r="BK104" i="3"/>
  <c r="BK207" i="3"/>
  <c r="J160" i="3"/>
  <c r="BK96" i="3"/>
  <c r="J98" i="4"/>
  <c r="BK104" i="4"/>
  <c r="BK94" i="4"/>
  <c r="J292" i="2"/>
  <c r="BK239" i="2"/>
  <c r="BK101" i="2"/>
  <c r="BK209" i="2"/>
  <c r="J103" i="2"/>
  <c r="BK271" i="2"/>
  <c r="J141" i="2"/>
  <c r="J279" i="2"/>
  <c r="J209" i="2"/>
  <c r="J304" i="2"/>
  <c r="BK253" i="2"/>
  <c r="J178" i="2"/>
  <c r="J108" i="2"/>
  <c r="BK217" i="2"/>
  <c r="BK135" i="2"/>
  <c r="BK269" i="3"/>
  <c r="J256" i="3"/>
  <c r="BK271" i="3"/>
  <c r="J290" i="3"/>
  <c r="BK252" i="3"/>
  <c r="J221" i="3"/>
  <c r="BK174" i="3"/>
  <c r="BK142" i="3"/>
  <c r="BK132" i="3"/>
  <c r="BK221" i="3"/>
  <c r="BK206" i="3"/>
  <c r="BK163" i="3"/>
  <c r="J148" i="3"/>
  <c r="BK120" i="3"/>
  <c r="J250" i="3"/>
  <c r="BK217" i="3"/>
  <c r="J199" i="3"/>
  <c r="BK191" i="3"/>
  <c r="J163" i="3"/>
  <c r="BK116" i="3"/>
  <c r="BK242" i="3"/>
  <c r="J213" i="3"/>
  <c r="BK185" i="3"/>
  <c r="BK169" i="3"/>
  <c r="J127" i="3"/>
  <c r="J108" i="3"/>
  <c r="J89" i="4"/>
  <c r="J94" i="4"/>
  <c r="J109" i="4"/>
  <c r="J97" i="4"/>
  <c r="J103" i="4"/>
  <c r="J172" i="2"/>
  <c r="BK292" i="3"/>
  <c r="BK275" i="3"/>
  <c r="J299" i="3"/>
  <c r="J275" i="3"/>
  <c r="BK301" i="3"/>
  <c r="J284" i="3"/>
  <c r="BK267" i="3"/>
  <c r="J246" i="3"/>
  <c r="BK231" i="3"/>
  <c r="J193" i="3"/>
  <c r="BK177" i="3"/>
  <c r="J146" i="3"/>
  <c r="J134" i="3"/>
  <c r="J227" i="3"/>
  <c r="J205" i="3"/>
  <c r="J156" i="3"/>
  <c r="BK150" i="3"/>
  <c r="BK127" i="3"/>
  <c r="J96" i="3"/>
  <c r="BK209" i="3"/>
  <c r="BK193" i="3"/>
  <c r="J155" i="3"/>
  <c r="BK118" i="3"/>
  <c r="BK248" i="3"/>
  <c r="J231" i="3"/>
  <c r="J204" i="3"/>
  <c r="J181" i="3"/>
  <c r="J167" i="3"/>
  <c r="BK138" i="3"/>
  <c r="J120" i="3"/>
  <c r="BK105" i="4"/>
  <c r="BK112" i="4"/>
  <c r="BK90" i="4"/>
  <c r="J108" i="4"/>
  <c r="J96" i="4"/>
  <c r="BK101" i="4"/>
  <c r="T107" i="4" l="1"/>
  <c r="BK90" i="2"/>
  <c r="J90" i="2" s="1"/>
  <c r="J61" i="2" s="1"/>
  <c r="T205" i="2"/>
  <c r="P238" i="2"/>
  <c r="P260" i="2"/>
  <c r="P285" i="2"/>
  <c r="BK301" i="2"/>
  <c r="J301" i="2" s="1"/>
  <c r="J67" i="2" s="1"/>
  <c r="BK95" i="3"/>
  <c r="J95" i="3"/>
  <c r="J61" i="3" s="1"/>
  <c r="BK152" i="3"/>
  <c r="J152" i="3"/>
  <c r="J62" i="3" s="1"/>
  <c r="R171" i="3"/>
  <c r="P203" i="3"/>
  <c r="BK226" i="3"/>
  <c r="J226" i="3"/>
  <c r="J65" i="3" s="1"/>
  <c r="BK230" i="3"/>
  <c r="J230" i="3"/>
  <c r="J66" i="3" s="1"/>
  <c r="R236" i="3"/>
  <c r="R261" i="3"/>
  <c r="BK281" i="3"/>
  <c r="J281" i="3"/>
  <c r="J71" i="3" s="1"/>
  <c r="P90" i="2"/>
  <c r="BK205" i="2"/>
  <c r="J205" i="2" s="1"/>
  <c r="J62" i="2" s="1"/>
  <c r="BK238" i="2"/>
  <c r="J238" i="2"/>
  <c r="J64" i="2"/>
  <c r="T260" i="2"/>
  <c r="R285" i="2"/>
  <c r="P301" i="2"/>
  <c r="R95" i="3"/>
  <c r="T152" i="3"/>
  <c r="BK171" i="3"/>
  <c r="J171" i="3"/>
  <c r="J63" i="3"/>
  <c r="BK203" i="3"/>
  <c r="J203" i="3"/>
  <c r="J64" i="3"/>
  <c r="T226" i="3"/>
  <c r="T230" i="3"/>
  <c r="BK236" i="3"/>
  <c r="J236" i="3"/>
  <c r="J67" i="3"/>
  <c r="BK261" i="3"/>
  <c r="J261" i="3"/>
  <c r="J68" i="3"/>
  <c r="T281" i="3"/>
  <c r="T280" i="3" s="1"/>
  <c r="BK87" i="4"/>
  <c r="J87" i="4"/>
  <c r="J61" i="4"/>
  <c r="P87" i="4"/>
  <c r="T87" i="4"/>
  <c r="P95" i="4"/>
  <c r="T95" i="4"/>
  <c r="BK102" i="4"/>
  <c r="J102" i="4" s="1"/>
  <c r="J64" i="4" s="1"/>
  <c r="R102" i="4"/>
  <c r="BK107" i="4"/>
  <c r="J107" i="4" s="1"/>
  <c r="J65" i="4" s="1"/>
  <c r="P107" i="4"/>
  <c r="T90" i="2"/>
  <c r="T89" i="2" s="1"/>
  <c r="T88" i="2" s="1"/>
  <c r="R205" i="2"/>
  <c r="T238" i="2"/>
  <c r="R260" i="2"/>
  <c r="T285" i="2"/>
  <c r="T301" i="2"/>
  <c r="P95" i="3"/>
  <c r="P152" i="3"/>
  <c r="T171" i="3"/>
  <c r="R203" i="3"/>
  <c r="P226" i="3"/>
  <c r="R230" i="3"/>
  <c r="P236" i="3"/>
  <c r="T261" i="3"/>
  <c r="R281" i="3"/>
  <c r="R280" i="3" s="1"/>
  <c r="R87" i="4"/>
  <c r="BK95" i="4"/>
  <c r="J95" i="4"/>
  <c r="J62" i="4" s="1"/>
  <c r="R95" i="4"/>
  <c r="P102" i="4"/>
  <c r="T102" i="4"/>
  <c r="R107" i="4"/>
  <c r="R90" i="2"/>
  <c r="P205" i="2"/>
  <c r="R238" i="2"/>
  <c r="R89" i="2" s="1"/>
  <c r="R88" i="2" s="1"/>
  <c r="BK260" i="2"/>
  <c r="J260" i="2" s="1"/>
  <c r="J65" i="2" s="1"/>
  <c r="BK285" i="2"/>
  <c r="J285" i="2"/>
  <c r="J66" i="2"/>
  <c r="R301" i="2"/>
  <c r="T95" i="3"/>
  <c r="R152" i="3"/>
  <c r="P171" i="3"/>
  <c r="T203" i="3"/>
  <c r="R226" i="3"/>
  <c r="P230" i="3"/>
  <c r="T236" i="3"/>
  <c r="P261" i="3"/>
  <c r="P281" i="3"/>
  <c r="P280" i="3" s="1"/>
  <c r="BK230" i="2"/>
  <c r="J230" i="2" s="1"/>
  <c r="J63" i="2" s="1"/>
  <c r="BK309" i="2"/>
  <c r="J309" i="2"/>
  <c r="J68" i="2" s="1"/>
  <c r="BK100" i="4"/>
  <c r="J100" i="4" s="1"/>
  <c r="J63" i="4" s="1"/>
  <c r="BK277" i="3"/>
  <c r="J277" i="3"/>
  <c r="J69" i="3" s="1"/>
  <c r="BK305" i="3"/>
  <c r="BK304" i="3" s="1"/>
  <c r="J304" i="3" s="1"/>
  <c r="J72" i="3" s="1"/>
  <c r="E75" i="4"/>
  <c r="BE88" i="4"/>
  <c r="BE90" i="4"/>
  <c r="BE91" i="4"/>
  <c r="BE92" i="4"/>
  <c r="BE99" i="4"/>
  <c r="J55" i="4"/>
  <c r="J79" i="4"/>
  <c r="BE89" i="4"/>
  <c r="BE93" i="4"/>
  <c r="BE105" i="4"/>
  <c r="BE110" i="4"/>
  <c r="F82" i="4"/>
  <c r="BE97" i="4"/>
  <c r="BE98" i="4"/>
  <c r="BE101" i="4"/>
  <c r="BE108" i="4"/>
  <c r="BE109" i="4"/>
  <c r="BE111" i="4"/>
  <c r="BE112" i="4"/>
  <c r="BE94" i="4"/>
  <c r="BE96" i="4"/>
  <c r="BE103" i="4"/>
  <c r="BE104" i="4"/>
  <c r="BE106" i="4"/>
  <c r="J55" i="3"/>
  <c r="J87" i="3"/>
  <c r="BE100" i="3"/>
  <c r="BE114" i="3"/>
  <c r="BE122" i="3"/>
  <c r="BE129" i="3"/>
  <c r="BE142" i="3"/>
  <c r="BE153" i="3"/>
  <c r="BE161" i="3"/>
  <c r="BE204" i="3"/>
  <c r="BE205" i="3"/>
  <c r="BE208" i="3"/>
  <c r="BE210" i="3"/>
  <c r="BE213" i="3"/>
  <c r="BE215" i="3"/>
  <c r="BE219" i="3"/>
  <c r="BE222" i="3"/>
  <c r="BE233" i="3"/>
  <c r="BE235" i="3"/>
  <c r="E83" i="3"/>
  <c r="F90" i="3"/>
  <c r="BE132" i="3"/>
  <c r="BE134" i="3"/>
  <c r="BE137" i="3"/>
  <c r="BE144" i="3"/>
  <c r="BE146" i="3"/>
  <c r="BE148" i="3"/>
  <c r="BE150" i="3"/>
  <c r="BE155" i="3"/>
  <c r="BE156" i="3"/>
  <c r="BE160" i="3"/>
  <c r="BE175" i="3"/>
  <c r="BE179" i="3"/>
  <c r="BE189" i="3"/>
  <c r="BE202" i="3"/>
  <c r="BE206" i="3"/>
  <c r="BE211" i="3"/>
  <c r="BE221" i="3"/>
  <c r="BE240" i="3"/>
  <c r="BE244" i="3"/>
  <c r="BE246" i="3"/>
  <c r="BE252" i="3"/>
  <c r="BE138" i="3"/>
  <c r="BE140" i="3"/>
  <c r="BE165" i="3"/>
  <c r="BE169" i="3"/>
  <c r="BE172" i="3"/>
  <c r="BE174" i="3"/>
  <c r="BE177" i="3"/>
  <c r="BE181" i="3"/>
  <c r="BE183" i="3"/>
  <c r="BE185" i="3"/>
  <c r="BE191" i="3"/>
  <c r="BE193" i="3"/>
  <c r="BE209" i="3"/>
  <c r="BE229" i="3"/>
  <c r="BE231" i="3"/>
  <c r="BE238" i="3"/>
  <c r="BE242" i="3"/>
  <c r="BE248" i="3"/>
  <c r="BE250" i="3"/>
  <c r="BE254" i="3"/>
  <c r="BE96" i="3"/>
  <c r="BE98" i="3"/>
  <c r="BE104" i="3"/>
  <c r="BE108" i="3"/>
  <c r="BE112" i="3"/>
  <c r="BE116" i="3"/>
  <c r="BE118" i="3"/>
  <c r="BE120" i="3"/>
  <c r="BE124" i="3"/>
  <c r="BE127" i="3"/>
  <c r="BE135" i="3"/>
  <c r="BE136" i="3"/>
  <c r="BE158" i="3"/>
  <c r="BE163" i="3"/>
  <c r="BE167" i="3"/>
  <c r="BE187" i="3"/>
  <c r="BE195" i="3"/>
  <c r="BE197" i="3"/>
  <c r="BE199" i="3"/>
  <c r="BE200" i="3"/>
  <c r="BE207" i="3"/>
  <c r="BE217" i="3"/>
  <c r="BE224" i="3"/>
  <c r="BE227" i="3"/>
  <c r="BE237" i="3"/>
  <c r="BE264" i="3"/>
  <c r="BE273" i="3"/>
  <c r="BE278" i="3"/>
  <c r="BE284" i="3"/>
  <c r="BE262" i="3"/>
  <c r="BE267" i="3"/>
  <c r="BE290" i="3"/>
  <c r="BE294" i="3"/>
  <c r="BE306" i="3"/>
  <c r="BE258" i="3"/>
  <c r="BE260" i="3"/>
  <c r="BE269" i="3"/>
  <c r="BE271" i="3"/>
  <c r="BE286" i="3"/>
  <c r="BE292" i="3"/>
  <c r="BE298" i="3"/>
  <c r="BE301" i="3"/>
  <c r="BE256" i="3"/>
  <c r="BE275" i="3"/>
  <c r="BE282" i="3"/>
  <c r="BE288" i="3"/>
  <c r="BE296" i="3"/>
  <c r="BE299" i="3"/>
  <c r="BE302" i="3"/>
  <c r="J52" i="2"/>
  <c r="E78" i="2"/>
  <c r="BE99" i="2"/>
  <c r="BE103" i="2"/>
  <c r="BE133" i="2"/>
  <c r="BE137" i="2"/>
  <c r="BE145" i="2"/>
  <c r="BE165" i="2"/>
  <c r="BE191" i="2"/>
  <c r="BE196" i="2"/>
  <c r="BE209" i="2"/>
  <c r="BE219" i="2"/>
  <c r="BE239" i="2"/>
  <c r="BE247" i="2"/>
  <c r="BE258" i="2"/>
  <c r="BE269" i="2"/>
  <c r="BE101" i="2"/>
  <c r="BE116" i="2"/>
  <c r="BE139" i="2"/>
  <c r="BE141" i="2"/>
  <c r="BE159" i="2"/>
  <c r="BE172" i="2"/>
  <c r="BE180" i="2"/>
  <c r="BE189" i="2"/>
  <c r="BE214" i="2"/>
  <c r="BE217" i="2"/>
  <c r="BE231" i="2"/>
  <c r="BE261" i="2"/>
  <c r="F55" i="2"/>
  <c r="BE112" i="2"/>
  <c r="BE178" i="2"/>
  <c r="BE201" i="2"/>
  <c r="BE206" i="2"/>
  <c r="BE245" i="2"/>
  <c r="BE271" i="2"/>
  <c r="BE274" i="2"/>
  <c r="BE277" i="2"/>
  <c r="BE278" i="2"/>
  <c r="BE290" i="2"/>
  <c r="BE292" i="2"/>
  <c r="BE293" i="2"/>
  <c r="J55" i="2"/>
  <c r="BE93" i="2"/>
  <c r="BE131" i="2"/>
  <c r="BE162" i="2"/>
  <c r="BE213" i="2"/>
  <c r="BE243" i="2"/>
  <c r="BE249" i="2"/>
  <c r="BE253" i="2"/>
  <c r="BE265" i="2"/>
  <c r="BE273" i="2"/>
  <c r="BE275" i="2"/>
  <c r="BE302" i="2"/>
  <c r="BE304" i="2"/>
  <c r="BE310" i="2"/>
  <c r="BE91" i="2"/>
  <c r="BE97" i="2"/>
  <c r="BE108" i="2"/>
  <c r="BE120" i="2"/>
  <c r="BE127" i="2"/>
  <c r="BE194" i="2"/>
  <c r="BE279" i="2"/>
  <c r="BE95" i="2"/>
  <c r="BE135" i="2"/>
  <c r="BE156" i="2"/>
  <c r="BE174" i="2"/>
  <c r="BE203" i="2"/>
  <c r="BE251" i="2"/>
  <c r="BE256" i="2"/>
  <c r="BE267" i="2"/>
  <c r="BE272" i="2"/>
  <c r="BE282" i="2"/>
  <c r="BE288" i="2"/>
  <c r="BE307" i="2"/>
  <c r="BE276" i="2"/>
  <c r="BE286" i="2"/>
  <c r="BE297" i="2"/>
  <c r="F36" i="2"/>
  <c r="BC55" i="1"/>
  <c r="F34" i="2"/>
  <c r="BA55" i="1"/>
  <c r="F35" i="2"/>
  <c r="BB55" i="1"/>
  <c r="F36" i="3"/>
  <c r="BC56" i="1"/>
  <c r="F37" i="3"/>
  <c r="BD56" i="1"/>
  <c r="F35" i="4"/>
  <c r="BB57" i="1"/>
  <c r="F34" i="4"/>
  <c r="BA57" i="1"/>
  <c r="F37" i="4"/>
  <c r="BD57" i="1"/>
  <c r="J34" i="3"/>
  <c r="AW56" i="1"/>
  <c r="J34" i="4"/>
  <c r="AW57" i="1"/>
  <c r="J34" i="2"/>
  <c r="AW55" i="1"/>
  <c r="F35" i="3"/>
  <c r="BB56" i="1" s="1"/>
  <c r="F34" i="3"/>
  <c r="BA56" i="1"/>
  <c r="F36" i="4"/>
  <c r="BC57" i="1" s="1"/>
  <c r="F37" i="2"/>
  <c r="BD55" i="1"/>
  <c r="BK89" i="2" l="1"/>
  <c r="J89" i="2"/>
  <c r="J60" i="2" s="1"/>
  <c r="T94" i="3"/>
  <c r="T93" i="3" s="1"/>
  <c r="P86" i="4"/>
  <c r="P85" i="4"/>
  <c r="AU57" i="1"/>
  <c r="R86" i="4"/>
  <c r="R85" i="4" s="1"/>
  <c r="P94" i="3"/>
  <c r="P93" i="3" s="1"/>
  <c r="AU56" i="1" s="1"/>
  <c r="P89" i="2"/>
  <c r="P88" i="2" s="1"/>
  <c r="AU55" i="1" s="1"/>
  <c r="T86" i="4"/>
  <c r="T85" i="4" s="1"/>
  <c r="R94" i="3"/>
  <c r="R93" i="3" s="1"/>
  <c r="BK94" i="3"/>
  <c r="J94" i="3"/>
  <c r="J60" i="3" s="1"/>
  <c r="J305" i="3"/>
  <c r="J73" i="3" s="1"/>
  <c r="BK86" i="4"/>
  <c r="J86" i="4"/>
  <c r="J60" i="4"/>
  <c r="BK280" i="3"/>
  <c r="J280" i="3"/>
  <c r="J70" i="3" s="1"/>
  <c r="BK88" i="2"/>
  <c r="J88" i="2" s="1"/>
  <c r="J59" i="2" s="1"/>
  <c r="J33" i="2"/>
  <c r="AV55" i="1" s="1"/>
  <c r="AT55" i="1" s="1"/>
  <c r="BC54" i="1"/>
  <c r="W32" i="1" s="1"/>
  <c r="J33" i="3"/>
  <c r="AV56" i="1" s="1"/>
  <c r="AT56" i="1" s="1"/>
  <c r="J33" i="4"/>
  <c r="AV57" i="1"/>
  <c r="AT57" i="1" s="1"/>
  <c r="BA54" i="1"/>
  <c r="AW54" i="1" s="1"/>
  <c r="AK30" i="1" s="1"/>
  <c r="F33" i="3"/>
  <c r="AZ56" i="1" s="1"/>
  <c r="F33" i="4"/>
  <c r="AZ57" i="1" s="1"/>
  <c r="BB54" i="1"/>
  <c r="AX54" i="1" s="1"/>
  <c r="BD54" i="1"/>
  <c r="W33" i="1" s="1"/>
  <c r="F33" i="2"/>
  <c r="AZ55" i="1" s="1"/>
  <c r="BK85" i="4" l="1"/>
  <c r="J85" i="4"/>
  <c r="J59" i="4" s="1"/>
  <c r="BK93" i="3"/>
  <c r="J93" i="3"/>
  <c r="J30" i="3" s="1"/>
  <c r="AG56" i="1" s="1"/>
  <c r="J30" i="2"/>
  <c r="AG55" i="1" s="1"/>
  <c r="AZ54" i="1"/>
  <c r="AV54" i="1"/>
  <c r="AK29" i="1" s="1"/>
  <c r="AY54" i="1"/>
  <c r="AU54" i="1"/>
  <c r="W31" i="1"/>
  <c r="W30" i="1"/>
  <c r="J39" i="3" l="1"/>
  <c r="J59" i="3"/>
  <c r="J39" i="2"/>
  <c r="AN55" i="1"/>
  <c r="AN56" i="1"/>
  <c r="AT54" i="1"/>
  <c r="J30" i="4"/>
  <c r="AG57" i="1" s="1"/>
  <c r="AG54" i="1" s="1"/>
  <c r="AK26" i="1" s="1"/>
  <c r="AK35" i="1" s="1"/>
  <c r="W29" i="1"/>
  <c r="J39" i="4" l="1"/>
  <c r="AN54" i="1"/>
  <c r="AN57" i="1"/>
</calcChain>
</file>

<file path=xl/sharedStrings.xml><?xml version="1.0" encoding="utf-8"?>
<sst xmlns="http://schemas.openxmlformats.org/spreadsheetml/2006/main" count="5433" uniqueCount="1259">
  <si>
    <t>Export Komplet</t>
  </si>
  <si>
    <t>VZ</t>
  </si>
  <si>
    <t>2.0</t>
  </si>
  <si>
    <t>ZAMOK</t>
  </si>
  <si>
    <t>False</t>
  </si>
  <si>
    <t>{894c2409-c642-4663-b509-c2fb36a2f785}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</si>
  <si>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</si>
  <si>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</si>
  <si>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</si>
  <si>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</si>
  <si>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</si>
  <si>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</si>
  <si>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</si>
  <si>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</si>
  <si>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DS_47_20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</si>
  <si>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</si>
  <si>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</si>
  <si>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III/1114 Líšno svah a část vozovky</t>
  </si>
  <si>
    <t>KSO:</t>
  </si>
  <si>
    <t/>
  </si>
  <si>
    <t>CC-CZ:</t>
  </si>
  <si>
    <t>Místo:</t>
  </si>
  <si>
    <t>Líšno</t>
  </si>
  <si>
    <t>Datum:</t>
  </si>
  <si>
    <t>23. 11. 2023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</si>
  <si>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</si>
  <si>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</si>
  <si>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</si>
  <si>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</si>
  <si>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</si>
  <si>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</si>
  <si>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</si>
  <si>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360 DEGREES CONSTRUCT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</si>
  <si>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</si>
  <si>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</si>
  <si>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</si>
  <si>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</si>
  <si>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</si>
  <si>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</si>
  <si>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</si>
  <si>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</si>
  <si>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</si>
  <si>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</si>
  <si>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</si>
  <si>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</si>
  <si>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</si>
  <si>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</si>
  <si>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</si>
  <si>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</si>
  <si>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</si>
  <si>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</si>
  <si>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</si>
  <si>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</si>
  <si>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</si>
  <si>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</si>
  <si>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</si>
  <si>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</si>
  <si>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</si>
  <si>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</si>
  <si>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</si>
  <si>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</si>
  <si>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</si>
  <si>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</si>
  <si>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</si>
  <si>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</si>
  <si>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</si>
  <si>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</si>
  <si>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</si>
  <si>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</si>
  <si>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</si>
  <si>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</si>
  <si>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</si>
  <si>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</si>
  <si>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</si>
  <si>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</si>
  <si>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</si>
  <si>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</si>
  <si>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</si>
  <si>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Objekty pozemních komunikací</t>
  </si>
  <si>
    <t>STA</t>
  </si>
  <si>
    <t>1</t>
  </si>
  <si>
    <t>{749492d3-627e-498c-88a7-3f6d0fb5ffdf}</t>
  </si>
  <si>
    <t>2</t>
  </si>
  <si>
    <t>SO 201</t>
  </si>
  <si>
    <t>Opěrná zeď</t>
  </si>
  <si>
    <t>{de00c973-6902-4655-b7d8-2857b20c3393}</t>
  </si>
  <si>
    <t>VRN</t>
  </si>
  <si>
    <t>Vedlejší rozpočtové náklady</t>
  </si>
  <si>
    <t>{59465c77-1013-4006-9613-000b0330d70e}</t>
  </si>
  <si>
    <t>KRYCÍ LIST SOUPISU PRACÍ</t>
  </si>
  <si>
    <t>Objekt:</t>
  </si>
  <si>
    <t>SO 101 - Objekty pozemních komunikací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</si>
  <si>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</si>
  <si>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</si>
  <si>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</si>
  <si>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</si>
  <si>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</si>
  <si>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</si>
  <si>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</si>
  <si>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</si>
  <si>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</si>
  <si>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</si>
  <si>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</si>
  <si>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</si>
  <si>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</si>
  <si>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</si>
  <si>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</si>
  <si>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</si>
  <si>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</si>
  <si>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</si>
  <si>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</si>
  <si>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</si>
  <si>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</si>
  <si>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</si>
  <si>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</si>
  <si>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</si>
  <si>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</si>
  <si>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</si>
  <si>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</si>
  <si>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</si>
  <si>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</si>
  <si>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</si>
  <si>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</si>
  <si>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111211221</t>
  </si>
  <si>
    <t>Snesení větví stromů na hromady nebo naložení na dopravní prostředek jehličnatých v rovině nebo ve svahu přes 1:3, průměru kmene do 30 cm</t>
  </si>
  <si>
    <t>kus</t>
  </si>
  <si>
    <t>4</t>
  </si>
  <si>
    <t>-527878909</t>
  </si>
  <si>
    <t>Online PSC</t>
  </si>
  <si>
    <t>https://podminky.urs.cz/item/CS_URS_2023_02/111211221</t>
  </si>
  <si>
    <t>111211241</t>
  </si>
  <si>
    <t>Snesení větví stromů na hromady nebo naložení na dopravní prostředek listnatých v rovině nebo ve svahu přes 1:3, průměru kmene do 30 cm</t>
  </si>
  <si>
    <t>47126134</t>
  </si>
  <si>
    <t>https://podminky.urs.cz/item/CS_URS_2023_02/111211241</t>
  </si>
  <si>
    <t>3</t>
  </si>
  <si>
    <t>112151112</t>
  </si>
  <si>
    <t>Pokácení stromu směrové v celku s odřezáním kmene a s odvětvením průměru kmene přes 200 do 300 mm</t>
  </si>
  <si>
    <t>1968924939</t>
  </si>
  <si>
    <t>https://podminky.urs.cz/item/CS_URS_2023_02/112151112</t>
  </si>
  <si>
    <t>112251101</t>
  </si>
  <si>
    <t>Odstranění pařezů strojně s jejich vykopáním nebo vytrháním průměru přes 100 do 300 mm</t>
  </si>
  <si>
    <t>1846760049</t>
  </si>
  <si>
    <t>https://podminky.urs.cz/item/CS_URS_2023_02/112251101</t>
  </si>
  <si>
    <t>5</t>
  </si>
  <si>
    <t>113154121</t>
  </si>
  <si>
    <t>Frézování živičného podkladu nebo krytu s naložením na dopravní prostředek plochy do 500 m2 bez překážek v trase pruhu šířky přes 0,5 m do 1 m, tloušťky vrstvy do 30 mm</t>
  </si>
  <si>
    <t>m2</t>
  </si>
  <si>
    <t>80501330</t>
  </si>
  <si>
    <t>https://podminky.urs.cz/item/CS_URS_2023_02/113154121</t>
  </si>
  <si>
    <t>6</t>
  </si>
  <si>
    <t>113154124</t>
  </si>
  <si>
    <t>Frézování živičného podkladu nebo krytu s naložením na dopravní prostředek plochy do 500 m2 bez překážek v trase pruhu šířky přes 0,5 m do 1 m, tloušťky vrstvy 100 mm</t>
  </si>
  <si>
    <t>-145581646</t>
  </si>
  <si>
    <t>https://podminky.urs.cz/item/CS_URS_2023_02/113154124</t>
  </si>
  <si>
    <t>7</t>
  </si>
  <si>
    <t>121151103</t>
  </si>
  <si>
    <t>Sejmutí ornice strojně při souvislé ploše do 100 m2, tl. vrstvy do 200 mm</t>
  </si>
  <si>
    <t>301763966</t>
  </si>
  <si>
    <t>https://podminky.urs.cz/item/CS_URS_2023_02/121151103</t>
  </si>
  <si>
    <t>VV</t>
  </si>
  <si>
    <t>(50+50)*0,5</t>
  </si>
  <si>
    <t>50+53</t>
  </si>
  <si>
    <t>Součet</t>
  </si>
  <si>
    <t>8</t>
  </si>
  <si>
    <t>122251104</t>
  </si>
  <si>
    <t>Odkopávky a prokopávky nezapažené strojně v hornině třídy těžitelnosti I skupiny 3 přes 100 do 500 m3</t>
  </si>
  <si>
    <t>m3</t>
  </si>
  <si>
    <t>97527659</t>
  </si>
  <si>
    <t>https://podminky.urs.cz/item/CS_URS_2023_02/122251104</t>
  </si>
  <si>
    <t>odtěžení konstrukčních vrstev</t>
  </si>
  <si>
    <t>255*1,1*0,4</t>
  </si>
  <si>
    <t>9</t>
  </si>
  <si>
    <t>132212121</t>
  </si>
  <si>
    <t>Hloubení rýh šířky do 800 mm ručně zapažených i nezapažených, s urovnáním dna do předepsaného profilu a spádu v hornině třídy těžitelnosti I skupiny 3 soudržných</t>
  </si>
  <si>
    <t>-1812979483</t>
  </si>
  <si>
    <t>https://podminky.urs.cz/item/CS_URS_2023_02/132212121</t>
  </si>
  <si>
    <t>stívající síť společnosti CETIN</t>
  </si>
  <si>
    <t>0,8*0,6*50</t>
  </si>
  <si>
    <t>10</t>
  </si>
  <si>
    <t>132251101</t>
  </si>
  <si>
    <t>Hloubení nezapažených rýh šířky do 800 mm strojně s urovnáním dna do předepsaného profilu a spádu v hornině třídy těžitelnosti I skupiny 3 do 20 m3</t>
  </si>
  <si>
    <t>-421994185</t>
  </si>
  <si>
    <t>https://podminky.urs.cz/item/CS_URS_2023_02/132251101</t>
  </si>
  <si>
    <t>podélné drény</t>
  </si>
  <si>
    <t>0,3*0,3*44</t>
  </si>
  <si>
    <t>11</t>
  </si>
  <si>
    <t>132254102</t>
  </si>
  <si>
    <t>Hloubení zapažených rýh šířky do 800 mm strojně s urovnáním dna do předepsaného profilu a spádu v hornině třídy těžitelnosti I skupiny 3 přes 20 do 50 m3</t>
  </si>
  <si>
    <t>1659491260</t>
  </si>
  <si>
    <t>https://podminky.urs.cz/item/CS_URS_2023_02/132254102</t>
  </si>
  <si>
    <t>vyústění z uličních vpustí</t>
  </si>
  <si>
    <t>(8,5+9+13)*0,6*1,6</t>
  </si>
  <si>
    <t>stávající kanalizace</t>
  </si>
  <si>
    <t>0,6*1,6*10</t>
  </si>
  <si>
    <t>12</t>
  </si>
  <si>
    <t>133251101</t>
  </si>
  <si>
    <t>Hloubení nezapažených šachet strojně v hornině třídy těžitelnosti I skupiny 3 do 20 m3</t>
  </si>
  <si>
    <t>1241521556</t>
  </si>
  <si>
    <t>https://podminky.urs.cz/item/CS_URS_2023_02/133251101</t>
  </si>
  <si>
    <t>uliční vpusti</t>
  </si>
  <si>
    <t>1,4*1,6*3</t>
  </si>
  <si>
    <t>13</t>
  </si>
  <si>
    <t>162201401</t>
  </si>
  <si>
    <t>Vodorovné přemístění větví, kmenů nebo pařezů s naložením, složením a dopravou do 1000 m větví stromů listnatých, průměru kmene přes 100 do 300 mm</t>
  </si>
  <si>
    <t>737027005</t>
  </si>
  <si>
    <t>https://podminky.urs.cz/item/CS_URS_2023_02/162201401</t>
  </si>
  <si>
    <t>14</t>
  </si>
  <si>
    <t>162201405</t>
  </si>
  <si>
    <t>Vodorovné přemístění větví, kmenů nebo pařezů s naložením, složením a dopravou do 1000 m větví stromů jehličnatých, průměru kmene přes 100 do 300 mm</t>
  </si>
  <si>
    <t>-932931396</t>
  </si>
  <si>
    <t>https://podminky.urs.cz/item/CS_URS_2023_02/162201405</t>
  </si>
  <si>
    <t>162201411</t>
  </si>
  <si>
    <t>Vodorovné přemístění větví, kmenů nebo pařezů s naložením, složením a dopravou do 1000 m kmenů stromů listnatých, průměru přes 100 do 300 mm</t>
  </si>
  <si>
    <t>-148496329</t>
  </si>
  <si>
    <t>https://podminky.urs.cz/item/CS_URS_2023_02/162201411</t>
  </si>
  <si>
    <t>16</t>
  </si>
  <si>
    <t>162201415</t>
  </si>
  <si>
    <t>Vodorovné přemístění větví, kmenů nebo pařezů s naložením, složením a dopravou do 1000 m kmenů stromů jehličnatých, průměru přes 100 do 300 mm</t>
  </si>
  <si>
    <t>1150226512</t>
  </si>
  <si>
    <t>https://podminky.urs.cz/item/CS_URS_2023_02/162201415</t>
  </si>
  <si>
    <t>17</t>
  </si>
  <si>
    <t>162201421</t>
  </si>
  <si>
    <t>Vodorovné přemístění větví, kmenů nebo pařezů s naložením, složením a dopravou do 1000 m pařezů kmenů, průměru přes 100 do 300 mm</t>
  </si>
  <si>
    <t>772060023</t>
  </si>
  <si>
    <t>https://podminky.urs.cz/item/CS_URS_2023_02/162201421</t>
  </si>
  <si>
    <t>18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</si>
  <si>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</si>
  <si>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</si>
  <si>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436670088</t>
  </si>
  <si>
    <t>https://podminky.urs.cz/item/CS_URS_2023_02/162651111</t>
  </si>
  <si>
    <t>ornice</t>
  </si>
  <si>
    <t>153*0,2*2</t>
  </si>
  <si>
    <t>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</si>
  <si>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</si>
  <si>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</si>
  <si>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-214701871</t>
  </si>
  <si>
    <t>https://podminky.urs.cz/item/CS_URS_2023_02/162751117</t>
  </si>
  <si>
    <t>rýhy ruční</t>
  </si>
  <si>
    <t>24</t>
  </si>
  <si>
    <t>rýhy strojní</t>
  </si>
  <si>
    <t>3,96+38,88</t>
  </si>
  <si>
    <t>odkopávky</t>
  </si>
  <si>
    <t>112</t>
  </si>
  <si>
    <t>jámy</t>
  </si>
  <si>
    <t>6,72</t>
  </si>
  <si>
    <t>20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</si>
  <si>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</si>
  <si>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</si>
  <si>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654438034</t>
  </si>
  <si>
    <t>https://podminky.urs.cz/item/CS_URS_2023_02/162751119</t>
  </si>
  <si>
    <t>185,55*6</t>
  </si>
  <si>
    <t>167151101</t>
  </si>
  <si>
    <t>Nakládání, skládání a překládání neulehlého výkopku nebo sypaniny strojně nakládání, množství do 100 m3, z horniny třídy těžitelnosti I, skupiny 1 až 3</t>
  </si>
  <si>
    <t>44712901</t>
  </si>
  <si>
    <t>https://podminky.urs.cz/item/CS_URS_2023_02/167151101</t>
  </si>
  <si>
    <t>153*0,2</t>
  </si>
  <si>
    <t>22</t>
  </si>
  <si>
    <t>171201221</t>
  </si>
  <si>
    <t>Poplatek za uložení stavebního odpadu na skládce (skládkovné) zeminy a kamení zatříděného do Katalogu odpadů pod kódem 17 05 04</t>
  </si>
  <si>
    <t>t</t>
  </si>
  <si>
    <t>-1883027405</t>
  </si>
  <si>
    <t>https://podminky.urs.cz/item/CS_URS_2023_02/171201221</t>
  </si>
  <si>
    <t>185,56*1,8</t>
  </si>
  <si>
    <t>23</t>
  </si>
  <si>
    <t>174111101</t>
  </si>
  <si>
    <t>Zásyp sypaninou z jakékoliv horniny ručně s uložením výkopku ve vrstvách se zhutněním jam, šachet, rýh nebo kolem objektů v těchto vykopávkách</t>
  </si>
  <si>
    <t>265318670</t>
  </si>
  <si>
    <t>https://podminky.urs.cz/item/CS_URS_2023_02/174111101</t>
  </si>
  <si>
    <t>1,7*3</t>
  </si>
  <si>
    <t>odvodnění z uličních vpustí</t>
  </si>
  <si>
    <t>(8,5+9+13)*0,6*1,4</t>
  </si>
  <si>
    <t>M</t>
  </si>
  <si>
    <t>58344171</t>
  </si>
  <si>
    <t>štěrkodrť frakce 0/32</t>
  </si>
  <si>
    <t>-1826460654</t>
  </si>
  <si>
    <t>30,72*1,9</t>
  </si>
  <si>
    <t>25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</si>
  <si>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</si>
  <si>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</si>
  <si>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1101498702</t>
  </si>
  <si>
    <t>https://podminky.urs.cz/item/CS_URS_2023_02/175111101</t>
  </si>
  <si>
    <t>0,1*44</t>
  </si>
  <si>
    <t>26</t>
  </si>
  <si>
    <t>58343872</t>
  </si>
  <si>
    <t>kamenivo drcené hrubé frakce 8/16</t>
  </si>
  <si>
    <t>404784335</t>
  </si>
  <si>
    <t>4,4*2 "Přepočtené koeficientem množství</t>
  </si>
  <si>
    <t>27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</si>
  <si>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</si>
  <si>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</si>
  <si>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-1698875011</t>
  </si>
  <si>
    <t>https://podminky.urs.cz/item/CS_URS_2023_02/175151101</t>
  </si>
  <si>
    <t>chráničky</t>
  </si>
  <si>
    <t>0,8*0,3*51</t>
  </si>
  <si>
    <t>kanalizace z UV</t>
  </si>
  <si>
    <t>(9+9+13)*0,18</t>
  </si>
  <si>
    <t>kanalizace</t>
  </si>
  <si>
    <t>10*0,18</t>
  </si>
  <si>
    <t>28</t>
  </si>
  <si>
    <t>58331200</t>
  </si>
  <si>
    <t>štěrkopísek netříděný</t>
  </si>
  <si>
    <t>870211363</t>
  </si>
  <si>
    <t>19,62*2 "Přepočtené koeficientem množství</t>
  </si>
  <si>
    <t>29</t>
  </si>
  <si>
    <t>181152302</t>
  </si>
  <si>
    <t>Úprava pláně na stavbách silnic a dálnic strojně v zářezech mimo skalních se zhutněním</t>
  </si>
  <si>
    <t>1117195252</t>
  </si>
  <si>
    <t>https://podminky.urs.cz/item/CS_URS_2023_02/181152302</t>
  </si>
  <si>
    <t>318+0,5*50*2</t>
  </si>
  <si>
    <t>30</t>
  </si>
  <si>
    <t>181311103</t>
  </si>
  <si>
    <t>Rozprostření a urovnání ornice v rovině nebo ve svahu sklonu do 1:5 ručně při souvislé ploše, tl. vrstvy do 200 mm</t>
  </si>
  <si>
    <t>-1567807861</t>
  </si>
  <si>
    <t>https://podminky.urs.cz/item/CS_URS_2023_02/181311103</t>
  </si>
  <si>
    <t>31</t>
  </si>
  <si>
    <t>181411121</t>
  </si>
  <si>
    <t>Založení trávníku na půdě předem připravené plochy do 1000 m2 výsevem včetně utažení lučního v rovině nebo na svahu do 1:5</t>
  </si>
  <si>
    <t>1608412703</t>
  </si>
  <si>
    <t>https://podminky.urs.cz/item/CS_URS_2023_02/181411121</t>
  </si>
  <si>
    <t>(50-15,5)*0,5</t>
  </si>
  <si>
    <t>50+85</t>
  </si>
  <si>
    <t>32</t>
  </si>
  <si>
    <t>00572472</t>
  </si>
  <si>
    <t>osivo směs travní krajinná-rovinná</t>
  </si>
  <si>
    <t>kg</t>
  </si>
  <si>
    <t>842328019</t>
  </si>
  <si>
    <t>152,25*0,015 "Přepočtené koeficientem množství</t>
  </si>
  <si>
    <t>33</t>
  </si>
  <si>
    <t>182251101</t>
  </si>
  <si>
    <t>Svahování trvalých svahů do projektovaných profilů strojně s potřebným přemístěním výkopku při svahování násypů v jakékoliv hornině</t>
  </si>
  <si>
    <t>-1224402131</t>
  </si>
  <si>
    <t>https://podminky.urs.cz/item/CS_URS_2023_02/182251101</t>
  </si>
  <si>
    <t>Zakládání</t>
  </si>
  <si>
    <t>34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</si>
  <si>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</si>
  <si>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</si>
  <si>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-1613799203</t>
  </si>
  <si>
    <t>https://podminky.urs.cz/item/CS_URS_2023_02/211971121</t>
  </si>
  <si>
    <t>1,5*44</t>
  </si>
  <si>
    <t>35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</si>
  <si>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</si>
  <si>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</si>
  <si>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m</t>
  </si>
  <si>
    <t>1157999167</t>
  </si>
  <si>
    <t>https://podminky.urs.cz/item/CS_URS_2023_02/212752101</t>
  </si>
  <si>
    <t>podélý trativod</t>
  </si>
  <si>
    <t>44</t>
  </si>
  <si>
    <t>36</t>
  </si>
  <si>
    <t>28611293</t>
  </si>
  <si>
    <t>trubka drenážní flexibilní neperforovaná PVC-U SN 4 DN 100 pro meliorace, dočasné nebo odlehčovací drenáže</t>
  </si>
  <si>
    <t>1696193635</t>
  </si>
  <si>
    <t>37</t>
  </si>
  <si>
    <t>213141112</t>
  </si>
  <si>
    <t>Zřízení vrstvy z geotextilie filtrační, separační, odvodňovací, ochranné, výztužné nebo protierozní v rovině nebo ve sklonu do 1:5, šířky přes 3 do 6 m</t>
  </si>
  <si>
    <t>178961522</t>
  </si>
  <si>
    <t>https://podminky.urs.cz/item/CS_URS_2023_02/213141112</t>
  </si>
  <si>
    <t>318*1,2</t>
  </si>
  <si>
    <t>38</t>
  </si>
  <si>
    <t>69311081</t>
  </si>
  <si>
    <t>geotextilie netkaná separační, ochranná, filtrační, drenážní PES 300g/m2</t>
  </si>
  <si>
    <t>531147799</t>
  </si>
  <si>
    <t>66+381,6</t>
  </si>
  <si>
    <t>39</t>
  </si>
  <si>
    <t>273313611</t>
  </si>
  <si>
    <t>Základy z betonu prostého desky z betonu kamenem neprokládaného tř. C 16/20</t>
  </si>
  <si>
    <t>-128206693</t>
  </si>
  <si>
    <t>https://podminky.urs.cz/item/CS_URS_2023_02/273313611</t>
  </si>
  <si>
    <t>dlažby u OZ</t>
  </si>
  <si>
    <t>0,7*2</t>
  </si>
  <si>
    <t>dlažba lom. kam. na výtoku UV</t>
  </si>
  <si>
    <t>(0,7*0,7*0,1)*3</t>
  </si>
  <si>
    <t>dlažba - dlažební kostky</t>
  </si>
  <si>
    <t>27*0,1</t>
  </si>
  <si>
    <t>Vodorovné konstrukce</t>
  </si>
  <si>
    <t>40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</si>
  <si>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</si>
  <si>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</si>
  <si>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491748720</t>
  </si>
  <si>
    <t>https://podminky.urs.cz/item/CS_URS_2023_02/465511521</t>
  </si>
  <si>
    <t>dlažba na výtoku z UV</t>
  </si>
  <si>
    <t>Komunikace pozemní</t>
  </si>
  <si>
    <t>41</t>
  </si>
  <si>
    <t>564831111</t>
  </si>
  <si>
    <t>Podklad ze štěrkodrti ŠD s rozprostřením a zhutněním plochy přes 100 m2, po zhutnění tl. 100 mm</t>
  </si>
  <si>
    <t>-1346517327</t>
  </si>
  <si>
    <t>https://podminky.urs.cz/item/CS_URS_2023_02/564831111</t>
  </si>
  <si>
    <t>Zpevněná krajnice</t>
  </si>
  <si>
    <t>7+4</t>
  </si>
  <si>
    <t>42</t>
  </si>
  <si>
    <t>564861111</t>
  </si>
  <si>
    <t>Podklad ze štěrkodrti ŠD s rozprostřením a zhutněním plochy přes 100 m2, po zhutnění tl. 200 mm</t>
  </si>
  <si>
    <t>-622614873</t>
  </si>
  <si>
    <t>https://podminky.urs.cz/item/CS_URS_2023_02/564861111</t>
  </si>
  <si>
    <t>43</t>
  </si>
  <si>
    <t>564871111</t>
  </si>
  <si>
    <t>Podklad ze štěrkodrti ŠD s rozprostřením a zhutněním plochy přes 100 m2, po zhutnění tl. 250 mm</t>
  </si>
  <si>
    <t>2139370014</t>
  </si>
  <si>
    <t>https://podminky.urs.cz/item/CS_URS_2023_02/564871111</t>
  </si>
  <si>
    <t>565155101</t>
  </si>
  <si>
    <t>Asfaltový beton vrstva podkladní ACP 16 (obalované kamenivo střednězrnné - OKS) s rozprostřením a zhutněním v pruhu šířky do 1,5 m, po zhutnění tl. 70 mm</t>
  </si>
  <si>
    <t>1321588757</t>
  </si>
  <si>
    <t>https://podminky.urs.cz/item/CS_URS_2023_02/565155101</t>
  </si>
  <si>
    <t>45</t>
  </si>
  <si>
    <t>573211111</t>
  </si>
  <si>
    <t>Postřik spojovací PS bez posypu kamenivem z asfaltu silničního, v množství 0,60 kg/m2</t>
  </si>
  <si>
    <t>-1952176198</t>
  </si>
  <si>
    <t>https://podminky.urs.cz/item/CS_URS_2023_02/573211111</t>
  </si>
  <si>
    <t>46</t>
  </si>
  <si>
    <t>577134111</t>
  </si>
  <si>
    <t>Asfaltový beton vrstva obrusná ACO 11 (ABS) s rozprostřením a se zhutněním z nemodifikovaného asfaltu v pruhu šířky do 3 m tř. I, po zhutnění tl. 40 mm</t>
  </si>
  <si>
    <t>926156167</t>
  </si>
  <si>
    <t>https://podminky.urs.cz/item/CS_URS_2023_02/577134111</t>
  </si>
  <si>
    <t>47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</si>
  <si>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</si>
  <si>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</si>
  <si>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449935651</t>
  </si>
  <si>
    <t>https://podminky.urs.cz/item/CS_URS_2023_02/591241111</t>
  </si>
  <si>
    <t>14,9+1,3+2,9+4,8+3,1</t>
  </si>
  <si>
    <t>48</t>
  </si>
  <si>
    <t>58381007</t>
  </si>
  <si>
    <t>kostka štípaná dlažební žula drobná 8/10</t>
  </si>
  <si>
    <t>-1772131959</t>
  </si>
  <si>
    <t>27*1,02 "Přepočtené koeficientem množství</t>
  </si>
  <si>
    <t>49</t>
  </si>
  <si>
    <t>599141111</t>
  </si>
  <si>
    <t>Vyplnění spár mezi silničními dílci jakékoliv tloušťky živičnou zálivkou</t>
  </si>
  <si>
    <t>1793373217</t>
  </si>
  <si>
    <t>https://podminky.urs.cz/item/CS_URS_2023_02/599141111</t>
  </si>
  <si>
    <t>Trubní vedení</t>
  </si>
  <si>
    <t>50</t>
  </si>
  <si>
    <t>871350330</t>
  </si>
  <si>
    <t>Montáž kanalizačního potrubí z plastů z polypropylenu PP hladkého plnostěnného SN 16 DN 200</t>
  </si>
  <si>
    <t>1601781870</t>
  </si>
  <si>
    <t>https://podminky.urs.cz/item/CS_URS_2023_02/871350330</t>
  </si>
  <si>
    <t>9+9+13</t>
  </si>
  <si>
    <t>51</t>
  </si>
  <si>
    <t>28617095</t>
  </si>
  <si>
    <t>trubka kanalizační PP plnostěnná třívrstvá DN 200x6000mm SN16</t>
  </si>
  <si>
    <t>277904405</t>
  </si>
  <si>
    <t>31*1,015 "Přepočtené koeficientem množství</t>
  </si>
  <si>
    <t>52</t>
  </si>
  <si>
    <t>871350430</t>
  </si>
  <si>
    <t>Montáž kanalizačního potrubí z plastů z polypropylenu PP korugovaného nebo žebrovaného SN 16 DN 200</t>
  </si>
  <si>
    <t>284857151</t>
  </si>
  <si>
    <t>https://podminky.urs.cz/item/CS_URS_2023_02/871350430</t>
  </si>
  <si>
    <t>53</t>
  </si>
  <si>
    <t>28617276</t>
  </si>
  <si>
    <t>trubka kanalizační PP korugovaná DN 200x6000mm SN16</t>
  </si>
  <si>
    <t>743990109</t>
  </si>
  <si>
    <t>12*1,015 "Přepočtené koeficientem množství</t>
  </si>
  <si>
    <t>54</t>
  </si>
  <si>
    <t>89594111.R</t>
  </si>
  <si>
    <t>Zřízení vpusti kanalizační uliční z betonových dílců typ UV-50 normální</t>
  </si>
  <si>
    <t>273000124</t>
  </si>
  <si>
    <t>55</t>
  </si>
  <si>
    <t>59223850</t>
  </si>
  <si>
    <t>dno pro uliční vpusť s výtokovým otvorem betonové 450x330x50mm</t>
  </si>
  <si>
    <t>1341848055</t>
  </si>
  <si>
    <t>56</t>
  </si>
  <si>
    <t>59223857</t>
  </si>
  <si>
    <t>skruž betonová horní pro uliční vpusť 450x295x50mm</t>
  </si>
  <si>
    <t>36303058</t>
  </si>
  <si>
    <t>57</t>
  </si>
  <si>
    <t>59223862</t>
  </si>
  <si>
    <t>skruž betonová středová pro uliční vpusť 450x295x50mm</t>
  </si>
  <si>
    <t>-1084883142</t>
  </si>
  <si>
    <t>58</t>
  </si>
  <si>
    <t>59223854</t>
  </si>
  <si>
    <t>skruž betonová s odtokem 150mm PVC pro uliční vpusť 450x350x50mm</t>
  </si>
  <si>
    <t>-1180309429</t>
  </si>
  <si>
    <t>59</t>
  </si>
  <si>
    <t>28610590</t>
  </si>
  <si>
    <t>redukce připojení dna drenážní šachty na drenážní potrubí systému inženýrských liniových staveb DN 250/100</t>
  </si>
  <si>
    <t>638937538</t>
  </si>
  <si>
    <t>60</t>
  </si>
  <si>
    <t>BTL.0019427.URS</t>
  </si>
  <si>
    <t>koš pozink. A4 DIN 4052, vysoký, pro rám 500/500</t>
  </si>
  <si>
    <t>76395703</t>
  </si>
  <si>
    <t>61</t>
  </si>
  <si>
    <t>55242320</t>
  </si>
  <si>
    <t>mříž vtoková litinová plochá 500x500mm</t>
  </si>
  <si>
    <t>1792989190</t>
  </si>
  <si>
    <t>62</t>
  </si>
  <si>
    <t>R01</t>
  </si>
  <si>
    <t>Dodání a osazení půlených kabelových chrániček DN110 vč. zatažení stávajících sdělovacích kabelů</t>
  </si>
  <si>
    <t>1141747363</t>
  </si>
  <si>
    <t>stávající kabelová síť Cetin</t>
  </si>
  <si>
    <t>2*51</t>
  </si>
  <si>
    <t>63</t>
  </si>
  <si>
    <t>R02</t>
  </si>
  <si>
    <t>Dodání a osazení rezervní kabelové chráničky DN 110 do otevřeného výkopu</t>
  </si>
  <si>
    <t>-1664818134</t>
  </si>
  <si>
    <t>rezerví kabelová chránička Cetin</t>
  </si>
  <si>
    <t>Ostatní konstrukce a práce, bourání</t>
  </si>
  <si>
    <t>64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</si>
  <si>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</si>
  <si>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</si>
  <si>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-1351954131</t>
  </si>
  <si>
    <t>https://podminky.urs.cz/item/CS_URS_2023_02/916131213</t>
  </si>
  <si>
    <t>65</t>
  </si>
  <si>
    <t>59217031</t>
  </si>
  <si>
    <t>obrubník betonový silniční 1000x150x250mm</t>
  </si>
  <si>
    <t>1201273895</t>
  </si>
  <si>
    <t>50-15,5-6</t>
  </si>
  <si>
    <t>66</t>
  </si>
  <si>
    <t>59217029</t>
  </si>
  <si>
    <t>obrubník betonový silniční nájezdový 1000x150x150mm</t>
  </si>
  <si>
    <t>286452514</t>
  </si>
  <si>
    <t>4+5+6,5</t>
  </si>
  <si>
    <t>67</t>
  </si>
  <si>
    <t>59217030</t>
  </si>
  <si>
    <t>obrubník betonový silniční přechodový 1000x150x150-250mm</t>
  </si>
  <si>
    <t>708590223</t>
  </si>
  <si>
    <t>68</t>
  </si>
  <si>
    <t>919112111</t>
  </si>
  <si>
    <t>Řezání dilatačních spár v živičném krytu příčných nebo podélných, šířky 4 mm, hloubky do 60 mm</t>
  </si>
  <si>
    <t>1365364915</t>
  </si>
  <si>
    <t>https://podminky.urs.cz/item/CS_URS_2023_02/919112111</t>
  </si>
  <si>
    <t>úprava pracovná spáry asf. napojení</t>
  </si>
  <si>
    <t>10,15</t>
  </si>
  <si>
    <t>69</t>
  </si>
  <si>
    <t>919112114</t>
  </si>
  <si>
    <t>Řezání dilatačních spár v živičném krytu příčných nebo podélných, šířky 4 mm, hloubky přes 90 do 100 mm</t>
  </si>
  <si>
    <t>1358926868</t>
  </si>
  <si>
    <t>https://podminky.urs.cz/item/CS_URS_2023_02/919112114</t>
  </si>
  <si>
    <t>zařezání stávajícího afaltového krytu</t>
  </si>
  <si>
    <t>997</t>
  </si>
  <si>
    <t>Přesun sutě</t>
  </si>
  <si>
    <t>70</t>
  </si>
  <si>
    <t>997221551</t>
  </si>
  <si>
    <t>Vodorovná doprava suti bez naložení, ale se složením a s hrubým urovnáním ze sypkých materiálů, na vzdálenost do 1 km</t>
  </si>
  <si>
    <t>1609890214</t>
  </si>
  <si>
    <t>https://podminky.urs.cz/item/CS_URS_2023_02/997221551</t>
  </si>
  <si>
    <t>71</t>
  </si>
  <si>
    <t>997221559</t>
  </si>
  <si>
    <t>Vodorovná doprava suti bez naložení, ale se složením a s hrubým urovnáním Příplatek k ceně za každý další i započatý 1 km přes 1 km</t>
  </si>
  <si>
    <t>-988813222</t>
  </si>
  <si>
    <t>https://podminky.urs.cz/item/CS_URS_2023_02/997221559</t>
  </si>
  <si>
    <t>84,915*15</t>
  </si>
  <si>
    <t>72</t>
  </si>
  <si>
    <t>997221645</t>
  </si>
  <si>
    <t>Poplatek za uložení stavebního odpadu na skládce (skládkovné) asfaltového bez obsahu dehtu zatříděného do Katalogu odpadů pod kódem 17 03 02</t>
  </si>
  <si>
    <t>333428497</t>
  </si>
  <si>
    <t>https://podminky.urs.cz/item/CS_URS_2023_02/997221645</t>
  </si>
  <si>
    <t>998</t>
  </si>
  <si>
    <t>Přesun hmot</t>
  </si>
  <si>
    <t>73</t>
  </si>
  <si>
    <t>998225111</t>
  </si>
  <si>
    <t>Přesun hmot pro komunikace s krytem z kameniva, monolitickým betonovým nebo živičným dopravní vzdálenost do 200 m jakékoliv délky objektu</t>
  </si>
  <si>
    <t>1208746451</t>
  </si>
  <si>
    <t>https://podminky.urs.cz/item/CS_URS_2023_02/998225111</t>
  </si>
  <si>
    <t>SO 201 - Opěrná zeď</t>
  </si>
  <si>
    <t xml:space="preserve">    3 - Svislé a kompletní konstrukce</t>
  </si>
  <si>
    <t>PSV - Práce a dodávky PSV</t>
  </si>
  <si>
    <t xml:space="preserve">    711 - Izolace proti vodě, vlhkosti a plynům</t>
  </si>
  <si>
    <t>VRN - Vedlejší rozpočtové náklady</t>
  </si>
  <si>
    <t xml:space="preserve">    VRN4 - Inženýrská činnost</t>
  </si>
  <si>
    <t>111209111</t>
  </si>
  <si>
    <t>Spálení proutí, klestu z prořezávek a odstraněných křovin pro jakoukoliv dřevinu</t>
  </si>
  <si>
    <t>1719332771</t>
  </si>
  <si>
    <t>https://podminky.urs.cz/item/CS_URS_2023_02/111209111</t>
  </si>
  <si>
    <t>111251102</t>
  </si>
  <si>
    <t>Odstranění křovin a stromů s odstraněním kořenů strojně průměru kmene do 100 mm v rovině nebo ve svahu sklonu terénu do 1:5, při celkové ploše přes 100 do 500 m2</t>
  </si>
  <si>
    <t>266574868</t>
  </si>
  <si>
    <t>https://podminky.urs.cz/item/CS_URS_2023_02/111251102</t>
  </si>
  <si>
    <t>115001105</t>
  </si>
  <si>
    <t>Převedení vody potrubím průměru DN přes 300 do 600</t>
  </si>
  <si>
    <t>405799799</t>
  </si>
  <si>
    <t>https://podminky.urs.cz/item/CS_URS_2023_02/115001105</t>
  </si>
  <si>
    <t>délka</t>
  </si>
  <si>
    <t>115101201</t>
  </si>
  <si>
    <t>Čerpání vody na dopravní výšku do 10 m s uvažovaným průměrným přítokem do 500 l/min</t>
  </si>
  <si>
    <t>hod</t>
  </si>
  <si>
    <t>119599113</t>
  </si>
  <si>
    <t>https://podminky.urs.cz/item/CS_URS_2023_02/115101201</t>
  </si>
  <si>
    <t>čerpání vody po dobu 8 týdnů</t>
  </si>
  <si>
    <t>8*7*24</t>
  </si>
  <si>
    <t>115101301</t>
  </si>
  <si>
    <t>Pohotovost záložní čerpací soupravy pro dopravní výšku do 10 m s uvažovaným průměrným přítokem do 500 l/min</t>
  </si>
  <si>
    <t>den</t>
  </si>
  <si>
    <t>536716506</t>
  </si>
  <si>
    <t>https://podminky.urs.cz/item/CS_URS_2023_02/115101301</t>
  </si>
  <si>
    <t>8*7</t>
  </si>
  <si>
    <t>-525316215</t>
  </si>
  <si>
    <t>124253100</t>
  </si>
  <si>
    <t>Vykopávky pro koryta vodotečí strojně v hornině třídy těžitelnosti I skupiny 3 do 100 m3</t>
  </si>
  <si>
    <t>-1295073149</t>
  </si>
  <si>
    <t>https://podminky.urs.cz/item/CS_URS_2023_02/124253100</t>
  </si>
  <si>
    <t>124253101</t>
  </si>
  <si>
    <t>Vykopávky pro koryta vodotečí strojně v hornině třídy těžitelnosti I skupiny 3 přes 100 do 1 000 m3</t>
  </si>
  <si>
    <t>1863467878</t>
  </si>
  <si>
    <t>https://podminky.urs.cz/item/CS_URS_2023_02/124253101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</si>
  <si>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</si>
  <si>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</si>
  <si>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-1367067899</t>
  </si>
  <si>
    <t>https://podminky.urs.cz/item/CS_URS_2023_02/162651112</t>
  </si>
  <si>
    <t>303155092</t>
  </si>
  <si>
    <t>-1085129196</t>
  </si>
  <si>
    <t>695989849</t>
  </si>
  <si>
    <t>(10+25,299+579,157+4+3,5)*5</t>
  </si>
  <si>
    <t>167111101</t>
  </si>
  <si>
    <t>Nakládání, skládání a překládání neulehlého výkopku nebo sypaniny ručně nakládání, z hornin třídy těžitelnosti I, skupiny 1 až 3</t>
  </si>
  <si>
    <t>730059063</t>
  </si>
  <si>
    <t>https://podminky.urs.cz/item/CS_URS_2023_02/167111101</t>
  </si>
  <si>
    <t>171201231</t>
  </si>
  <si>
    <t>Poplatek za uložení stavebního odpadu na recyklační skládce (skládkovné) zeminy a kamení zatříděného do Katalogu odpadů pod kódem 17 05 04</t>
  </si>
  <si>
    <t>1154541534</t>
  </si>
  <si>
    <t>https://podminky.urs.cz/item/CS_URS_2023_02/171201231</t>
  </si>
  <si>
    <t>(10+25,299+579,157++4+3,5)*1,8</t>
  </si>
  <si>
    <t>171251201</t>
  </si>
  <si>
    <t>Uložení sypaniny na skládky nebo meziskládky bez hutnění s upravením uložené sypaniny do předepsaného tvaru</t>
  </si>
  <si>
    <t>-1909005543</t>
  </si>
  <si>
    <t>https://podminky.urs.cz/item/CS_URS_2023_02/171251201</t>
  </si>
  <si>
    <t>172102101</t>
  </si>
  <si>
    <t>Zřízení těsnící výplně se zhutněním bez dodání sypaniny</t>
  </si>
  <si>
    <t>1807937403</t>
  </si>
  <si>
    <t>583312000</t>
  </si>
  <si>
    <t>štěrkopísek netříděný zásypový</t>
  </si>
  <si>
    <t>801604469</t>
  </si>
  <si>
    <t>174101101</t>
  </si>
  <si>
    <t>Zásyp jam.šachet rýh nebo kolem objektů sypaninou se zhutněním</t>
  </si>
  <si>
    <t>-864116261</t>
  </si>
  <si>
    <t>583311202R</t>
  </si>
  <si>
    <t>zemina vhodná pro násyp</t>
  </si>
  <si>
    <t>1343553430</t>
  </si>
  <si>
    <t>181111124</t>
  </si>
  <si>
    <t>Plošná úprava terénu v zemině skupiny 1 až 4 s urovnáním povrchu bez doplnění ornice souvislé plochy do 500 m2 při nerovnostech terénu přes 100 do 150 mm na svahu přes 1:1</t>
  </si>
  <si>
    <t>1716388502</t>
  </si>
  <si>
    <t>https://podminky.urs.cz/item/CS_URS_2023_02/181111124</t>
  </si>
  <si>
    <t>181411133</t>
  </si>
  <si>
    <t>Založení trávníku na půdě předem připravené plochy do 1000 m2 výsevem včetně utažení parkového na svahu přes 1:2 do 1:1</t>
  </si>
  <si>
    <t>29527125</t>
  </si>
  <si>
    <t>https://podminky.urs.cz/item/CS_URS_2023_02/181411133</t>
  </si>
  <si>
    <t>00572474</t>
  </si>
  <si>
    <t>osivo směs travní krajinná-svahová</t>
  </si>
  <si>
    <t>2022915023</t>
  </si>
  <si>
    <t>162,466666666667*0,015 "Přepočtené koeficientem množství</t>
  </si>
  <si>
    <t>182311123</t>
  </si>
  <si>
    <t>Rozprostření a urovnání ornice ve svahu sklonu přes 1:5 ručně při souvislé ploše, tl. vrstvy do 200 mm</t>
  </si>
  <si>
    <t>850977997</t>
  </si>
  <si>
    <t>https://podminky.urs.cz/item/CS_URS_2023_02/182311123</t>
  </si>
  <si>
    <t>185804312</t>
  </si>
  <si>
    <t>Zalití rostlin vodou plochy záhonů jednotlivě přes 20 m2</t>
  </si>
  <si>
    <t>1401623162</t>
  </si>
  <si>
    <t>https://podminky.urs.cz/item/CS_URS_2023_02/185804312</t>
  </si>
  <si>
    <t>185851121</t>
  </si>
  <si>
    <t>Dovoz vody pro zálivku rostlin na vzdálenost do 1000 m</t>
  </si>
  <si>
    <t>910360750</t>
  </si>
  <si>
    <t>https://podminky.urs.cz/item/CS_URS_2023_02/185851121</t>
  </si>
  <si>
    <t>185851129</t>
  </si>
  <si>
    <t>Dovoz vody pro zálivku rostlin Příplatek k ceně za každých dalších i započatých 1000 m</t>
  </si>
  <si>
    <t>1278301729</t>
  </si>
  <si>
    <t>https://podminky.urs.cz/item/CS_URS_2023_02/185851129</t>
  </si>
  <si>
    <t>211971110</t>
  </si>
  <si>
    <t>Zřízení opláštění výplně z geotextilie odvodňovacích žeber nebo trativodů v rýze nebo zářezu se stěnami šikmými o sklonu do 1:2</t>
  </si>
  <si>
    <t>1062761233</t>
  </si>
  <si>
    <t>https://podminky.urs.cz/item/CS_URS_2023_02/211971110</t>
  </si>
  <si>
    <t>-815670132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</si>
  <si>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</si>
  <si>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</si>
  <si>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449269907</t>
  </si>
  <si>
    <t>https://podminky.urs.cz/item/CS_URS_2023_02/212751106</t>
  </si>
  <si>
    <t>213141111</t>
  </si>
  <si>
    <t>Zřízení vrstvy z geotextilie filtrační, separační, odvodňovací, ochranné, výztužné nebo protierozní v rovině nebo ve sklonu do 1:5, šířky do 3 m</t>
  </si>
  <si>
    <t>-179500836</t>
  </si>
  <si>
    <t>https://podminky.urs.cz/item/CS_URS_2023_02/213141111</t>
  </si>
  <si>
    <t>6931108R</t>
  </si>
  <si>
    <t>geotextilie dvojitá netkaná separační ochranná filtrační drenážní 600g/m2</t>
  </si>
  <si>
    <t>681124656</t>
  </si>
  <si>
    <t>274321118</t>
  </si>
  <si>
    <t>Základové konstrukce z betonu železového pásy, prahy, věnce a ostruhy ve výkopu nebo na hlavách pilot C 30/37</t>
  </si>
  <si>
    <t>1171327529</t>
  </si>
  <si>
    <t>https://podminky.urs.cz/item/CS_URS_2023_02/274321118</t>
  </si>
  <si>
    <t>274354111</t>
  </si>
  <si>
    <t>Bednění základových konstrukcí pasů, prahů, věnců a ostruh zřízení</t>
  </si>
  <si>
    <t>-1634619449</t>
  </si>
  <si>
    <t>https://podminky.urs.cz/item/CS_URS_2023_02/274354111</t>
  </si>
  <si>
    <t>274354211</t>
  </si>
  <si>
    <t>Bednění základových konstrukcí pasů, prahů, věnců a ostruh odstranění bednění</t>
  </si>
  <si>
    <t>-1039637039</t>
  </si>
  <si>
    <t>https://podminky.urs.cz/item/CS_URS_2023_02/274354211</t>
  </si>
  <si>
    <t>274361116</t>
  </si>
  <si>
    <t>Výztuž základových konstrukcí pasů, prahů, věnců a ostruh z betonářské oceli 10 505 (R) nebo BSt 500</t>
  </si>
  <si>
    <t>-671877577</t>
  </si>
  <si>
    <t>https://podminky.urs.cz/item/CS_URS_2023_02/274361116</t>
  </si>
  <si>
    <t>275313611</t>
  </si>
  <si>
    <t>Základy z betonu prostého patky a bloky z betonu kamenem neprokládaného tř. C 16/20</t>
  </si>
  <si>
    <t>1152677300</t>
  </si>
  <si>
    <t>https://podminky.urs.cz/item/CS_URS_2023_02/275313611</t>
  </si>
  <si>
    <t>Svislé a kompletní konstrukce</t>
  </si>
  <si>
    <t>317171126</t>
  </si>
  <si>
    <t>Kotvení monolitického betonu římsy do mostovky kotvou do vývrtu</t>
  </si>
  <si>
    <t>-1097035015</t>
  </si>
  <si>
    <t>https://podminky.urs.cz/item/CS_URS_2023_02/317171126</t>
  </si>
  <si>
    <t>548700R</t>
  </si>
  <si>
    <t>kotva do vývrtu</t>
  </si>
  <si>
    <t>-1531419887</t>
  </si>
  <si>
    <t>317321018</t>
  </si>
  <si>
    <t>Římsy opěrných zdí a valů z betonu železového tř. C 30/37</t>
  </si>
  <si>
    <t>-1839990693</t>
  </si>
  <si>
    <t>https://podminky.urs.cz/item/CS_URS_2023_02/317321018</t>
  </si>
  <si>
    <t>317353111</t>
  </si>
  <si>
    <t>Bednění říms opěrných zdí a valů jakéhokoliv tvaru přímých, zalomených nebo jinak zakřivených zřízení</t>
  </si>
  <si>
    <t>-1026125285</t>
  </si>
  <si>
    <t>https://podminky.urs.cz/item/CS_URS_2023_02/317353111</t>
  </si>
  <si>
    <t>317353112</t>
  </si>
  <si>
    <t>Bednění říms opěrných zdí a valů jakéhokoliv tvaru přímých, zalomených nebo jinak zakřivených odstranění</t>
  </si>
  <si>
    <t>-2146853406</t>
  </si>
  <si>
    <t>https://podminky.urs.cz/item/CS_URS_2023_02/317353112</t>
  </si>
  <si>
    <t>317361016</t>
  </si>
  <si>
    <t>Výztuž říms opěrných zdí a valů z oceli 10 505 (R) nebo BSt 500</t>
  </si>
  <si>
    <t>1794501434</t>
  </si>
  <si>
    <t>https://podminky.urs.cz/item/CS_URS_2023_02/317361016</t>
  </si>
  <si>
    <t>326218322</t>
  </si>
  <si>
    <t>Obkladní zdivo hradících konstrukcí z lomového kamene štípaného nebo ručně vybíraného na maltu včetně spárování z pravidelných kamenů objemu 1 kusu kamene přes 0,02 m3</t>
  </si>
  <si>
    <t>1093352821</t>
  </si>
  <si>
    <t>https://podminky.urs.cz/item/CS_URS_2023_02/326218322</t>
  </si>
  <si>
    <t>327323128</t>
  </si>
  <si>
    <t>Opěrné zdi a valy z betonu železového bez zvláštních nároků na vliv prostředí tř. C 30/37</t>
  </si>
  <si>
    <t>458177870</t>
  </si>
  <si>
    <t>https://podminky.urs.cz/item/CS_URS_2023_02/327323128</t>
  </si>
  <si>
    <t>327351211</t>
  </si>
  <si>
    <t>Bednění opěrných zdí a valů svislých i skloněných, výšky do 20 m zřízení</t>
  </si>
  <si>
    <t>-1371515359</t>
  </si>
  <si>
    <t>https://podminky.urs.cz/item/CS_URS_2023_02/327351211</t>
  </si>
  <si>
    <t>327351221</t>
  </si>
  <si>
    <t>Bednění opěrných zdí a valů svislých i skloněných, výšky do 20 m odstranění</t>
  </si>
  <si>
    <t>-1175623090</t>
  </si>
  <si>
    <t>https://podminky.urs.cz/item/CS_URS_2023_02/327351221</t>
  </si>
  <si>
    <t>327361006</t>
  </si>
  <si>
    <t>Výztuž opěrných zdí a valů průměru do 12 mm, z oceli 10 505 (R) nebo BSt 500</t>
  </si>
  <si>
    <t>387995502</t>
  </si>
  <si>
    <t>https://podminky.urs.cz/item/CS_URS_2023_02/327361006</t>
  </si>
  <si>
    <t>334359111</t>
  </si>
  <si>
    <t>Výřez bednění pro prostup trub betonovou konstrukcí DN 150</t>
  </si>
  <si>
    <t>-109924203</t>
  </si>
  <si>
    <t>https://podminky.urs.cz/item/CS_URS_2023_02/334359111</t>
  </si>
  <si>
    <t>334791113</t>
  </si>
  <si>
    <t>Prostup v betonových zdech z plastových trub průměru do DN 160</t>
  </si>
  <si>
    <t>-1386319773</t>
  </si>
  <si>
    <t>https://podminky.urs.cz/item/CS_URS_2023_02/334791113</t>
  </si>
  <si>
    <t>338171123</t>
  </si>
  <si>
    <t>Montáž sloupků a vzpěr plotových ocelových trubkových nebo profilovaných výšky přes 2 do 2,6 m se zabetonováním do 0,08 m3 do připravených jamek</t>
  </si>
  <si>
    <t>653414935</t>
  </si>
  <si>
    <t>https://podminky.urs.cz/item/CS_URS_2023_02/338171123</t>
  </si>
  <si>
    <t>DRX.PP400004</t>
  </si>
  <si>
    <t>Sloupek AXOR dl. 3,10</t>
  </si>
  <si>
    <t>1746097356</t>
  </si>
  <si>
    <t>348401130</t>
  </si>
  <si>
    <t>Montáž oplocení z pletiva strojového s napínacími dráty přes 1,6 do 2,0 m</t>
  </si>
  <si>
    <t>1568025207</t>
  </si>
  <si>
    <t>https://podminky.urs.cz/item/CS_URS_2023_02/348401130</t>
  </si>
  <si>
    <t>31327514</t>
  </si>
  <si>
    <t>pletivo drátěné plastifikované se čtvercovými oky 55/2,5mm v 1800mm</t>
  </si>
  <si>
    <t>1026470887</t>
  </si>
  <si>
    <t>171103101</t>
  </si>
  <si>
    <t>Zemní hrázky melioračních kanálů z horniny třídy těžitelnosti I a II skupiny 1 až 4</t>
  </si>
  <si>
    <t>-518348916</t>
  </si>
  <si>
    <t>58344122R</t>
  </si>
  <si>
    <t>vhodný materiál pro násyp zemních hrázek</t>
  </si>
  <si>
    <t>-15392804</t>
  </si>
  <si>
    <t>175101201</t>
  </si>
  <si>
    <t>Obsypání objektu na přilehlým původním terénem sypaninou bez prohození, uloženou do 3m ručně</t>
  </si>
  <si>
    <t>-597207054</t>
  </si>
  <si>
    <t>58344121</t>
  </si>
  <si>
    <t>štěrkodrť frakce 0/8</t>
  </si>
  <si>
    <t>-1771559352</t>
  </si>
  <si>
    <t>24211111R</t>
  </si>
  <si>
    <t>Osazení pláště kopané studny z betonových skruží celokruhových DN 0,6m</t>
  </si>
  <si>
    <t>1250992348</t>
  </si>
  <si>
    <t>59225330R</t>
  </si>
  <si>
    <t>skruž betonová studňová kruhová D60 v 80 cm</t>
  </si>
  <si>
    <t>-1347648972</t>
  </si>
  <si>
    <t>45121171R</t>
  </si>
  <si>
    <t>Patka z lomového kamene tříděného hmotnosti do 200 kg s urovnáním líce</t>
  </si>
  <si>
    <t>1160540961</t>
  </si>
  <si>
    <t>451315114</t>
  </si>
  <si>
    <t>Podkladní a výplňové vrstvy z betonu prostého tloušťky do 100 mm, z betonu C 12/15</t>
  </si>
  <si>
    <t>62992311</t>
  </si>
  <si>
    <t>https://podminky.urs.cz/item/CS_URS_2023_02/451315114</t>
  </si>
  <si>
    <t>451315117</t>
  </si>
  <si>
    <t>Podkladní a výplňové vrstvy z betonu prostého tloušťky do 100 mm, z betonu C 25/30</t>
  </si>
  <si>
    <t>292469381</t>
  </si>
  <si>
    <t>https://podminky.urs.cz/item/CS_URS_2023_02/451315117</t>
  </si>
  <si>
    <t>451573111</t>
  </si>
  <si>
    <t>Lože pod potrubí, stoky a drobné objekty v otevřeném výkopu z písku a štěrkopísku do 63 mm</t>
  </si>
  <si>
    <t>84677804</t>
  </si>
  <si>
    <t>https://podminky.urs.cz/item/CS_URS_2023_02/451573111</t>
  </si>
  <si>
    <t>452218142</t>
  </si>
  <si>
    <t>Zajišťovací práh z upraveného lomového kamene na dně a ve svahu melioračních kanálů, s patkami nebo bez patek s dlažbovitou úpravou viditelných ploch na cementovou maltu</t>
  </si>
  <si>
    <t>1621158074</t>
  </si>
  <si>
    <t>https://podminky.urs.cz/item/CS_URS_2023_02/452218142</t>
  </si>
  <si>
    <t>461991111</t>
  </si>
  <si>
    <t>Zřízení ochranného opevnění dna a svahů melioračních kanálů z geotextilií, fólie nebo síťoviny</t>
  </si>
  <si>
    <t>1770163213</t>
  </si>
  <si>
    <t>https://podminky.urs.cz/item/CS_URS_2023_02/461991111</t>
  </si>
  <si>
    <t>28322091R</t>
  </si>
  <si>
    <t>polymerní membrána</t>
  </si>
  <si>
    <t>276821648</t>
  </si>
  <si>
    <t>463211152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</si>
  <si>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</si>
  <si>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1181357448</t>
  </si>
  <si>
    <t>https://podminky.urs.cz/item/CS_URS_2023_02/463211152</t>
  </si>
  <si>
    <t>465513156</t>
  </si>
  <si>
    <t>Dlažba svahu u mostních opěr z upraveného lomového žulového kamene s vyspárováním maltou MC 25, šíře spáry 15 mm do betonového lože C 25/30 tloušťky 200 mm, plochy do 10 m2</t>
  </si>
  <si>
    <t>-1662103693</t>
  </si>
  <si>
    <t>https://podminky.urs.cz/item/CS_URS_2023_02/465513156</t>
  </si>
  <si>
    <t>597961111</t>
  </si>
  <si>
    <t>Rigol dlážděný do lože z betonu prostého tl. 100 mm, s vyplněním a zatřením spár cementovou maltou z prefabrikátů celkové šířky rigolu do 1030 mm</t>
  </si>
  <si>
    <t>-640731324</t>
  </si>
  <si>
    <t>https://podminky.urs.cz/item/CS_URS_2023_02/597961111</t>
  </si>
  <si>
    <t>914321R</t>
  </si>
  <si>
    <t>Komletní provedené nivelačních značek</t>
  </si>
  <si>
    <t>1226944460</t>
  </si>
  <si>
    <t>871351101</t>
  </si>
  <si>
    <t>Montáž vodovodního potrubí z plastů v otevřeném výkopu z tvrdého PVC s integrovaným těsněnim SDR 11/PN10 D 225 x 8,6 mm</t>
  </si>
  <si>
    <t>686888767</t>
  </si>
  <si>
    <t>https://podminky.urs.cz/item/CS_URS_2023_02/871351101</t>
  </si>
  <si>
    <t>28612029</t>
  </si>
  <si>
    <t>trubka kanalizační PVC plnostěnná třívrstvá DN 200x6000mm SN16</t>
  </si>
  <si>
    <t>-1875813298</t>
  </si>
  <si>
    <t>1,94174757281553*1,03 "Přepočtené koeficientem množství</t>
  </si>
  <si>
    <t>91133412R</t>
  </si>
  <si>
    <t>Svodidlo ocelové zábradelní zádržnost H3 kotvené do římsy s výplní ze svislých tyčí</t>
  </si>
  <si>
    <t>-552926577</t>
  </si>
  <si>
    <t>74</t>
  </si>
  <si>
    <t>76222300R</t>
  </si>
  <si>
    <t>Montáž a demontáž provizorního zábradlí z fošen výšky 1,1m</t>
  </si>
  <si>
    <t>-1343180684</t>
  </si>
  <si>
    <t>75</t>
  </si>
  <si>
    <t>931992121</t>
  </si>
  <si>
    <t>Výplň dilatačních spár z polystyrenu extrudovaného, tloušťky 20 mm</t>
  </si>
  <si>
    <t>-45634684</t>
  </si>
  <si>
    <t>https://podminky.urs.cz/item/CS_URS_2023_02/931992121</t>
  </si>
  <si>
    <t>76</t>
  </si>
  <si>
    <t>931994142</t>
  </si>
  <si>
    <t>Těsnění spáry betonové konstrukce pásy, profily, tmely tmelem polyuretanovým spáry dilatační do 4,0 cm2</t>
  </si>
  <si>
    <t>-238766785</t>
  </si>
  <si>
    <t>https://podminky.urs.cz/item/CS_URS_2023_02/931994142</t>
  </si>
  <si>
    <t>77</t>
  </si>
  <si>
    <t>931994151</t>
  </si>
  <si>
    <t>Těsnění spáry betonové konstrukce pásy, profily, tmely spárovým profilem průřezu 20/20 mm</t>
  </si>
  <si>
    <t>1303116820</t>
  </si>
  <si>
    <t>https://podminky.urs.cz/item/CS_URS_2023_02/931994151</t>
  </si>
  <si>
    <t>78</t>
  </si>
  <si>
    <t>936942211</t>
  </si>
  <si>
    <t>Zhotovení tabulky s letopočtem opravy nebo větší údržby vložením šablony do bednění</t>
  </si>
  <si>
    <t>445647221</t>
  </si>
  <si>
    <t>https://podminky.urs.cz/item/CS_URS_2023_02/936942211</t>
  </si>
  <si>
    <t>79</t>
  </si>
  <si>
    <t>943211111</t>
  </si>
  <si>
    <t>Lešení prostorové rámové lehké pracovní s podlahami s provozním zatížením tř. 3 do 200 kg/m2 výšky do 10 m montáž</t>
  </si>
  <si>
    <t>-165462385</t>
  </si>
  <si>
    <t>https://podminky.urs.cz/item/CS_URS_2023_02/943211111</t>
  </si>
  <si>
    <t>80</t>
  </si>
  <si>
    <t>943211211</t>
  </si>
  <si>
    <t>Lešení prostorové rámové lehké pracovní s podlahami s provozním zatížením tř. 3 do 200 kg/m2 výšky do 10 m příplatek k ceně za každý den použití</t>
  </si>
  <si>
    <t>1710388245</t>
  </si>
  <si>
    <t>https://podminky.urs.cz/item/CS_URS_2023_02/943211211</t>
  </si>
  <si>
    <t>81</t>
  </si>
  <si>
    <t>943211811</t>
  </si>
  <si>
    <t>Lešení prostorové rámové lehké pracovní s podlahami s provozním zatížením tř. 3 do 200 kg/m2 výšky do 10 m demontáž</t>
  </si>
  <si>
    <t>-2025268512</t>
  </si>
  <si>
    <t>https://podminky.urs.cz/item/CS_URS_2023_02/943211811</t>
  </si>
  <si>
    <t>82</t>
  </si>
  <si>
    <t>961041211</t>
  </si>
  <si>
    <t>Bourání mostních konstrukcí základů z prostého betonu</t>
  </si>
  <si>
    <t>1647739613</t>
  </si>
  <si>
    <t>https://podminky.urs.cz/item/CS_URS_2023_02/961041211</t>
  </si>
  <si>
    <t>83</t>
  </si>
  <si>
    <t>966071711</t>
  </si>
  <si>
    <t>Bourání plotových sloupků a vzpěr ocelových trubkových nebo profilovaných výšky do 2,50 m zabetonovaných</t>
  </si>
  <si>
    <t>470734743</t>
  </si>
  <si>
    <t>https://podminky.urs.cz/item/CS_URS_2023_02/966071711</t>
  </si>
  <si>
    <t>84</t>
  </si>
  <si>
    <t>966071822</t>
  </si>
  <si>
    <t>Rozebrání oplocení z pletiva drátěného se čtvercovými oky, výšky přes 1,6 do 2,0 m</t>
  </si>
  <si>
    <t>-1877013724</t>
  </si>
  <si>
    <t>https://podminky.urs.cz/item/CS_URS_2023_02/966071822</t>
  </si>
  <si>
    <t>85</t>
  </si>
  <si>
    <t>985324211</t>
  </si>
  <si>
    <t>Ochranný nátěr betonu akrylátový dvojnásobný s impregnací S2 (OS-B)</t>
  </si>
  <si>
    <t>2051116492</t>
  </si>
  <si>
    <t>https://podminky.urs.cz/item/CS_URS_2023_02/985324211</t>
  </si>
  <si>
    <t>86</t>
  </si>
  <si>
    <t>R-091-002</t>
  </si>
  <si>
    <t>Kompletní provedení ochranné konstrukce proti znečištění</t>
  </si>
  <si>
    <t>-142779048</t>
  </si>
  <si>
    <t>87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</si>
  <si>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</si>
  <si>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</si>
  <si>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-977286002</t>
  </si>
  <si>
    <t>https://podminky.urs.cz/item/CS_URS_2023_02/997211521</t>
  </si>
  <si>
    <t>88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</si>
  <si>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</si>
  <si>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</si>
  <si>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-86217540</t>
  </si>
  <si>
    <t>https://podminky.urs.cz/item/CS_URS_2023_02/997211529</t>
  </si>
  <si>
    <t>0,212*14</t>
  </si>
  <si>
    <t>89</t>
  </si>
  <si>
    <t>997211612</t>
  </si>
  <si>
    <t>Nakládání suti nebo vybouraných hmot na dopravní prostředky pro vodorovnou dopravu vybouraných hmot</t>
  </si>
  <si>
    <t>-1099862418</t>
  </si>
  <si>
    <t>https://podminky.urs.cz/item/CS_URS_2023_02/997211612</t>
  </si>
  <si>
    <t>90</t>
  </si>
  <si>
    <t>997221561</t>
  </si>
  <si>
    <t>Vodorovná doprava suti bez naložení, ale se složením a s hrubým urovnáním z kusových materiálů, na vzdálenost do 1 km</t>
  </si>
  <si>
    <t>670788427</t>
  </si>
  <si>
    <t>https://podminky.urs.cz/item/CS_URS_2023_02/997221561</t>
  </si>
  <si>
    <t>91</t>
  </si>
  <si>
    <t>997221569</t>
  </si>
  <si>
    <t>1530926457</t>
  </si>
  <si>
    <t>https://podminky.urs.cz/item/CS_URS_2023_02/997221569</t>
  </si>
  <si>
    <t>92</t>
  </si>
  <si>
    <t>997221611</t>
  </si>
  <si>
    <t>Nakládání na dopravní prostředky pro vodorovnou dopravu suti</t>
  </si>
  <si>
    <t>-1810366612</t>
  </si>
  <si>
    <t>https://podminky.urs.cz/item/CS_URS_2023_02/997221611</t>
  </si>
  <si>
    <t>93</t>
  </si>
  <si>
    <t>997221861</t>
  </si>
  <si>
    <t>Poplatek za uložení stavebního odpadu na recyklační skládce (skládkovné) z prostého betonu zatříděného do Katalogu odpadů pod kódem 17 01 01</t>
  </si>
  <si>
    <t>1530747885</t>
  </si>
  <si>
    <t>https://podminky.urs.cz/item/CS_URS_2023_02/997221861</t>
  </si>
  <si>
    <t>94</t>
  </si>
  <si>
    <t>998212111</t>
  </si>
  <si>
    <t>Přesun hmot pro mosty zděné, betonové monolitické, spřažené ocelobetonové nebo kovové vodorovná dopravní vzdálenost do 100 m výška mostu do 20 m</t>
  </si>
  <si>
    <t>-1536203269</t>
  </si>
  <si>
    <t>https://podminky.urs.cz/item/CS_URS_2023_02/998212111</t>
  </si>
  <si>
    <t>PSV</t>
  </si>
  <si>
    <t>Práce a dodávky PSV</t>
  </si>
  <si>
    <t>711</t>
  </si>
  <si>
    <t>Izolace proti vodě, vlhkosti a plynům</t>
  </si>
  <si>
    <t>95</t>
  </si>
  <si>
    <t>711111001</t>
  </si>
  <si>
    <t>Provedení izolace proti zemní vlhkosti natěradly a tmely za studena na ploše vodorovné V nátěrem penetračním</t>
  </si>
  <si>
    <t>-176292867</t>
  </si>
  <si>
    <t>https://podminky.urs.cz/item/CS_URS_2023_02/711111001</t>
  </si>
  <si>
    <t>96</t>
  </si>
  <si>
    <t>711112001</t>
  </si>
  <si>
    <t>Provedení izolace proti zemní vlhkosti natěradly a tmely za studena na ploše svislé S nátěrem penetračním</t>
  </si>
  <si>
    <t>756862719</t>
  </si>
  <si>
    <t>https://podminky.urs.cz/item/CS_URS_2023_02/711112001</t>
  </si>
  <si>
    <t>97</t>
  </si>
  <si>
    <t>11163150</t>
  </si>
  <si>
    <t>lak penetrační asfaltový</t>
  </si>
  <si>
    <t>-1033980475</t>
  </si>
  <si>
    <t>254,285714285714*0,00035 "Přepočtené koeficientem množství</t>
  </si>
  <si>
    <t>98</t>
  </si>
  <si>
    <t>711121131</t>
  </si>
  <si>
    <t>Provedení izolace proti zemní vlhkosti natěradly a tmely za horka na ploše vodorovné V nátěrem asfaltovým</t>
  </si>
  <si>
    <t>1315306208</t>
  </si>
  <si>
    <t>https://podminky.urs.cz/item/CS_URS_2023_02/711121131</t>
  </si>
  <si>
    <t>99</t>
  </si>
  <si>
    <t>711122131</t>
  </si>
  <si>
    <t>Provedení izolace proti zemní vlhkosti natěradly a tmely za horka na ploše svislé S nátěrem asfaltovým</t>
  </si>
  <si>
    <t>-624705009</t>
  </si>
  <si>
    <t>https://podminky.urs.cz/item/CS_URS_2023_02/711122131</t>
  </si>
  <si>
    <t>100</t>
  </si>
  <si>
    <t>11163152</t>
  </si>
  <si>
    <t>lak hydroizolační asfaltový</t>
  </si>
  <si>
    <t>36681165</t>
  </si>
  <si>
    <t>104,705882352941*0,0017 "Přepočtené koeficientem množství</t>
  </si>
  <si>
    <t>101</t>
  </si>
  <si>
    <t>711141559</t>
  </si>
  <si>
    <t>Provedení izolace proti zemní vlhkosti pásy přitavením NAIP na ploše vodorovné V</t>
  </si>
  <si>
    <t>1661325236</t>
  </si>
  <si>
    <t>https://podminky.urs.cz/item/CS_URS_2023_02/711141559</t>
  </si>
  <si>
    <t>102</t>
  </si>
  <si>
    <t>711142559</t>
  </si>
  <si>
    <t>Provedení izolace proti zemní vlhkosti pásy přitavením NAIP na ploše svislé S</t>
  </si>
  <si>
    <t>338442621</t>
  </si>
  <si>
    <t>https://podminky.urs.cz/item/CS_URS_2023_02/711142559</t>
  </si>
  <si>
    <t>103</t>
  </si>
  <si>
    <t>62852124R</t>
  </si>
  <si>
    <t>pás asfaltový modifikovaný</t>
  </si>
  <si>
    <t>967916096</t>
  </si>
  <si>
    <t>104</t>
  </si>
  <si>
    <t>711491172</t>
  </si>
  <si>
    <t>Provedení doplňků izolace proti vodě textilií na ploše vodorovné V vrstva ochranná</t>
  </si>
  <si>
    <t>-1503492944</t>
  </si>
  <si>
    <t>https://podminky.urs.cz/item/CS_URS_2023_02/711491172</t>
  </si>
  <si>
    <t>105</t>
  </si>
  <si>
    <t>69311259R</t>
  </si>
  <si>
    <t>geotextilie ochranna 300g/m2</t>
  </si>
  <si>
    <t>-162035637</t>
  </si>
  <si>
    <t>106</t>
  </si>
  <si>
    <t>998711101</t>
  </si>
  <si>
    <t>Přesun hmot pro izolace proti vodě, vlhkosti a plynům stanovený z hmotnosti přesunovaného materiálu vodorovná dopravní vzdálenost do 50 m v objektech výšky do 6 m</t>
  </si>
  <si>
    <t>-1075706200</t>
  </si>
  <si>
    <t>https://podminky.urs.cz/item/CS_URS_2023_02/998711101</t>
  </si>
  <si>
    <t>VRN4</t>
  </si>
  <si>
    <t>Inženýrská činnost</t>
  </si>
  <si>
    <t>107</t>
  </si>
  <si>
    <t>043203003</t>
  </si>
  <si>
    <t>Rozbory celkem</t>
  </si>
  <si>
    <t>soub</t>
  </si>
  <si>
    <t>1024</t>
  </si>
  <si>
    <t>-1664900811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</si>
  <si>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</si>
  <si>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</si>
  <si>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</si>
  <si>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</si>
  <si>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</si>
  <si>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</si>
  <si>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011303R01</t>
  </si>
  <si>
    <t>Archeologický průzkum</t>
  </si>
  <si>
    <t>kpl</t>
  </si>
  <si>
    <t>-1161450092</t>
  </si>
  <si>
    <t>012002R02</t>
  </si>
  <si>
    <t>Vytýčení inženýrských sítí</t>
  </si>
  <si>
    <t>-861222559</t>
  </si>
  <si>
    <t>012002R03</t>
  </si>
  <si>
    <t>Geodetické vytýčení stavby</t>
  </si>
  <si>
    <t>1193994233</t>
  </si>
  <si>
    <t>012002R04</t>
  </si>
  <si>
    <t>Zaměření skutečného provedení stavby</t>
  </si>
  <si>
    <t>2089757147</t>
  </si>
  <si>
    <t>013203000</t>
  </si>
  <si>
    <t>Dokumentace stavby bez rozlišení</t>
  </si>
  <si>
    <t>499041230</t>
  </si>
  <si>
    <t>013254000</t>
  </si>
  <si>
    <t>Dokumentace skutečného provedení stavby</t>
  </si>
  <si>
    <t>-310758066</t>
  </si>
  <si>
    <t>013229R00</t>
  </si>
  <si>
    <t>Náklady na vyhotovení geometrického plánu</t>
  </si>
  <si>
    <t>-979444104</t>
  </si>
  <si>
    <t>VRN3</t>
  </si>
  <si>
    <t>Zařízení staveniště</t>
  </si>
  <si>
    <t>034002000</t>
  </si>
  <si>
    <t>Zabezpečení staveniště</t>
  </si>
  <si>
    <t>1315232006</t>
  </si>
  <si>
    <t>034002R05</t>
  </si>
  <si>
    <t>Zřízení zařízení staveniště</t>
  </si>
  <si>
    <t>-335860032</t>
  </si>
  <si>
    <t>034002R06</t>
  </si>
  <si>
    <t>Bezpečnostní a hygienická opatření</t>
  </si>
  <si>
    <t>-1430982037</t>
  </si>
  <si>
    <t>039002000</t>
  </si>
  <si>
    <t>Zrušení zařízení staveniště</t>
  </si>
  <si>
    <t>937923599</t>
  </si>
  <si>
    <t>043002000</t>
  </si>
  <si>
    <t>Zkoušky a ostatní měření</t>
  </si>
  <si>
    <t>1221390148</t>
  </si>
  <si>
    <t>VRN7</t>
  </si>
  <si>
    <t>Provozní vlivy</t>
  </si>
  <si>
    <t>073002R07</t>
  </si>
  <si>
    <t>Přechodná dopravní opatření</t>
  </si>
  <si>
    <t>-479455599</t>
  </si>
  <si>
    <t>073002R08</t>
  </si>
  <si>
    <t>Vyřízení, montáž a demontáž provizorního dopravního značení</t>
  </si>
  <si>
    <t>1823933501</t>
  </si>
  <si>
    <t>079002000</t>
  </si>
  <si>
    <t>Ostatní provozní vlivy</t>
  </si>
  <si>
    <t>1221220043</t>
  </si>
  <si>
    <t>079003R00</t>
  </si>
  <si>
    <t>Náklady pro opravu objízdných tras</t>
  </si>
  <si>
    <t>2030940897</t>
  </si>
  <si>
    <t>VRN9</t>
  </si>
  <si>
    <t>Ostatní náklady</t>
  </si>
  <si>
    <t>091000R11</t>
  </si>
  <si>
    <t>Pasportizace stávajících objektů vč. pozemních komunikaci dotčených stavební činností před a po dokončení stavebních prací vč. fotodokumentace</t>
  </si>
  <si>
    <t>910223288</t>
  </si>
  <si>
    <t>091000R12</t>
  </si>
  <si>
    <t>Laboratorní rozbor naplavenin v korytě vodoteče</t>
  </si>
  <si>
    <t>-45558312</t>
  </si>
  <si>
    <t>091000R13</t>
  </si>
  <si>
    <t>Laboratorní rozbory přítomnost PAU</t>
  </si>
  <si>
    <t>-1802136120</t>
  </si>
  <si>
    <t>094002000</t>
  </si>
  <si>
    <t>Ostatní náklady související s výstavbou</t>
  </si>
  <si>
    <t>-1232381080</t>
  </si>
  <si>
    <t>094002R10</t>
  </si>
  <si>
    <t>Náklady spojené s povinnou publicitou</t>
  </si>
  <si>
    <t>-1953520589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</si>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</sst>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201401" TargetMode="External"/><Relationship Id="rId18" Type="http://schemas.openxmlformats.org/officeDocument/2006/relationships/hyperlink" Target="https://podminky.urs.cz/item/CS_URS_2023_02/162651111" TargetMode="External"/><Relationship Id="rId26" Type="http://schemas.openxmlformats.org/officeDocument/2006/relationships/hyperlink" Target="https://podminky.urs.cz/item/CS_URS_2023_02/181152302" TargetMode="External"/><Relationship Id="rId39" Type="http://schemas.openxmlformats.org/officeDocument/2006/relationships/hyperlink" Target="https://podminky.urs.cz/item/CS_URS_2023_02/573211111" TargetMode="External"/><Relationship Id="rId21" Type="http://schemas.openxmlformats.org/officeDocument/2006/relationships/hyperlink" Target="https://podminky.urs.cz/item/CS_URS_2023_02/167151101" TargetMode="External"/><Relationship Id="rId34" Type="http://schemas.openxmlformats.org/officeDocument/2006/relationships/hyperlink" Target="https://podminky.urs.cz/item/CS_URS_2023_02/465511521" TargetMode="External"/><Relationship Id="rId42" Type="http://schemas.openxmlformats.org/officeDocument/2006/relationships/hyperlink" Target="https://podminky.urs.cz/item/CS_URS_2023_02/599141111" TargetMode="External"/><Relationship Id="rId47" Type="http://schemas.openxmlformats.org/officeDocument/2006/relationships/hyperlink" Target="https://podminky.urs.cz/item/CS_URS_2023_02/919112114" TargetMode="External"/><Relationship Id="rId50" Type="http://schemas.openxmlformats.org/officeDocument/2006/relationships/hyperlink" Target="https://podminky.urs.cz/item/CS_URS_2023_02/997221645" TargetMode="External"/><Relationship Id="rId7" Type="http://schemas.openxmlformats.org/officeDocument/2006/relationships/hyperlink" Target="https://podminky.urs.cz/item/CS_URS_2023_02/121151103" TargetMode="External"/><Relationship Id="rId2" Type="http://schemas.openxmlformats.org/officeDocument/2006/relationships/hyperlink" Target="https://podminky.urs.cz/item/CS_URS_2023_02/111211241" TargetMode="External"/><Relationship Id="rId16" Type="http://schemas.openxmlformats.org/officeDocument/2006/relationships/hyperlink" Target="https://podminky.urs.cz/item/CS_URS_2023_02/162201415" TargetMode="External"/><Relationship Id="rId29" Type="http://schemas.openxmlformats.org/officeDocument/2006/relationships/hyperlink" Target="https://podminky.urs.cz/item/CS_URS_2023_02/182251101" TargetMode="External"/><Relationship Id="rId11" Type="http://schemas.openxmlformats.org/officeDocument/2006/relationships/hyperlink" Target="https://podminky.urs.cz/item/CS_URS_2023_02/132254102" TargetMode="External"/><Relationship Id="rId24" Type="http://schemas.openxmlformats.org/officeDocument/2006/relationships/hyperlink" Target="https://podminky.urs.cz/item/CS_URS_2023_02/175111101" TargetMode="External"/><Relationship Id="rId32" Type="http://schemas.openxmlformats.org/officeDocument/2006/relationships/hyperlink" Target="https://podminky.urs.cz/item/CS_URS_2023_02/213141112" TargetMode="External"/><Relationship Id="rId37" Type="http://schemas.openxmlformats.org/officeDocument/2006/relationships/hyperlink" Target="https://podminky.urs.cz/item/CS_URS_2023_02/564871111" TargetMode="External"/><Relationship Id="rId40" Type="http://schemas.openxmlformats.org/officeDocument/2006/relationships/hyperlink" Target="https://podminky.urs.cz/item/CS_URS_2023_02/577134111" TargetMode="External"/><Relationship Id="rId45" Type="http://schemas.openxmlformats.org/officeDocument/2006/relationships/hyperlink" Target="https://podminky.urs.cz/item/CS_URS_2023_02/916131213" TargetMode="External"/><Relationship Id="rId5" Type="http://schemas.openxmlformats.org/officeDocument/2006/relationships/hyperlink" Target="https://podminky.urs.cz/item/CS_URS_2023_02/113154121" TargetMode="External"/><Relationship Id="rId15" Type="http://schemas.openxmlformats.org/officeDocument/2006/relationships/hyperlink" Target="https://podminky.urs.cz/item/CS_URS_2023_02/162201411" TargetMode="External"/><Relationship Id="rId23" Type="http://schemas.openxmlformats.org/officeDocument/2006/relationships/hyperlink" Target="https://podminky.urs.cz/item/CS_URS_2023_02/174111101" TargetMode="External"/><Relationship Id="rId28" Type="http://schemas.openxmlformats.org/officeDocument/2006/relationships/hyperlink" Target="https://podminky.urs.cz/item/CS_URS_2023_02/181411121" TargetMode="External"/><Relationship Id="rId36" Type="http://schemas.openxmlformats.org/officeDocument/2006/relationships/hyperlink" Target="https://podminky.urs.cz/item/CS_URS_2023_02/564861111" TargetMode="External"/><Relationship Id="rId49" Type="http://schemas.openxmlformats.org/officeDocument/2006/relationships/hyperlink" Target="https://podminky.urs.cz/item/CS_URS_2023_02/997221559" TargetMode="External"/><Relationship Id="rId10" Type="http://schemas.openxmlformats.org/officeDocument/2006/relationships/hyperlink" Target="https://podminky.urs.cz/item/CS_URS_2023_02/132251101" TargetMode="External"/><Relationship Id="rId19" Type="http://schemas.openxmlformats.org/officeDocument/2006/relationships/hyperlink" Target="https://podminky.urs.cz/item/CS_URS_2023_02/162751117" TargetMode="External"/><Relationship Id="rId31" Type="http://schemas.openxmlformats.org/officeDocument/2006/relationships/hyperlink" Target="https://podminky.urs.cz/item/CS_URS_2023_02/212752101" TargetMode="External"/><Relationship Id="rId44" Type="http://schemas.openxmlformats.org/officeDocument/2006/relationships/hyperlink" Target="https://podminky.urs.cz/item/CS_URS_2023_02/871350430" TargetMode="External"/><Relationship Id="rId52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112251101" TargetMode="External"/><Relationship Id="rId9" Type="http://schemas.openxmlformats.org/officeDocument/2006/relationships/hyperlink" Target="https://podminky.urs.cz/item/CS_URS_2023_02/132212121" TargetMode="External"/><Relationship Id="rId14" Type="http://schemas.openxmlformats.org/officeDocument/2006/relationships/hyperlink" Target="https://podminky.urs.cz/item/CS_URS_2023_02/162201405" TargetMode="External"/><Relationship Id="rId22" Type="http://schemas.openxmlformats.org/officeDocument/2006/relationships/hyperlink" Target="https://podminky.urs.cz/item/CS_URS_2023_02/171201221" TargetMode="External"/><Relationship Id="rId27" Type="http://schemas.openxmlformats.org/officeDocument/2006/relationships/hyperlink" Target="https://podminky.urs.cz/item/CS_URS_2023_02/181311103" TargetMode="External"/><Relationship Id="rId30" Type="http://schemas.openxmlformats.org/officeDocument/2006/relationships/hyperlink" Target="https://podminky.urs.cz/item/CS_URS_2023_02/211971121" TargetMode="External"/><Relationship Id="rId35" Type="http://schemas.openxmlformats.org/officeDocument/2006/relationships/hyperlink" Target="https://podminky.urs.cz/item/CS_URS_2023_02/564831111" TargetMode="External"/><Relationship Id="rId43" Type="http://schemas.openxmlformats.org/officeDocument/2006/relationships/hyperlink" Target="https://podminky.urs.cz/item/CS_URS_2023_02/871350330" TargetMode="External"/><Relationship Id="rId48" Type="http://schemas.openxmlformats.org/officeDocument/2006/relationships/hyperlink" Target="https://podminky.urs.cz/item/CS_URS_2023_02/997221551" TargetMode="External"/><Relationship Id="rId8" Type="http://schemas.openxmlformats.org/officeDocument/2006/relationships/hyperlink" Target="https://podminky.urs.cz/item/CS_URS_2023_02/122251104" TargetMode="External"/><Relationship Id="rId51" Type="http://schemas.openxmlformats.org/officeDocument/2006/relationships/hyperlink" Target="https://podminky.urs.cz/item/CS_URS_2023_02/998225111" TargetMode="External"/><Relationship Id="rId3" Type="http://schemas.openxmlformats.org/officeDocument/2006/relationships/hyperlink" Target="https://podminky.urs.cz/item/CS_URS_2023_02/112151112" TargetMode="External"/><Relationship Id="rId12" Type="http://schemas.openxmlformats.org/officeDocument/2006/relationships/hyperlink" Target="https://podminky.urs.cz/item/CS_URS_2023_02/133251101" TargetMode="External"/><Relationship Id="rId17" Type="http://schemas.openxmlformats.org/officeDocument/2006/relationships/hyperlink" Target="https://podminky.urs.cz/item/CS_URS_2023_02/162201421" TargetMode="External"/><Relationship Id="rId25" Type="http://schemas.openxmlformats.org/officeDocument/2006/relationships/hyperlink" Target="https://podminky.urs.cz/item/CS_URS_2023_02/175151101" TargetMode="External"/><Relationship Id="rId33" Type="http://schemas.openxmlformats.org/officeDocument/2006/relationships/hyperlink" Target="https://podminky.urs.cz/item/CS_URS_2023_02/273313611" TargetMode="External"/><Relationship Id="rId38" Type="http://schemas.openxmlformats.org/officeDocument/2006/relationships/hyperlink" Target="https://podminky.urs.cz/item/CS_URS_2023_02/565155101" TargetMode="External"/><Relationship Id="rId46" Type="http://schemas.openxmlformats.org/officeDocument/2006/relationships/hyperlink" Target="https://podminky.urs.cz/item/CS_URS_2023_02/919112111" TargetMode="External"/><Relationship Id="rId20" Type="http://schemas.openxmlformats.org/officeDocument/2006/relationships/hyperlink" Target="https://podminky.urs.cz/item/CS_URS_2023_02/162751119" TargetMode="External"/><Relationship Id="rId41" Type="http://schemas.openxmlformats.org/officeDocument/2006/relationships/hyperlink" Target="https://podminky.urs.cz/item/CS_URS_2023_02/591241111" TargetMode="External"/><Relationship Id="rId1" Type="http://schemas.openxmlformats.org/officeDocument/2006/relationships/hyperlink" Target="https://podminky.urs.cz/item/CS_URS_2023_02/111211221" TargetMode="External"/><Relationship Id="rId6" Type="http://schemas.openxmlformats.org/officeDocument/2006/relationships/hyperlink" Target="https://podminky.urs.cz/item/CS_URS_2023_02/11315412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274354111" TargetMode="External"/><Relationship Id="rId21" Type="http://schemas.openxmlformats.org/officeDocument/2006/relationships/hyperlink" Target="https://podminky.urs.cz/item/CS_URS_2023_02/185851129" TargetMode="External"/><Relationship Id="rId42" Type="http://schemas.openxmlformats.org/officeDocument/2006/relationships/hyperlink" Target="https://podminky.urs.cz/item/CS_URS_2023_02/338171123" TargetMode="External"/><Relationship Id="rId47" Type="http://schemas.openxmlformats.org/officeDocument/2006/relationships/hyperlink" Target="https://podminky.urs.cz/item/CS_URS_2023_02/452218142" TargetMode="External"/><Relationship Id="rId63" Type="http://schemas.openxmlformats.org/officeDocument/2006/relationships/hyperlink" Target="https://podminky.urs.cz/item/CS_URS_2023_02/985324211" TargetMode="External"/><Relationship Id="rId68" Type="http://schemas.openxmlformats.org/officeDocument/2006/relationships/hyperlink" Target="https://podminky.urs.cz/item/CS_URS_2023_02/997221569" TargetMode="External"/><Relationship Id="rId16" Type="http://schemas.openxmlformats.org/officeDocument/2006/relationships/hyperlink" Target="https://podminky.urs.cz/item/CS_URS_2023_02/181111124" TargetMode="External"/><Relationship Id="rId11" Type="http://schemas.openxmlformats.org/officeDocument/2006/relationships/hyperlink" Target="https://podminky.urs.cz/item/CS_URS_2023_02/162751117" TargetMode="External"/><Relationship Id="rId24" Type="http://schemas.openxmlformats.org/officeDocument/2006/relationships/hyperlink" Target="https://podminky.urs.cz/item/CS_URS_2023_02/213141111" TargetMode="External"/><Relationship Id="rId32" Type="http://schemas.openxmlformats.org/officeDocument/2006/relationships/hyperlink" Target="https://podminky.urs.cz/item/CS_URS_2023_02/317353111" TargetMode="External"/><Relationship Id="rId37" Type="http://schemas.openxmlformats.org/officeDocument/2006/relationships/hyperlink" Target="https://podminky.urs.cz/item/CS_URS_2023_02/327351211" TargetMode="External"/><Relationship Id="rId40" Type="http://schemas.openxmlformats.org/officeDocument/2006/relationships/hyperlink" Target="https://podminky.urs.cz/item/CS_URS_2023_02/334359111" TargetMode="External"/><Relationship Id="rId45" Type="http://schemas.openxmlformats.org/officeDocument/2006/relationships/hyperlink" Target="https://podminky.urs.cz/item/CS_URS_2023_02/451315117" TargetMode="External"/><Relationship Id="rId53" Type="http://schemas.openxmlformats.org/officeDocument/2006/relationships/hyperlink" Target="https://podminky.urs.cz/item/CS_URS_2023_02/931992121" TargetMode="External"/><Relationship Id="rId58" Type="http://schemas.openxmlformats.org/officeDocument/2006/relationships/hyperlink" Target="https://podminky.urs.cz/item/CS_URS_2023_02/943211211" TargetMode="External"/><Relationship Id="rId66" Type="http://schemas.openxmlformats.org/officeDocument/2006/relationships/hyperlink" Target="https://podminky.urs.cz/item/CS_URS_2023_02/997211612" TargetMode="External"/><Relationship Id="rId74" Type="http://schemas.openxmlformats.org/officeDocument/2006/relationships/hyperlink" Target="https://podminky.urs.cz/item/CS_URS_2023_02/711121131" TargetMode="External"/><Relationship Id="rId79" Type="http://schemas.openxmlformats.org/officeDocument/2006/relationships/hyperlink" Target="https://podminky.urs.cz/item/CS_URS_2023_02/998711101" TargetMode="External"/><Relationship Id="rId5" Type="http://schemas.openxmlformats.org/officeDocument/2006/relationships/hyperlink" Target="https://podminky.urs.cz/item/CS_URS_2023_02/115101301" TargetMode="External"/><Relationship Id="rId61" Type="http://schemas.openxmlformats.org/officeDocument/2006/relationships/hyperlink" Target="https://podminky.urs.cz/item/CS_URS_2023_02/966071711" TargetMode="External"/><Relationship Id="rId19" Type="http://schemas.openxmlformats.org/officeDocument/2006/relationships/hyperlink" Target="https://podminky.urs.cz/item/CS_URS_2023_02/185804312" TargetMode="External"/><Relationship Id="rId14" Type="http://schemas.openxmlformats.org/officeDocument/2006/relationships/hyperlink" Target="https://podminky.urs.cz/item/CS_URS_2023_02/171201231" TargetMode="External"/><Relationship Id="rId22" Type="http://schemas.openxmlformats.org/officeDocument/2006/relationships/hyperlink" Target="https://podminky.urs.cz/item/CS_URS_2023_02/211971110" TargetMode="External"/><Relationship Id="rId27" Type="http://schemas.openxmlformats.org/officeDocument/2006/relationships/hyperlink" Target="https://podminky.urs.cz/item/CS_URS_2023_02/274354211" TargetMode="External"/><Relationship Id="rId30" Type="http://schemas.openxmlformats.org/officeDocument/2006/relationships/hyperlink" Target="https://podminky.urs.cz/item/CS_URS_2023_02/317171126" TargetMode="External"/><Relationship Id="rId35" Type="http://schemas.openxmlformats.org/officeDocument/2006/relationships/hyperlink" Target="https://podminky.urs.cz/item/CS_URS_2023_02/326218322" TargetMode="External"/><Relationship Id="rId43" Type="http://schemas.openxmlformats.org/officeDocument/2006/relationships/hyperlink" Target="https://podminky.urs.cz/item/CS_URS_2023_02/348401130" TargetMode="External"/><Relationship Id="rId48" Type="http://schemas.openxmlformats.org/officeDocument/2006/relationships/hyperlink" Target="https://podminky.urs.cz/item/CS_URS_2023_02/461991111" TargetMode="External"/><Relationship Id="rId56" Type="http://schemas.openxmlformats.org/officeDocument/2006/relationships/hyperlink" Target="https://podminky.urs.cz/item/CS_URS_2023_02/936942211" TargetMode="External"/><Relationship Id="rId64" Type="http://schemas.openxmlformats.org/officeDocument/2006/relationships/hyperlink" Target="https://podminky.urs.cz/item/CS_URS_2023_02/997211521" TargetMode="External"/><Relationship Id="rId69" Type="http://schemas.openxmlformats.org/officeDocument/2006/relationships/hyperlink" Target="https://podminky.urs.cz/item/CS_URS_2023_02/997221611" TargetMode="External"/><Relationship Id="rId77" Type="http://schemas.openxmlformats.org/officeDocument/2006/relationships/hyperlink" Target="https://podminky.urs.cz/item/CS_URS_2023_02/711142559" TargetMode="External"/><Relationship Id="rId8" Type="http://schemas.openxmlformats.org/officeDocument/2006/relationships/hyperlink" Target="https://podminky.urs.cz/item/CS_URS_2023_02/124253101" TargetMode="External"/><Relationship Id="rId51" Type="http://schemas.openxmlformats.org/officeDocument/2006/relationships/hyperlink" Target="https://podminky.urs.cz/item/CS_URS_2023_02/597961111" TargetMode="External"/><Relationship Id="rId72" Type="http://schemas.openxmlformats.org/officeDocument/2006/relationships/hyperlink" Target="https://podminky.urs.cz/item/CS_URS_2023_02/711111001" TargetMode="External"/><Relationship Id="rId80" Type="http://schemas.openxmlformats.org/officeDocument/2006/relationships/drawing" Target="../drawings/drawing3.xml"/><Relationship Id="rId3" Type="http://schemas.openxmlformats.org/officeDocument/2006/relationships/hyperlink" Target="https://podminky.urs.cz/item/CS_URS_2023_02/115001105" TargetMode="External"/><Relationship Id="rId12" Type="http://schemas.openxmlformats.org/officeDocument/2006/relationships/hyperlink" Target="https://podminky.urs.cz/item/CS_URS_2023_02/162751119" TargetMode="External"/><Relationship Id="rId17" Type="http://schemas.openxmlformats.org/officeDocument/2006/relationships/hyperlink" Target="https://podminky.urs.cz/item/CS_URS_2023_02/181411133" TargetMode="External"/><Relationship Id="rId25" Type="http://schemas.openxmlformats.org/officeDocument/2006/relationships/hyperlink" Target="https://podminky.urs.cz/item/CS_URS_2023_02/274321118" TargetMode="External"/><Relationship Id="rId33" Type="http://schemas.openxmlformats.org/officeDocument/2006/relationships/hyperlink" Target="https://podminky.urs.cz/item/CS_URS_2023_02/317353112" TargetMode="External"/><Relationship Id="rId38" Type="http://schemas.openxmlformats.org/officeDocument/2006/relationships/hyperlink" Target="https://podminky.urs.cz/item/CS_URS_2023_02/327351221" TargetMode="External"/><Relationship Id="rId46" Type="http://schemas.openxmlformats.org/officeDocument/2006/relationships/hyperlink" Target="https://podminky.urs.cz/item/CS_URS_2023_02/451573111" TargetMode="External"/><Relationship Id="rId59" Type="http://schemas.openxmlformats.org/officeDocument/2006/relationships/hyperlink" Target="https://podminky.urs.cz/item/CS_URS_2023_02/943211811" TargetMode="External"/><Relationship Id="rId67" Type="http://schemas.openxmlformats.org/officeDocument/2006/relationships/hyperlink" Target="https://podminky.urs.cz/item/CS_URS_2023_02/997221561" TargetMode="External"/><Relationship Id="rId20" Type="http://schemas.openxmlformats.org/officeDocument/2006/relationships/hyperlink" Target="https://podminky.urs.cz/item/CS_URS_2023_02/185851121" TargetMode="External"/><Relationship Id="rId41" Type="http://schemas.openxmlformats.org/officeDocument/2006/relationships/hyperlink" Target="https://podminky.urs.cz/item/CS_URS_2023_02/334791113" TargetMode="External"/><Relationship Id="rId54" Type="http://schemas.openxmlformats.org/officeDocument/2006/relationships/hyperlink" Target="https://podminky.urs.cz/item/CS_URS_2023_02/931994142" TargetMode="External"/><Relationship Id="rId62" Type="http://schemas.openxmlformats.org/officeDocument/2006/relationships/hyperlink" Target="https://podminky.urs.cz/item/CS_URS_2023_02/966071822" TargetMode="External"/><Relationship Id="rId70" Type="http://schemas.openxmlformats.org/officeDocument/2006/relationships/hyperlink" Target="https://podminky.urs.cz/item/CS_URS_2023_02/997221861" TargetMode="External"/><Relationship Id="rId75" Type="http://schemas.openxmlformats.org/officeDocument/2006/relationships/hyperlink" Target="https://podminky.urs.cz/item/CS_URS_2023_02/711122131" TargetMode="External"/><Relationship Id="rId1" Type="http://schemas.openxmlformats.org/officeDocument/2006/relationships/hyperlink" Target="https://podminky.urs.cz/item/CS_URS_2023_02/111209111" TargetMode="External"/><Relationship Id="rId6" Type="http://schemas.openxmlformats.org/officeDocument/2006/relationships/hyperlink" Target="https://podminky.urs.cz/item/CS_URS_2023_02/121151103" TargetMode="External"/><Relationship Id="rId15" Type="http://schemas.openxmlformats.org/officeDocument/2006/relationships/hyperlink" Target="https://podminky.urs.cz/item/CS_URS_2023_02/171251201" TargetMode="External"/><Relationship Id="rId23" Type="http://schemas.openxmlformats.org/officeDocument/2006/relationships/hyperlink" Target="https://podminky.urs.cz/item/CS_URS_2023_02/212751106" TargetMode="External"/><Relationship Id="rId28" Type="http://schemas.openxmlformats.org/officeDocument/2006/relationships/hyperlink" Target="https://podminky.urs.cz/item/CS_URS_2023_02/274361116" TargetMode="External"/><Relationship Id="rId36" Type="http://schemas.openxmlformats.org/officeDocument/2006/relationships/hyperlink" Target="https://podminky.urs.cz/item/CS_URS_2023_02/327323128" TargetMode="External"/><Relationship Id="rId49" Type="http://schemas.openxmlformats.org/officeDocument/2006/relationships/hyperlink" Target="https://podminky.urs.cz/item/CS_URS_2023_02/463211152" TargetMode="External"/><Relationship Id="rId57" Type="http://schemas.openxmlformats.org/officeDocument/2006/relationships/hyperlink" Target="https://podminky.urs.cz/item/CS_URS_2023_02/943211111" TargetMode="External"/><Relationship Id="rId10" Type="http://schemas.openxmlformats.org/officeDocument/2006/relationships/hyperlink" Target="https://podminky.urs.cz/item/CS_URS_2023_02/162651112" TargetMode="External"/><Relationship Id="rId31" Type="http://schemas.openxmlformats.org/officeDocument/2006/relationships/hyperlink" Target="https://podminky.urs.cz/item/CS_URS_2023_02/317321018" TargetMode="External"/><Relationship Id="rId44" Type="http://schemas.openxmlformats.org/officeDocument/2006/relationships/hyperlink" Target="https://podminky.urs.cz/item/CS_URS_2023_02/451315114" TargetMode="External"/><Relationship Id="rId52" Type="http://schemas.openxmlformats.org/officeDocument/2006/relationships/hyperlink" Target="https://podminky.urs.cz/item/CS_URS_2023_02/871351101" TargetMode="External"/><Relationship Id="rId60" Type="http://schemas.openxmlformats.org/officeDocument/2006/relationships/hyperlink" Target="https://podminky.urs.cz/item/CS_URS_2023_02/961041211" TargetMode="External"/><Relationship Id="rId65" Type="http://schemas.openxmlformats.org/officeDocument/2006/relationships/hyperlink" Target="https://podminky.urs.cz/item/CS_URS_2023_02/997211529" TargetMode="External"/><Relationship Id="rId73" Type="http://schemas.openxmlformats.org/officeDocument/2006/relationships/hyperlink" Target="https://podminky.urs.cz/item/CS_URS_2023_02/711112001" TargetMode="External"/><Relationship Id="rId78" Type="http://schemas.openxmlformats.org/officeDocument/2006/relationships/hyperlink" Target="https://podminky.urs.cz/item/CS_URS_2023_02/711491172" TargetMode="External"/><Relationship Id="rId4" Type="http://schemas.openxmlformats.org/officeDocument/2006/relationships/hyperlink" Target="https://podminky.urs.cz/item/CS_URS_2023_02/115101201" TargetMode="External"/><Relationship Id="rId9" Type="http://schemas.openxmlformats.org/officeDocument/2006/relationships/hyperlink" Target="https://podminky.urs.cz/item/CS_URS_2023_02/162651112" TargetMode="External"/><Relationship Id="rId13" Type="http://schemas.openxmlformats.org/officeDocument/2006/relationships/hyperlink" Target="https://podminky.urs.cz/item/CS_URS_2023_02/167111101" TargetMode="External"/><Relationship Id="rId18" Type="http://schemas.openxmlformats.org/officeDocument/2006/relationships/hyperlink" Target="https://podminky.urs.cz/item/CS_URS_2023_02/182311123" TargetMode="External"/><Relationship Id="rId39" Type="http://schemas.openxmlformats.org/officeDocument/2006/relationships/hyperlink" Target="https://podminky.urs.cz/item/CS_URS_2023_02/327361006" TargetMode="External"/><Relationship Id="rId34" Type="http://schemas.openxmlformats.org/officeDocument/2006/relationships/hyperlink" Target="https://podminky.urs.cz/item/CS_URS_2023_02/317361016" TargetMode="External"/><Relationship Id="rId50" Type="http://schemas.openxmlformats.org/officeDocument/2006/relationships/hyperlink" Target="https://podminky.urs.cz/item/CS_URS_2023_02/465513156" TargetMode="External"/><Relationship Id="rId55" Type="http://schemas.openxmlformats.org/officeDocument/2006/relationships/hyperlink" Target="https://podminky.urs.cz/item/CS_URS_2023_02/931994151" TargetMode="External"/><Relationship Id="rId76" Type="http://schemas.openxmlformats.org/officeDocument/2006/relationships/hyperlink" Target="https://podminky.urs.cz/item/CS_URS_2023_02/711141559" TargetMode="External"/><Relationship Id="rId7" Type="http://schemas.openxmlformats.org/officeDocument/2006/relationships/hyperlink" Target="https://podminky.urs.cz/item/CS_URS_2023_02/124253100" TargetMode="External"/><Relationship Id="rId71" Type="http://schemas.openxmlformats.org/officeDocument/2006/relationships/hyperlink" Target="https://podminky.urs.cz/item/CS_URS_2023_02/998212111" TargetMode="External"/><Relationship Id="rId2" Type="http://schemas.openxmlformats.org/officeDocument/2006/relationships/hyperlink" Target="https://podminky.urs.cz/item/CS_URS_2023_02/111251102" TargetMode="External"/><Relationship Id="rId29" Type="http://schemas.openxmlformats.org/officeDocument/2006/relationships/hyperlink" Target="https://podminky.urs.cz/item/CS_URS_2023_02/2753136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14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R5" s="20"/>
      <c r="BE5" s="264" t="s">
        <v>15</v>
      </c>
      <c r="BS5" s="17" t="s">
        <v>6</v>
      </c>
    </row>
    <row r="6" spans="1:74" ht="37" customHeight="1">
      <c r="B6" s="20"/>
      <c r="D6" s="26" t="s">
        <v>16</v>
      </c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R6" s="20"/>
      <c r="BE6" s="26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5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5"/>
      <c r="BS8" s="17" t="s">
        <v>6</v>
      </c>
    </row>
    <row r="9" spans="1:74" ht="14.4" customHeight="1">
      <c r="B9" s="20"/>
      <c r="AR9" s="20"/>
      <c r="BE9" s="265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65"/>
      <c r="BS10" s="17" t="s">
        <v>6</v>
      </c>
    </row>
    <row r="11" spans="1:74" ht="18.5" customHeight="1">
      <c r="B11" s="20"/>
      <c r="E11" s="25" t="s">
        <v>27</v>
      </c>
      <c r="AK11" s="27" t="s">
        <v>28</v>
      </c>
      <c r="AN11" s="25" t="s">
        <v>19</v>
      </c>
      <c r="AR11" s="20"/>
      <c r="BE11" s="265"/>
      <c r="BS11" s="17" t="s">
        <v>6</v>
      </c>
    </row>
    <row r="12" spans="1:74" ht="7" customHeight="1">
      <c r="B12" s="20"/>
      <c r="AR12" s="20"/>
      <c r="BE12" s="265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65"/>
      <c r="BS13" s="17" t="s">
        <v>6</v>
      </c>
    </row>
    <row r="14" spans="1:74" ht="12.5">
      <c r="B14" s="20"/>
      <c r="E14" s="270" t="s">
        <v>30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" t="s">
        <v>28</v>
      </c>
      <c r="AN14" s="29" t="s">
        <v>30</v>
      </c>
      <c r="AR14" s="20"/>
      <c r="BE14" s="265"/>
      <c r="BS14" s="17" t="s">
        <v>6</v>
      </c>
    </row>
    <row r="15" spans="1:74" ht="7" customHeight="1">
      <c r="B15" s="20"/>
      <c r="AR15" s="20"/>
      <c r="BE15" s="265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65"/>
      <c r="BS16" s="17" t="s">
        <v>4</v>
      </c>
    </row>
    <row r="17" spans="2:71" ht="18.5" customHeight="1">
      <c r="B17" s="20"/>
      <c r="E17" s="25" t="s">
        <v>32</v>
      </c>
      <c r="AK17" s="27" t="s">
        <v>28</v>
      </c>
      <c r="AN17" s="25" t="s">
        <v>19</v>
      </c>
      <c r="AR17" s="20"/>
      <c r="BE17" s="265"/>
      <c r="BS17" s="17" t="s">
        <v>33</v>
      </c>
    </row>
    <row r="18" spans="2:71" ht="7" customHeight="1">
      <c r="B18" s="20"/>
      <c r="AR18" s="20"/>
      <c r="BE18" s="265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65"/>
      <c r="BS19" s="17" t="s">
        <v>6</v>
      </c>
    </row>
    <row r="20" spans="2:71" ht="18.5" customHeight="1">
      <c r="B20" s="20"/>
      <c r="E20" s="25" t="s">
        <v>35</v>
      </c>
      <c r="AK20" s="27" t="s">
        <v>28</v>
      </c>
      <c r="AN20" s="25" t="s">
        <v>19</v>
      </c>
      <c r="AR20" s="20"/>
      <c r="BE20" s="265"/>
      <c r="BS20" s="17" t="s">
        <v>4</v>
      </c>
    </row>
    <row r="21" spans="2:71" ht="7" customHeight="1">
      <c r="B21" s="20"/>
      <c r="AR21" s="20"/>
      <c r="BE21" s="265"/>
    </row>
    <row r="22" spans="2:71" ht="12" customHeight="1">
      <c r="B22" s="20"/>
      <c r="D22" s="27" t="s">
        <v>36</v>
      </c>
      <c r="AR22" s="20"/>
      <c r="BE22" s="265"/>
    </row>
    <row r="23" spans="2:71" ht="47.25" customHeight="1">
      <c r="B23" s="20"/>
      <c r="E23" s="272" t="s">
        <v>37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R23" s="20"/>
      <c r="BE23" s="265"/>
    </row>
    <row r="24" spans="2:71" ht="7" customHeight="1">
      <c r="B24" s="20"/>
      <c r="AR24" s="20"/>
      <c r="BE24" s="265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5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3">
        <f>ROUND(AG54,2)</f>
        <v>0</v>
      </c>
      <c r="AL26" s="274"/>
      <c r="AM26" s="274"/>
      <c r="AN26" s="274"/>
      <c r="AO26" s="274"/>
      <c r="AR26" s="32"/>
      <c r="BE26" s="265"/>
    </row>
    <row r="27" spans="2:71" s="1" customFormat="1" ht="7" customHeight="1">
      <c r="B27" s="32"/>
      <c r="AR27" s="32"/>
      <c r="BE27" s="265"/>
    </row>
    <row r="28" spans="2:71" s="1" customFormat="1" ht="12.5">
      <c r="B28" s="32"/>
      <c r="L28" s="275" t="s">
        <v>39</v>
      </c>
      <c r="M28" s="275"/>
      <c r="N28" s="275"/>
      <c r="O28" s="275"/>
      <c r="P28" s="275"/>
      <c r="W28" s="275" t="s">
        <v>40</v>
      </c>
      <c r="X28" s="275"/>
      <c r="Y28" s="275"/>
      <c r="Z28" s="275"/>
      <c r="AA28" s="275"/>
      <c r="AB28" s="275"/>
      <c r="AC28" s="275"/>
      <c r="AD28" s="275"/>
      <c r="AE28" s="275"/>
      <c r="AK28" s="275" t="s">
        <v>41</v>
      </c>
      <c r="AL28" s="275"/>
      <c r="AM28" s="275"/>
      <c r="AN28" s="275"/>
      <c r="AO28" s="275"/>
      <c r="AR28" s="32"/>
      <c r="BE28" s="265"/>
    </row>
    <row r="29" spans="2:71" s="2" customFormat="1" ht="14.4" customHeight="1">
      <c r="B29" s="36"/>
      <c r="D29" s="27" t="s">
        <v>42</v>
      </c>
      <c r="F29" s="27" t="s">
        <v>43</v>
      </c>
      <c r="L29" s="278">
        <v>0.21</v>
      </c>
      <c r="M29" s="277"/>
      <c r="N29" s="277"/>
      <c r="O29" s="277"/>
      <c r="P29" s="277"/>
      <c r="W29" s="276">
        <f>ROUND(AZ54, 2)</f>
        <v>0</v>
      </c>
      <c r="X29" s="277"/>
      <c r="Y29" s="277"/>
      <c r="Z29" s="277"/>
      <c r="AA29" s="277"/>
      <c r="AB29" s="277"/>
      <c r="AC29" s="277"/>
      <c r="AD29" s="277"/>
      <c r="AE29" s="277"/>
      <c r="AK29" s="276">
        <f>ROUND(AV54, 2)</f>
        <v>0</v>
      </c>
      <c r="AL29" s="277"/>
      <c r="AM29" s="277"/>
      <c r="AN29" s="277"/>
      <c r="AO29" s="277"/>
      <c r="AR29" s="36"/>
      <c r="BE29" s="266"/>
    </row>
    <row r="30" spans="2:71" s="2" customFormat="1" ht="14.4" customHeight="1">
      <c r="B30" s="36"/>
      <c r="F30" s="27" t="s">
        <v>44</v>
      </c>
      <c r="L30" s="278">
        <v>0.15</v>
      </c>
      <c r="M30" s="277"/>
      <c r="N30" s="277"/>
      <c r="O30" s="277"/>
      <c r="P30" s="277"/>
      <c r="W30" s="276">
        <f>ROUND(BA54, 2)</f>
        <v>0</v>
      </c>
      <c r="X30" s="277"/>
      <c r="Y30" s="277"/>
      <c r="Z30" s="277"/>
      <c r="AA30" s="277"/>
      <c r="AB30" s="277"/>
      <c r="AC30" s="277"/>
      <c r="AD30" s="277"/>
      <c r="AE30" s="277"/>
      <c r="AK30" s="276">
        <f>ROUND(AW54, 2)</f>
        <v>0</v>
      </c>
      <c r="AL30" s="277"/>
      <c r="AM30" s="277"/>
      <c r="AN30" s="277"/>
      <c r="AO30" s="277"/>
      <c r="AR30" s="36"/>
      <c r="BE30" s="266"/>
    </row>
    <row r="31" spans="2:71" s="2" customFormat="1" ht="14.4" hidden="1" customHeight="1">
      <c r="B31" s="36"/>
      <c r="F31" s="27" t="s">
        <v>45</v>
      </c>
      <c r="L31" s="278">
        <v>0.21</v>
      </c>
      <c r="M31" s="277"/>
      <c r="N31" s="277"/>
      <c r="O31" s="277"/>
      <c r="P31" s="277"/>
      <c r="W31" s="276">
        <f>ROUND(BB54, 2)</f>
        <v>0</v>
      </c>
      <c r="X31" s="277"/>
      <c r="Y31" s="277"/>
      <c r="Z31" s="277"/>
      <c r="AA31" s="277"/>
      <c r="AB31" s="277"/>
      <c r="AC31" s="277"/>
      <c r="AD31" s="277"/>
      <c r="AE31" s="277"/>
      <c r="AK31" s="276">
        <v>0</v>
      </c>
      <c r="AL31" s="277"/>
      <c r="AM31" s="277"/>
      <c r="AN31" s="277"/>
      <c r="AO31" s="277"/>
      <c r="AR31" s="36"/>
      <c r="BE31" s="266"/>
    </row>
    <row r="32" spans="2:71" s="2" customFormat="1" ht="14.4" hidden="1" customHeight="1">
      <c r="B32" s="36"/>
      <c r="F32" s="27" t="s">
        <v>46</v>
      </c>
      <c r="L32" s="278">
        <v>0.15</v>
      </c>
      <c r="M32" s="277"/>
      <c r="N32" s="277"/>
      <c r="O32" s="277"/>
      <c r="P32" s="277"/>
      <c r="W32" s="276">
        <f>ROUND(BC54, 2)</f>
        <v>0</v>
      </c>
      <c r="X32" s="277"/>
      <c r="Y32" s="277"/>
      <c r="Z32" s="277"/>
      <c r="AA32" s="277"/>
      <c r="AB32" s="277"/>
      <c r="AC32" s="277"/>
      <c r="AD32" s="277"/>
      <c r="AE32" s="277"/>
      <c r="AK32" s="276">
        <v>0</v>
      </c>
      <c r="AL32" s="277"/>
      <c r="AM32" s="277"/>
      <c r="AN32" s="277"/>
      <c r="AO32" s="277"/>
      <c r="AR32" s="36"/>
      <c r="BE32" s="266"/>
    </row>
    <row r="33" spans="2:44" s="2" customFormat="1" ht="14.4" hidden="1" customHeight="1">
      <c r="B33" s="36"/>
      <c r="F33" s="27" t="s">
        <v>47</v>
      </c>
      <c r="L33" s="278">
        <v>0</v>
      </c>
      <c r="M33" s="277"/>
      <c r="N33" s="277"/>
      <c r="O33" s="277"/>
      <c r="P33" s="277"/>
      <c r="W33" s="276">
        <f>ROUND(BD54, 2)</f>
        <v>0</v>
      </c>
      <c r="X33" s="277"/>
      <c r="Y33" s="277"/>
      <c r="Z33" s="277"/>
      <c r="AA33" s="277"/>
      <c r="AB33" s="277"/>
      <c r="AC33" s="277"/>
      <c r="AD33" s="277"/>
      <c r="AE33" s="277"/>
      <c r="AK33" s="276">
        <v>0</v>
      </c>
      <c r="AL33" s="277"/>
      <c r="AM33" s="277"/>
      <c r="AN33" s="277"/>
      <c r="AO33" s="277"/>
      <c r="AR33" s="36"/>
    </row>
    <row r="34" spans="2:44" s="1" customFormat="1" ht="7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9" t="s">
        <v>50</v>
      </c>
      <c r="Y35" s="280"/>
      <c r="Z35" s="280"/>
      <c r="AA35" s="280"/>
      <c r="AB35" s="280"/>
      <c r="AC35" s="39"/>
      <c r="AD35" s="39"/>
      <c r="AE35" s="39"/>
      <c r="AF35" s="39"/>
      <c r="AG35" s="39"/>
      <c r="AH35" s="39"/>
      <c r="AI35" s="39"/>
      <c r="AJ35" s="39"/>
      <c r="AK35" s="281">
        <f>SUM(AK26:AK33)</f>
        <v>0</v>
      </c>
      <c r="AL35" s="280"/>
      <c r="AM35" s="280"/>
      <c r="AN35" s="280"/>
      <c r="AO35" s="282"/>
      <c r="AP35" s="37"/>
      <c r="AQ35" s="37"/>
      <c r="AR35" s="32"/>
    </row>
    <row r="36" spans="2:44" s="1" customFormat="1" ht="7" customHeight="1">
      <c r="B36" s="32"/>
      <c r="AR36" s="32"/>
    </row>
    <row r="37" spans="2:44" s="1" customFormat="1" ht="7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7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5" customHeight="1">
      <c r="B42" s="32"/>
      <c r="C42" s="21" t="s">
        <v>51</v>
      </c>
      <c r="AR42" s="32"/>
    </row>
    <row r="43" spans="2:44" s="1" customFormat="1" ht="7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DS_47_20</v>
      </c>
      <c r="AR44" s="45"/>
    </row>
    <row r="45" spans="2:44" s="4" customFormat="1" ht="37" customHeight="1">
      <c r="B45" s="46"/>
      <c r="C45" s="47" t="s">
        <v>16</v>
      </c>
      <c r="L45" s="283" t="str">
        <f>K6</f>
        <v>III/1114 Líšno svah a část vozovky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R45" s="46"/>
    </row>
    <row r="46" spans="2:44" s="1" customFormat="1" ht="7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Líšno</v>
      </c>
      <c r="AI47" s="27" t="s">
        <v>23</v>
      </c>
      <c r="AM47" s="285" t="str">
        <f>IF(AN8= "","",AN8)</f>
        <v>23. 11. 2023</v>
      </c>
      <c r="AN47" s="285"/>
      <c r="AR47" s="32"/>
    </row>
    <row r="48" spans="2:44" s="1" customFormat="1" ht="7" customHeight="1">
      <c r="B48" s="32"/>
      <c r="AR48" s="32"/>
    </row>
    <row r="49" spans="1:91" s="1" customFormat="1" ht="25.65" customHeight="1">
      <c r="B49" s="32"/>
      <c r="C49" s="27" t="s">
        <v>25</v>
      </c>
      <c r="L49" s="3" t="str">
        <f>IF(E11= "","",E11)</f>
        <v>KRAJSKÁ SPRÁVA A ÚDRŽBA SILNIC STŘEDOČESKÉHO KRAJE</v>
      </c>
      <c r="AI49" s="27" t="s">
        <v>31</v>
      </c>
      <c r="AM49" s="286" t="str">
        <f>IF(E17="","",E17)</f>
        <v>360 DEGREES CONSTRUCT s.r.o.</v>
      </c>
      <c r="AN49" s="287"/>
      <c r="AO49" s="287"/>
      <c r="AP49" s="287"/>
      <c r="AR49" s="32"/>
      <c r="AS49" s="288" t="s">
        <v>52</v>
      </c>
      <c r="AT49" s="28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86" t="str">
        <f>IF(E20="","",E20)</f>
        <v xml:space="preserve"> </v>
      </c>
      <c r="AN50" s="287"/>
      <c r="AO50" s="287"/>
      <c r="AP50" s="287"/>
      <c r="AR50" s="32"/>
      <c r="AS50" s="290"/>
      <c r="AT50" s="291"/>
      <c r="BD50" s="53"/>
    </row>
    <row r="51" spans="1:91" s="1" customFormat="1" ht="10.75" customHeight="1">
      <c r="B51" s="32"/>
      <c r="AR51" s="32"/>
      <c r="AS51" s="290"/>
      <c r="AT51" s="291"/>
      <c r="BD51" s="53"/>
    </row>
    <row r="52" spans="1:91" s="1" customFormat="1" ht="29.25" customHeight="1">
      <c r="B52" s="32"/>
      <c r="C52" s="292" t="s">
        <v>53</v>
      </c>
      <c r="D52" s="293"/>
      <c r="E52" s="293"/>
      <c r="F52" s="293"/>
      <c r="G52" s="293"/>
      <c r="H52" s="54"/>
      <c r="I52" s="294" t="s">
        <v>54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5" t="s">
        <v>55</v>
      </c>
      <c r="AH52" s="293"/>
      <c r="AI52" s="293"/>
      <c r="AJ52" s="293"/>
      <c r="AK52" s="293"/>
      <c r="AL52" s="293"/>
      <c r="AM52" s="293"/>
      <c r="AN52" s="294" t="s">
        <v>56</v>
      </c>
      <c r="AO52" s="293"/>
      <c r="AP52" s="293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75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9">
        <f>ROUND(SUM(AG55:AG57),2)</f>
        <v>0</v>
      </c>
      <c r="AH54" s="299"/>
      <c r="AI54" s="299"/>
      <c r="AJ54" s="299"/>
      <c r="AK54" s="299"/>
      <c r="AL54" s="299"/>
      <c r="AM54" s="299"/>
      <c r="AN54" s="300">
        <f>SUM(AG54,AT54)</f>
        <v>0</v>
      </c>
      <c r="AO54" s="300"/>
      <c r="AP54" s="300"/>
      <c r="AQ54" s="64" t="s">
        <v>19</v>
      </c>
      <c r="AR54" s="60"/>
      <c r="AS54" s="65">
        <f>ROUND(SUM(AS55:AS57),2)</f>
        <v>0</v>
      </c>
      <c r="AT54" s="66">
        <f>ROUND(SUM(AV54:AW54),2)</f>
        <v>0</v>
      </c>
      <c r="AU54" s="67">
        <f>ROUND(SUM(AU55:AU57),5)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ROUND(SUM(AZ55:AZ57),2)</f>
        <v>0</v>
      </c>
      <c r="BA54" s="66">
        <f>ROUND(SUM(BA55:BA57),2)</f>
        <v>0</v>
      </c>
      <c r="BB54" s="66">
        <f>ROUND(SUM(BB55:BB57),2)</f>
        <v>0</v>
      </c>
      <c r="BC54" s="66">
        <f>ROUND(SUM(BC55:BC57),2)</f>
        <v>0</v>
      </c>
      <c r="BD54" s="68">
        <f>ROUND(SUM(BD55:BD57),2)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98" t="s">
        <v>77</v>
      </c>
      <c r="E55" s="298"/>
      <c r="F55" s="298"/>
      <c r="G55" s="298"/>
      <c r="H55" s="298"/>
      <c r="I55" s="74"/>
      <c r="J55" s="298" t="s">
        <v>78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6">
        <f>'SO 101 - Objekty pozemníc...'!J30</f>
        <v>0</v>
      </c>
      <c r="AH55" s="297"/>
      <c r="AI55" s="297"/>
      <c r="AJ55" s="297"/>
      <c r="AK55" s="297"/>
      <c r="AL55" s="297"/>
      <c r="AM55" s="297"/>
      <c r="AN55" s="296">
        <f>SUM(AG55,AT55)</f>
        <v>0</v>
      </c>
      <c r="AO55" s="297"/>
      <c r="AP55" s="297"/>
      <c r="AQ55" s="75" t="s">
        <v>79</v>
      </c>
      <c r="AR55" s="72"/>
      <c r="AS55" s="76">
        <v>0</v>
      </c>
      <c r="AT55" s="77">
        <f>ROUND(SUM(AV55:AW55),2)</f>
        <v>0</v>
      </c>
      <c r="AU55" s="78">
        <f>'SO 101 - Objekty pozemníc...'!P88</f>
        <v>0</v>
      </c>
      <c r="AV55" s="77">
        <f>'SO 101 - Objekty pozemníc...'!J33</f>
        <v>0</v>
      </c>
      <c r="AW55" s="77">
        <f>'SO 101 - Objekty pozemníc...'!J34</f>
        <v>0</v>
      </c>
      <c r="AX55" s="77">
        <f>'SO 101 - Objekty pozemníc...'!J35</f>
        <v>0</v>
      </c>
      <c r="AY55" s="77">
        <f>'SO 101 - Objekty pozemníc...'!J36</f>
        <v>0</v>
      </c>
      <c r="AZ55" s="77">
        <f>'SO 101 - Objekty pozemníc...'!F33</f>
        <v>0</v>
      </c>
      <c r="BA55" s="77">
        <f>'SO 101 - Objekty pozemníc...'!F34</f>
        <v>0</v>
      </c>
      <c r="BB55" s="77">
        <f>'SO 101 - Objekty pozemníc...'!F35</f>
        <v>0</v>
      </c>
      <c r="BC55" s="77">
        <f>'SO 101 - Objekty pozemníc...'!F36</f>
        <v>0</v>
      </c>
      <c r="BD55" s="79">
        <f>'SO 101 - Objekty pozemníc...'!F37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A56" s="71" t="s">
        <v>76</v>
      </c>
      <c r="B56" s="72"/>
      <c r="C56" s="73"/>
      <c r="D56" s="298" t="s">
        <v>83</v>
      </c>
      <c r="E56" s="298"/>
      <c r="F56" s="298"/>
      <c r="G56" s="298"/>
      <c r="H56" s="298"/>
      <c r="I56" s="74"/>
      <c r="J56" s="298" t="s">
        <v>84</v>
      </c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6">
        <f>'SO 201 - Opěrná zeď'!J30</f>
        <v>0</v>
      </c>
      <c r="AH56" s="297"/>
      <c r="AI56" s="297"/>
      <c r="AJ56" s="297"/>
      <c r="AK56" s="297"/>
      <c r="AL56" s="297"/>
      <c r="AM56" s="297"/>
      <c r="AN56" s="296">
        <f>SUM(AG56,AT56)</f>
        <v>0</v>
      </c>
      <c r="AO56" s="297"/>
      <c r="AP56" s="297"/>
      <c r="AQ56" s="75" t="s">
        <v>79</v>
      </c>
      <c r="AR56" s="72"/>
      <c r="AS56" s="76">
        <v>0</v>
      </c>
      <c r="AT56" s="77">
        <f>ROUND(SUM(AV56:AW56),2)</f>
        <v>0</v>
      </c>
      <c r="AU56" s="78">
        <f>'SO 201 - Opěrná zeď'!P93</f>
        <v>0</v>
      </c>
      <c r="AV56" s="77">
        <f>'SO 201 - Opěrná zeď'!J33</f>
        <v>0</v>
      </c>
      <c r="AW56" s="77">
        <f>'SO 201 - Opěrná zeď'!J34</f>
        <v>0</v>
      </c>
      <c r="AX56" s="77">
        <f>'SO 201 - Opěrná zeď'!J35</f>
        <v>0</v>
      </c>
      <c r="AY56" s="77">
        <f>'SO 201 - Opěrná zeď'!J36</f>
        <v>0</v>
      </c>
      <c r="AZ56" s="77">
        <f>'SO 201 - Opěrná zeď'!F33</f>
        <v>0</v>
      </c>
      <c r="BA56" s="77">
        <f>'SO 201 - Opěrná zeď'!F34</f>
        <v>0</v>
      </c>
      <c r="BB56" s="77">
        <f>'SO 201 - Opěrná zeď'!F35</f>
        <v>0</v>
      </c>
      <c r="BC56" s="77">
        <f>'SO 201 - Opěrná zeď'!F36</f>
        <v>0</v>
      </c>
      <c r="BD56" s="79">
        <f>'SO 201 - Opěrná zeď'!F37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98" t="s">
        <v>86</v>
      </c>
      <c r="E57" s="298"/>
      <c r="F57" s="298"/>
      <c r="G57" s="298"/>
      <c r="H57" s="298"/>
      <c r="I57" s="74"/>
      <c r="J57" s="298" t="s">
        <v>87</v>
      </c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6">
        <f>'VRN - Vedlejší rozpočtové...'!J30</f>
        <v>0</v>
      </c>
      <c r="AH57" s="297"/>
      <c r="AI57" s="297"/>
      <c r="AJ57" s="297"/>
      <c r="AK57" s="297"/>
      <c r="AL57" s="297"/>
      <c r="AM57" s="297"/>
      <c r="AN57" s="296">
        <f>SUM(AG57,AT57)</f>
        <v>0</v>
      </c>
      <c r="AO57" s="297"/>
      <c r="AP57" s="297"/>
      <c r="AQ57" s="75" t="s">
        <v>79</v>
      </c>
      <c r="AR57" s="72"/>
      <c r="AS57" s="81">
        <v>0</v>
      </c>
      <c r="AT57" s="82">
        <f>ROUND(SUM(AV57:AW57),2)</f>
        <v>0</v>
      </c>
      <c r="AU57" s="83">
        <f>'VRN - Vedlejší rozpočtové...'!P85</f>
        <v>0</v>
      </c>
      <c r="AV57" s="82">
        <f>'VRN - Vedlejší rozpočtové...'!J33</f>
        <v>0</v>
      </c>
      <c r="AW57" s="82">
        <f>'VRN - Vedlejší rozpočtové...'!J34</f>
        <v>0</v>
      </c>
      <c r="AX57" s="82">
        <f>'VRN - Vedlejší rozpočtové...'!J35</f>
        <v>0</v>
      </c>
      <c r="AY57" s="82">
        <f>'VRN - Vedlejší rozpočtové...'!J36</f>
        <v>0</v>
      </c>
      <c r="AZ57" s="82">
        <f>'VRN - Vedlejší rozpočtové...'!F33</f>
        <v>0</v>
      </c>
      <c r="BA57" s="82">
        <f>'VRN - Vedlejší rozpočtové...'!F34</f>
        <v>0</v>
      </c>
      <c r="BB57" s="82">
        <f>'VRN - Vedlejší rozpočtové...'!F35</f>
        <v>0</v>
      </c>
      <c r="BC57" s="82">
        <f>'VRN - Vedlejší rozpočtové...'!F36</f>
        <v>0</v>
      </c>
      <c r="BD57" s="84">
        <f>'VRN - Vedlejší rozpočtové...'!F37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1" customFormat="1" ht="30" customHeight="1">
      <c r="B58" s="32"/>
      <c r="AR58" s="32"/>
    </row>
    <row r="59" spans="1:91" s="1" customFormat="1" ht="7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2"/>
    </row>
  </sheetData>
  <sheetProtection algorithmName="SHA-512" hashValue="d9q/O1BsD6NGaT1RE/hgEBiQ6tkmg0nLGoVft96U6lA65dC/7nRaqjqgs+4XEi/UhrC/38E9epf2eUB7VVtjLQ==" saltValue="5d1zqBgTSdaG9JKpUPRoU2vIQc6zG0CGXLb3lkDB42RuDWOtGeQiDvejBdoRfM1XUoui62i/XDZn2sKPVfjAg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Objekty pozemníc...'!C2" display="/" xr:uid="{00000000-0004-0000-0000-000000000000}"/>
    <hyperlink ref="A56" location="'SO 201 - Opěrná zeď'!C2" display="/" xr:uid="{00000000-0004-0000-0000-000001000000}"/>
    <hyperlink ref="A5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2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5" customHeight="1">
      <c r="B4" s="20"/>
      <c r="D4" s="21" t="s">
        <v>89</v>
      </c>
      <c r="L4" s="20"/>
      <c r="M4" s="85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III/1114 Líšno svah a část vozovky</v>
      </c>
      <c r="F7" s="302"/>
      <c r="G7" s="302"/>
      <c r="H7" s="302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83" t="s">
        <v>91</v>
      </c>
      <c r="F9" s="303"/>
      <c r="G9" s="303"/>
      <c r="H9" s="30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23. 11. 2023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67"/>
      <c r="G18" s="267"/>
      <c r="H18" s="267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72" t="s">
        <v>19</v>
      </c>
      <c r="F27" s="272"/>
      <c r="G27" s="272"/>
      <c r="H27" s="272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38</v>
      </c>
      <c r="J30" s="63">
        <f>ROUND(J88,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" customHeight="1">
      <c r="B33" s="32"/>
      <c r="D33" s="52" t="s">
        <v>42</v>
      </c>
      <c r="E33" s="27" t="s">
        <v>43</v>
      </c>
      <c r="F33" s="88">
        <f>ROUND((SUM(BE88:BE311)),  2)</f>
        <v>0</v>
      </c>
      <c r="I33" s="89">
        <v>0.21</v>
      </c>
      <c r="J33" s="88">
        <f>ROUND(((SUM(BE88:BE311))*I33),  2)</f>
        <v>0</v>
      </c>
      <c r="L33" s="32"/>
    </row>
    <row r="34" spans="2:12" s="1" customFormat="1" ht="14.4" customHeight="1">
      <c r="B34" s="32"/>
      <c r="E34" s="27" t="s">
        <v>44</v>
      </c>
      <c r="F34" s="88">
        <f>ROUND((SUM(BF88:BF311)),  2)</f>
        <v>0</v>
      </c>
      <c r="I34" s="89">
        <v>0.15</v>
      </c>
      <c r="J34" s="88">
        <f>ROUND(((SUM(BF88:BF311))*I34),  2)</f>
        <v>0</v>
      </c>
      <c r="L34" s="32"/>
    </row>
    <row r="35" spans="2:12" s="1" customFormat="1" ht="14.4" hidden="1" customHeight="1">
      <c r="B35" s="32"/>
      <c r="E35" s="27" t="s">
        <v>45</v>
      </c>
      <c r="F35" s="88">
        <f>ROUND((SUM(BG88:BG311)),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46</v>
      </c>
      <c r="F36" s="88">
        <f>ROUND((SUM(BH88:BH311)),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47</v>
      </c>
      <c r="F37" s="88">
        <f>ROUND((SUM(BI88:BI311)),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customHeight="1">
      <c r="B45" s="32"/>
      <c r="C45" s="21" t="s">
        <v>92</v>
      </c>
      <c r="L45" s="32"/>
    </row>
    <row r="46" spans="2:12" s="1" customFormat="1" ht="7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III/1114 Líšno svah a část vozovky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90</v>
      </c>
      <c r="L49" s="32"/>
    </row>
    <row r="50" spans="2:47" s="1" customFormat="1" ht="16.5" customHeight="1">
      <c r="B50" s="32"/>
      <c r="E50" s="283" t="str">
        <f>E9</f>
        <v>SO 101 - Objekty pozemních komunikací</v>
      </c>
      <c r="F50" s="303"/>
      <c r="G50" s="303"/>
      <c r="H50" s="303"/>
      <c r="L50" s="32"/>
    </row>
    <row r="51" spans="2:47" s="1" customFormat="1" ht="7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Líšno</v>
      </c>
      <c r="I52" s="27" t="s">
        <v>23</v>
      </c>
      <c r="J52" s="49" t="str">
        <f>IF(J12="","",J12)</f>
        <v>23. 11. 2023</v>
      </c>
      <c r="L52" s="32"/>
    </row>
    <row r="53" spans="2:47" s="1" customFormat="1" ht="7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>KRAJSKÁ SPRÁVA A ÚDRŽBA SILNIC STŘEDOČESKÉHO KRAJE</v>
      </c>
      <c r="I54" s="27" t="s">
        <v>31</v>
      </c>
      <c r="J54" s="30" t="str">
        <f>E21</f>
        <v>360 DEGREES CONSTRUCT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25" customHeight="1">
      <c r="B56" s="32"/>
      <c r="L56" s="32"/>
    </row>
    <row r="57" spans="2:47" s="1" customFormat="1" ht="29.25" customHeight="1">
      <c r="B57" s="32"/>
      <c r="C57" s="96" t="s">
        <v>93</v>
      </c>
      <c r="D57" s="90"/>
      <c r="E57" s="90"/>
      <c r="F57" s="90"/>
      <c r="G57" s="90"/>
      <c r="H57" s="90"/>
      <c r="I57" s="90"/>
      <c r="J57" s="97" t="s">
        <v>94</v>
      </c>
      <c r="K57" s="90"/>
      <c r="L57" s="32"/>
    </row>
    <row r="58" spans="2:47" s="1" customFormat="1" ht="10.25" customHeight="1">
      <c r="B58" s="32"/>
      <c r="L58" s="32"/>
    </row>
    <row r="59" spans="2:47" s="1" customFormat="1" ht="22.75" customHeight="1">
      <c r="B59" s="32"/>
      <c r="C59" s="98" t="s">
        <v>70</v>
      </c>
      <c r="J59" s="63">
        <f>J88</f>
        <v>0</v>
      </c>
      <c r="L59" s="32"/>
      <c r="AU59" s="17" t="s">
        <v>95</v>
      </c>
    </row>
    <row r="60" spans="2:47" s="8" customFormat="1" ht="25" customHeight="1">
      <c r="B60" s="99"/>
      <c r="D60" s="100" t="s">
        <v>96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>
      <c r="B61" s="103"/>
      <c r="D61" s="104" t="s">
        <v>97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>
      <c r="B62" s="103"/>
      <c r="D62" s="104" t="s">
        <v>98</v>
      </c>
      <c r="E62" s="105"/>
      <c r="F62" s="105"/>
      <c r="G62" s="105"/>
      <c r="H62" s="105"/>
      <c r="I62" s="105"/>
      <c r="J62" s="106">
        <f>J205</f>
        <v>0</v>
      </c>
      <c r="L62" s="103"/>
    </row>
    <row r="63" spans="2:47" s="9" customFormat="1" ht="19.899999999999999" customHeight="1">
      <c r="B63" s="103"/>
      <c r="D63" s="104" t="s">
        <v>99</v>
      </c>
      <c r="E63" s="105"/>
      <c r="F63" s="105"/>
      <c r="G63" s="105"/>
      <c r="H63" s="105"/>
      <c r="I63" s="105"/>
      <c r="J63" s="106">
        <f>J230</f>
        <v>0</v>
      </c>
      <c r="L63" s="103"/>
    </row>
    <row r="64" spans="2:47" s="9" customFormat="1" ht="19.899999999999999" customHeight="1">
      <c r="B64" s="103"/>
      <c r="D64" s="104" t="s">
        <v>100</v>
      </c>
      <c r="E64" s="105"/>
      <c r="F64" s="105"/>
      <c r="G64" s="105"/>
      <c r="H64" s="105"/>
      <c r="I64" s="105"/>
      <c r="J64" s="106">
        <f>J238</f>
        <v>0</v>
      </c>
      <c r="L64" s="103"/>
    </row>
    <row r="65" spans="2:12" s="9" customFormat="1" ht="19.899999999999999" customHeight="1">
      <c r="B65" s="103"/>
      <c r="D65" s="104" t="s">
        <v>101</v>
      </c>
      <c r="E65" s="105"/>
      <c r="F65" s="105"/>
      <c r="G65" s="105"/>
      <c r="H65" s="105"/>
      <c r="I65" s="105"/>
      <c r="J65" s="106">
        <f>J260</f>
        <v>0</v>
      </c>
      <c r="L65" s="103"/>
    </row>
    <row r="66" spans="2:12" s="9" customFormat="1" ht="19.899999999999999" customHeight="1">
      <c r="B66" s="103"/>
      <c r="D66" s="104" t="s">
        <v>102</v>
      </c>
      <c r="E66" s="105"/>
      <c r="F66" s="105"/>
      <c r="G66" s="105"/>
      <c r="H66" s="105"/>
      <c r="I66" s="105"/>
      <c r="J66" s="106">
        <f>J285</f>
        <v>0</v>
      </c>
      <c r="L66" s="103"/>
    </row>
    <row r="67" spans="2:12" s="9" customFormat="1" ht="19.899999999999999" customHeight="1">
      <c r="B67" s="103"/>
      <c r="D67" s="104" t="s">
        <v>103</v>
      </c>
      <c r="E67" s="105"/>
      <c r="F67" s="105"/>
      <c r="G67" s="105"/>
      <c r="H67" s="105"/>
      <c r="I67" s="105"/>
      <c r="J67" s="106">
        <f>J301</f>
        <v>0</v>
      </c>
      <c r="L67" s="103"/>
    </row>
    <row r="68" spans="2:12" s="9" customFormat="1" ht="19.899999999999999" customHeight="1">
      <c r="B68" s="103"/>
      <c r="D68" s="104" t="s">
        <v>104</v>
      </c>
      <c r="E68" s="105"/>
      <c r="F68" s="105"/>
      <c r="G68" s="105"/>
      <c r="H68" s="105"/>
      <c r="I68" s="105"/>
      <c r="J68" s="106">
        <f>J309</f>
        <v>0</v>
      </c>
      <c r="L68" s="103"/>
    </row>
    <row r="69" spans="2:12" s="1" customFormat="1" ht="21.75" customHeight="1">
      <c r="B69" s="32"/>
      <c r="L69" s="32"/>
    </row>
    <row r="70" spans="2:12" s="1" customFormat="1" ht="7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7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5" customHeight="1">
      <c r="B75" s="32"/>
      <c r="C75" s="21" t="s">
        <v>105</v>
      </c>
      <c r="L75" s="32"/>
    </row>
    <row r="76" spans="2:12" s="1" customFormat="1" ht="7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01" t="str">
        <f>E7</f>
        <v>III/1114 Líšno svah a část vozovky</v>
      </c>
      <c r="F78" s="302"/>
      <c r="G78" s="302"/>
      <c r="H78" s="302"/>
      <c r="L78" s="32"/>
    </row>
    <row r="79" spans="2:12" s="1" customFormat="1" ht="12" customHeight="1">
      <c r="B79" s="32"/>
      <c r="C79" s="27" t="s">
        <v>90</v>
      </c>
      <c r="L79" s="32"/>
    </row>
    <row r="80" spans="2:12" s="1" customFormat="1" ht="16.5" customHeight="1">
      <c r="B80" s="32"/>
      <c r="E80" s="283" t="str">
        <f>E9</f>
        <v>SO 101 - Objekty pozemních komunikací</v>
      </c>
      <c r="F80" s="303"/>
      <c r="G80" s="303"/>
      <c r="H80" s="303"/>
      <c r="L80" s="32"/>
    </row>
    <row r="81" spans="2:65" s="1" customFormat="1" ht="7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>Líšno</v>
      </c>
      <c r="I82" s="27" t="s">
        <v>23</v>
      </c>
      <c r="J82" s="49" t="str">
        <f>IF(J12="","",J12)</f>
        <v>23. 11. 2023</v>
      </c>
      <c r="L82" s="32"/>
    </row>
    <row r="83" spans="2:65" s="1" customFormat="1" ht="7" customHeight="1">
      <c r="B83" s="32"/>
      <c r="L83" s="32"/>
    </row>
    <row r="84" spans="2:65" s="1" customFormat="1" ht="25.65" customHeight="1">
      <c r="B84" s="32"/>
      <c r="C84" s="27" t="s">
        <v>25</v>
      </c>
      <c r="F84" s="25" t="str">
        <f>E15</f>
        <v>KRAJSKÁ SPRÁVA A ÚDRŽBA SILNIC STŘEDOČESKÉHO KRAJE</v>
      </c>
      <c r="I84" s="27" t="s">
        <v>31</v>
      </c>
      <c r="J84" s="30" t="str">
        <f>E21</f>
        <v>360 DEGREES CONSTRUCT s.r.o.</v>
      </c>
      <c r="L84" s="32"/>
    </row>
    <row r="85" spans="2:65" s="1" customFormat="1" ht="15.15" customHeight="1">
      <c r="B85" s="32"/>
      <c r="C85" s="27" t="s">
        <v>29</v>
      </c>
      <c r="F85" s="25" t="str">
        <f>IF(E18="","",E18)</f>
        <v>Vyplň údaj</v>
      </c>
      <c r="I85" s="27" t="s">
        <v>34</v>
      </c>
      <c r="J85" s="30" t="str">
        <f>E24</f>
        <v xml:space="preserve"> </v>
      </c>
      <c r="L85" s="32"/>
    </row>
    <row r="86" spans="2:65" s="1" customFormat="1" ht="10.25" customHeight="1">
      <c r="B86" s="32"/>
      <c r="L86" s="32"/>
    </row>
    <row r="87" spans="2:65" s="10" customFormat="1" ht="29.25" customHeight="1">
      <c r="B87" s="107"/>
      <c r="C87" s="108" t="s">
        <v>106</v>
      </c>
      <c r="D87" s="109" t="s">
        <v>57</v>
      </c>
      <c r="E87" s="109" t="s">
        <v>53</v>
      </c>
      <c r="F87" s="109" t="s">
        <v>54</v>
      </c>
      <c r="G87" s="109" t="s">
        <v>107</v>
      </c>
      <c r="H87" s="109" t="s">
        <v>108</v>
      </c>
      <c r="I87" s="109" t="s">
        <v>109</v>
      </c>
      <c r="J87" s="110" t="s">
        <v>94</v>
      </c>
      <c r="K87" s="111" t="s">
        <v>110</v>
      </c>
      <c r="L87" s="107"/>
      <c r="M87" s="56" t="s">
        <v>19</v>
      </c>
      <c r="N87" s="57" t="s">
        <v>42</v>
      </c>
      <c r="O87" s="57" t="s">
        <v>111</v>
      </c>
      <c r="P87" s="57" t="s">
        <v>112</v>
      </c>
      <c r="Q87" s="57" t="s">
        <v>113</v>
      </c>
      <c r="R87" s="57" t="s">
        <v>114</v>
      </c>
      <c r="S87" s="57" t="s">
        <v>115</v>
      </c>
      <c r="T87" s="58" t="s">
        <v>116</v>
      </c>
    </row>
    <row r="88" spans="2:65" s="1" customFormat="1" ht="22.75" customHeight="1">
      <c r="B88" s="32"/>
      <c r="C88" s="61" t="s">
        <v>117</v>
      </c>
      <c r="J88" s="112">
        <f>BK88</f>
        <v>0</v>
      </c>
      <c r="L88" s="32"/>
      <c r="M88" s="59"/>
      <c r="N88" s="50"/>
      <c r="O88" s="50"/>
      <c r="P88" s="113">
        <f>P89</f>
        <v>0</v>
      </c>
      <c r="Q88" s="50"/>
      <c r="R88" s="113">
        <f>R89</f>
        <v>632.56968175238796</v>
      </c>
      <c r="S88" s="50"/>
      <c r="T88" s="114">
        <f>T89</f>
        <v>76.245000000000005</v>
      </c>
      <c r="AT88" s="17" t="s">
        <v>71</v>
      </c>
      <c r="AU88" s="17" t="s">
        <v>95</v>
      </c>
      <c r="BK88" s="115">
        <f>BK89</f>
        <v>0</v>
      </c>
    </row>
    <row r="89" spans="2:65" s="11" customFormat="1" ht="25.9" customHeight="1">
      <c r="B89" s="116"/>
      <c r="D89" s="117" t="s">
        <v>71</v>
      </c>
      <c r="E89" s="118" t="s">
        <v>118</v>
      </c>
      <c r="F89" s="118" t="s">
        <v>119</v>
      </c>
      <c r="I89" s="119"/>
      <c r="J89" s="120">
        <f>BK89</f>
        <v>0</v>
      </c>
      <c r="L89" s="116"/>
      <c r="M89" s="121"/>
      <c r="P89" s="122">
        <f>P90+P205+P230+P238+P260+P285+P301+P309</f>
        <v>0</v>
      </c>
      <c r="R89" s="122">
        <f>R90+R205+R230+R238+R260+R285+R301+R309</f>
        <v>632.56968175238796</v>
      </c>
      <c r="T89" s="123">
        <f>T90+T205+T230+T238+T260+T285+T301+T309</f>
        <v>76.245000000000005</v>
      </c>
      <c r="AR89" s="117" t="s">
        <v>80</v>
      </c>
      <c r="AT89" s="124" t="s">
        <v>71</v>
      </c>
      <c r="AU89" s="124" t="s">
        <v>72</v>
      </c>
      <c r="AY89" s="117" t="s">
        <v>120</v>
      </c>
      <c r="BK89" s="125">
        <f>BK90+BK205+BK230+BK238+BK260+BK285+BK301+BK309</f>
        <v>0</v>
      </c>
    </row>
    <row r="90" spans="2:65" s="11" customFormat="1" ht="22.75" customHeight="1">
      <c r="B90" s="116"/>
      <c r="D90" s="117" t="s">
        <v>71</v>
      </c>
      <c r="E90" s="126" t="s">
        <v>80</v>
      </c>
      <c r="F90" s="126" t="s">
        <v>121</v>
      </c>
      <c r="I90" s="119"/>
      <c r="J90" s="127">
        <f>BK90</f>
        <v>0</v>
      </c>
      <c r="L90" s="116"/>
      <c r="M90" s="121"/>
      <c r="P90" s="122">
        <f>SUM(P91:P204)</f>
        <v>0</v>
      </c>
      <c r="R90" s="122">
        <f>SUM(R91:R204)</f>
        <v>106.44151385000001</v>
      </c>
      <c r="T90" s="123">
        <f>SUM(T91:T204)</f>
        <v>76.245000000000005</v>
      </c>
      <c r="AR90" s="117" t="s">
        <v>80</v>
      </c>
      <c r="AT90" s="124" t="s">
        <v>71</v>
      </c>
      <c r="AU90" s="124" t="s">
        <v>80</v>
      </c>
      <c r="AY90" s="117" t="s">
        <v>120</v>
      </c>
      <c r="BK90" s="125">
        <f>SUM(BK91:BK204)</f>
        <v>0</v>
      </c>
    </row>
    <row r="91" spans="2:65" s="1" customFormat="1" ht="44.25" customHeight="1">
      <c r="B91" s="32"/>
      <c r="C91" s="128" t="s">
        <v>80</v>
      </c>
      <c r="D91" s="128" t="s">
        <v>122</v>
      </c>
      <c r="E91" s="129" t="s">
        <v>123</v>
      </c>
      <c r="F91" s="130" t="s">
        <v>124</v>
      </c>
      <c r="G91" s="131" t="s">
        <v>125</v>
      </c>
      <c r="H91" s="132">
        <v>1</v>
      </c>
      <c r="I91" s="133"/>
      <c r="J91" s="134">
        <f>ROUND(I91*H91,2)</f>
        <v>0</v>
      </c>
      <c r="K91" s="135"/>
      <c r="L91" s="32"/>
      <c r="M91" s="136" t="s">
        <v>19</v>
      </c>
      <c r="N91" s="137" t="s">
        <v>43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126</v>
      </c>
      <c r="AT91" s="140" t="s">
        <v>122</v>
      </c>
      <c r="AU91" s="140" t="s">
        <v>82</v>
      </c>
      <c r="AY91" s="17" t="s">
        <v>120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7" t="s">
        <v>80</v>
      </c>
      <c r="BK91" s="141">
        <f>ROUND(I91*H91,2)</f>
        <v>0</v>
      </c>
      <c r="BL91" s="17" t="s">
        <v>126</v>
      </c>
      <c r="BM91" s="140" t="s">
        <v>127</v>
      </c>
    </row>
    <row r="92" spans="2:65" s="1" customFormat="1" ht="10">
      <c r="B92" s="32"/>
      <c r="D92" s="142" t="s">
        <v>128</v>
      </c>
      <c r="F92" s="143" t="s">
        <v>129</v>
      </c>
      <c r="I92" s="144"/>
      <c r="L92" s="32"/>
      <c r="M92" s="145"/>
      <c r="T92" s="53"/>
      <c r="AT92" s="17" t="s">
        <v>128</v>
      </c>
      <c r="AU92" s="17" t="s">
        <v>82</v>
      </c>
    </row>
    <row r="93" spans="2:65" s="1" customFormat="1" ht="37.75" customHeight="1">
      <c r="B93" s="32"/>
      <c r="C93" s="128" t="s">
        <v>82</v>
      </c>
      <c r="D93" s="128" t="s">
        <v>122</v>
      </c>
      <c r="E93" s="129" t="s">
        <v>130</v>
      </c>
      <c r="F93" s="130" t="s">
        <v>131</v>
      </c>
      <c r="G93" s="131" t="s">
        <v>125</v>
      </c>
      <c r="H93" s="132">
        <v>4</v>
      </c>
      <c r="I93" s="133"/>
      <c r="J93" s="134">
        <f>ROUND(I93*H93,2)</f>
        <v>0</v>
      </c>
      <c r="K93" s="135"/>
      <c r="L93" s="32"/>
      <c r="M93" s="136" t="s">
        <v>19</v>
      </c>
      <c r="N93" s="137" t="s">
        <v>43</v>
      </c>
      <c r="P93" s="138">
        <f>O93*H93</f>
        <v>0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126</v>
      </c>
      <c r="AT93" s="140" t="s">
        <v>122</v>
      </c>
      <c r="AU93" s="140" t="s">
        <v>82</v>
      </c>
      <c r="AY93" s="17" t="s">
        <v>120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80</v>
      </c>
      <c r="BK93" s="141">
        <f>ROUND(I93*H93,2)</f>
        <v>0</v>
      </c>
      <c r="BL93" s="17" t="s">
        <v>126</v>
      </c>
      <c r="BM93" s="140" t="s">
        <v>132</v>
      </c>
    </row>
    <row r="94" spans="2:65" s="1" customFormat="1" ht="10">
      <c r="B94" s="32"/>
      <c r="D94" s="142" t="s">
        <v>128</v>
      </c>
      <c r="F94" s="143" t="s">
        <v>133</v>
      </c>
      <c r="I94" s="144"/>
      <c r="L94" s="32"/>
      <c r="M94" s="145"/>
      <c r="T94" s="53"/>
      <c r="AT94" s="17" t="s">
        <v>128</v>
      </c>
      <c r="AU94" s="17" t="s">
        <v>82</v>
      </c>
    </row>
    <row r="95" spans="2:65" s="1" customFormat="1" ht="33" customHeight="1">
      <c r="B95" s="32"/>
      <c r="C95" s="128" t="s">
        <v>134</v>
      </c>
      <c r="D95" s="128" t="s">
        <v>122</v>
      </c>
      <c r="E95" s="129" t="s">
        <v>135</v>
      </c>
      <c r="F95" s="130" t="s">
        <v>136</v>
      </c>
      <c r="G95" s="131" t="s">
        <v>125</v>
      </c>
      <c r="H95" s="132">
        <v>5</v>
      </c>
      <c r="I95" s="133"/>
      <c r="J95" s="134">
        <f>ROUND(I95*H95,2)</f>
        <v>0</v>
      </c>
      <c r="K95" s="135"/>
      <c r="L95" s="32"/>
      <c r="M95" s="136" t="s">
        <v>19</v>
      </c>
      <c r="N95" s="137" t="s">
        <v>43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126</v>
      </c>
      <c r="AT95" s="140" t="s">
        <v>122</v>
      </c>
      <c r="AU95" s="140" t="s">
        <v>82</v>
      </c>
      <c r="AY95" s="17" t="s">
        <v>120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80</v>
      </c>
      <c r="BK95" s="141">
        <f>ROUND(I95*H95,2)</f>
        <v>0</v>
      </c>
      <c r="BL95" s="17" t="s">
        <v>126</v>
      </c>
      <c r="BM95" s="140" t="s">
        <v>137</v>
      </c>
    </row>
    <row r="96" spans="2:65" s="1" customFormat="1" ht="10">
      <c r="B96" s="32"/>
      <c r="D96" s="142" t="s">
        <v>128</v>
      </c>
      <c r="F96" s="143" t="s">
        <v>138</v>
      </c>
      <c r="I96" s="144"/>
      <c r="L96" s="32"/>
      <c r="M96" s="145"/>
      <c r="T96" s="53"/>
      <c r="AT96" s="17" t="s">
        <v>128</v>
      </c>
      <c r="AU96" s="17" t="s">
        <v>82</v>
      </c>
    </row>
    <row r="97" spans="2:65" s="1" customFormat="1" ht="24.15" customHeight="1">
      <c r="B97" s="32"/>
      <c r="C97" s="128" t="s">
        <v>126</v>
      </c>
      <c r="D97" s="128" t="s">
        <v>122</v>
      </c>
      <c r="E97" s="129" t="s">
        <v>139</v>
      </c>
      <c r="F97" s="130" t="s">
        <v>140</v>
      </c>
      <c r="G97" s="131" t="s">
        <v>125</v>
      </c>
      <c r="H97" s="132">
        <v>5</v>
      </c>
      <c r="I97" s="133"/>
      <c r="J97" s="134">
        <f>ROUND(I97*H97,2)</f>
        <v>0</v>
      </c>
      <c r="K97" s="135"/>
      <c r="L97" s="32"/>
      <c r="M97" s="136" t="s">
        <v>19</v>
      </c>
      <c r="N97" s="137" t="s">
        <v>43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126</v>
      </c>
      <c r="AT97" s="140" t="s">
        <v>122</v>
      </c>
      <c r="AU97" s="140" t="s">
        <v>82</v>
      </c>
      <c r="AY97" s="17" t="s">
        <v>120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80</v>
      </c>
      <c r="BK97" s="141">
        <f>ROUND(I97*H97,2)</f>
        <v>0</v>
      </c>
      <c r="BL97" s="17" t="s">
        <v>126</v>
      </c>
      <c r="BM97" s="140" t="s">
        <v>141</v>
      </c>
    </row>
    <row r="98" spans="2:65" s="1" customFormat="1" ht="10">
      <c r="B98" s="32"/>
      <c r="D98" s="142" t="s">
        <v>128</v>
      </c>
      <c r="F98" s="143" t="s">
        <v>142</v>
      </c>
      <c r="I98" s="144"/>
      <c r="L98" s="32"/>
      <c r="M98" s="145"/>
      <c r="T98" s="53"/>
      <c r="AT98" s="17" t="s">
        <v>128</v>
      </c>
      <c r="AU98" s="17" t="s">
        <v>82</v>
      </c>
    </row>
    <row r="99" spans="2:65" s="1" customFormat="1" ht="49" customHeight="1">
      <c r="B99" s="32"/>
      <c r="C99" s="128" t="s">
        <v>143</v>
      </c>
      <c r="D99" s="128" t="s">
        <v>122</v>
      </c>
      <c r="E99" s="129" t="s">
        <v>144</v>
      </c>
      <c r="F99" s="130" t="s">
        <v>145</v>
      </c>
      <c r="G99" s="131" t="s">
        <v>146</v>
      </c>
      <c r="H99" s="132">
        <v>255</v>
      </c>
      <c r="I99" s="133"/>
      <c r="J99" s="134">
        <f>ROUND(I99*H99,2)</f>
        <v>0</v>
      </c>
      <c r="K99" s="135"/>
      <c r="L99" s="32"/>
      <c r="M99" s="136" t="s">
        <v>19</v>
      </c>
      <c r="N99" s="137" t="s">
        <v>43</v>
      </c>
      <c r="P99" s="138">
        <f>O99*H99</f>
        <v>0</v>
      </c>
      <c r="Q99" s="138">
        <v>3.025E-5</v>
      </c>
      <c r="R99" s="138">
        <f>Q99*H99</f>
        <v>7.7137500000000001E-3</v>
      </c>
      <c r="S99" s="138">
        <v>6.9000000000000006E-2</v>
      </c>
      <c r="T99" s="139">
        <f>S99*H99</f>
        <v>17.595000000000002</v>
      </c>
      <c r="AR99" s="140" t="s">
        <v>126</v>
      </c>
      <c r="AT99" s="140" t="s">
        <v>122</v>
      </c>
      <c r="AU99" s="140" t="s">
        <v>82</v>
      </c>
      <c r="AY99" s="17" t="s">
        <v>120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80</v>
      </c>
      <c r="BK99" s="141">
        <f>ROUND(I99*H99,2)</f>
        <v>0</v>
      </c>
      <c r="BL99" s="17" t="s">
        <v>126</v>
      </c>
      <c r="BM99" s="140" t="s">
        <v>147</v>
      </c>
    </row>
    <row r="100" spans="2:65" s="1" customFormat="1" ht="10">
      <c r="B100" s="32"/>
      <c r="D100" s="142" t="s">
        <v>128</v>
      </c>
      <c r="F100" s="143" t="s">
        <v>148</v>
      </c>
      <c r="I100" s="144"/>
      <c r="L100" s="32"/>
      <c r="M100" s="145"/>
      <c r="T100" s="53"/>
      <c r="AT100" s="17" t="s">
        <v>128</v>
      </c>
      <c r="AU100" s="17" t="s">
        <v>82</v>
      </c>
    </row>
    <row r="101" spans="2:65" s="1" customFormat="1" ht="49" customHeight="1">
      <c r="B101" s="32"/>
      <c r="C101" s="128" t="s">
        <v>149</v>
      </c>
      <c r="D101" s="128" t="s">
        <v>122</v>
      </c>
      <c r="E101" s="129" t="s">
        <v>150</v>
      </c>
      <c r="F101" s="130" t="s">
        <v>151</v>
      </c>
      <c r="G101" s="131" t="s">
        <v>146</v>
      </c>
      <c r="H101" s="132">
        <v>255</v>
      </c>
      <c r="I101" s="133"/>
      <c r="J101" s="134">
        <f>ROUND(I101*H101,2)</f>
        <v>0</v>
      </c>
      <c r="K101" s="135"/>
      <c r="L101" s="32"/>
      <c r="M101" s="136" t="s">
        <v>19</v>
      </c>
      <c r="N101" s="137" t="s">
        <v>43</v>
      </c>
      <c r="P101" s="138">
        <f>O101*H101</f>
        <v>0</v>
      </c>
      <c r="Q101" s="138">
        <v>9.2219999999999995E-5</v>
      </c>
      <c r="R101" s="138">
        <f>Q101*H101</f>
        <v>2.3516099999999998E-2</v>
      </c>
      <c r="S101" s="138">
        <v>0.23</v>
      </c>
      <c r="T101" s="139">
        <f>S101*H101</f>
        <v>58.650000000000006</v>
      </c>
      <c r="AR101" s="140" t="s">
        <v>126</v>
      </c>
      <c r="AT101" s="140" t="s">
        <v>122</v>
      </c>
      <c r="AU101" s="140" t="s">
        <v>82</v>
      </c>
      <c r="AY101" s="17" t="s">
        <v>120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80</v>
      </c>
      <c r="BK101" s="141">
        <f>ROUND(I101*H101,2)</f>
        <v>0</v>
      </c>
      <c r="BL101" s="17" t="s">
        <v>126</v>
      </c>
      <c r="BM101" s="140" t="s">
        <v>152</v>
      </c>
    </row>
    <row r="102" spans="2:65" s="1" customFormat="1" ht="10">
      <c r="B102" s="32"/>
      <c r="D102" s="142" t="s">
        <v>128</v>
      </c>
      <c r="F102" s="143" t="s">
        <v>153</v>
      </c>
      <c r="I102" s="144"/>
      <c r="L102" s="32"/>
      <c r="M102" s="145"/>
      <c r="T102" s="53"/>
      <c r="AT102" s="17" t="s">
        <v>128</v>
      </c>
      <c r="AU102" s="17" t="s">
        <v>82</v>
      </c>
    </row>
    <row r="103" spans="2:65" s="1" customFormat="1" ht="24.15" customHeight="1">
      <c r="B103" s="32"/>
      <c r="C103" s="128" t="s">
        <v>154</v>
      </c>
      <c r="D103" s="128" t="s">
        <v>122</v>
      </c>
      <c r="E103" s="129" t="s">
        <v>155</v>
      </c>
      <c r="F103" s="130" t="s">
        <v>156</v>
      </c>
      <c r="G103" s="131" t="s">
        <v>146</v>
      </c>
      <c r="H103" s="132">
        <v>153</v>
      </c>
      <c r="I103" s="133"/>
      <c r="J103" s="134">
        <f>ROUND(I103*H103,2)</f>
        <v>0</v>
      </c>
      <c r="K103" s="135"/>
      <c r="L103" s="32"/>
      <c r="M103" s="136" t="s">
        <v>19</v>
      </c>
      <c r="N103" s="137" t="s">
        <v>43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126</v>
      </c>
      <c r="AT103" s="140" t="s">
        <v>122</v>
      </c>
      <c r="AU103" s="140" t="s">
        <v>82</v>
      </c>
      <c r="AY103" s="17" t="s">
        <v>120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80</v>
      </c>
      <c r="BK103" s="141">
        <f>ROUND(I103*H103,2)</f>
        <v>0</v>
      </c>
      <c r="BL103" s="17" t="s">
        <v>126</v>
      </c>
      <c r="BM103" s="140" t="s">
        <v>157</v>
      </c>
    </row>
    <row r="104" spans="2:65" s="1" customFormat="1" ht="10">
      <c r="B104" s="32"/>
      <c r="D104" s="142" t="s">
        <v>128</v>
      </c>
      <c r="F104" s="143" t="s">
        <v>158</v>
      </c>
      <c r="I104" s="144"/>
      <c r="L104" s="32"/>
      <c r="M104" s="145"/>
      <c r="T104" s="53"/>
      <c r="AT104" s="17" t="s">
        <v>128</v>
      </c>
      <c r="AU104" s="17" t="s">
        <v>82</v>
      </c>
    </row>
    <row r="105" spans="2:65" s="12" customFormat="1" ht="10">
      <c r="B105" s="146"/>
      <c r="D105" s="147" t="s">
        <v>159</v>
      </c>
      <c r="E105" s="148" t="s">
        <v>19</v>
      </c>
      <c r="F105" s="149" t="s">
        <v>160</v>
      </c>
      <c r="H105" s="150">
        <v>50</v>
      </c>
      <c r="I105" s="151"/>
      <c r="L105" s="146"/>
      <c r="M105" s="152"/>
      <c r="T105" s="153"/>
      <c r="AT105" s="148" t="s">
        <v>159</v>
      </c>
      <c r="AU105" s="148" t="s">
        <v>82</v>
      </c>
      <c r="AV105" s="12" t="s">
        <v>82</v>
      </c>
      <c r="AW105" s="12" t="s">
        <v>33</v>
      </c>
      <c r="AX105" s="12" t="s">
        <v>72</v>
      </c>
      <c r="AY105" s="148" t="s">
        <v>120</v>
      </c>
    </row>
    <row r="106" spans="2:65" s="12" customFormat="1" ht="10">
      <c r="B106" s="146"/>
      <c r="D106" s="147" t="s">
        <v>159</v>
      </c>
      <c r="E106" s="148" t="s">
        <v>19</v>
      </c>
      <c r="F106" s="149" t="s">
        <v>161</v>
      </c>
      <c r="H106" s="150">
        <v>103</v>
      </c>
      <c r="I106" s="151"/>
      <c r="L106" s="146"/>
      <c r="M106" s="152"/>
      <c r="T106" s="153"/>
      <c r="AT106" s="148" t="s">
        <v>159</v>
      </c>
      <c r="AU106" s="148" t="s">
        <v>82</v>
      </c>
      <c r="AV106" s="12" t="s">
        <v>82</v>
      </c>
      <c r="AW106" s="12" t="s">
        <v>33</v>
      </c>
      <c r="AX106" s="12" t="s">
        <v>72</v>
      </c>
      <c r="AY106" s="148" t="s">
        <v>120</v>
      </c>
    </row>
    <row r="107" spans="2:65" s="13" customFormat="1" ht="10">
      <c r="B107" s="154"/>
      <c r="D107" s="147" t="s">
        <v>159</v>
      </c>
      <c r="E107" s="155" t="s">
        <v>19</v>
      </c>
      <c r="F107" s="156" t="s">
        <v>162</v>
      </c>
      <c r="H107" s="157">
        <v>153</v>
      </c>
      <c r="I107" s="158"/>
      <c r="L107" s="154"/>
      <c r="M107" s="159"/>
      <c r="T107" s="160"/>
      <c r="AT107" s="155" t="s">
        <v>159</v>
      </c>
      <c r="AU107" s="155" t="s">
        <v>82</v>
      </c>
      <c r="AV107" s="13" t="s">
        <v>126</v>
      </c>
      <c r="AW107" s="13" t="s">
        <v>33</v>
      </c>
      <c r="AX107" s="13" t="s">
        <v>80</v>
      </c>
      <c r="AY107" s="155" t="s">
        <v>120</v>
      </c>
    </row>
    <row r="108" spans="2:65" s="1" customFormat="1" ht="33" customHeight="1">
      <c r="B108" s="32"/>
      <c r="C108" s="128" t="s">
        <v>163</v>
      </c>
      <c r="D108" s="128" t="s">
        <v>122</v>
      </c>
      <c r="E108" s="129" t="s">
        <v>164</v>
      </c>
      <c r="F108" s="130" t="s">
        <v>165</v>
      </c>
      <c r="G108" s="131" t="s">
        <v>166</v>
      </c>
      <c r="H108" s="132">
        <v>112.2</v>
      </c>
      <c r="I108" s="133"/>
      <c r="J108" s="134">
        <f>ROUND(I108*H108,2)</f>
        <v>0</v>
      </c>
      <c r="K108" s="135"/>
      <c r="L108" s="32"/>
      <c r="M108" s="136" t="s">
        <v>19</v>
      </c>
      <c r="N108" s="137" t="s">
        <v>43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126</v>
      </c>
      <c r="AT108" s="140" t="s">
        <v>122</v>
      </c>
      <c r="AU108" s="140" t="s">
        <v>82</v>
      </c>
      <c r="AY108" s="17" t="s">
        <v>120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7" t="s">
        <v>80</v>
      </c>
      <c r="BK108" s="141">
        <f>ROUND(I108*H108,2)</f>
        <v>0</v>
      </c>
      <c r="BL108" s="17" t="s">
        <v>126</v>
      </c>
      <c r="BM108" s="140" t="s">
        <v>167</v>
      </c>
    </row>
    <row r="109" spans="2:65" s="1" customFormat="1" ht="10">
      <c r="B109" s="32"/>
      <c r="D109" s="142" t="s">
        <v>128</v>
      </c>
      <c r="F109" s="143" t="s">
        <v>168</v>
      </c>
      <c r="I109" s="144"/>
      <c r="L109" s="32"/>
      <c r="M109" s="145"/>
      <c r="T109" s="53"/>
      <c r="AT109" s="17" t="s">
        <v>128</v>
      </c>
      <c r="AU109" s="17" t="s">
        <v>82</v>
      </c>
    </row>
    <row r="110" spans="2:65" s="14" customFormat="1" ht="10">
      <c r="B110" s="161"/>
      <c r="D110" s="147" t="s">
        <v>159</v>
      </c>
      <c r="E110" s="162" t="s">
        <v>19</v>
      </c>
      <c r="F110" s="163" t="s">
        <v>169</v>
      </c>
      <c r="H110" s="162" t="s">
        <v>19</v>
      </c>
      <c r="I110" s="164"/>
      <c r="L110" s="161"/>
      <c r="M110" s="165"/>
      <c r="T110" s="166"/>
      <c r="AT110" s="162" t="s">
        <v>159</v>
      </c>
      <c r="AU110" s="162" t="s">
        <v>82</v>
      </c>
      <c r="AV110" s="14" t="s">
        <v>80</v>
      </c>
      <c r="AW110" s="14" t="s">
        <v>33</v>
      </c>
      <c r="AX110" s="14" t="s">
        <v>72</v>
      </c>
      <c r="AY110" s="162" t="s">
        <v>120</v>
      </c>
    </row>
    <row r="111" spans="2:65" s="12" customFormat="1" ht="10">
      <c r="B111" s="146"/>
      <c r="D111" s="147" t="s">
        <v>159</v>
      </c>
      <c r="E111" s="148" t="s">
        <v>19</v>
      </c>
      <c r="F111" s="149" t="s">
        <v>170</v>
      </c>
      <c r="H111" s="150">
        <v>112.2</v>
      </c>
      <c r="I111" s="151"/>
      <c r="L111" s="146"/>
      <c r="M111" s="152"/>
      <c r="T111" s="153"/>
      <c r="AT111" s="148" t="s">
        <v>159</v>
      </c>
      <c r="AU111" s="148" t="s">
        <v>82</v>
      </c>
      <c r="AV111" s="12" t="s">
        <v>82</v>
      </c>
      <c r="AW111" s="12" t="s">
        <v>33</v>
      </c>
      <c r="AX111" s="12" t="s">
        <v>80</v>
      </c>
      <c r="AY111" s="148" t="s">
        <v>120</v>
      </c>
    </row>
    <row r="112" spans="2:65" s="1" customFormat="1" ht="49" customHeight="1">
      <c r="B112" s="32"/>
      <c r="C112" s="128" t="s">
        <v>171</v>
      </c>
      <c r="D112" s="128" t="s">
        <v>122</v>
      </c>
      <c r="E112" s="129" t="s">
        <v>172</v>
      </c>
      <c r="F112" s="130" t="s">
        <v>173</v>
      </c>
      <c r="G112" s="131" t="s">
        <v>166</v>
      </c>
      <c r="H112" s="132">
        <v>24</v>
      </c>
      <c r="I112" s="133"/>
      <c r="J112" s="134">
        <f>ROUND(I112*H112,2)</f>
        <v>0</v>
      </c>
      <c r="K112" s="135"/>
      <c r="L112" s="32"/>
      <c r="M112" s="136" t="s">
        <v>19</v>
      </c>
      <c r="N112" s="137" t="s">
        <v>43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126</v>
      </c>
      <c r="AT112" s="140" t="s">
        <v>122</v>
      </c>
      <c r="AU112" s="140" t="s">
        <v>82</v>
      </c>
      <c r="AY112" s="17" t="s">
        <v>120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80</v>
      </c>
      <c r="BK112" s="141">
        <f>ROUND(I112*H112,2)</f>
        <v>0</v>
      </c>
      <c r="BL112" s="17" t="s">
        <v>126</v>
      </c>
      <c r="BM112" s="140" t="s">
        <v>174</v>
      </c>
    </row>
    <row r="113" spans="2:65" s="1" customFormat="1" ht="10">
      <c r="B113" s="32"/>
      <c r="D113" s="142" t="s">
        <v>128</v>
      </c>
      <c r="F113" s="143" t="s">
        <v>175</v>
      </c>
      <c r="I113" s="144"/>
      <c r="L113" s="32"/>
      <c r="M113" s="145"/>
      <c r="T113" s="53"/>
      <c r="AT113" s="17" t="s">
        <v>128</v>
      </c>
      <c r="AU113" s="17" t="s">
        <v>82</v>
      </c>
    </row>
    <row r="114" spans="2:65" s="14" customFormat="1" ht="10">
      <c r="B114" s="161"/>
      <c r="D114" s="147" t="s">
        <v>159</v>
      </c>
      <c r="E114" s="162" t="s">
        <v>19</v>
      </c>
      <c r="F114" s="163" t="s">
        <v>176</v>
      </c>
      <c r="H114" s="162" t="s">
        <v>19</v>
      </c>
      <c r="I114" s="164"/>
      <c r="L114" s="161"/>
      <c r="M114" s="165"/>
      <c r="T114" s="166"/>
      <c r="AT114" s="162" t="s">
        <v>159</v>
      </c>
      <c r="AU114" s="162" t="s">
        <v>82</v>
      </c>
      <c r="AV114" s="14" t="s">
        <v>80</v>
      </c>
      <c r="AW114" s="14" t="s">
        <v>33</v>
      </c>
      <c r="AX114" s="14" t="s">
        <v>72</v>
      </c>
      <c r="AY114" s="162" t="s">
        <v>120</v>
      </c>
    </row>
    <row r="115" spans="2:65" s="12" customFormat="1" ht="10">
      <c r="B115" s="146"/>
      <c r="D115" s="147" t="s">
        <v>159</v>
      </c>
      <c r="E115" s="148" t="s">
        <v>19</v>
      </c>
      <c r="F115" s="149" t="s">
        <v>177</v>
      </c>
      <c r="H115" s="150">
        <v>24</v>
      </c>
      <c r="I115" s="151"/>
      <c r="L115" s="146"/>
      <c r="M115" s="152"/>
      <c r="T115" s="153"/>
      <c r="AT115" s="148" t="s">
        <v>159</v>
      </c>
      <c r="AU115" s="148" t="s">
        <v>82</v>
      </c>
      <c r="AV115" s="12" t="s">
        <v>82</v>
      </c>
      <c r="AW115" s="12" t="s">
        <v>33</v>
      </c>
      <c r="AX115" s="12" t="s">
        <v>80</v>
      </c>
      <c r="AY115" s="148" t="s">
        <v>120</v>
      </c>
    </row>
    <row r="116" spans="2:65" s="1" customFormat="1" ht="44.25" customHeight="1">
      <c r="B116" s="32"/>
      <c r="C116" s="128" t="s">
        <v>178</v>
      </c>
      <c r="D116" s="128" t="s">
        <v>122</v>
      </c>
      <c r="E116" s="129" t="s">
        <v>179</v>
      </c>
      <c r="F116" s="130" t="s">
        <v>180</v>
      </c>
      <c r="G116" s="131" t="s">
        <v>166</v>
      </c>
      <c r="H116" s="132">
        <v>3.96</v>
      </c>
      <c r="I116" s="133"/>
      <c r="J116" s="134">
        <f>ROUND(I116*H116,2)</f>
        <v>0</v>
      </c>
      <c r="K116" s="135"/>
      <c r="L116" s="32"/>
      <c r="M116" s="136" t="s">
        <v>19</v>
      </c>
      <c r="N116" s="137" t="s">
        <v>43</v>
      </c>
      <c r="P116" s="138">
        <f>O116*H116</f>
        <v>0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126</v>
      </c>
      <c r="AT116" s="140" t="s">
        <v>122</v>
      </c>
      <c r="AU116" s="140" t="s">
        <v>82</v>
      </c>
      <c r="AY116" s="17" t="s">
        <v>120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80</v>
      </c>
      <c r="BK116" s="141">
        <f>ROUND(I116*H116,2)</f>
        <v>0</v>
      </c>
      <c r="BL116" s="17" t="s">
        <v>126</v>
      </c>
      <c r="BM116" s="140" t="s">
        <v>181</v>
      </c>
    </row>
    <row r="117" spans="2:65" s="1" customFormat="1" ht="10">
      <c r="B117" s="32"/>
      <c r="D117" s="142" t="s">
        <v>128</v>
      </c>
      <c r="F117" s="143" t="s">
        <v>182</v>
      </c>
      <c r="I117" s="144"/>
      <c r="L117" s="32"/>
      <c r="M117" s="145"/>
      <c r="T117" s="53"/>
      <c r="AT117" s="17" t="s">
        <v>128</v>
      </c>
      <c r="AU117" s="17" t="s">
        <v>82</v>
      </c>
    </row>
    <row r="118" spans="2:65" s="14" customFormat="1" ht="10">
      <c r="B118" s="161"/>
      <c r="D118" s="147" t="s">
        <v>159</v>
      </c>
      <c r="E118" s="162" t="s">
        <v>19</v>
      </c>
      <c r="F118" s="163" t="s">
        <v>183</v>
      </c>
      <c r="H118" s="162" t="s">
        <v>19</v>
      </c>
      <c r="I118" s="164"/>
      <c r="L118" s="161"/>
      <c r="M118" s="165"/>
      <c r="T118" s="166"/>
      <c r="AT118" s="162" t="s">
        <v>159</v>
      </c>
      <c r="AU118" s="162" t="s">
        <v>82</v>
      </c>
      <c r="AV118" s="14" t="s">
        <v>80</v>
      </c>
      <c r="AW118" s="14" t="s">
        <v>33</v>
      </c>
      <c r="AX118" s="14" t="s">
        <v>72</v>
      </c>
      <c r="AY118" s="162" t="s">
        <v>120</v>
      </c>
    </row>
    <row r="119" spans="2:65" s="12" customFormat="1" ht="10">
      <c r="B119" s="146"/>
      <c r="D119" s="147" t="s">
        <v>159</v>
      </c>
      <c r="E119" s="148" t="s">
        <v>19</v>
      </c>
      <c r="F119" s="149" t="s">
        <v>184</v>
      </c>
      <c r="H119" s="150">
        <v>3.96</v>
      </c>
      <c r="I119" s="151"/>
      <c r="L119" s="146"/>
      <c r="M119" s="152"/>
      <c r="T119" s="153"/>
      <c r="AT119" s="148" t="s">
        <v>159</v>
      </c>
      <c r="AU119" s="148" t="s">
        <v>82</v>
      </c>
      <c r="AV119" s="12" t="s">
        <v>82</v>
      </c>
      <c r="AW119" s="12" t="s">
        <v>33</v>
      </c>
      <c r="AX119" s="12" t="s">
        <v>80</v>
      </c>
      <c r="AY119" s="148" t="s">
        <v>120</v>
      </c>
    </row>
    <row r="120" spans="2:65" s="1" customFormat="1" ht="44.25" customHeight="1">
      <c r="B120" s="32"/>
      <c r="C120" s="128" t="s">
        <v>185</v>
      </c>
      <c r="D120" s="128" t="s">
        <v>122</v>
      </c>
      <c r="E120" s="129" t="s">
        <v>186</v>
      </c>
      <c r="F120" s="130" t="s">
        <v>187</v>
      </c>
      <c r="G120" s="131" t="s">
        <v>166</v>
      </c>
      <c r="H120" s="132">
        <v>38.880000000000003</v>
      </c>
      <c r="I120" s="133"/>
      <c r="J120" s="134">
        <f>ROUND(I120*H120,2)</f>
        <v>0</v>
      </c>
      <c r="K120" s="135"/>
      <c r="L120" s="32"/>
      <c r="M120" s="136" t="s">
        <v>19</v>
      </c>
      <c r="N120" s="137" t="s">
        <v>43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126</v>
      </c>
      <c r="AT120" s="140" t="s">
        <v>122</v>
      </c>
      <c r="AU120" s="140" t="s">
        <v>82</v>
      </c>
      <c r="AY120" s="17" t="s">
        <v>120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80</v>
      </c>
      <c r="BK120" s="141">
        <f>ROUND(I120*H120,2)</f>
        <v>0</v>
      </c>
      <c r="BL120" s="17" t="s">
        <v>126</v>
      </c>
      <c r="BM120" s="140" t="s">
        <v>188</v>
      </c>
    </row>
    <row r="121" spans="2:65" s="1" customFormat="1" ht="10">
      <c r="B121" s="32"/>
      <c r="D121" s="142" t="s">
        <v>128</v>
      </c>
      <c r="F121" s="143" t="s">
        <v>189</v>
      </c>
      <c r="I121" s="144"/>
      <c r="L121" s="32"/>
      <c r="M121" s="145"/>
      <c r="T121" s="53"/>
      <c r="AT121" s="17" t="s">
        <v>128</v>
      </c>
      <c r="AU121" s="17" t="s">
        <v>82</v>
      </c>
    </row>
    <row r="122" spans="2:65" s="14" customFormat="1" ht="10">
      <c r="B122" s="161"/>
      <c r="D122" s="147" t="s">
        <v>159</v>
      </c>
      <c r="E122" s="162" t="s">
        <v>19</v>
      </c>
      <c r="F122" s="163" t="s">
        <v>190</v>
      </c>
      <c r="H122" s="162" t="s">
        <v>19</v>
      </c>
      <c r="I122" s="164"/>
      <c r="L122" s="161"/>
      <c r="M122" s="165"/>
      <c r="T122" s="166"/>
      <c r="AT122" s="162" t="s">
        <v>159</v>
      </c>
      <c r="AU122" s="162" t="s">
        <v>82</v>
      </c>
      <c r="AV122" s="14" t="s">
        <v>80</v>
      </c>
      <c r="AW122" s="14" t="s">
        <v>33</v>
      </c>
      <c r="AX122" s="14" t="s">
        <v>72</v>
      </c>
      <c r="AY122" s="162" t="s">
        <v>120</v>
      </c>
    </row>
    <row r="123" spans="2:65" s="12" customFormat="1" ht="10">
      <c r="B123" s="146"/>
      <c r="D123" s="147" t="s">
        <v>159</v>
      </c>
      <c r="E123" s="148" t="s">
        <v>19</v>
      </c>
      <c r="F123" s="149" t="s">
        <v>191</v>
      </c>
      <c r="H123" s="150">
        <v>29.28</v>
      </c>
      <c r="I123" s="151"/>
      <c r="L123" s="146"/>
      <c r="M123" s="152"/>
      <c r="T123" s="153"/>
      <c r="AT123" s="148" t="s">
        <v>159</v>
      </c>
      <c r="AU123" s="148" t="s">
        <v>82</v>
      </c>
      <c r="AV123" s="12" t="s">
        <v>82</v>
      </c>
      <c r="AW123" s="12" t="s">
        <v>33</v>
      </c>
      <c r="AX123" s="12" t="s">
        <v>72</v>
      </c>
      <c r="AY123" s="148" t="s">
        <v>120</v>
      </c>
    </row>
    <row r="124" spans="2:65" s="14" customFormat="1" ht="10">
      <c r="B124" s="161"/>
      <c r="D124" s="147" t="s">
        <v>159</v>
      </c>
      <c r="E124" s="162" t="s">
        <v>19</v>
      </c>
      <c r="F124" s="163" t="s">
        <v>192</v>
      </c>
      <c r="H124" s="162" t="s">
        <v>19</v>
      </c>
      <c r="I124" s="164"/>
      <c r="L124" s="161"/>
      <c r="M124" s="165"/>
      <c r="T124" s="166"/>
      <c r="AT124" s="162" t="s">
        <v>159</v>
      </c>
      <c r="AU124" s="162" t="s">
        <v>82</v>
      </c>
      <c r="AV124" s="14" t="s">
        <v>80</v>
      </c>
      <c r="AW124" s="14" t="s">
        <v>33</v>
      </c>
      <c r="AX124" s="14" t="s">
        <v>72</v>
      </c>
      <c r="AY124" s="162" t="s">
        <v>120</v>
      </c>
    </row>
    <row r="125" spans="2:65" s="12" customFormat="1" ht="10">
      <c r="B125" s="146"/>
      <c r="D125" s="147" t="s">
        <v>159</v>
      </c>
      <c r="E125" s="148" t="s">
        <v>19</v>
      </c>
      <c r="F125" s="149" t="s">
        <v>193</v>
      </c>
      <c r="H125" s="150">
        <v>9.6</v>
      </c>
      <c r="I125" s="151"/>
      <c r="L125" s="146"/>
      <c r="M125" s="152"/>
      <c r="T125" s="153"/>
      <c r="AT125" s="148" t="s">
        <v>159</v>
      </c>
      <c r="AU125" s="148" t="s">
        <v>82</v>
      </c>
      <c r="AV125" s="12" t="s">
        <v>82</v>
      </c>
      <c r="AW125" s="12" t="s">
        <v>33</v>
      </c>
      <c r="AX125" s="12" t="s">
        <v>72</v>
      </c>
      <c r="AY125" s="148" t="s">
        <v>120</v>
      </c>
    </row>
    <row r="126" spans="2:65" s="13" customFormat="1" ht="10">
      <c r="B126" s="154"/>
      <c r="D126" s="147" t="s">
        <v>159</v>
      </c>
      <c r="E126" s="155" t="s">
        <v>19</v>
      </c>
      <c r="F126" s="156" t="s">
        <v>162</v>
      </c>
      <c r="H126" s="157">
        <v>38.880000000000003</v>
      </c>
      <c r="I126" s="158"/>
      <c r="L126" s="154"/>
      <c r="M126" s="159"/>
      <c r="T126" s="160"/>
      <c r="AT126" s="155" t="s">
        <v>159</v>
      </c>
      <c r="AU126" s="155" t="s">
        <v>82</v>
      </c>
      <c r="AV126" s="13" t="s">
        <v>126</v>
      </c>
      <c r="AW126" s="13" t="s">
        <v>33</v>
      </c>
      <c r="AX126" s="13" t="s">
        <v>80</v>
      </c>
      <c r="AY126" s="155" t="s">
        <v>120</v>
      </c>
    </row>
    <row r="127" spans="2:65" s="1" customFormat="1" ht="24.15" customHeight="1">
      <c r="B127" s="32"/>
      <c r="C127" s="128" t="s">
        <v>194</v>
      </c>
      <c r="D127" s="128" t="s">
        <v>122</v>
      </c>
      <c r="E127" s="129" t="s">
        <v>195</v>
      </c>
      <c r="F127" s="130" t="s">
        <v>196</v>
      </c>
      <c r="G127" s="131" t="s">
        <v>166</v>
      </c>
      <c r="H127" s="132">
        <v>6.72</v>
      </c>
      <c r="I127" s="133"/>
      <c r="J127" s="134">
        <f>ROUND(I127*H127,2)</f>
        <v>0</v>
      </c>
      <c r="K127" s="135"/>
      <c r="L127" s="32"/>
      <c r="M127" s="136" t="s">
        <v>19</v>
      </c>
      <c r="N127" s="137" t="s">
        <v>43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126</v>
      </c>
      <c r="AT127" s="140" t="s">
        <v>122</v>
      </c>
      <c r="AU127" s="140" t="s">
        <v>82</v>
      </c>
      <c r="AY127" s="17" t="s">
        <v>120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80</v>
      </c>
      <c r="BK127" s="141">
        <f>ROUND(I127*H127,2)</f>
        <v>0</v>
      </c>
      <c r="BL127" s="17" t="s">
        <v>126</v>
      </c>
      <c r="BM127" s="140" t="s">
        <v>197</v>
      </c>
    </row>
    <row r="128" spans="2:65" s="1" customFormat="1" ht="10">
      <c r="B128" s="32"/>
      <c r="D128" s="142" t="s">
        <v>128</v>
      </c>
      <c r="F128" s="143" t="s">
        <v>198</v>
      </c>
      <c r="I128" s="144"/>
      <c r="L128" s="32"/>
      <c r="M128" s="145"/>
      <c r="T128" s="53"/>
      <c r="AT128" s="17" t="s">
        <v>128</v>
      </c>
      <c r="AU128" s="17" t="s">
        <v>82</v>
      </c>
    </row>
    <row r="129" spans="2:65" s="14" customFormat="1" ht="10">
      <c r="B129" s="161"/>
      <c r="D129" s="147" t="s">
        <v>159</v>
      </c>
      <c r="E129" s="162" t="s">
        <v>19</v>
      </c>
      <c r="F129" s="163" t="s">
        <v>199</v>
      </c>
      <c r="H129" s="162" t="s">
        <v>19</v>
      </c>
      <c r="I129" s="164"/>
      <c r="L129" s="161"/>
      <c r="M129" s="165"/>
      <c r="T129" s="166"/>
      <c r="AT129" s="162" t="s">
        <v>159</v>
      </c>
      <c r="AU129" s="162" t="s">
        <v>82</v>
      </c>
      <c r="AV129" s="14" t="s">
        <v>80</v>
      </c>
      <c r="AW129" s="14" t="s">
        <v>33</v>
      </c>
      <c r="AX129" s="14" t="s">
        <v>72</v>
      </c>
      <c r="AY129" s="162" t="s">
        <v>120</v>
      </c>
    </row>
    <row r="130" spans="2:65" s="12" customFormat="1" ht="10">
      <c r="B130" s="146"/>
      <c r="D130" s="147" t="s">
        <v>159</v>
      </c>
      <c r="E130" s="148" t="s">
        <v>19</v>
      </c>
      <c r="F130" s="149" t="s">
        <v>200</v>
      </c>
      <c r="H130" s="150">
        <v>6.72</v>
      </c>
      <c r="I130" s="151"/>
      <c r="L130" s="146"/>
      <c r="M130" s="152"/>
      <c r="T130" s="153"/>
      <c r="AT130" s="148" t="s">
        <v>159</v>
      </c>
      <c r="AU130" s="148" t="s">
        <v>82</v>
      </c>
      <c r="AV130" s="12" t="s">
        <v>82</v>
      </c>
      <c r="AW130" s="12" t="s">
        <v>33</v>
      </c>
      <c r="AX130" s="12" t="s">
        <v>80</v>
      </c>
      <c r="AY130" s="148" t="s">
        <v>120</v>
      </c>
    </row>
    <row r="131" spans="2:65" s="1" customFormat="1" ht="49" customHeight="1">
      <c r="B131" s="32"/>
      <c r="C131" s="128" t="s">
        <v>201</v>
      </c>
      <c r="D131" s="128" t="s">
        <v>122</v>
      </c>
      <c r="E131" s="129" t="s">
        <v>202</v>
      </c>
      <c r="F131" s="130" t="s">
        <v>203</v>
      </c>
      <c r="G131" s="131" t="s">
        <v>125</v>
      </c>
      <c r="H131" s="132">
        <v>4</v>
      </c>
      <c r="I131" s="133"/>
      <c r="J131" s="134">
        <f>ROUND(I131*H131,2)</f>
        <v>0</v>
      </c>
      <c r="K131" s="135"/>
      <c r="L131" s="32"/>
      <c r="M131" s="136" t="s">
        <v>19</v>
      </c>
      <c r="N131" s="137" t="s">
        <v>43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126</v>
      </c>
      <c r="AT131" s="140" t="s">
        <v>122</v>
      </c>
      <c r="AU131" s="140" t="s">
        <v>82</v>
      </c>
      <c r="AY131" s="17" t="s">
        <v>120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80</v>
      </c>
      <c r="BK131" s="141">
        <f>ROUND(I131*H131,2)</f>
        <v>0</v>
      </c>
      <c r="BL131" s="17" t="s">
        <v>126</v>
      </c>
      <c r="BM131" s="140" t="s">
        <v>204</v>
      </c>
    </row>
    <row r="132" spans="2:65" s="1" customFormat="1" ht="10">
      <c r="B132" s="32"/>
      <c r="D132" s="142" t="s">
        <v>128</v>
      </c>
      <c r="F132" s="143" t="s">
        <v>205</v>
      </c>
      <c r="I132" s="144"/>
      <c r="L132" s="32"/>
      <c r="M132" s="145"/>
      <c r="T132" s="53"/>
      <c r="AT132" s="17" t="s">
        <v>128</v>
      </c>
      <c r="AU132" s="17" t="s">
        <v>82</v>
      </c>
    </row>
    <row r="133" spans="2:65" s="1" customFormat="1" ht="49" customHeight="1">
      <c r="B133" s="32"/>
      <c r="C133" s="128" t="s">
        <v>206</v>
      </c>
      <c r="D133" s="128" t="s">
        <v>122</v>
      </c>
      <c r="E133" s="129" t="s">
        <v>207</v>
      </c>
      <c r="F133" s="130" t="s">
        <v>208</v>
      </c>
      <c r="G133" s="131" t="s">
        <v>125</v>
      </c>
      <c r="H133" s="132">
        <v>1</v>
      </c>
      <c r="I133" s="133"/>
      <c r="J133" s="134">
        <f>ROUND(I133*H133,2)</f>
        <v>0</v>
      </c>
      <c r="K133" s="135"/>
      <c r="L133" s="32"/>
      <c r="M133" s="136" t="s">
        <v>19</v>
      </c>
      <c r="N133" s="137" t="s">
        <v>43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126</v>
      </c>
      <c r="AT133" s="140" t="s">
        <v>122</v>
      </c>
      <c r="AU133" s="140" t="s">
        <v>82</v>
      </c>
      <c r="AY133" s="17" t="s">
        <v>120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80</v>
      </c>
      <c r="BK133" s="141">
        <f>ROUND(I133*H133,2)</f>
        <v>0</v>
      </c>
      <c r="BL133" s="17" t="s">
        <v>126</v>
      </c>
      <c r="BM133" s="140" t="s">
        <v>209</v>
      </c>
    </row>
    <row r="134" spans="2:65" s="1" customFormat="1" ht="10">
      <c r="B134" s="32"/>
      <c r="D134" s="142" t="s">
        <v>128</v>
      </c>
      <c r="F134" s="143" t="s">
        <v>210</v>
      </c>
      <c r="I134" s="144"/>
      <c r="L134" s="32"/>
      <c r="M134" s="145"/>
      <c r="T134" s="53"/>
      <c r="AT134" s="17" t="s">
        <v>128</v>
      </c>
      <c r="AU134" s="17" t="s">
        <v>82</v>
      </c>
    </row>
    <row r="135" spans="2:65" s="1" customFormat="1" ht="44.25" customHeight="1">
      <c r="B135" s="32"/>
      <c r="C135" s="128" t="s">
        <v>8</v>
      </c>
      <c r="D135" s="128" t="s">
        <v>122</v>
      </c>
      <c r="E135" s="129" t="s">
        <v>211</v>
      </c>
      <c r="F135" s="130" t="s">
        <v>212</v>
      </c>
      <c r="G135" s="131" t="s">
        <v>125</v>
      </c>
      <c r="H135" s="132">
        <v>4</v>
      </c>
      <c r="I135" s="133"/>
      <c r="J135" s="134">
        <f>ROUND(I135*H135,2)</f>
        <v>0</v>
      </c>
      <c r="K135" s="135"/>
      <c r="L135" s="32"/>
      <c r="M135" s="136" t="s">
        <v>19</v>
      </c>
      <c r="N135" s="137" t="s">
        <v>43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126</v>
      </c>
      <c r="AT135" s="140" t="s">
        <v>122</v>
      </c>
      <c r="AU135" s="140" t="s">
        <v>82</v>
      </c>
      <c r="AY135" s="17" t="s">
        <v>120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80</v>
      </c>
      <c r="BK135" s="141">
        <f>ROUND(I135*H135,2)</f>
        <v>0</v>
      </c>
      <c r="BL135" s="17" t="s">
        <v>126</v>
      </c>
      <c r="BM135" s="140" t="s">
        <v>213</v>
      </c>
    </row>
    <row r="136" spans="2:65" s="1" customFormat="1" ht="10">
      <c r="B136" s="32"/>
      <c r="D136" s="142" t="s">
        <v>128</v>
      </c>
      <c r="F136" s="143" t="s">
        <v>214</v>
      </c>
      <c r="I136" s="144"/>
      <c r="L136" s="32"/>
      <c r="M136" s="145"/>
      <c r="T136" s="53"/>
      <c r="AT136" s="17" t="s">
        <v>128</v>
      </c>
      <c r="AU136" s="17" t="s">
        <v>82</v>
      </c>
    </row>
    <row r="137" spans="2:65" s="1" customFormat="1" ht="44.25" customHeight="1">
      <c r="B137" s="32"/>
      <c r="C137" s="128" t="s">
        <v>215</v>
      </c>
      <c r="D137" s="128" t="s">
        <v>122</v>
      </c>
      <c r="E137" s="129" t="s">
        <v>216</v>
      </c>
      <c r="F137" s="130" t="s">
        <v>217</v>
      </c>
      <c r="G137" s="131" t="s">
        <v>125</v>
      </c>
      <c r="H137" s="132">
        <v>1</v>
      </c>
      <c r="I137" s="133"/>
      <c r="J137" s="134">
        <f>ROUND(I137*H137,2)</f>
        <v>0</v>
      </c>
      <c r="K137" s="135"/>
      <c r="L137" s="32"/>
      <c r="M137" s="136" t="s">
        <v>19</v>
      </c>
      <c r="N137" s="137" t="s">
        <v>43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126</v>
      </c>
      <c r="AT137" s="140" t="s">
        <v>122</v>
      </c>
      <c r="AU137" s="140" t="s">
        <v>82</v>
      </c>
      <c r="AY137" s="17" t="s">
        <v>120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80</v>
      </c>
      <c r="BK137" s="141">
        <f>ROUND(I137*H137,2)</f>
        <v>0</v>
      </c>
      <c r="BL137" s="17" t="s">
        <v>126</v>
      </c>
      <c r="BM137" s="140" t="s">
        <v>218</v>
      </c>
    </row>
    <row r="138" spans="2:65" s="1" customFormat="1" ht="10">
      <c r="B138" s="32"/>
      <c r="D138" s="142" t="s">
        <v>128</v>
      </c>
      <c r="F138" s="143" t="s">
        <v>219</v>
      </c>
      <c r="I138" s="144"/>
      <c r="L138" s="32"/>
      <c r="M138" s="145"/>
      <c r="T138" s="53"/>
      <c r="AT138" s="17" t="s">
        <v>128</v>
      </c>
      <c r="AU138" s="17" t="s">
        <v>82</v>
      </c>
    </row>
    <row r="139" spans="2:65" s="1" customFormat="1" ht="37.75" customHeight="1">
      <c r="B139" s="32"/>
      <c r="C139" s="128" t="s">
        <v>220</v>
      </c>
      <c r="D139" s="128" t="s">
        <v>122</v>
      </c>
      <c r="E139" s="129" t="s">
        <v>221</v>
      </c>
      <c r="F139" s="130" t="s">
        <v>222</v>
      </c>
      <c r="G139" s="131" t="s">
        <v>125</v>
      </c>
      <c r="H139" s="132">
        <v>5</v>
      </c>
      <c r="I139" s="133"/>
      <c r="J139" s="134">
        <f>ROUND(I139*H139,2)</f>
        <v>0</v>
      </c>
      <c r="K139" s="135"/>
      <c r="L139" s="32"/>
      <c r="M139" s="136" t="s">
        <v>19</v>
      </c>
      <c r="N139" s="137" t="s">
        <v>43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126</v>
      </c>
      <c r="AT139" s="140" t="s">
        <v>122</v>
      </c>
      <c r="AU139" s="140" t="s">
        <v>82</v>
      </c>
      <c r="AY139" s="17" t="s">
        <v>120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80</v>
      </c>
      <c r="BK139" s="141">
        <f>ROUND(I139*H139,2)</f>
        <v>0</v>
      </c>
      <c r="BL139" s="17" t="s">
        <v>126</v>
      </c>
      <c r="BM139" s="140" t="s">
        <v>223</v>
      </c>
    </row>
    <row r="140" spans="2:65" s="1" customFormat="1" ht="10">
      <c r="B140" s="32"/>
      <c r="D140" s="142" t="s">
        <v>128</v>
      </c>
      <c r="F140" s="143" t="s">
        <v>224</v>
      </c>
      <c r="I140" s="144"/>
      <c r="L140" s="32"/>
      <c r="M140" s="145"/>
      <c r="T140" s="53"/>
      <c r="AT140" s="17" t="s">
        <v>128</v>
      </c>
      <c r="AU140" s="17" t="s">
        <v>82</v>
      </c>
    </row>
    <row r="141" spans="2:65" s="1" customFormat="1" ht="62.75" customHeight="1">
      <c r="B141" s="32"/>
      <c r="C141" s="128" t="s">
        <v>225</v>
      </c>
      <c r="D141" s="128" t="s">
        <v>122</v>
      </c>
      <c r="E141" s="129" t="s">
        <v>226</v>
      </c>
      <c r="F141" s="130" t="s">
        <v>227</v>
      </c>
      <c r="G141" s="131" t="s">
        <v>166</v>
      </c>
      <c r="H141" s="132">
        <v>61.2</v>
      </c>
      <c r="I141" s="133"/>
      <c r="J141" s="134">
        <f>ROUND(I141*H141,2)</f>
        <v>0</v>
      </c>
      <c r="K141" s="135"/>
      <c r="L141" s="32"/>
      <c r="M141" s="136" t="s">
        <v>19</v>
      </c>
      <c r="N141" s="137" t="s">
        <v>43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126</v>
      </c>
      <c r="AT141" s="140" t="s">
        <v>122</v>
      </c>
      <c r="AU141" s="140" t="s">
        <v>82</v>
      </c>
      <c r="AY141" s="17" t="s">
        <v>120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80</v>
      </c>
      <c r="BK141" s="141">
        <f>ROUND(I141*H141,2)</f>
        <v>0</v>
      </c>
      <c r="BL141" s="17" t="s">
        <v>126</v>
      </c>
      <c r="BM141" s="140" t="s">
        <v>228</v>
      </c>
    </row>
    <row r="142" spans="2:65" s="1" customFormat="1" ht="10">
      <c r="B142" s="32"/>
      <c r="D142" s="142" t="s">
        <v>128</v>
      </c>
      <c r="F142" s="143" t="s">
        <v>229</v>
      </c>
      <c r="I142" s="144"/>
      <c r="L142" s="32"/>
      <c r="M142" s="145"/>
      <c r="T142" s="53"/>
      <c r="AT142" s="17" t="s">
        <v>128</v>
      </c>
      <c r="AU142" s="17" t="s">
        <v>82</v>
      </c>
    </row>
    <row r="143" spans="2:65" s="14" customFormat="1" ht="10">
      <c r="B143" s="161"/>
      <c r="D143" s="147" t="s">
        <v>159</v>
      </c>
      <c r="E143" s="162" t="s">
        <v>19</v>
      </c>
      <c r="F143" s="163" t="s">
        <v>230</v>
      </c>
      <c r="H143" s="162" t="s">
        <v>19</v>
      </c>
      <c r="I143" s="164"/>
      <c r="L143" s="161"/>
      <c r="M143" s="165"/>
      <c r="T143" s="166"/>
      <c r="AT143" s="162" t="s">
        <v>159</v>
      </c>
      <c r="AU143" s="162" t="s">
        <v>82</v>
      </c>
      <c r="AV143" s="14" t="s">
        <v>80</v>
      </c>
      <c r="AW143" s="14" t="s">
        <v>33</v>
      </c>
      <c r="AX143" s="14" t="s">
        <v>72</v>
      </c>
      <c r="AY143" s="162" t="s">
        <v>120</v>
      </c>
    </row>
    <row r="144" spans="2:65" s="12" customFormat="1" ht="10">
      <c r="B144" s="146"/>
      <c r="D144" s="147" t="s">
        <v>159</v>
      </c>
      <c r="E144" s="148" t="s">
        <v>19</v>
      </c>
      <c r="F144" s="149" t="s">
        <v>231</v>
      </c>
      <c r="H144" s="150">
        <v>61.2</v>
      </c>
      <c r="I144" s="151"/>
      <c r="L144" s="146"/>
      <c r="M144" s="152"/>
      <c r="T144" s="153"/>
      <c r="AT144" s="148" t="s">
        <v>159</v>
      </c>
      <c r="AU144" s="148" t="s">
        <v>82</v>
      </c>
      <c r="AV144" s="12" t="s">
        <v>82</v>
      </c>
      <c r="AW144" s="12" t="s">
        <v>33</v>
      </c>
      <c r="AX144" s="12" t="s">
        <v>80</v>
      </c>
      <c r="AY144" s="148" t="s">
        <v>120</v>
      </c>
    </row>
    <row r="145" spans="2:65" s="1" customFormat="1" ht="62.75" customHeight="1">
      <c r="B145" s="32"/>
      <c r="C145" s="128" t="s">
        <v>232</v>
      </c>
      <c r="D145" s="128" t="s">
        <v>122</v>
      </c>
      <c r="E145" s="129" t="s">
        <v>233</v>
      </c>
      <c r="F145" s="130" t="s">
        <v>234</v>
      </c>
      <c r="G145" s="131" t="s">
        <v>166</v>
      </c>
      <c r="H145" s="132">
        <v>185.56</v>
      </c>
      <c r="I145" s="133"/>
      <c r="J145" s="134">
        <f>ROUND(I145*H145,2)</f>
        <v>0</v>
      </c>
      <c r="K145" s="135"/>
      <c r="L145" s="32"/>
      <c r="M145" s="136" t="s">
        <v>19</v>
      </c>
      <c r="N145" s="137" t="s">
        <v>43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126</v>
      </c>
      <c r="AT145" s="140" t="s">
        <v>122</v>
      </c>
      <c r="AU145" s="140" t="s">
        <v>82</v>
      </c>
      <c r="AY145" s="17" t="s">
        <v>120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80</v>
      </c>
      <c r="BK145" s="141">
        <f>ROUND(I145*H145,2)</f>
        <v>0</v>
      </c>
      <c r="BL145" s="17" t="s">
        <v>126</v>
      </c>
      <c r="BM145" s="140" t="s">
        <v>235</v>
      </c>
    </row>
    <row r="146" spans="2:65" s="1" customFormat="1" ht="10">
      <c r="B146" s="32"/>
      <c r="D146" s="142" t="s">
        <v>128</v>
      </c>
      <c r="F146" s="143" t="s">
        <v>236</v>
      </c>
      <c r="I146" s="144"/>
      <c r="L146" s="32"/>
      <c r="M146" s="145"/>
      <c r="T146" s="53"/>
      <c r="AT146" s="17" t="s">
        <v>128</v>
      </c>
      <c r="AU146" s="17" t="s">
        <v>82</v>
      </c>
    </row>
    <row r="147" spans="2:65" s="14" customFormat="1" ht="10">
      <c r="B147" s="161"/>
      <c r="D147" s="147" t="s">
        <v>159</v>
      </c>
      <c r="E147" s="162" t="s">
        <v>19</v>
      </c>
      <c r="F147" s="163" t="s">
        <v>237</v>
      </c>
      <c r="H147" s="162" t="s">
        <v>19</v>
      </c>
      <c r="I147" s="164"/>
      <c r="L147" s="161"/>
      <c r="M147" s="165"/>
      <c r="T147" s="166"/>
      <c r="AT147" s="162" t="s">
        <v>159</v>
      </c>
      <c r="AU147" s="162" t="s">
        <v>82</v>
      </c>
      <c r="AV147" s="14" t="s">
        <v>80</v>
      </c>
      <c r="AW147" s="14" t="s">
        <v>33</v>
      </c>
      <c r="AX147" s="14" t="s">
        <v>72</v>
      </c>
      <c r="AY147" s="162" t="s">
        <v>120</v>
      </c>
    </row>
    <row r="148" spans="2:65" s="12" customFormat="1" ht="10">
      <c r="B148" s="146"/>
      <c r="D148" s="147" t="s">
        <v>159</v>
      </c>
      <c r="E148" s="148" t="s">
        <v>19</v>
      </c>
      <c r="F148" s="149" t="s">
        <v>238</v>
      </c>
      <c r="H148" s="150">
        <v>24</v>
      </c>
      <c r="I148" s="151"/>
      <c r="L148" s="146"/>
      <c r="M148" s="152"/>
      <c r="T148" s="153"/>
      <c r="AT148" s="148" t="s">
        <v>159</v>
      </c>
      <c r="AU148" s="148" t="s">
        <v>82</v>
      </c>
      <c r="AV148" s="12" t="s">
        <v>82</v>
      </c>
      <c r="AW148" s="12" t="s">
        <v>33</v>
      </c>
      <c r="AX148" s="12" t="s">
        <v>72</v>
      </c>
      <c r="AY148" s="148" t="s">
        <v>120</v>
      </c>
    </row>
    <row r="149" spans="2:65" s="14" customFormat="1" ht="10">
      <c r="B149" s="161"/>
      <c r="D149" s="147" t="s">
        <v>159</v>
      </c>
      <c r="E149" s="162" t="s">
        <v>19</v>
      </c>
      <c r="F149" s="163" t="s">
        <v>239</v>
      </c>
      <c r="H149" s="162" t="s">
        <v>19</v>
      </c>
      <c r="I149" s="164"/>
      <c r="L149" s="161"/>
      <c r="M149" s="165"/>
      <c r="T149" s="166"/>
      <c r="AT149" s="162" t="s">
        <v>159</v>
      </c>
      <c r="AU149" s="162" t="s">
        <v>82</v>
      </c>
      <c r="AV149" s="14" t="s">
        <v>80</v>
      </c>
      <c r="AW149" s="14" t="s">
        <v>33</v>
      </c>
      <c r="AX149" s="14" t="s">
        <v>72</v>
      </c>
      <c r="AY149" s="162" t="s">
        <v>120</v>
      </c>
    </row>
    <row r="150" spans="2:65" s="12" customFormat="1" ht="10">
      <c r="B150" s="146"/>
      <c r="D150" s="147" t="s">
        <v>159</v>
      </c>
      <c r="E150" s="148" t="s">
        <v>19</v>
      </c>
      <c r="F150" s="149" t="s">
        <v>240</v>
      </c>
      <c r="H150" s="150">
        <v>42.84</v>
      </c>
      <c r="I150" s="151"/>
      <c r="L150" s="146"/>
      <c r="M150" s="152"/>
      <c r="T150" s="153"/>
      <c r="AT150" s="148" t="s">
        <v>159</v>
      </c>
      <c r="AU150" s="148" t="s">
        <v>82</v>
      </c>
      <c r="AV150" s="12" t="s">
        <v>82</v>
      </c>
      <c r="AW150" s="12" t="s">
        <v>33</v>
      </c>
      <c r="AX150" s="12" t="s">
        <v>72</v>
      </c>
      <c r="AY150" s="148" t="s">
        <v>120</v>
      </c>
    </row>
    <row r="151" spans="2:65" s="14" customFormat="1" ht="10">
      <c r="B151" s="161"/>
      <c r="D151" s="147" t="s">
        <v>159</v>
      </c>
      <c r="E151" s="162" t="s">
        <v>19</v>
      </c>
      <c r="F151" s="163" t="s">
        <v>241</v>
      </c>
      <c r="H151" s="162" t="s">
        <v>19</v>
      </c>
      <c r="I151" s="164"/>
      <c r="L151" s="161"/>
      <c r="M151" s="165"/>
      <c r="T151" s="166"/>
      <c r="AT151" s="162" t="s">
        <v>159</v>
      </c>
      <c r="AU151" s="162" t="s">
        <v>82</v>
      </c>
      <c r="AV151" s="14" t="s">
        <v>80</v>
      </c>
      <c r="AW151" s="14" t="s">
        <v>33</v>
      </c>
      <c r="AX151" s="14" t="s">
        <v>72</v>
      </c>
      <c r="AY151" s="162" t="s">
        <v>120</v>
      </c>
    </row>
    <row r="152" spans="2:65" s="12" customFormat="1" ht="10">
      <c r="B152" s="146"/>
      <c r="D152" s="147" t="s">
        <v>159</v>
      </c>
      <c r="E152" s="148" t="s">
        <v>19</v>
      </c>
      <c r="F152" s="149" t="s">
        <v>242</v>
      </c>
      <c r="H152" s="150">
        <v>112</v>
      </c>
      <c r="I152" s="151"/>
      <c r="L152" s="146"/>
      <c r="M152" s="152"/>
      <c r="T152" s="153"/>
      <c r="AT152" s="148" t="s">
        <v>159</v>
      </c>
      <c r="AU152" s="148" t="s">
        <v>82</v>
      </c>
      <c r="AV152" s="12" t="s">
        <v>82</v>
      </c>
      <c r="AW152" s="12" t="s">
        <v>33</v>
      </c>
      <c r="AX152" s="12" t="s">
        <v>72</v>
      </c>
      <c r="AY152" s="148" t="s">
        <v>120</v>
      </c>
    </row>
    <row r="153" spans="2:65" s="14" customFormat="1" ht="10">
      <c r="B153" s="161"/>
      <c r="D153" s="147" t="s">
        <v>159</v>
      </c>
      <c r="E153" s="162" t="s">
        <v>19</v>
      </c>
      <c r="F153" s="163" t="s">
        <v>243</v>
      </c>
      <c r="H153" s="162" t="s">
        <v>19</v>
      </c>
      <c r="I153" s="164"/>
      <c r="L153" s="161"/>
      <c r="M153" s="165"/>
      <c r="T153" s="166"/>
      <c r="AT153" s="162" t="s">
        <v>159</v>
      </c>
      <c r="AU153" s="162" t="s">
        <v>82</v>
      </c>
      <c r="AV153" s="14" t="s">
        <v>80</v>
      </c>
      <c r="AW153" s="14" t="s">
        <v>33</v>
      </c>
      <c r="AX153" s="14" t="s">
        <v>72</v>
      </c>
      <c r="AY153" s="162" t="s">
        <v>120</v>
      </c>
    </row>
    <row r="154" spans="2:65" s="12" customFormat="1" ht="10">
      <c r="B154" s="146"/>
      <c r="D154" s="147" t="s">
        <v>159</v>
      </c>
      <c r="E154" s="148" t="s">
        <v>19</v>
      </c>
      <c r="F154" s="149" t="s">
        <v>244</v>
      </c>
      <c r="H154" s="150">
        <v>6.72</v>
      </c>
      <c r="I154" s="151"/>
      <c r="L154" s="146"/>
      <c r="M154" s="152"/>
      <c r="T154" s="153"/>
      <c r="AT154" s="148" t="s">
        <v>159</v>
      </c>
      <c r="AU154" s="148" t="s">
        <v>82</v>
      </c>
      <c r="AV154" s="12" t="s">
        <v>82</v>
      </c>
      <c r="AW154" s="12" t="s">
        <v>33</v>
      </c>
      <c r="AX154" s="12" t="s">
        <v>72</v>
      </c>
      <c r="AY154" s="148" t="s">
        <v>120</v>
      </c>
    </row>
    <row r="155" spans="2:65" s="13" customFormat="1" ht="10">
      <c r="B155" s="154"/>
      <c r="D155" s="147" t="s">
        <v>159</v>
      </c>
      <c r="E155" s="155" t="s">
        <v>19</v>
      </c>
      <c r="F155" s="156" t="s">
        <v>162</v>
      </c>
      <c r="H155" s="157">
        <v>185.56</v>
      </c>
      <c r="I155" s="158"/>
      <c r="L155" s="154"/>
      <c r="M155" s="159"/>
      <c r="T155" s="160"/>
      <c r="AT155" s="155" t="s">
        <v>159</v>
      </c>
      <c r="AU155" s="155" t="s">
        <v>82</v>
      </c>
      <c r="AV155" s="13" t="s">
        <v>126</v>
      </c>
      <c r="AW155" s="13" t="s">
        <v>33</v>
      </c>
      <c r="AX155" s="13" t="s">
        <v>80</v>
      </c>
      <c r="AY155" s="155" t="s">
        <v>120</v>
      </c>
    </row>
    <row r="156" spans="2:65" s="1" customFormat="1" ht="66.75" customHeight="1">
      <c r="B156" s="32"/>
      <c r="C156" s="128" t="s">
        <v>245</v>
      </c>
      <c r="D156" s="128" t="s">
        <v>122</v>
      </c>
      <c r="E156" s="129" t="s">
        <v>246</v>
      </c>
      <c r="F156" s="130" t="s">
        <v>247</v>
      </c>
      <c r="G156" s="131" t="s">
        <v>166</v>
      </c>
      <c r="H156" s="132">
        <v>1113.3</v>
      </c>
      <c r="I156" s="133"/>
      <c r="J156" s="134">
        <f>ROUND(I156*H156,2)</f>
        <v>0</v>
      </c>
      <c r="K156" s="135"/>
      <c r="L156" s="32"/>
      <c r="M156" s="136" t="s">
        <v>19</v>
      </c>
      <c r="N156" s="137" t="s">
        <v>43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126</v>
      </c>
      <c r="AT156" s="140" t="s">
        <v>122</v>
      </c>
      <c r="AU156" s="140" t="s">
        <v>82</v>
      </c>
      <c r="AY156" s="17" t="s">
        <v>120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80</v>
      </c>
      <c r="BK156" s="141">
        <f>ROUND(I156*H156,2)</f>
        <v>0</v>
      </c>
      <c r="BL156" s="17" t="s">
        <v>126</v>
      </c>
      <c r="BM156" s="140" t="s">
        <v>248</v>
      </c>
    </row>
    <row r="157" spans="2:65" s="1" customFormat="1" ht="10">
      <c r="B157" s="32"/>
      <c r="D157" s="142" t="s">
        <v>128</v>
      </c>
      <c r="F157" s="143" t="s">
        <v>249</v>
      </c>
      <c r="I157" s="144"/>
      <c r="L157" s="32"/>
      <c r="M157" s="145"/>
      <c r="T157" s="53"/>
      <c r="AT157" s="17" t="s">
        <v>128</v>
      </c>
      <c r="AU157" s="17" t="s">
        <v>82</v>
      </c>
    </row>
    <row r="158" spans="2:65" s="12" customFormat="1" ht="10">
      <c r="B158" s="146"/>
      <c r="D158" s="147" t="s">
        <v>159</v>
      </c>
      <c r="E158" s="148" t="s">
        <v>19</v>
      </c>
      <c r="F158" s="149" t="s">
        <v>250</v>
      </c>
      <c r="H158" s="150">
        <v>1113.3</v>
      </c>
      <c r="I158" s="151"/>
      <c r="L158" s="146"/>
      <c r="M158" s="152"/>
      <c r="T158" s="153"/>
      <c r="AT158" s="148" t="s">
        <v>159</v>
      </c>
      <c r="AU158" s="148" t="s">
        <v>82</v>
      </c>
      <c r="AV158" s="12" t="s">
        <v>82</v>
      </c>
      <c r="AW158" s="12" t="s">
        <v>33</v>
      </c>
      <c r="AX158" s="12" t="s">
        <v>80</v>
      </c>
      <c r="AY158" s="148" t="s">
        <v>120</v>
      </c>
    </row>
    <row r="159" spans="2:65" s="1" customFormat="1" ht="44.25" customHeight="1">
      <c r="B159" s="32"/>
      <c r="C159" s="128" t="s">
        <v>7</v>
      </c>
      <c r="D159" s="128" t="s">
        <v>122</v>
      </c>
      <c r="E159" s="129" t="s">
        <v>251</v>
      </c>
      <c r="F159" s="130" t="s">
        <v>252</v>
      </c>
      <c r="G159" s="131" t="s">
        <v>166</v>
      </c>
      <c r="H159" s="132">
        <v>30.6</v>
      </c>
      <c r="I159" s="133"/>
      <c r="J159" s="134">
        <f>ROUND(I159*H159,2)</f>
        <v>0</v>
      </c>
      <c r="K159" s="135"/>
      <c r="L159" s="32"/>
      <c r="M159" s="136" t="s">
        <v>19</v>
      </c>
      <c r="N159" s="137" t="s">
        <v>43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126</v>
      </c>
      <c r="AT159" s="140" t="s">
        <v>122</v>
      </c>
      <c r="AU159" s="140" t="s">
        <v>82</v>
      </c>
      <c r="AY159" s="17" t="s">
        <v>120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80</v>
      </c>
      <c r="BK159" s="141">
        <f>ROUND(I159*H159,2)</f>
        <v>0</v>
      </c>
      <c r="BL159" s="17" t="s">
        <v>126</v>
      </c>
      <c r="BM159" s="140" t="s">
        <v>253</v>
      </c>
    </row>
    <row r="160" spans="2:65" s="1" customFormat="1" ht="10">
      <c r="B160" s="32"/>
      <c r="D160" s="142" t="s">
        <v>128</v>
      </c>
      <c r="F160" s="143" t="s">
        <v>254</v>
      </c>
      <c r="I160" s="144"/>
      <c r="L160" s="32"/>
      <c r="M160" s="145"/>
      <c r="T160" s="53"/>
      <c r="AT160" s="17" t="s">
        <v>128</v>
      </c>
      <c r="AU160" s="17" t="s">
        <v>82</v>
      </c>
    </row>
    <row r="161" spans="2:65" s="12" customFormat="1" ht="10">
      <c r="B161" s="146"/>
      <c r="D161" s="147" t="s">
        <v>159</v>
      </c>
      <c r="E161" s="148" t="s">
        <v>19</v>
      </c>
      <c r="F161" s="149" t="s">
        <v>255</v>
      </c>
      <c r="H161" s="150">
        <v>30.6</v>
      </c>
      <c r="I161" s="151"/>
      <c r="L161" s="146"/>
      <c r="M161" s="152"/>
      <c r="T161" s="153"/>
      <c r="AT161" s="148" t="s">
        <v>159</v>
      </c>
      <c r="AU161" s="148" t="s">
        <v>82</v>
      </c>
      <c r="AV161" s="12" t="s">
        <v>82</v>
      </c>
      <c r="AW161" s="12" t="s">
        <v>33</v>
      </c>
      <c r="AX161" s="12" t="s">
        <v>80</v>
      </c>
      <c r="AY161" s="148" t="s">
        <v>120</v>
      </c>
    </row>
    <row r="162" spans="2:65" s="1" customFormat="1" ht="44.25" customHeight="1">
      <c r="B162" s="32"/>
      <c r="C162" s="128" t="s">
        <v>256</v>
      </c>
      <c r="D162" s="128" t="s">
        <v>122</v>
      </c>
      <c r="E162" s="129" t="s">
        <v>257</v>
      </c>
      <c r="F162" s="130" t="s">
        <v>258</v>
      </c>
      <c r="G162" s="131" t="s">
        <v>259</v>
      </c>
      <c r="H162" s="132">
        <v>334.00799999999998</v>
      </c>
      <c r="I162" s="133"/>
      <c r="J162" s="134">
        <f>ROUND(I162*H162,2)</f>
        <v>0</v>
      </c>
      <c r="K162" s="135"/>
      <c r="L162" s="32"/>
      <c r="M162" s="136" t="s">
        <v>19</v>
      </c>
      <c r="N162" s="137" t="s">
        <v>43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126</v>
      </c>
      <c r="AT162" s="140" t="s">
        <v>122</v>
      </c>
      <c r="AU162" s="140" t="s">
        <v>82</v>
      </c>
      <c r="AY162" s="17" t="s">
        <v>120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7" t="s">
        <v>80</v>
      </c>
      <c r="BK162" s="141">
        <f>ROUND(I162*H162,2)</f>
        <v>0</v>
      </c>
      <c r="BL162" s="17" t="s">
        <v>126</v>
      </c>
      <c r="BM162" s="140" t="s">
        <v>260</v>
      </c>
    </row>
    <row r="163" spans="2:65" s="1" customFormat="1" ht="10">
      <c r="B163" s="32"/>
      <c r="D163" s="142" t="s">
        <v>128</v>
      </c>
      <c r="F163" s="143" t="s">
        <v>261</v>
      </c>
      <c r="I163" s="144"/>
      <c r="L163" s="32"/>
      <c r="M163" s="145"/>
      <c r="T163" s="53"/>
      <c r="AT163" s="17" t="s">
        <v>128</v>
      </c>
      <c r="AU163" s="17" t="s">
        <v>82</v>
      </c>
    </row>
    <row r="164" spans="2:65" s="12" customFormat="1" ht="10">
      <c r="B164" s="146"/>
      <c r="D164" s="147" t="s">
        <v>159</v>
      </c>
      <c r="E164" s="148" t="s">
        <v>19</v>
      </c>
      <c r="F164" s="149" t="s">
        <v>262</v>
      </c>
      <c r="H164" s="150">
        <v>334.00799999999998</v>
      </c>
      <c r="I164" s="151"/>
      <c r="L164" s="146"/>
      <c r="M164" s="152"/>
      <c r="T164" s="153"/>
      <c r="AT164" s="148" t="s">
        <v>159</v>
      </c>
      <c r="AU164" s="148" t="s">
        <v>82</v>
      </c>
      <c r="AV164" s="12" t="s">
        <v>82</v>
      </c>
      <c r="AW164" s="12" t="s">
        <v>33</v>
      </c>
      <c r="AX164" s="12" t="s">
        <v>80</v>
      </c>
      <c r="AY164" s="148" t="s">
        <v>120</v>
      </c>
    </row>
    <row r="165" spans="2:65" s="1" customFormat="1" ht="44.25" customHeight="1">
      <c r="B165" s="32"/>
      <c r="C165" s="128" t="s">
        <v>263</v>
      </c>
      <c r="D165" s="128" t="s">
        <v>122</v>
      </c>
      <c r="E165" s="129" t="s">
        <v>264</v>
      </c>
      <c r="F165" s="130" t="s">
        <v>265</v>
      </c>
      <c r="G165" s="131" t="s">
        <v>166</v>
      </c>
      <c r="H165" s="132">
        <v>30.72</v>
      </c>
      <c r="I165" s="133"/>
      <c r="J165" s="134">
        <f>ROUND(I165*H165,2)</f>
        <v>0</v>
      </c>
      <c r="K165" s="135"/>
      <c r="L165" s="32"/>
      <c r="M165" s="136" t="s">
        <v>19</v>
      </c>
      <c r="N165" s="137" t="s">
        <v>43</v>
      </c>
      <c r="P165" s="138">
        <f>O165*H165</f>
        <v>0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126</v>
      </c>
      <c r="AT165" s="140" t="s">
        <v>122</v>
      </c>
      <c r="AU165" s="140" t="s">
        <v>82</v>
      </c>
      <c r="AY165" s="17" t="s">
        <v>120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80</v>
      </c>
      <c r="BK165" s="141">
        <f>ROUND(I165*H165,2)</f>
        <v>0</v>
      </c>
      <c r="BL165" s="17" t="s">
        <v>126</v>
      </c>
      <c r="BM165" s="140" t="s">
        <v>266</v>
      </c>
    </row>
    <row r="166" spans="2:65" s="1" customFormat="1" ht="10">
      <c r="B166" s="32"/>
      <c r="D166" s="142" t="s">
        <v>128</v>
      </c>
      <c r="F166" s="143" t="s">
        <v>267</v>
      </c>
      <c r="I166" s="144"/>
      <c r="L166" s="32"/>
      <c r="M166" s="145"/>
      <c r="T166" s="53"/>
      <c r="AT166" s="17" t="s">
        <v>128</v>
      </c>
      <c r="AU166" s="17" t="s">
        <v>82</v>
      </c>
    </row>
    <row r="167" spans="2:65" s="14" customFormat="1" ht="10">
      <c r="B167" s="161"/>
      <c r="D167" s="147" t="s">
        <v>159</v>
      </c>
      <c r="E167" s="162" t="s">
        <v>19</v>
      </c>
      <c r="F167" s="163" t="s">
        <v>199</v>
      </c>
      <c r="H167" s="162" t="s">
        <v>19</v>
      </c>
      <c r="I167" s="164"/>
      <c r="L167" s="161"/>
      <c r="M167" s="165"/>
      <c r="T167" s="166"/>
      <c r="AT167" s="162" t="s">
        <v>159</v>
      </c>
      <c r="AU167" s="162" t="s">
        <v>82</v>
      </c>
      <c r="AV167" s="14" t="s">
        <v>80</v>
      </c>
      <c r="AW167" s="14" t="s">
        <v>33</v>
      </c>
      <c r="AX167" s="14" t="s">
        <v>72</v>
      </c>
      <c r="AY167" s="162" t="s">
        <v>120</v>
      </c>
    </row>
    <row r="168" spans="2:65" s="12" customFormat="1" ht="10">
      <c r="B168" s="146"/>
      <c r="D168" s="147" t="s">
        <v>159</v>
      </c>
      <c r="E168" s="148" t="s">
        <v>19</v>
      </c>
      <c r="F168" s="149" t="s">
        <v>268</v>
      </c>
      <c r="H168" s="150">
        <v>5.0999999999999996</v>
      </c>
      <c r="I168" s="151"/>
      <c r="L168" s="146"/>
      <c r="M168" s="152"/>
      <c r="T168" s="153"/>
      <c r="AT168" s="148" t="s">
        <v>159</v>
      </c>
      <c r="AU168" s="148" t="s">
        <v>82</v>
      </c>
      <c r="AV168" s="12" t="s">
        <v>82</v>
      </c>
      <c r="AW168" s="12" t="s">
        <v>33</v>
      </c>
      <c r="AX168" s="12" t="s">
        <v>72</v>
      </c>
      <c r="AY168" s="148" t="s">
        <v>120</v>
      </c>
    </row>
    <row r="169" spans="2:65" s="14" customFormat="1" ht="10">
      <c r="B169" s="161"/>
      <c r="D169" s="147" t="s">
        <v>159</v>
      </c>
      <c r="E169" s="162" t="s">
        <v>19</v>
      </c>
      <c r="F169" s="163" t="s">
        <v>269</v>
      </c>
      <c r="H169" s="162" t="s">
        <v>19</v>
      </c>
      <c r="I169" s="164"/>
      <c r="L169" s="161"/>
      <c r="M169" s="165"/>
      <c r="T169" s="166"/>
      <c r="AT169" s="162" t="s">
        <v>159</v>
      </c>
      <c r="AU169" s="162" t="s">
        <v>82</v>
      </c>
      <c r="AV169" s="14" t="s">
        <v>80</v>
      </c>
      <c r="AW169" s="14" t="s">
        <v>33</v>
      </c>
      <c r="AX169" s="14" t="s">
        <v>72</v>
      </c>
      <c r="AY169" s="162" t="s">
        <v>120</v>
      </c>
    </row>
    <row r="170" spans="2:65" s="12" customFormat="1" ht="10">
      <c r="B170" s="146"/>
      <c r="D170" s="147" t="s">
        <v>159</v>
      </c>
      <c r="E170" s="148" t="s">
        <v>19</v>
      </c>
      <c r="F170" s="149" t="s">
        <v>270</v>
      </c>
      <c r="H170" s="150">
        <v>25.62</v>
      </c>
      <c r="I170" s="151"/>
      <c r="L170" s="146"/>
      <c r="M170" s="152"/>
      <c r="T170" s="153"/>
      <c r="AT170" s="148" t="s">
        <v>159</v>
      </c>
      <c r="AU170" s="148" t="s">
        <v>82</v>
      </c>
      <c r="AV170" s="12" t="s">
        <v>82</v>
      </c>
      <c r="AW170" s="12" t="s">
        <v>33</v>
      </c>
      <c r="AX170" s="12" t="s">
        <v>72</v>
      </c>
      <c r="AY170" s="148" t="s">
        <v>120</v>
      </c>
    </row>
    <row r="171" spans="2:65" s="13" customFormat="1" ht="10">
      <c r="B171" s="154"/>
      <c r="D171" s="147" t="s">
        <v>159</v>
      </c>
      <c r="E171" s="155" t="s">
        <v>19</v>
      </c>
      <c r="F171" s="156" t="s">
        <v>162</v>
      </c>
      <c r="H171" s="157">
        <v>30.72</v>
      </c>
      <c r="I171" s="158"/>
      <c r="L171" s="154"/>
      <c r="M171" s="159"/>
      <c r="T171" s="160"/>
      <c r="AT171" s="155" t="s">
        <v>159</v>
      </c>
      <c r="AU171" s="155" t="s">
        <v>82</v>
      </c>
      <c r="AV171" s="13" t="s">
        <v>126</v>
      </c>
      <c r="AW171" s="13" t="s">
        <v>33</v>
      </c>
      <c r="AX171" s="13" t="s">
        <v>80</v>
      </c>
      <c r="AY171" s="155" t="s">
        <v>120</v>
      </c>
    </row>
    <row r="172" spans="2:65" s="1" customFormat="1" ht="16.5" customHeight="1">
      <c r="B172" s="32"/>
      <c r="C172" s="167" t="s">
        <v>238</v>
      </c>
      <c r="D172" s="167" t="s">
        <v>271</v>
      </c>
      <c r="E172" s="168" t="s">
        <v>272</v>
      </c>
      <c r="F172" s="169" t="s">
        <v>273</v>
      </c>
      <c r="G172" s="170" t="s">
        <v>259</v>
      </c>
      <c r="H172" s="171">
        <v>58.368000000000002</v>
      </c>
      <c r="I172" s="172"/>
      <c r="J172" s="173">
        <f>ROUND(I172*H172,2)</f>
        <v>0</v>
      </c>
      <c r="K172" s="174"/>
      <c r="L172" s="175"/>
      <c r="M172" s="176" t="s">
        <v>19</v>
      </c>
      <c r="N172" s="177" t="s">
        <v>43</v>
      </c>
      <c r="P172" s="138">
        <f>O172*H172</f>
        <v>0</v>
      </c>
      <c r="Q172" s="138">
        <v>1</v>
      </c>
      <c r="R172" s="138">
        <f>Q172*H172</f>
        <v>58.368000000000002</v>
      </c>
      <c r="S172" s="138">
        <v>0</v>
      </c>
      <c r="T172" s="139">
        <f>S172*H172</f>
        <v>0</v>
      </c>
      <c r="AR172" s="140" t="s">
        <v>163</v>
      </c>
      <c r="AT172" s="140" t="s">
        <v>271</v>
      </c>
      <c r="AU172" s="140" t="s">
        <v>82</v>
      </c>
      <c r="AY172" s="17" t="s">
        <v>120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80</v>
      </c>
      <c r="BK172" s="141">
        <f>ROUND(I172*H172,2)</f>
        <v>0</v>
      </c>
      <c r="BL172" s="17" t="s">
        <v>126</v>
      </c>
      <c r="BM172" s="140" t="s">
        <v>274</v>
      </c>
    </row>
    <row r="173" spans="2:65" s="12" customFormat="1" ht="10">
      <c r="B173" s="146"/>
      <c r="D173" s="147" t="s">
        <v>159</v>
      </c>
      <c r="E173" s="148" t="s">
        <v>19</v>
      </c>
      <c r="F173" s="149" t="s">
        <v>275</v>
      </c>
      <c r="H173" s="150">
        <v>58.368000000000002</v>
      </c>
      <c r="I173" s="151"/>
      <c r="L173" s="146"/>
      <c r="M173" s="152"/>
      <c r="T173" s="153"/>
      <c r="AT173" s="148" t="s">
        <v>159</v>
      </c>
      <c r="AU173" s="148" t="s">
        <v>82</v>
      </c>
      <c r="AV173" s="12" t="s">
        <v>82</v>
      </c>
      <c r="AW173" s="12" t="s">
        <v>33</v>
      </c>
      <c r="AX173" s="12" t="s">
        <v>80</v>
      </c>
      <c r="AY173" s="148" t="s">
        <v>120</v>
      </c>
    </row>
    <row r="174" spans="2:65" s="1" customFormat="1" ht="66.75" customHeight="1">
      <c r="B174" s="32"/>
      <c r="C174" s="128" t="s">
        <v>276</v>
      </c>
      <c r="D174" s="128" t="s">
        <v>122</v>
      </c>
      <c r="E174" s="129" t="s">
        <v>277</v>
      </c>
      <c r="F174" s="130" t="s">
        <v>278</v>
      </c>
      <c r="G174" s="131" t="s">
        <v>166</v>
      </c>
      <c r="H174" s="132">
        <v>4.4000000000000004</v>
      </c>
      <c r="I174" s="133"/>
      <c r="J174" s="134">
        <f>ROUND(I174*H174,2)</f>
        <v>0</v>
      </c>
      <c r="K174" s="135"/>
      <c r="L174" s="32"/>
      <c r="M174" s="136" t="s">
        <v>19</v>
      </c>
      <c r="N174" s="137" t="s">
        <v>43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126</v>
      </c>
      <c r="AT174" s="140" t="s">
        <v>122</v>
      </c>
      <c r="AU174" s="140" t="s">
        <v>82</v>
      </c>
      <c r="AY174" s="17" t="s">
        <v>120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80</v>
      </c>
      <c r="BK174" s="141">
        <f>ROUND(I174*H174,2)</f>
        <v>0</v>
      </c>
      <c r="BL174" s="17" t="s">
        <v>126</v>
      </c>
      <c r="BM174" s="140" t="s">
        <v>279</v>
      </c>
    </row>
    <row r="175" spans="2:65" s="1" customFormat="1" ht="10">
      <c r="B175" s="32"/>
      <c r="D175" s="142" t="s">
        <v>128</v>
      </c>
      <c r="F175" s="143" t="s">
        <v>280</v>
      </c>
      <c r="I175" s="144"/>
      <c r="L175" s="32"/>
      <c r="M175" s="145"/>
      <c r="T175" s="53"/>
      <c r="AT175" s="17" t="s">
        <v>128</v>
      </c>
      <c r="AU175" s="17" t="s">
        <v>82</v>
      </c>
    </row>
    <row r="176" spans="2:65" s="14" customFormat="1" ht="10">
      <c r="B176" s="161"/>
      <c r="D176" s="147" t="s">
        <v>159</v>
      </c>
      <c r="E176" s="162" t="s">
        <v>19</v>
      </c>
      <c r="F176" s="163" t="s">
        <v>183</v>
      </c>
      <c r="H176" s="162" t="s">
        <v>19</v>
      </c>
      <c r="I176" s="164"/>
      <c r="L176" s="161"/>
      <c r="M176" s="165"/>
      <c r="T176" s="166"/>
      <c r="AT176" s="162" t="s">
        <v>159</v>
      </c>
      <c r="AU176" s="162" t="s">
        <v>82</v>
      </c>
      <c r="AV176" s="14" t="s">
        <v>80</v>
      </c>
      <c r="AW176" s="14" t="s">
        <v>33</v>
      </c>
      <c r="AX176" s="14" t="s">
        <v>72</v>
      </c>
      <c r="AY176" s="162" t="s">
        <v>120</v>
      </c>
    </row>
    <row r="177" spans="2:65" s="12" customFormat="1" ht="10">
      <c r="B177" s="146"/>
      <c r="D177" s="147" t="s">
        <v>159</v>
      </c>
      <c r="E177" s="148" t="s">
        <v>19</v>
      </c>
      <c r="F177" s="149" t="s">
        <v>281</v>
      </c>
      <c r="H177" s="150">
        <v>4.4000000000000004</v>
      </c>
      <c r="I177" s="151"/>
      <c r="L177" s="146"/>
      <c r="M177" s="152"/>
      <c r="T177" s="153"/>
      <c r="AT177" s="148" t="s">
        <v>159</v>
      </c>
      <c r="AU177" s="148" t="s">
        <v>82</v>
      </c>
      <c r="AV177" s="12" t="s">
        <v>82</v>
      </c>
      <c r="AW177" s="12" t="s">
        <v>33</v>
      </c>
      <c r="AX177" s="12" t="s">
        <v>80</v>
      </c>
      <c r="AY177" s="148" t="s">
        <v>120</v>
      </c>
    </row>
    <row r="178" spans="2:65" s="1" customFormat="1" ht="16.5" customHeight="1">
      <c r="B178" s="32"/>
      <c r="C178" s="167" t="s">
        <v>282</v>
      </c>
      <c r="D178" s="167" t="s">
        <v>271</v>
      </c>
      <c r="E178" s="168" t="s">
        <v>283</v>
      </c>
      <c r="F178" s="169" t="s">
        <v>284</v>
      </c>
      <c r="G178" s="170" t="s">
        <v>259</v>
      </c>
      <c r="H178" s="171">
        <v>8.8000000000000007</v>
      </c>
      <c r="I178" s="172"/>
      <c r="J178" s="173">
        <f>ROUND(I178*H178,2)</f>
        <v>0</v>
      </c>
      <c r="K178" s="174"/>
      <c r="L178" s="175"/>
      <c r="M178" s="176" t="s">
        <v>19</v>
      </c>
      <c r="N178" s="177" t="s">
        <v>43</v>
      </c>
      <c r="P178" s="138">
        <f>O178*H178</f>
        <v>0</v>
      </c>
      <c r="Q178" s="138">
        <v>1</v>
      </c>
      <c r="R178" s="138">
        <f>Q178*H178</f>
        <v>8.8000000000000007</v>
      </c>
      <c r="S178" s="138">
        <v>0</v>
      </c>
      <c r="T178" s="139">
        <f>S178*H178</f>
        <v>0</v>
      </c>
      <c r="AR178" s="140" t="s">
        <v>163</v>
      </c>
      <c r="AT178" s="140" t="s">
        <v>271</v>
      </c>
      <c r="AU178" s="140" t="s">
        <v>82</v>
      </c>
      <c r="AY178" s="17" t="s">
        <v>120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80</v>
      </c>
      <c r="BK178" s="141">
        <f>ROUND(I178*H178,2)</f>
        <v>0</v>
      </c>
      <c r="BL178" s="17" t="s">
        <v>126</v>
      </c>
      <c r="BM178" s="140" t="s">
        <v>285</v>
      </c>
    </row>
    <row r="179" spans="2:65" s="12" customFormat="1" ht="10">
      <c r="B179" s="146"/>
      <c r="D179" s="147" t="s">
        <v>159</v>
      </c>
      <c r="E179" s="148" t="s">
        <v>19</v>
      </c>
      <c r="F179" s="149" t="s">
        <v>286</v>
      </c>
      <c r="H179" s="150">
        <v>8.8000000000000007</v>
      </c>
      <c r="I179" s="151"/>
      <c r="L179" s="146"/>
      <c r="M179" s="152"/>
      <c r="T179" s="153"/>
      <c r="AT179" s="148" t="s">
        <v>159</v>
      </c>
      <c r="AU179" s="148" t="s">
        <v>82</v>
      </c>
      <c r="AV179" s="12" t="s">
        <v>82</v>
      </c>
      <c r="AW179" s="12" t="s">
        <v>33</v>
      </c>
      <c r="AX179" s="12" t="s">
        <v>80</v>
      </c>
      <c r="AY179" s="148" t="s">
        <v>120</v>
      </c>
    </row>
    <row r="180" spans="2:65" s="1" customFormat="1" ht="66.75" customHeight="1">
      <c r="B180" s="32"/>
      <c r="C180" s="128" t="s">
        <v>287</v>
      </c>
      <c r="D180" s="128" t="s">
        <v>122</v>
      </c>
      <c r="E180" s="129" t="s">
        <v>288</v>
      </c>
      <c r="F180" s="130" t="s">
        <v>289</v>
      </c>
      <c r="G180" s="131" t="s">
        <v>166</v>
      </c>
      <c r="H180" s="132">
        <v>19.62</v>
      </c>
      <c r="I180" s="133"/>
      <c r="J180" s="134">
        <f>ROUND(I180*H180,2)</f>
        <v>0</v>
      </c>
      <c r="K180" s="135"/>
      <c r="L180" s="32"/>
      <c r="M180" s="136" t="s">
        <v>19</v>
      </c>
      <c r="N180" s="137" t="s">
        <v>43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126</v>
      </c>
      <c r="AT180" s="140" t="s">
        <v>122</v>
      </c>
      <c r="AU180" s="140" t="s">
        <v>82</v>
      </c>
      <c r="AY180" s="17" t="s">
        <v>120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7" t="s">
        <v>80</v>
      </c>
      <c r="BK180" s="141">
        <f>ROUND(I180*H180,2)</f>
        <v>0</v>
      </c>
      <c r="BL180" s="17" t="s">
        <v>126</v>
      </c>
      <c r="BM180" s="140" t="s">
        <v>290</v>
      </c>
    </row>
    <row r="181" spans="2:65" s="1" customFormat="1" ht="10">
      <c r="B181" s="32"/>
      <c r="D181" s="142" t="s">
        <v>128</v>
      </c>
      <c r="F181" s="143" t="s">
        <v>291</v>
      </c>
      <c r="I181" s="144"/>
      <c r="L181" s="32"/>
      <c r="M181" s="145"/>
      <c r="T181" s="53"/>
      <c r="AT181" s="17" t="s">
        <v>128</v>
      </c>
      <c r="AU181" s="17" t="s">
        <v>82</v>
      </c>
    </row>
    <row r="182" spans="2:65" s="14" customFormat="1" ht="10">
      <c r="B182" s="161"/>
      <c r="D182" s="147" t="s">
        <v>159</v>
      </c>
      <c r="E182" s="162" t="s">
        <v>19</v>
      </c>
      <c r="F182" s="163" t="s">
        <v>292</v>
      </c>
      <c r="H182" s="162" t="s">
        <v>19</v>
      </c>
      <c r="I182" s="164"/>
      <c r="L182" s="161"/>
      <c r="M182" s="165"/>
      <c r="T182" s="166"/>
      <c r="AT182" s="162" t="s">
        <v>159</v>
      </c>
      <c r="AU182" s="162" t="s">
        <v>82</v>
      </c>
      <c r="AV182" s="14" t="s">
        <v>80</v>
      </c>
      <c r="AW182" s="14" t="s">
        <v>33</v>
      </c>
      <c r="AX182" s="14" t="s">
        <v>72</v>
      </c>
      <c r="AY182" s="162" t="s">
        <v>120</v>
      </c>
    </row>
    <row r="183" spans="2:65" s="12" customFormat="1" ht="10">
      <c r="B183" s="146"/>
      <c r="D183" s="147" t="s">
        <v>159</v>
      </c>
      <c r="E183" s="148" t="s">
        <v>19</v>
      </c>
      <c r="F183" s="149" t="s">
        <v>293</v>
      </c>
      <c r="H183" s="150">
        <v>12.24</v>
      </c>
      <c r="I183" s="151"/>
      <c r="L183" s="146"/>
      <c r="M183" s="152"/>
      <c r="T183" s="153"/>
      <c r="AT183" s="148" t="s">
        <v>159</v>
      </c>
      <c r="AU183" s="148" t="s">
        <v>82</v>
      </c>
      <c r="AV183" s="12" t="s">
        <v>82</v>
      </c>
      <c r="AW183" s="12" t="s">
        <v>33</v>
      </c>
      <c r="AX183" s="12" t="s">
        <v>72</v>
      </c>
      <c r="AY183" s="148" t="s">
        <v>120</v>
      </c>
    </row>
    <row r="184" spans="2:65" s="14" customFormat="1" ht="10">
      <c r="B184" s="161"/>
      <c r="D184" s="147" t="s">
        <v>159</v>
      </c>
      <c r="E184" s="162" t="s">
        <v>19</v>
      </c>
      <c r="F184" s="163" t="s">
        <v>294</v>
      </c>
      <c r="H184" s="162" t="s">
        <v>19</v>
      </c>
      <c r="I184" s="164"/>
      <c r="L184" s="161"/>
      <c r="M184" s="165"/>
      <c r="T184" s="166"/>
      <c r="AT184" s="162" t="s">
        <v>159</v>
      </c>
      <c r="AU184" s="162" t="s">
        <v>82</v>
      </c>
      <c r="AV184" s="14" t="s">
        <v>80</v>
      </c>
      <c r="AW184" s="14" t="s">
        <v>33</v>
      </c>
      <c r="AX184" s="14" t="s">
        <v>72</v>
      </c>
      <c r="AY184" s="162" t="s">
        <v>120</v>
      </c>
    </row>
    <row r="185" spans="2:65" s="12" customFormat="1" ht="10">
      <c r="B185" s="146"/>
      <c r="D185" s="147" t="s">
        <v>159</v>
      </c>
      <c r="E185" s="148" t="s">
        <v>19</v>
      </c>
      <c r="F185" s="149" t="s">
        <v>295</v>
      </c>
      <c r="H185" s="150">
        <v>5.58</v>
      </c>
      <c r="I185" s="151"/>
      <c r="L185" s="146"/>
      <c r="M185" s="152"/>
      <c r="T185" s="153"/>
      <c r="AT185" s="148" t="s">
        <v>159</v>
      </c>
      <c r="AU185" s="148" t="s">
        <v>82</v>
      </c>
      <c r="AV185" s="12" t="s">
        <v>82</v>
      </c>
      <c r="AW185" s="12" t="s">
        <v>33</v>
      </c>
      <c r="AX185" s="12" t="s">
        <v>72</v>
      </c>
      <c r="AY185" s="148" t="s">
        <v>120</v>
      </c>
    </row>
    <row r="186" spans="2:65" s="14" customFormat="1" ht="10">
      <c r="B186" s="161"/>
      <c r="D186" s="147" t="s">
        <v>159</v>
      </c>
      <c r="E186" s="162" t="s">
        <v>19</v>
      </c>
      <c r="F186" s="163" t="s">
        <v>296</v>
      </c>
      <c r="H186" s="162" t="s">
        <v>19</v>
      </c>
      <c r="I186" s="164"/>
      <c r="L186" s="161"/>
      <c r="M186" s="165"/>
      <c r="T186" s="166"/>
      <c r="AT186" s="162" t="s">
        <v>159</v>
      </c>
      <c r="AU186" s="162" t="s">
        <v>82</v>
      </c>
      <c r="AV186" s="14" t="s">
        <v>80</v>
      </c>
      <c r="AW186" s="14" t="s">
        <v>33</v>
      </c>
      <c r="AX186" s="14" t="s">
        <v>72</v>
      </c>
      <c r="AY186" s="162" t="s">
        <v>120</v>
      </c>
    </row>
    <row r="187" spans="2:65" s="12" customFormat="1" ht="10">
      <c r="B187" s="146"/>
      <c r="D187" s="147" t="s">
        <v>159</v>
      </c>
      <c r="E187" s="148" t="s">
        <v>19</v>
      </c>
      <c r="F187" s="149" t="s">
        <v>297</v>
      </c>
      <c r="H187" s="150">
        <v>1.8</v>
      </c>
      <c r="I187" s="151"/>
      <c r="L187" s="146"/>
      <c r="M187" s="152"/>
      <c r="T187" s="153"/>
      <c r="AT187" s="148" t="s">
        <v>159</v>
      </c>
      <c r="AU187" s="148" t="s">
        <v>82</v>
      </c>
      <c r="AV187" s="12" t="s">
        <v>82</v>
      </c>
      <c r="AW187" s="12" t="s">
        <v>33</v>
      </c>
      <c r="AX187" s="12" t="s">
        <v>72</v>
      </c>
      <c r="AY187" s="148" t="s">
        <v>120</v>
      </c>
    </row>
    <row r="188" spans="2:65" s="13" customFormat="1" ht="10">
      <c r="B188" s="154"/>
      <c r="D188" s="147" t="s">
        <v>159</v>
      </c>
      <c r="E188" s="155" t="s">
        <v>19</v>
      </c>
      <c r="F188" s="156" t="s">
        <v>162</v>
      </c>
      <c r="H188" s="157">
        <v>19.62</v>
      </c>
      <c r="I188" s="158"/>
      <c r="L188" s="154"/>
      <c r="M188" s="159"/>
      <c r="T188" s="160"/>
      <c r="AT188" s="155" t="s">
        <v>159</v>
      </c>
      <c r="AU188" s="155" t="s">
        <v>82</v>
      </c>
      <c r="AV188" s="13" t="s">
        <v>126</v>
      </c>
      <c r="AW188" s="13" t="s">
        <v>33</v>
      </c>
      <c r="AX188" s="13" t="s">
        <v>80</v>
      </c>
      <c r="AY188" s="155" t="s">
        <v>120</v>
      </c>
    </row>
    <row r="189" spans="2:65" s="1" customFormat="1" ht="16.5" customHeight="1">
      <c r="B189" s="32"/>
      <c r="C189" s="167" t="s">
        <v>298</v>
      </c>
      <c r="D189" s="167" t="s">
        <v>271</v>
      </c>
      <c r="E189" s="168" t="s">
        <v>299</v>
      </c>
      <c r="F189" s="169" t="s">
        <v>300</v>
      </c>
      <c r="G189" s="170" t="s">
        <v>259</v>
      </c>
      <c r="H189" s="171">
        <v>39.24</v>
      </c>
      <c r="I189" s="172"/>
      <c r="J189" s="173">
        <f>ROUND(I189*H189,2)</f>
        <v>0</v>
      </c>
      <c r="K189" s="174"/>
      <c r="L189" s="175"/>
      <c r="M189" s="176" t="s">
        <v>19</v>
      </c>
      <c r="N189" s="177" t="s">
        <v>43</v>
      </c>
      <c r="P189" s="138">
        <f>O189*H189</f>
        <v>0</v>
      </c>
      <c r="Q189" s="138">
        <v>1</v>
      </c>
      <c r="R189" s="138">
        <f>Q189*H189</f>
        <v>39.24</v>
      </c>
      <c r="S189" s="138">
        <v>0</v>
      </c>
      <c r="T189" s="139">
        <f>S189*H189</f>
        <v>0</v>
      </c>
      <c r="AR189" s="140" t="s">
        <v>163</v>
      </c>
      <c r="AT189" s="140" t="s">
        <v>271</v>
      </c>
      <c r="AU189" s="140" t="s">
        <v>82</v>
      </c>
      <c r="AY189" s="17" t="s">
        <v>120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7" t="s">
        <v>80</v>
      </c>
      <c r="BK189" s="141">
        <f>ROUND(I189*H189,2)</f>
        <v>0</v>
      </c>
      <c r="BL189" s="17" t="s">
        <v>126</v>
      </c>
      <c r="BM189" s="140" t="s">
        <v>301</v>
      </c>
    </row>
    <row r="190" spans="2:65" s="12" customFormat="1" ht="10">
      <c r="B190" s="146"/>
      <c r="D190" s="147" t="s">
        <v>159</v>
      </c>
      <c r="E190" s="148" t="s">
        <v>19</v>
      </c>
      <c r="F190" s="149" t="s">
        <v>302</v>
      </c>
      <c r="H190" s="150">
        <v>39.24</v>
      </c>
      <c r="I190" s="151"/>
      <c r="L190" s="146"/>
      <c r="M190" s="152"/>
      <c r="T190" s="153"/>
      <c r="AT190" s="148" t="s">
        <v>159</v>
      </c>
      <c r="AU190" s="148" t="s">
        <v>82</v>
      </c>
      <c r="AV190" s="12" t="s">
        <v>82</v>
      </c>
      <c r="AW190" s="12" t="s">
        <v>33</v>
      </c>
      <c r="AX190" s="12" t="s">
        <v>80</v>
      </c>
      <c r="AY190" s="148" t="s">
        <v>120</v>
      </c>
    </row>
    <row r="191" spans="2:65" s="1" customFormat="1" ht="24.15" customHeight="1">
      <c r="B191" s="32"/>
      <c r="C191" s="128" t="s">
        <v>303</v>
      </c>
      <c r="D191" s="128" t="s">
        <v>122</v>
      </c>
      <c r="E191" s="129" t="s">
        <v>304</v>
      </c>
      <c r="F191" s="130" t="s">
        <v>305</v>
      </c>
      <c r="G191" s="131" t="s">
        <v>146</v>
      </c>
      <c r="H191" s="132">
        <v>368</v>
      </c>
      <c r="I191" s="133"/>
      <c r="J191" s="134">
        <f>ROUND(I191*H191,2)</f>
        <v>0</v>
      </c>
      <c r="K191" s="135"/>
      <c r="L191" s="32"/>
      <c r="M191" s="136" t="s">
        <v>19</v>
      </c>
      <c r="N191" s="137" t="s">
        <v>43</v>
      </c>
      <c r="P191" s="138">
        <f>O191*H191</f>
        <v>0</v>
      </c>
      <c r="Q191" s="138">
        <v>0</v>
      </c>
      <c r="R191" s="138">
        <f>Q191*H191</f>
        <v>0</v>
      </c>
      <c r="S191" s="138">
        <v>0</v>
      </c>
      <c r="T191" s="139">
        <f>S191*H191</f>
        <v>0</v>
      </c>
      <c r="AR191" s="140" t="s">
        <v>126</v>
      </c>
      <c r="AT191" s="140" t="s">
        <v>122</v>
      </c>
      <c r="AU191" s="140" t="s">
        <v>82</v>
      </c>
      <c r="AY191" s="17" t="s">
        <v>120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80</v>
      </c>
      <c r="BK191" s="141">
        <f>ROUND(I191*H191,2)</f>
        <v>0</v>
      </c>
      <c r="BL191" s="17" t="s">
        <v>126</v>
      </c>
      <c r="BM191" s="140" t="s">
        <v>306</v>
      </c>
    </row>
    <row r="192" spans="2:65" s="1" customFormat="1" ht="10">
      <c r="B192" s="32"/>
      <c r="D192" s="142" t="s">
        <v>128</v>
      </c>
      <c r="F192" s="143" t="s">
        <v>307</v>
      </c>
      <c r="I192" s="144"/>
      <c r="L192" s="32"/>
      <c r="M192" s="145"/>
      <c r="T192" s="53"/>
      <c r="AT192" s="17" t="s">
        <v>128</v>
      </c>
      <c r="AU192" s="17" t="s">
        <v>82</v>
      </c>
    </row>
    <row r="193" spans="2:65" s="12" customFormat="1" ht="10">
      <c r="B193" s="146"/>
      <c r="D193" s="147" t="s">
        <v>159</v>
      </c>
      <c r="E193" s="148" t="s">
        <v>19</v>
      </c>
      <c r="F193" s="149" t="s">
        <v>308</v>
      </c>
      <c r="H193" s="150">
        <v>368</v>
      </c>
      <c r="I193" s="151"/>
      <c r="L193" s="146"/>
      <c r="M193" s="152"/>
      <c r="T193" s="153"/>
      <c r="AT193" s="148" t="s">
        <v>159</v>
      </c>
      <c r="AU193" s="148" t="s">
        <v>82</v>
      </c>
      <c r="AV193" s="12" t="s">
        <v>82</v>
      </c>
      <c r="AW193" s="12" t="s">
        <v>33</v>
      </c>
      <c r="AX193" s="12" t="s">
        <v>80</v>
      </c>
      <c r="AY193" s="148" t="s">
        <v>120</v>
      </c>
    </row>
    <row r="194" spans="2:65" s="1" customFormat="1" ht="37.75" customHeight="1">
      <c r="B194" s="32"/>
      <c r="C194" s="128" t="s">
        <v>309</v>
      </c>
      <c r="D194" s="128" t="s">
        <v>122</v>
      </c>
      <c r="E194" s="129" t="s">
        <v>310</v>
      </c>
      <c r="F194" s="130" t="s">
        <v>311</v>
      </c>
      <c r="G194" s="131" t="s">
        <v>146</v>
      </c>
      <c r="H194" s="132">
        <v>152.25</v>
      </c>
      <c r="I194" s="133"/>
      <c r="J194" s="134">
        <f>ROUND(I194*H194,2)</f>
        <v>0</v>
      </c>
      <c r="K194" s="135"/>
      <c r="L194" s="32"/>
      <c r="M194" s="136" t="s">
        <v>19</v>
      </c>
      <c r="N194" s="137" t="s">
        <v>43</v>
      </c>
      <c r="P194" s="138">
        <f>O194*H194</f>
        <v>0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126</v>
      </c>
      <c r="AT194" s="140" t="s">
        <v>122</v>
      </c>
      <c r="AU194" s="140" t="s">
        <v>82</v>
      </c>
      <c r="AY194" s="17" t="s">
        <v>120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80</v>
      </c>
      <c r="BK194" s="141">
        <f>ROUND(I194*H194,2)</f>
        <v>0</v>
      </c>
      <c r="BL194" s="17" t="s">
        <v>126</v>
      </c>
      <c r="BM194" s="140" t="s">
        <v>312</v>
      </c>
    </row>
    <row r="195" spans="2:65" s="1" customFormat="1" ht="10">
      <c r="B195" s="32"/>
      <c r="D195" s="142" t="s">
        <v>128</v>
      </c>
      <c r="F195" s="143" t="s">
        <v>313</v>
      </c>
      <c r="I195" s="144"/>
      <c r="L195" s="32"/>
      <c r="M195" s="145"/>
      <c r="T195" s="53"/>
      <c r="AT195" s="17" t="s">
        <v>128</v>
      </c>
      <c r="AU195" s="17" t="s">
        <v>82</v>
      </c>
    </row>
    <row r="196" spans="2:65" s="1" customFormat="1" ht="37.75" customHeight="1">
      <c r="B196" s="32"/>
      <c r="C196" s="128" t="s">
        <v>314</v>
      </c>
      <c r="D196" s="128" t="s">
        <v>122</v>
      </c>
      <c r="E196" s="129" t="s">
        <v>315</v>
      </c>
      <c r="F196" s="130" t="s">
        <v>316</v>
      </c>
      <c r="G196" s="131" t="s">
        <v>146</v>
      </c>
      <c r="H196" s="132">
        <v>152.25</v>
      </c>
      <c r="I196" s="133"/>
      <c r="J196" s="134">
        <f>ROUND(I196*H196,2)</f>
        <v>0</v>
      </c>
      <c r="K196" s="135"/>
      <c r="L196" s="32"/>
      <c r="M196" s="136" t="s">
        <v>19</v>
      </c>
      <c r="N196" s="137" t="s">
        <v>43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126</v>
      </c>
      <c r="AT196" s="140" t="s">
        <v>122</v>
      </c>
      <c r="AU196" s="140" t="s">
        <v>82</v>
      </c>
      <c r="AY196" s="17" t="s">
        <v>120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80</v>
      </c>
      <c r="BK196" s="141">
        <f>ROUND(I196*H196,2)</f>
        <v>0</v>
      </c>
      <c r="BL196" s="17" t="s">
        <v>126</v>
      </c>
      <c r="BM196" s="140" t="s">
        <v>317</v>
      </c>
    </row>
    <row r="197" spans="2:65" s="1" customFormat="1" ht="10">
      <c r="B197" s="32"/>
      <c r="D197" s="142" t="s">
        <v>128</v>
      </c>
      <c r="F197" s="143" t="s">
        <v>318</v>
      </c>
      <c r="I197" s="144"/>
      <c r="L197" s="32"/>
      <c r="M197" s="145"/>
      <c r="T197" s="53"/>
      <c r="AT197" s="17" t="s">
        <v>128</v>
      </c>
      <c r="AU197" s="17" t="s">
        <v>82</v>
      </c>
    </row>
    <row r="198" spans="2:65" s="12" customFormat="1" ht="10">
      <c r="B198" s="146"/>
      <c r="D198" s="147" t="s">
        <v>159</v>
      </c>
      <c r="E198" s="148" t="s">
        <v>19</v>
      </c>
      <c r="F198" s="149" t="s">
        <v>319</v>
      </c>
      <c r="H198" s="150">
        <v>17.25</v>
      </c>
      <c r="I198" s="151"/>
      <c r="L198" s="146"/>
      <c r="M198" s="152"/>
      <c r="T198" s="153"/>
      <c r="AT198" s="148" t="s">
        <v>159</v>
      </c>
      <c r="AU198" s="148" t="s">
        <v>82</v>
      </c>
      <c r="AV198" s="12" t="s">
        <v>82</v>
      </c>
      <c r="AW198" s="12" t="s">
        <v>33</v>
      </c>
      <c r="AX198" s="12" t="s">
        <v>72</v>
      </c>
      <c r="AY198" s="148" t="s">
        <v>120</v>
      </c>
    </row>
    <row r="199" spans="2:65" s="12" customFormat="1" ht="10">
      <c r="B199" s="146"/>
      <c r="D199" s="147" t="s">
        <v>159</v>
      </c>
      <c r="E199" s="148" t="s">
        <v>19</v>
      </c>
      <c r="F199" s="149" t="s">
        <v>320</v>
      </c>
      <c r="H199" s="150">
        <v>135</v>
      </c>
      <c r="I199" s="151"/>
      <c r="L199" s="146"/>
      <c r="M199" s="152"/>
      <c r="T199" s="153"/>
      <c r="AT199" s="148" t="s">
        <v>159</v>
      </c>
      <c r="AU199" s="148" t="s">
        <v>82</v>
      </c>
      <c r="AV199" s="12" t="s">
        <v>82</v>
      </c>
      <c r="AW199" s="12" t="s">
        <v>33</v>
      </c>
      <c r="AX199" s="12" t="s">
        <v>72</v>
      </c>
      <c r="AY199" s="148" t="s">
        <v>120</v>
      </c>
    </row>
    <row r="200" spans="2:65" s="13" customFormat="1" ht="10">
      <c r="B200" s="154"/>
      <c r="D200" s="147" t="s">
        <v>159</v>
      </c>
      <c r="E200" s="155" t="s">
        <v>19</v>
      </c>
      <c r="F200" s="156" t="s">
        <v>162</v>
      </c>
      <c r="H200" s="157">
        <v>152.25</v>
      </c>
      <c r="I200" s="158"/>
      <c r="L200" s="154"/>
      <c r="M200" s="159"/>
      <c r="T200" s="160"/>
      <c r="AT200" s="155" t="s">
        <v>159</v>
      </c>
      <c r="AU200" s="155" t="s">
        <v>82</v>
      </c>
      <c r="AV200" s="13" t="s">
        <v>126</v>
      </c>
      <c r="AW200" s="13" t="s">
        <v>33</v>
      </c>
      <c r="AX200" s="13" t="s">
        <v>80</v>
      </c>
      <c r="AY200" s="155" t="s">
        <v>120</v>
      </c>
    </row>
    <row r="201" spans="2:65" s="1" customFormat="1" ht="16.5" customHeight="1">
      <c r="B201" s="32"/>
      <c r="C201" s="167" t="s">
        <v>321</v>
      </c>
      <c r="D201" s="167" t="s">
        <v>271</v>
      </c>
      <c r="E201" s="168" t="s">
        <v>322</v>
      </c>
      <c r="F201" s="169" t="s">
        <v>323</v>
      </c>
      <c r="G201" s="170" t="s">
        <v>324</v>
      </c>
      <c r="H201" s="171">
        <v>2.2839999999999998</v>
      </c>
      <c r="I201" s="172"/>
      <c r="J201" s="173">
        <f>ROUND(I201*H201,2)</f>
        <v>0</v>
      </c>
      <c r="K201" s="174"/>
      <c r="L201" s="175"/>
      <c r="M201" s="176" t="s">
        <v>19</v>
      </c>
      <c r="N201" s="177" t="s">
        <v>43</v>
      </c>
      <c r="P201" s="138">
        <f>O201*H201</f>
        <v>0</v>
      </c>
      <c r="Q201" s="138">
        <v>1E-3</v>
      </c>
      <c r="R201" s="138">
        <f>Q201*H201</f>
        <v>2.284E-3</v>
      </c>
      <c r="S201" s="138">
        <v>0</v>
      </c>
      <c r="T201" s="139">
        <f>S201*H201</f>
        <v>0</v>
      </c>
      <c r="AR201" s="140" t="s">
        <v>163</v>
      </c>
      <c r="AT201" s="140" t="s">
        <v>271</v>
      </c>
      <c r="AU201" s="140" t="s">
        <v>82</v>
      </c>
      <c r="AY201" s="17" t="s">
        <v>120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7" t="s">
        <v>80</v>
      </c>
      <c r="BK201" s="141">
        <f>ROUND(I201*H201,2)</f>
        <v>0</v>
      </c>
      <c r="BL201" s="17" t="s">
        <v>126</v>
      </c>
      <c r="BM201" s="140" t="s">
        <v>325</v>
      </c>
    </row>
    <row r="202" spans="2:65" s="12" customFormat="1" ht="10">
      <c r="B202" s="146"/>
      <c r="D202" s="147" t="s">
        <v>159</v>
      </c>
      <c r="E202" s="148" t="s">
        <v>19</v>
      </c>
      <c r="F202" s="149" t="s">
        <v>326</v>
      </c>
      <c r="H202" s="150">
        <v>2.2839999999999998</v>
      </c>
      <c r="I202" s="151"/>
      <c r="L202" s="146"/>
      <c r="M202" s="152"/>
      <c r="T202" s="153"/>
      <c r="AT202" s="148" t="s">
        <v>159</v>
      </c>
      <c r="AU202" s="148" t="s">
        <v>82</v>
      </c>
      <c r="AV202" s="12" t="s">
        <v>82</v>
      </c>
      <c r="AW202" s="12" t="s">
        <v>33</v>
      </c>
      <c r="AX202" s="12" t="s">
        <v>80</v>
      </c>
      <c r="AY202" s="148" t="s">
        <v>120</v>
      </c>
    </row>
    <row r="203" spans="2:65" s="1" customFormat="1" ht="37.75" customHeight="1">
      <c r="B203" s="32"/>
      <c r="C203" s="128" t="s">
        <v>327</v>
      </c>
      <c r="D203" s="128" t="s">
        <v>122</v>
      </c>
      <c r="E203" s="129" t="s">
        <v>328</v>
      </c>
      <c r="F203" s="130" t="s">
        <v>329</v>
      </c>
      <c r="G203" s="131" t="s">
        <v>146</v>
      </c>
      <c r="H203" s="132">
        <v>152.25</v>
      </c>
      <c r="I203" s="133"/>
      <c r="J203" s="134">
        <f>ROUND(I203*H203,2)</f>
        <v>0</v>
      </c>
      <c r="K203" s="135"/>
      <c r="L203" s="32"/>
      <c r="M203" s="136" t="s">
        <v>19</v>
      </c>
      <c r="N203" s="137" t="s">
        <v>43</v>
      </c>
      <c r="P203" s="138">
        <f>O203*H203</f>
        <v>0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126</v>
      </c>
      <c r="AT203" s="140" t="s">
        <v>122</v>
      </c>
      <c r="AU203" s="140" t="s">
        <v>82</v>
      </c>
      <c r="AY203" s="17" t="s">
        <v>120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7" t="s">
        <v>80</v>
      </c>
      <c r="BK203" s="141">
        <f>ROUND(I203*H203,2)</f>
        <v>0</v>
      </c>
      <c r="BL203" s="17" t="s">
        <v>126</v>
      </c>
      <c r="BM203" s="140" t="s">
        <v>330</v>
      </c>
    </row>
    <row r="204" spans="2:65" s="1" customFormat="1" ht="10">
      <c r="B204" s="32"/>
      <c r="D204" s="142" t="s">
        <v>128</v>
      </c>
      <c r="F204" s="143" t="s">
        <v>331</v>
      </c>
      <c r="I204" s="144"/>
      <c r="L204" s="32"/>
      <c r="M204" s="145"/>
      <c r="T204" s="53"/>
      <c r="AT204" s="17" t="s">
        <v>128</v>
      </c>
      <c r="AU204" s="17" t="s">
        <v>82</v>
      </c>
    </row>
    <row r="205" spans="2:65" s="11" customFormat="1" ht="22.75" customHeight="1">
      <c r="B205" s="116"/>
      <c r="D205" s="117" t="s">
        <v>71</v>
      </c>
      <c r="E205" s="126" t="s">
        <v>82</v>
      </c>
      <c r="F205" s="126" t="s">
        <v>332</v>
      </c>
      <c r="I205" s="119"/>
      <c r="J205" s="127">
        <f>BK205</f>
        <v>0</v>
      </c>
      <c r="L205" s="116"/>
      <c r="M205" s="121"/>
      <c r="P205" s="122">
        <f>SUM(P206:P229)</f>
        <v>0</v>
      </c>
      <c r="R205" s="122">
        <f>SUM(R206:R229)</f>
        <v>23.603577808388003</v>
      </c>
      <c r="T205" s="123">
        <f>SUM(T206:T229)</f>
        <v>0</v>
      </c>
      <c r="AR205" s="117" t="s">
        <v>80</v>
      </c>
      <c r="AT205" s="124" t="s">
        <v>71</v>
      </c>
      <c r="AU205" s="124" t="s">
        <v>80</v>
      </c>
      <c r="AY205" s="117" t="s">
        <v>120</v>
      </c>
      <c r="BK205" s="125">
        <f>SUM(BK206:BK229)</f>
        <v>0</v>
      </c>
    </row>
    <row r="206" spans="2:65" s="1" customFormat="1" ht="55.5" customHeight="1">
      <c r="B206" s="32"/>
      <c r="C206" s="128" t="s">
        <v>333</v>
      </c>
      <c r="D206" s="128" t="s">
        <v>122</v>
      </c>
      <c r="E206" s="129" t="s">
        <v>334</v>
      </c>
      <c r="F206" s="130" t="s">
        <v>335</v>
      </c>
      <c r="G206" s="131" t="s">
        <v>146</v>
      </c>
      <c r="H206" s="132">
        <v>66</v>
      </c>
      <c r="I206" s="133"/>
      <c r="J206" s="134">
        <f>ROUND(I206*H206,2)</f>
        <v>0</v>
      </c>
      <c r="K206" s="135"/>
      <c r="L206" s="32"/>
      <c r="M206" s="136" t="s">
        <v>19</v>
      </c>
      <c r="N206" s="137" t="s">
        <v>43</v>
      </c>
      <c r="P206" s="138">
        <f>O206*H206</f>
        <v>0</v>
      </c>
      <c r="Q206" s="138">
        <v>3.0945000000000001E-4</v>
      </c>
      <c r="R206" s="138">
        <f>Q206*H206</f>
        <v>2.0423699999999999E-2</v>
      </c>
      <c r="S206" s="138">
        <v>0</v>
      </c>
      <c r="T206" s="139">
        <f>S206*H206</f>
        <v>0</v>
      </c>
      <c r="AR206" s="140" t="s">
        <v>126</v>
      </c>
      <c r="AT206" s="140" t="s">
        <v>122</v>
      </c>
      <c r="AU206" s="140" t="s">
        <v>82</v>
      </c>
      <c r="AY206" s="17" t="s">
        <v>120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7" t="s">
        <v>80</v>
      </c>
      <c r="BK206" s="141">
        <f>ROUND(I206*H206,2)</f>
        <v>0</v>
      </c>
      <c r="BL206" s="17" t="s">
        <v>126</v>
      </c>
      <c r="BM206" s="140" t="s">
        <v>336</v>
      </c>
    </row>
    <row r="207" spans="2:65" s="1" customFormat="1" ht="10">
      <c r="B207" s="32"/>
      <c r="D207" s="142" t="s">
        <v>128</v>
      </c>
      <c r="F207" s="143" t="s">
        <v>337</v>
      </c>
      <c r="I207" s="144"/>
      <c r="L207" s="32"/>
      <c r="M207" s="145"/>
      <c r="T207" s="53"/>
      <c r="AT207" s="17" t="s">
        <v>128</v>
      </c>
      <c r="AU207" s="17" t="s">
        <v>82</v>
      </c>
    </row>
    <row r="208" spans="2:65" s="12" customFormat="1" ht="10">
      <c r="B208" s="146"/>
      <c r="D208" s="147" t="s">
        <v>159</v>
      </c>
      <c r="E208" s="148" t="s">
        <v>19</v>
      </c>
      <c r="F208" s="149" t="s">
        <v>338</v>
      </c>
      <c r="H208" s="150">
        <v>66</v>
      </c>
      <c r="I208" s="151"/>
      <c r="L208" s="146"/>
      <c r="M208" s="152"/>
      <c r="T208" s="153"/>
      <c r="AT208" s="148" t="s">
        <v>159</v>
      </c>
      <c r="AU208" s="148" t="s">
        <v>82</v>
      </c>
      <c r="AV208" s="12" t="s">
        <v>82</v>
      </c>
      <c r="AW208" s="12" t="s">
        <v>33</v>
      </c>
      <c r="AX208" s="12" t="s">
        <v>80</v>
      </c>
      <c r="AY208" s="148" t="s">
        <v>120</v>
      </c>
    </row>
    <row r="209" spans="2:65" s="1" customFormat="1" ht="55.5" customHeight="1">
      <c r="B209" s="32"/>
      <c r="C209" s="128" t="s">
        <v>339</v>
      </c>
      <c r="D209" s="128" t="s">
        <v>122</v>
      </c>
      <c r="E209" s="129" t="s">
        <v>340</v>
      </c>
      <c r="F209" s="130" t="s">
        <v>341</v>
      </c>
      <c r="G209" s="131" t="s">
        <v>342</v>
      </c>
      <c r="H209" s="132">
        <v>44</v>
      </c>
      <c r="I209" s="133"/>
      <c r="J209" s="134">
        <f>ROUND(I209*H209,2)</f>
        <v>0</v>
      </c>
      <c r="K209" s="135"/>
      <c r="L209" s="32"/>
      <c r="M209" s="136" t="s">
        <v>19</v>
      </c>
      <c r="N209" s="137" t="s">
        <v>43</v>
      </c>
      <c r="P209" s="138">
        <f>O209*H209</f>
        <v>0</v>
      </c>
      <c r="Q209" s="138">
        <v>0.2046936</v>
      </c>
      <c r="R209" s="138">
        <f>Q209*H209</f>
        <v>9.0065184000000009</v>
      </c>
      <c r="S209" s="138">
        <v>0</v>
      </c>
      <c r="T209" s="139">
        <f>S209*H209</f>
        <v>0</v>
      </c>
      <c r="AR209" s="140" t="s">
        <v>126</v>
      </c>
      <c r="AT209" s="140" t="s">
        <v>122</v>
      </c>
      <c r="AU209" s="140" t="s">
        <v>82</v>
      </c>
      <c r="AY209" s="17" t="s">
        <v>120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7" t="s">
        <v>80</v>
      </c>
      <c r="BK209" s="141">
        <f>ROUND(I209*H209,2)</f>
        <v>0</v>
      </c>
      <c r="BL209" s="17" t="s">
        <v>126</v>
      </c>
      <c r="BM209" s="140" t="s">
        <v>343</v>
      </c>
    </row>
    <row r="210" spans="2:65" s="1" customFormat="1" ht="10">
      <c r="B210" s="32"/>
      <c r="D210" s="142" t="s">
        <v>128</v>
      </c>
      <c r="F210" s="143" t="s">
        <v>344</v>
      </c>
      <c r="I210" s="144"/>
      <c r="L210" s="32"/>
      <c r="M210" s="145"/>
      <c r="T210" s="53"/>
      <c r="AT210" s="17" t="s">
        <v>128</v>
      </c>
      <c r="AU210" s="17" t="s">
        <v>82</v>
      </c>
    </row>
    <row r="211" spans="2:65" s="14" customFormat="1" ht="10">
      <c r="B211" s="161"/>
      <c r="D211" s="147" t="s">
        <v>159</v>
      </c>
      <c r="E211" s="162" t="s">
        <v>19</v>
      </c>
      <c r="F211" s="163" t="s">
        <v>345</v>
      </c>
      <c r="H211" s="162" t="s">
        <v>19</v>
      </c>
      <c r="I211" s="164"/>
      <c r="L211" s="161"/>
      <c r="M211" s="165"/>
      <c r="T211" s="166"/>
      <c r="AT211" s="162" t="s">
        <v>159</v>
      </c>
      <c r="AU211" s="162" t="s">
        <v>82</v>
      </c>
      <c r="AV211" s="14" t="s">
        <v>80</v>
      </c>
      <c r="AW211" s="14" t="s">
        <v>33</v>
      </c>
      <c r="AX211" s="14" t="s">
        <v>72</v>
      </c>
      <c r="AY211" s="162" t="s">
        <v>120</v>
      </c>
    </row>
    <row r="212" spans="2:65" s="12" customFormat="1" ht="10">
      <c r="B212" s="146"/>
      <c r="D212" s="147" t="s">
        <v>159</v>
      </c>
      <c r="E212" s="148" t="s">
        <v>19</v>
      </c>
      <c r="F212" s="149" t="s">
        <v>346</v>
      </c>
      <c r="H212" s="150">
        <v>44</v>
      </c>
      <c r="I212" s="151"/>
      <c r="L212" s="146"/>
      <c r="M212" s="152"/>
      <c r="T212" s="153"/>
      <c r="AT212" s="148" t="s">
        <v>159</v>
      </c>
      <c r="AU212" s="148" t="s">
        <v>82</v>
      </c>
      <c r="AV212" s="12" t="s">
        <v>82</v>
      </c>
      <c r="AW212" s="12" t="s">
        <v>33</v>
      </c>
      <c r="AX212" s="12" t="s">
        <v>80</v>
      </c>
      <c r="AY212" s="148" t="s">
        <v>120</v>
      </c>
    </row>
    <row r="213" spans="2:65" s="1" customFormat="1" ht="37.75" customHeight="1">
      <c r="B213" s="32"/>
      <c r="C213" s="167" t="s">
        <v>347</v>
      </c>
      <c r="D213" s="167" t="s">
        <v>271</v>
      </c>
      <c r="E213" s="168" t="s">
        <v>348</v>
      </c>
      <c r="F213" s="169" t="s">
        <v>349</v>
      </c>
      <c r="G213" s="170" t="s">
        <v>342</v>
      </c>
      <c r="H213" s="171">
        <v>44</v>
      </c>
      <c r="I213" s="172"/>
      <c r="J213" s="173">
        <f>ROUND(I213*H213,2)</f>
        <v>0</v>
      </c>
      <c r="K213" s="174"/>
      <c r="L213" s="175"/>
      <c r="M213" s="176" t="s">
        <v>19</v>
      </c>
      <c r="N213" s="177" t="s">
        <v>43</v>
      </c>
      <c r="P213" s="138">
        <f>O213*H213</f>
        <v>0</v>
      </c>
      <c r="Q213" s="138">
        <v>3.5E-4</v>
      </c>
      <c r="R213" s="138">
        <f>Q213*H213</f>
        <v>1.54E-2</v>
      </c>
      <c r="S213" s="138">
        <v>0</v>
      </c>
      <c r="T213" s="139">
        <f>S213*H213</f>
        <v>0</v>
      </c>
      <c r="AR213" s="140" t="s">
        <v>163</v>
      </c>
      <c r="AT213" s="140" t="s">
        <v>271</v>
      </c>
      <c r="AU213" s="140" t="s">
        <v>82</v>
      </c>
      <c r="AY213" s="17" t="s">
        <v>120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80</v>
      </c>
      <c r="BK213" s="141">
        <f>ROUND(I213*H213,2)</f>
        <v>0</v>
      </c>
      <c r="BL213" s="17" t="s">
        <v>126</v>
      </c>
      <c r="BM213" s="140" t="s">
        <v>350</v>
      </c>
    </row>
    <row r="214" spans="2:65" s="1" customFormat="1" ht="44.25" customHeight="1">
      <c r="B214" s="32"/>
      <c r="C214" s="128" t="s">
        <v>351</v>
      </c>
      <c r="D214" s="128" t="s">
        <v>122</v>
      </c>
      <c r="E214" s="129" t="s">
        <v>352</v>
      </c>
      <c r="F214" s="130" t="s">
        <v>353</v>
      </c>
      <c r="G214" s="131" t="s">
        <v>146</v>
      </c>
      <c r="H214" s="132">
        <v>381.6</v>
      </c>
      <c r="I214" s="133"/>
      <c r="J214" s="134">
        <f>ROUND(I214*H214,2)</f>
        <v>0</v>
      </c>
      <c r="K214" s="135"/>
      <c r="L214" s="32"/>
      <c r="M214" s="136" t="s">
        <v>19</v>
      </c>
      <c r="N214" s="137" t="s">
        <v>43</v>
      </c>
      <c r="P214" s="138">
        <f>O214*H214</f>
        <v>0</v>
      </c>
      <c r="Q214" s="138">
        <v>1.3750000000000001E-4</v>
      </c>
      <c r="R214" s="138">
        <f>Q214*H214</f>
        <v>5.247000000000001E-2</v>
      </c>
      <c r="S214" s="138">
        <v>0</v>
      </c>
      <c r="T214" s="139">
        <f>S214*H214</f>
        <v>0</v>
      </c>
      <c r="AR214" s="140" t="s">
        <v>126</v>
      </c>
      <c r="AT214" s="140" t="s">
        <v>122</v>
      </c>
      <c r="AU214" s="140" t="s">
        <v>82</v>
      </c>
      <c r="AY214" s="17" t="s">
        <v>120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7" t="s">
        <v>80</v>
      </c>
      <c r="BK214" s="141">
        <f>ROUND(I214*H214,2)</f>
        <v>0</v>
      </c>
      <c r="BL214" s="17" t="s">
        <v>126</v>
      </c>
      <c r="BM214" s="140" t="s">
        <v>354</v>
      </c>
    </row>
    <row r="215" spans="2:65" s="1" customFormat="1" ht="10">
      <c r="B215" s="32"/>
      <c r="D215" s="142" t="s">
        <v>128</v>
      </c>
      <c r="F215" s="143" t="s">
        <v>355</v>
      </c>
      <c r="I215" s="144"/>
      <c r="L215" s="32"/>
      <c r="M215" s="145"/>
      <c r="T215" s="53"/>
      <c r="AT215" s="17" t="s">
        <v>128</v>
      </c>
      <c r="AU215" s="17" t="s">
        <v>82</v>
      </c>
    </row>
    <row r="216" spans="2:65" s="12" customFormat="1" ht="10">
      <c r="B216" s="146"/>
      <c r="D216" s="147" t="s">
        <v>159</v>
      </c>
      <c r="E216" s="148" t="s">
        <v>19</v>
      </c>
      <c r="F216" s="149" t="s">
        <v>356</v>
      </c>
      <c r="H216" s="150">
        <v>381.6</v>
      </c>
      <c r="I216" s="151"/>
      <c r="L216" s="146"/>
      <c r="M216" s="152"/>
      <c r="T216" s="153"/>
      <c r="AT216" s="148" t="s">
        <v>159</v>
      </c>
      <c r="AU216" s="148" t="s">
        <v>82</v>
      </c>
      <c r="AV216" s="12" t="s">
        <v>82</v>
      </c>
      <c r="AW216" s="12" t="s">
        <v>33</v>
      </c>
      <c r="AX216" s="12" t="s">
        <v>80</v>
      </c>
      <c r="AY216" s="148" t="s">
        <v>120</v>
      </c>
    </row>
    <row r="217" spans="2:65" s="1" customFormat="1" ht="24.15" customHeight="1">
      <c r="B217" s="32"/>
      <c r="C217" s="167" t="s">
        <v>357</v>
      </c>
      <c r="D217" s="167" t="s">
        <v>271</v>
      </c>
      <c r="E217" s="168" t="s">
        <v>358</v>
      </c>
      <c r="F217" s="169" t="s">
        <v>359</v>
      </c>
      <c r="G217" s="170" t="s">
        <v>146</v>
      </c>
      <c r="H217" s="171">
        <v>447.6</v>
      </c>
      <c r="I217" s="172"/>
      <c r="J217" s="173">
        <f>ROUND(I217*H217,2)</f>
        <v>0</v>
      </c>
      <c r="K217" s="174"/>
      <c r="L217" s="175"/>
      <c r="M217" s="176" t="s">
        <v>19</v>
      </c>
      <c r="N217" s="177" t="s">
        <v>43</v>
      </c>
      <c r="P217" s="138">
        <f>O217*H217</f>
        <v>0</v>
      </c>
      <c r="Q217" s="138">
        <v>2.9999999999999997E-4</v>
      </c>
      <c r="R217" s="138">
        <f>Q217*H217</f>
        <v>0.13427999999999998</v>
      </c>
      <c r="S217" s="138">
        <v>0</v>
      </c>
      <c r="T217" s="139">
        <f>S217*H217</f>
        <v>0</v>
      </c>
      <c r="AR217" s="140" t="s">
        <v>163</v>
      </c>
      <c r="AT217" s="140" t="s">
        <v>271</v>
      </c>
      <c r="AU217" s="140" t="s">
        <v>82</v>
      </c>
      <c r="AY217" s="17" t="s">
        <v>120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7" t="s">
        <v>80</v>
      </c>
      <c r="BK217" s="141">
        <f>ROUND(I217*H217,2)</f>
        <v>0</v>
      </c>
      <c r="BL217" s="17" t="s">
        <v>126</v>
      </c>
      <c r="BM217" s="140" t="s">
        <v>360</v>
      </c>
    </row>
    <row r="218" spans="2:65" s="12" customFormat="1" ht="10">
      <c r="B218" s="146"/>
      <c r="D218" s="147" t="s">
        <v>159</v>
      </c>
      <c r="E218" s="148" t="s">
        <v>19</v>
      </c>
      <c r="F218" s="149" t="s">
        <v>361</v>
      </c>
      <c r="H218" s="150">
        <v>447.6</v>
      </c>
      <c r="I218" s="151"/>
      <c r="L218" s="146"/>
      <c r="M218" s="152"/>
      <c r="T218" s="153"/>
      <c r="AT218" s="148" t="s">
        <v>159</v>
      </c>
      <c r="AU218" s="148" t="s">
        <v>82</v>
      </c>
      <c r="AV218" s="12" t="s">
        <v>82</v>
      </c>
      <c r="AW218" s="12" t="s">
        <v>33</v>
      </c>
      <c r="AX218" s="12" t="s">
        <v>80</v>
      </c>
      <c r="AY218" s="148" t="s">
        <v>120</v>
      </c>
    </row>
    <row r="219" spans="2:65" s="1" customFormat="1" ht="24.15" customHeight="1">
      <c r="B219" s="32"/>
      <c r="C219" s="128" t="s">
        <v>362</v>
      </c>
      <c r="D219" s="128" t="s">
        <v>122</v>
      </c>
      <c r="E219" s="129" t="s">
        <v>363</v>
      </c>
      <c r="F219" s="130" t="s">
        <v>364</v>
      </c>
      <c r="G219" s="131" t="s">
        <v>166</v>
      </c>
      <c r="H219" s="132">
        <v>6.2469999999999999</v>
      </c>
      <c r="I219" s="133"/>
      <c r="J219" s="134">
        <f>ROUND(I219*H219,2)</f>
        <v>0</v>
      </c>
      <c r="K219" s="135"/>
      <c r="L219" s="32"/>
      <c r="M219" s="136" t="s">
        <v>19</v>
      </c>
      <c r="N219" s="137" t="s">
        <v>43</v>
      </c>
      <c r="P219" s="138">
        <f>O219*H219</f>
        <v>0</v>
      </c>
      <c r="Q219" s="138">
        <v>2.3010222040000001</v>
      </c>
      <c r="R219" s="138">
        <f>Q219*H219</f>
        <v>14.374485708388001</v>
      </c>
      <c r="S219" s="138">
        <v>0</v>
      </c>
      <c r="T219" s="139">
        <f>S219*H219</f>
        <v>0</v>
      </c>
      <c r="AR219" s="140" t="s">
        <v>126</v>
      </c>
      <c r="AT219" s="140" t="s">
        <v>122</v>
      </c>
      <c r="AU219" s="140" t="s">
        <v>82</v>
      </c>
      <c r="AY219" s="17" t="s">
        <v>120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7" t="s">
        <v>80</v>
      </c>
      <c r="BK219" s="141">
        <f>ROUND(I219*H219,2)</f>
        <v>0</v>
      </c>
      <c r="BL219" s="17" t="s">
        <v>126</v>
      </c>
      <c r="BM219" s="140" t="s">
        <v>365</v>
      </c>
    </row>
    <row r="220" spans="2:65" s="1" customFormat="1" ht="10">
      <c r="B220" s="32"/>
      <c r="D220" s="142" t="s">
        <v>128</v>
      </c>
      <c r="F220" s="143" t="s">
        <v>366</v>
      </c>
      <c r="I220" s="144"/>
      <c r="L220" s="32"/>
      <c r="M220" s="145"/>
      <c r="T220" s="53"/>
      <c r="AT220" s="17" t="s">
        <v>128</v>
      </c>
      <c r="AU220" s="17" t="s">
        <v>82</v>
      </c>
    </row>
    <row r="221" spans="2:65" s="14" customFormat="1" ht="10">
      <c r="B221" s="161"/>
      <c r="D221" s="147" t="s">
        <v>159</v>
      </c>
      <c r="E221" s="162" t="s">
        <v>19</v>
      </c>
      <c r="F221" s="163" t="s">
        <v>367</v>
      </c>
      <c r="H221" s="162" t="s">
        <v>19</v>
      </c>
      <c r="I221" s="164"/>
      <c r="L221" s="161"/>
      <c r="M221" s="165"/>
      <c r="T221" s="166"/>
      <c r="AT221" s="162" t="s">
        <v>159</v>
      </c>
      <c r="AU221" s="162" t="s">
        <v>82</v>
      </c>
      <c r="AV221" s="14" t="s">
        <v>80</v>
      </c>
      <c r="AW221" s="14" t="s">
        <v>33</v>
      </c>
      <c r="AX221" s="14" t="s">
        <v>72</v>
      </c>
      <c r="AY221" s="162" t="s">
        <v>120</v>
      </c>
    </row>
    <row r="222" spans="2:65" s="12" customFormat="1" ht="10">
      <c r="B222" s="146"/>
      <c r="D222" s="147" t="s">
        <v>159</v>
      </c>
      <c r="E222" s="148" t="s">
        <v>19</v>
      </c>
      <c r="F222" s="149" t="s">
        <v>368</v>
      </c>
      <c r="H222" s="150">
        <v>1.4</v>
      </c>
      <c r="I222" s="151"/>
      <c r="L222" s="146"/>
      <c r="M222" s="152"/>
      <c r="T222" s="153"/>
      <c r="AT222" s="148" t="s">
        <v>159</v>
      </c>
      <c r="AU222" s="148" t="s">
        <v>82</v>
      </c>
      <c r="AV222" s="12" t="s">
        <v>82</v>
      </c>
      <c r="AW222" s="12" t="s">
        <v>33</v>
      </c>
      <c r="AX222" s="12" t="s">
        <v>72</v>
      </c>
      <c r="AY222" s="148" t="s">
        <v>120</v>
      </c>
    </row>
    <row r="223" spans="2:65" s="14" customFormat="1" ht="10">
      <c r="B223" s="161"/>
      <c r="D223" s="147" t="s">
        <v>159</v>
      </c>
      <c r="E223" s="162" t="s">
        <v>19</v>
      </c>
      <c r="F223" s="163" t="s">
        <v>369</v>
      </c>
      <c r="H223" s="162" t="s">
        <v>19</v>
      </c>
      <c r="I223" s="164"/>
      <c r="L223" s="161"/>
      <c r="M223" s="165"/>
      <c r="T223" s="166"/>
      <c r="AT223" s="162" t="s">
        <v>159</v>
      </c>
      <c r="AU223" s="162" t="s">
        <v>82</v>
      </c>
      <c r="AV223" s="14" t="s">
        <v>80</v>
      </c>
      <c r="AW223" s="14" t="s">
        <v>33</v>
      </c>
      <c r="AX223" s="14" t="s">
        <v>72</v>
      </c>
      <c r="AY223" s="162" t="s">
        <v>120</v>
      </c>
    </row>
    <row r="224" spans="2:65" s="12" customFormat="1" ht="10">
      <c r="B224" s="146"/>
      <c r="D224" s="147" t="s">
        <v>159</v>
      </c>
      <c r="E224" s="148" t="s">
        <v>19</v>
      </c>
      <c r="F224" s="149" t="s">
        <v>82</v>
      </c>
      <c r="H224" s="150">
        <v>2</v>
      </c>
      <c r="I224" s="151"/>
      <c r="L224" s="146"/>
      <c r="M224" s="152"/>
      <c r="T224" s="153"/>
      <c r="AT224" s="148" t="s">
        <v>159</v>
      </c>
      <c r="AU224" s="148" t="s">
        <v>82</v>
      </c>
      <c r="AV224" s="12" t="s">
        <v>82</v>
      </c>
      <c r="AW224" s="12" t="s">
        <v>33</v>
      </c>
      <c r="AX224" s="12" t="s">
        <v>72</v>
      </c>
      <c r="AY224" s="148" t="s">
        <v>120</v>
      </c>
    </row>
    <row r="225" spans="2:65" s="14" customFormat="1" ht="10">
      <c r="B225" s="161"/>
      <c r="D225" s="147" t="s">
        <v>159</v>
      </c>
      <c r="E225" s="162" t="s">
        <v>19</v>
      </c>
      <c r="F225" s="163" t="s">
        <v>199</v>
      </c>
      <c r="H225" s="162" t="s">
        <v>19</v>
      </c>
      <c r="I225" s="164"/>
      <c r="L225" s="161"/>
      <c r="M225" s="165"/>
      <c r="T225" s="166"/>
      <c r="AT225" s="162" t="s">
        <v>159</v>
      </c>
      <c r="AU225" s="162" t="s">
        <v>82</v>
      </c>
      <c r="AV225" s="14" t="s">
        <v>80</v>
      </c>
      <c r="AW225" s="14" t="s">
        <v>33</v>
      </c>
      <c r="AX225" s="14" t="s">
        <v>72</v>
      </c>
      <c r="AY225" s="162" t="s">
        <v>120</v>
      </c>
    </row>
    <row r="226" spans="2:65" s="12" customFormat="1" ht="10">
      <c r="B226" s="146"/>
      <c r="D226" s="147" t="s">
        <v>159</v>
      </c>
      <c r="E226" s="148" t="s">
        <v>19</v>
      </c>
      <c r="F226" s="149" t="s">
        <v>370</v>
      </c>
      <c r="H226" s="150">
        <v>0.14699999999999999</v>
      </c>
      <c r="I226" s="151"/>
      <c r="L226" s="146"/>
      <c r="M226" s="152"/>
      <c r="T226" s="153"/>
      <c r="AT226" s="148" t="s">
        <v>159</v>
      </c>
      <c r="AU226" s="148" t="s">
        <v>82</v>
      </c>
      <c r="AV226" s="12" t="s">
        <v>82</v>
      </c>
      <c r="AW226" s="12" t="s">
        <v>33</v>
      </c>
      <c r="AX226" s="12" t="s">
        <v>72</v>
      </c>
      <c r="AY226" s="148" t="s">
        <v>120</v>
      </c>
    </row>
    <row r="227" spans="2:65" s="14" customFormat="1" ht="10">
      <c r="B227" s="161"/>
      <c r="D227" s="147" t="s">
        <v>159</v>
      </c>
      <c r="E227" s="162" t="s">
        <v>19</v>
      </c>
      <c r="F227" s="163" t="s">
        <v>371</v>
      </c>
      <c r="H227" s="162" t="s">
        <v>19</v>
      </c>
      <c r="I227" s="164"/>
      <c r="L227" s="161"/>
      <c r="M227" s="165"/>
      <c r="T227" s="166"/>
      <c r="AT227" s="162" t="s">
        <v>159</v>
      </c>
      <c r="AU227" s="162" t="s">
        <v>82</v>
      </c>
      <c r="AV227" s="14" t="s">
        <v>80</v>
      </c>
      <c r="AW227" s="14" t="s">
        <v>33</v>
      </c>
      <c r="AX227" s="14" t="s">
        <v>72</v>
      </c>
      <c r="AY227" s="162" t="s">
        <v>120</v>
      </c>
    </row>
    <row r="228" spans="2:65" s="12" customFormat="1" ht="10">
      <c r="B228" s="146"/>
      <c r="D228" s="147" t="s">
        <v>159</v>
      </c>
      <c r="E228" s="148" t="s">
        <v>19</v>
      </c>
      <c r="F228" s="149" t="s">
        <v>372</v>
      </c>
      <c r="H228" s="150">
        <v>2.7</v>
      </c>
      <c r="I228" s="151"/>
      <c r="L228" s="146"/>
      <c r="M228" s="152"/>
      <c r="T228" s="153"/>
      <c r="AT228" s="148" t="s">
        <v>159</v>
      </c>
      <c r="AU228" s="148" t="s">
        <v>82</v>
      </c>
      <c r="AV228" s="12" t="s">
        <v>82</v>
      </c>
      <c r="AW228" s="12" t="s">
        <v>33</v>
      </c>
      <c r="AX228" s="12" t="s">
        <v>72</v>
      </c>
      <c r="AY228" s="148" t="s">
        <v>120</v>
      </c>
    </row>
    <row r="229" spans="2:65" s="13" customFormat="1" ht="10">
      <c r="B229" s="154"/>
      <c r="D229" s="147" t="s">
        <v>159</v>
      </c>
      <c r="E229" s="155" t="s">
        <v>19</v>
      </c>
      <c r="F229" s="156" t="s">
        <v>162</v>
      </c>
      <c r="H229" s="157">
        <v>6.2469999999999999</v>
      </c>
      <c r="I229" s="158"/>
      <c r="L229" s="154"/>
      <c r="M229" s="159"/>
      <c r="T229" s="160"/>
      <c r="AT229" s="155" t="s">
        <v>159</v>
      </c>
      <c r="AU229" s="155" t="s">
        <v>82</v>
      </c>
      <c r="AV229" s="13" t="s">
        <v>126</v>
      </c>
      <c r="AW229" s="13" t="s">
        <v>33</v>
      </c>
      <c r="AX229" s="13" t="s">
        <v>80</v>
      </c>
      <c r="AY229" s="155" t="s">
        <v>120</v>
      </c>
    </row>
    <row r="230" spans="2:65" s="11" customFormat="1" ht="22.75" customHeight="1">
      <c r="B230" s="116"/>
      <c r="D230" s="117" t="s">
        <v>71</v>
      </c>
      <c r="E230" s="126" t="s">
        <v>126</v>
      </c>
      <c r="F230" s="126" t="s">
        <v>373</v>
      </c>
      <c r="I230" s="119"/>
      <c r="J230" s="127">
        <f>BK230</f>
        <v>0</v>
      </c>
      <c r="L230" s="116"/>
      <c r="M230" s="121"/>
      <c r="P230" s="122">
        <f>SUM(P231:P237)</f>
        <v>0</v>
      </c>
      <c r="R230" s="122">
        <f>SUM(R231:R237)</f>
        <v>2.4207455999999996</v>
      </c>
      <c r="T230" s="123">
        <f>SUM(T231:T237)</f>
        <v>0</v>
      </c>
      <c r="AR230" s="117" t="s">
        <v>80</v>
      </c>
      <c r="AT230" s="124" t="s">
        <v>71</v>
      </c>
      <c r="AU230" s="124" t="s">
        <v>80</v>
      </c>
      <c r="AY230" s="117" t="s">
        <v>120</v>
      </c>
      <c r="BK230" s="125">
        <f>SUM(BK231:BK237)</f>
        <v>0</v>
      </c>
    </row>
    <row r="231" spans="2:65" s="1" customFormat="1" ht="55.5" customHeight="1">
      <c r="B231" s="32"/>
      <c r="C231" s="128" t="s">
        <v>374</v>
      </c>
      <c r="D231" s="128" t="s">
        <v>122</v>
      </c>
      <c r="E231" s="129" t="s">
        <v>375</v>
      </c>
      <c r="F231" s="130" t="s">
        <v>376</v>
      </c>
      <c r="G231" s="131" t="s">
        <v>146</v>
      </c>
      <c r="H231" s="132">
        <v>3.4</v>
      </c>
      <c r="I231" s="133"/>
      <c r="J231" s="134">
        <f>ROUND(I231*H231,2)</f>
        <v>0</v>
      </c>
      <c r="K231" s="135"/>
      <c r="L231" s="32"/>
      <c r="M231" s="136" t="s">
        <v>19</v>
      </c>
      <c r="N231" s="137" t="s">
        <v>43</v>
      </c>
      <c r="P231" s="138">
        <f>O231*H231</f>
        <v>0</v>
      </c>
      <c r="Q231" s="138">
        <v>0.71198399999999995</v>
      </c>
      <c r="R231" s="138">
        <f>Q231*H231</f>
        <v>2.4207455999999996</v>
      </c>
      <c r="S231" s="138">
        <v>0</v>
      </c>
      <c r="T231" s="139">
        <f>S231*H231</f>
        <v>0</v>
      </c>
      <c r="AR231" s="140" t="s">
        <v>126</v>
      </c>
      <c r="AT231" s="140" t="s">
        <v>122</v>
      </c>
      <c r="AU231" s="140" t="s">
        <v>82</v>
      </c>
      <c r="AY231" s="17" t="s">
        <v>120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7" t="s">
        <v>80</v>
      </c>
      <c r="BK231" s="141">
        <f>ROUND(I231*H231,2)</f>
        <v>0</v>
      </c>
      <c r="BL231" s="17" t="s">
        <v>126</v>
      </c>
      <c r="BM231" s="140" t="s">
        <v>377</v>
      </c>
    </row>
    <row r="232" spans="2:65" s="1" customFormat="1" ht="10">
      <c r="B232" s="32"/>
      <c r="D232" s="142" t="s">
        <v>128</v>
      </c>
      <c r="F232" s="143" t="s">
        <v>378</v>
      </c>
      <c r="I232" s="144"/>
      <c r="L232" s="32"/>
      <c r="M232" s="145"/>
      <c r="T232" s="53"/>
      <c r="AT232" s="17" t="s">
        <v>128</v>
      </c>
      <c r="AU232" s="17" t="s">
        <v>82</v>
      </c>
    </row>
    <row r="233" spans="2:65" s="14" customFormat="1" ht="10">
      <c r="B233" s="161"/>
      <c r="D233" s="147" t="s">
        <v>159</v>
      </c>
      <c r="E233" s="162" t="s">
        <v>19</v>
      </c>
      <c r="F233" s="163" t="s">
        <v>367</v>
      </c>
      <c r="H233" s="162" t="s">
        <v>19</v>
      </c>
      <c r="I233" s="164"/>
      <c r="L233" s="161"/>
      <c r="M233" s="165"/>
      <c r="T233" s="166"/>
      <c r="AT233" s="162" t="s">
        <v>159</v>
      </c>
      <c r="AU233" s="162" t="s">
        <v>82</v>
      </c>
      <c r="AV233" s="14" t="s">
        <v>80</v>
      </c>
      <c r="AW233" s="14" t="s">
        <v>33</v>
      </c>
      <c r="AX233" s="14" t="s">
        <v>72</v>
      </c>
      <c r="AY233" s="162" t="s">
        <v>120</v>
      </c>
    </row>
    <row r="234" spans="2:65" s="12" customFormat="1" ht="10">
      <c r="B234" s="146"/>
      <c r="D234" s="147" t="s">
        <v>159</v>
      </c>
      <c r="E234" s="148" t="s">
        <v>19</v>
      </c>
      <c r="F234" s="149" t="s">
        <v>368</v>
      </c>
      <c r="H234" s="150">
        <v>1.4</v>
      </c>
      <c r="I234" s="151"/>
      <c r="L234" s="146"/>
      <c r="M234" s="152"/>
      <c r="T234" s="153"/>
      <c r="AT234" s="148" t="s">
        <v>159</v>
      </c>
      <c r="AU234" s="148" t="s">
        <v>82</v>
      </c>
      <c r="AV234" s="12" t="s">
        <v>82</v>
      </c>
      <c r="AW234" s="12" t="s">
        <v>33</v>
      </c>
      <c r="AX234" s="12" t="s">
        <v>72</v>
      </c>
      <c r="AY234" s="148" t="s">
        <v>120</v>
      </c>
    </row>
    <row r="235" spans="2:65" s="14" customFormat="1" ht="10">
      <c r="B235" s="161"/>
      <c r="D235" s="147" t="s">
        <v>159</v>
      </c>
      <c r="E235" s="162" t="s">
        <v>19</v>
      </c>
      <c r="F235" s="163" t="s">
        <v>379</v>
      </c>
      <c r="H235" s="162" t="s">
        <v>19</v>
      </c>
      <c r="I235" s="164"/>
      <c r="L235" s="161"/>
      <c r="M235" s="165"/>
      <c r="T235" s="166"/>
      <c r="AT235" s="162" t="s">
        <v>159</v>
      </c>
      <c r="AU235" s="162" t="s">
        <v>82</v>
      </c>
      <c r="AV235" s="14" t="s">
        <v>80</v>
      </c>
      <c r="AW235" s="14" t="s">
        <v>33</v>
      </c>
      <c r="AX235" s="14" t="s">
        <v>72</v>
      </c>
      <c r="AY235" s="162" t="s">
        <v>120</v>
      </c>
    </row>
    <row r="236" spans="2:65" s="12" customFormat="1" ht="10">
      <c r="B236" s="146"/>
      <c r="D236" s="147" t="s">
        <v>159</v>
      </c>
      <c r="E236" s="148" t="s">
        <v>19</v>
      </c>
      <c r="F236" s="149" t="s">
        <v>82</v>
      </c>
      <c r="H236" s="150">
        <v>2</v>
      </c>
      <c r="I236" s="151"/>
      <c r="L236" s="146"/>
      <c r="M236" s="152"/>
      <c r="T236" s="153"/>
      <c r="AT236" s="148" t="s">
        <v>159</v>
      </c>
      <c r="AU236" s="148" t="s">
        <v>82</v>
      </c>
      <c r="AV236" s="12" t="s">
        <v>82</v>
      </c>
      <c r="AW236" s="12" t="s">
        <v>33</v>
      </c>
      <c r="AX236" s="12" t="s">
        <v>72</v>
      </c>
      <c r="AY236" s="148" t="s">
        <v>120</v>
      </c>
    </row>
    <row r="237" spans="2:65" s="13" customFormat="1" ht="10">
      <c r="B237" s="154"/>
      <c r="D237" s="147" t="s">
        <v>159</v>
      </c>
      <c r="E237" s="155" t="s">
        <v>19</v>
      </c>
      <c r="F237" s="156" t="s">
        <v>162</v>
      </c>
      <c r="H237" s="157">
        <v>3.4</v>
      </c>
      <c r="I237" s="158"/>
      <c r="L237" s="154"/>
      <c r="M237" s="159"/>
      <c r="T237" s="160"/>
      <c r="AT237" s="155" t="s">
        <v>159</v>
      </c>
      <c r="AU237" s="155" t="s">
        <v>82</v>
      </c>
      <c r="AV237" s="13" t="s">
        <v>126</v>
      </c>
      <c r="AW237" s="13" t="s">
        <v>33</v>
      </c>
      <c r="AX237" s="13" t="s">
        <v>80</v>
      </c>
      <c r="AY237" s="155" t="s">
        <v>120</v>
      </c>
    </row>
    <row r="238" spans="2:65" s="11" customFormat="1" ht="22.75" customHeight="1">
      <c r="B238" s="116"/>
      <c r="D238" s="117" t="s">
        <v>71</v>
      </c>
      <c r="E238" s="126" t="s">
        <v>143</v>
      </c>
      <c r="F238" s="126" t="s">
        <v>380</v>
      </c>
      <c r="I238" s="119"/>
      <c r="J238" s="127">
        <f>BK238</f>
        <v>0</v>
      </c>
      <c r="L238" s="116"/>
      <c r="M238" s="121"/>
      <c r="P238" s="122">
        <f>SUM(P239:P259)</f>
        <v>0</v>
      </c>
      <c r="R238" s="122">
        <f>SUM(R239:R259)</f>
        <v>486.72759999999994</v>
      </c>
      <c r="T238" s="123">
        <f>SUM(T239:T259)</f>
        <v>0</v>
      </c>
      <c r="AR238" s="117" t="s">
        <v>80</v>
      </c>
      <c r="AT238" s="124" t="s">
        <v>71</v>
      </c>
      <c r="AU238" s="124" t="s">
        <v>80</v>
      </c>
      <c r="AY238" s="117" t="s">
        <v>120</v>
      </c>
      <c r="BK238" s="125">
        <f>SUM(BK239:BK259)</f>
        <v>0</v>
      </c>
    </row>
    <row r="239" spans="2:65" s="1" customFormat="1" ht="33" customHeight="1">
      <c r="B239" s="32"/>
      <c r="C239" s="128" t="s">
        <v>381</v>
      </c>
      <c r="D239" s="128" t="s">
        <v>122</v>
      </c>
      <c r="E239" s="129" t="s">
        <v>382</v>
      </c>
      <c r="F239" s="130" t="s">
        <v>383</v>
      </c>
      <c r="G239" s="131" t="s">
        <v>146</v>
      </c>
      <c r="H239" s="132">
        <v>11</v>
      </c>
      <c r="I239" s="133"/>
      <c r="J239" s="134">
        <f>ROUND(I239*H239,2)</f>
        <v>0</v>
      </c>
      <c r="K239" s="135"/>
      <c r="L239" s="32"/>
      <c r="M239" s="136" t="s">
        <v>19</v>
      </c>
      <c r="N239" s="137" t="s">
        <v>43</v>
      </c>
      <c r="P239" s="138">
        <f>O239*H239</f>
        <v>0</v>
      </c>
      <c r="Q239" s="138">
        <v>0.23</v>
      </c>
      <c r="R239" s="138">
        <f>Q239*H239</f>
        <v>2.5300000000000002</v>
      </c>
      <c r="S239" s="138">
        <v>0</v>
      </c>
      <c r="T239" s="139">
        <f>S239*H239</f>
        <v>0</v>
      </c>
      <c r="AR239" s="140" t="s">
        <v>126</v>
      </c>
      <c r="AT239" s="140" t="s">
        <v>122</v>
      </c>
      <c r="AU239" s="140" t="s">
        <v>82</v>
      </c>
      <c r="AY239" s="17" t="s">
        <v>120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7" t="s">
        <v>80</v>
      </c>
      <c r="BK239" s="141">
        <f>ROUND(I239*H239,2)</f>
        <v>0</v>
      </c>
      <c r="BL239" s="17" t="s">
        <v>126</v>
      </c>
      <c r="BM239" s="140" t="s">
        <v>384</v>
      </c>
    </row>
    <row r="240" spans="2:65" s="1" customFormat="1" ht="10">
      <c r="B240" s="32"/>
      <c r="D240" s="142" t="s">
        <v>128</v>
      </c>
      <c r="F240" s="143" t="s">
        <v>385</v>
      </c>
      <c r="I240" s="144"/>
      <c r="L240" s="32"/>
      <c r="M240" s="145"/>
      <c r="T240" s="53"/>
      <c r="AT240" s="17" t="s">
        <v>128</v>
      </c>
      <c r="AU240" s="17" t="s">
        <v>82</v>
      </c>
    </row>
    <row r="241" spans="2:65" s="14" customFormat="1" ht="10">
      <c r="B241" s="161"/>
      <c r="D241" s="147" t="s">
        <v>159</v>
      </c>
      <c r="E241" s="162" t="s">
        <v>19</v>
      </c>
      <c r="F241" s="163" t="s">
        <v>386</v>
      </c>
      <c r="H241" s="162" t="s">
        <v>19</v>
      </c>
      <c r="I241" s="164"/>
      <c r="L241" s="161"/>
      <c r="M241" s="165"/>
      <c r="T241" s="166"/>
      <c r="AT241" s="162" t="s">
        <v>159</v>
      </c>
      <c r="AU241" s="162" t="s">
        <v>82</v>
      </c>
      <c r="AV241" s="14" t="s">
        <v>80</v>
      </c>
      <c r="AW241" s="14" t="s">
        <v>33</v>
      </c>
      <c r="AX241" s="14" t="s">
        <v>72</v>
      </c>
      <c r="AY241" s="162" t="s">
        <v>120</v>
      </c>
    </row>
    <row r="242" spans="2:65" s="12" customFormat="1" ht="10">
      <c r="B242" s="146"/>
      <c r="D242" s="147" t="s">
        <v>159</v>
      </c>
      <c r="E242" s="148" t="s">
        <v>19</v>
      </c>
      <c r="F242" s="149" t="s">
        <v>387</v>
      </c>
      <c r="H242" s="150">
        <v>11</v>
      </c>
      <c r="I242" s="151"/>
      <c r="L242" s="146"/>
      <c r="M242" s="152"/>
      <c r="T242" s="153"/>
      <c r="AT242" s="148" t="s">
        <v>159</v>
      </c>
      <c r="AU242" s="148" t="s">
        <v>82</v>
      </c>
      <c r="AV242" s="12" t="s">
        <v>82</v>
      </c>
      <c r="AW242" s="12" t="s">
        <v>33</v>
      </c>
      <c r="AX242" s="12" t="s">
        <v>80</v>
      </c>
      <c r="AY242" s="148" t="s">
        <v>120</v>
      </c>
    </row>
    <row r="243" spans="2:65" s="1" customFormat="1" ht="33" customHeight="1">
      <c r="B243" s="32"/>
      <c r="C243" s="128" t="s">
        <v>388</v>
      </c>
      <c r="D243" s="128" t="s">
        <v>122</v>
      </c>
      <c r="E243" s="129" t="s">
        <v>389</v>
      </c>
      <c r="F243" s="130" t="s">
        <v>390</v>
      </c>
      <c r="G243" s="131" t="s">
        <v>146</v>
      </c>
      <c r="H243" s="132">
        <v>368</v>
      </c>
      <c r="I243" s="133"/>
      <c r="J243" s="134">
        <f>ROUND(I243*H243,2)</f>
        <v>0</v>
      </c>
      <c r="K243" s="135"/>
      <c r="L243" s="32"/>
      <c r="M243" s="136" t="s">
        <v>19</v>
      </c>
      <c r="N243" s="137" t="s">
        <v>43</v>
      </c>
      <c r="P243" s="138">
        <f>O243*H243</f>
        <v>0</v>
      </c>
      <c r="Q243" s="138">
        <v>0.46</v>
      </c>
      <c r="R243" s="138">
        <f>Q243*H243</f>
        <v>169.28</v>
      </c>
      <c r="S243" s="138">
        <v>0</v>
      </c>
      <c r="T243" s="139">
        <f>S243*H243</f>
        <v>0</v>
      </c>
      <c r="AR243" s="140" t="s">
        <v>126</v>
      </c>
      <c r="AT243" s="140" t="s">
        <v>122</v>
      </c>
      <c r="AU243" s="140" t="s">
        <v>82</v>
      </c>
      <c r="AY243" s="17" t="s">
        <v>120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7" t="s">
        <v>80</v>
      </c>
      <c r="BK243" s="141">
        <f>ROUND(I243*H243,2)</f>
        <v>0</v>
      </c>
      <c r="BL243" s="17" t="s">
        <v>126</v>
      </c>
      <c r="BM243" s="140" t="s">
        <v>391</v>
      </c>
    </row>
    <row r="244" spans="2:65" s="1" customFormat="1" ht="10">
      <c r="B244" s="32"/>
      <c r="D244" s="142" t="s">
        <v>128</v>
      </c>
      <c r="F244" s="143" t="s">
        <v>392</v>
      </c>
      <c r="I244" s="144"/>
      <c r="L244" s="32"/>
      <c r="M244" s="145"/>
      <c r="T244" s="53"/>
      <c r="AT244" s="17" t="s">
        <v>128</v>
      </c>
      <c r="AU244" s="17" t="s">
        <v>82</v>
      </c>
    </row>
    <row r="245" spans="2:65" s="1" customFormat="1" ht="33" customHeight="1">
      <c r="B245" s="32"/>
      <c r="C245" s="128" t="s">
        <v>393</v>
      </c>
      <c r="D245" s="128" t="s">
        <v>122</v>
      </c>
      <c r="E245" s="129" t="s">
        <v>394</v>
      </c>
      <c r="F245" s="130" t="s">
        <v>395</v>
      </c>
      <c r="G245" s="131" t="s">
        <v>146</v>
      </c>
      <c r="H245" s="132">
        <v>368</v>
      </c>
      <c r="I245" s="133"/>
      <c r="J245" s="134">
        <f>ROUND(I245*H245,2)</f>
        <v>0</v>
      </c>
      <c r="K245" s="135"/>
      <c r="L245" s="32"/>
      <c r="M245" s="136" t="s">
        <v>19</v>
      </c>
      <c r="N245" s="137" t="s">
        <v>43</v>
      </c>
      <c r="P245" s="138">
        <f>O245*H245</f>
        <v>0</v>
      </c>
      <c r="Q245" s="138">
        <v>0.57499999999999996</v>
      </c>
      <c r="R245" s="138">
        <f>Q245*H245</f>
        <v>211.6</v>
      </c>
      <c r="S245" s="138">
        <v>0</v>
      </c>
      <c r="T245" s="139">
        <f>S245*H245</f>
        <v>0</v>
      </c>
      <c r="AR245" s="140" t="s">
        <v>126</v>
      </c>
      <c r="AT245" s="140" t="s">
        <v>122</v>
      </c>
      <c r="AU245" s="140" t="s">
        <v>82</v>
      </c>
      <c r="AY245" s="17" t="s">
        <v>120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7" t="s">
        <v>80</v>
      </c>
      <c r="BK245" s="141">
        <f>ROUND(I245*H245,2)</f>
        <v>0</v>
      </c>
      <c r="BL245" s="17" t="s">
        <v>126</v>
      </c>
      <c r="BM245" s="140" t="s">
        <v>396</v>
      </c>
    </row>
    <row r="246" spans="2:65" s="1" customFormat="1" ht="10">
      <c r="B246" s="32"/>
      <c r="D246" s="142" t="s">
        <v>128</v>
      </c>
      <c r="F246" s="143" t="s">
        <v>397</v>
      </c>
      <c r="I246" s="144"/>
      <c r="L246" s="32"/>
      <c r="M246" s="145"/>
      <c r="T246" s="53"/>
      <c r="AT246" s="17" t="s">
        <v>128</v>
      </c>
      <c r="AU246" s="17" t="s">
        <v>82</v>
      </c>
    </row>
    <row r="247" spans="2:65" s="1" customFormat="1" ht="49" customHeight="1">
      <c r="B247" s="32"/>
      <c r="C247" s="128" t="s">
        <v>346</v>
      </c>
      <c r="D247" s="128" t="s">
        <v>122</v>
      </c>
      <c r="E247" s="129" t="s">
        <v>398</v>
      </c>
      <c r="F247" s="130" t="s">
        <v>399</v>
      </c>
      <c r="G247" s="131" t="s">
        <v>146</v>
      </c>
      <c r="H247" s="132">
        <v>318</v>
      </c>
      <c r="I247" s="133"/>
      <c r="J247" s="134">
        <f>ROUND(I247*H247,2)</f>
        <v>0</v>
      </c>
      <c r="K247" s="135"/>
      <c r="L247" s="32"/>
      <c r="M247" s="136" t="s">
        <v>19</v>
      </c>
      <c r="N247" s="137" t="s">
        <v>43</v>
      </c>
      <c r="P247" s="138">
        <f>O247*H247</f>
        <v>0</v>
      </c>
      <c r="Q247" s="138">
        <v>0.18462999999999999</v>
      </c>
      <c r="R247" s="138">
        <f>Q247*H247</f>
        <v>58.712339999999998</v>
      </c>
      <c r="S247" s="138">
        <v>0</v>
      </c>
      <c r="T247" s="139">
        <f>S247*H247</f>
        <v>0</v>
      </c>
      <c r="AR247" s="140" t="s">
        <v>126</v>
      </c>
      <c r="AT247" s="140" t="s">
        <v>122</v>
      </c>
      <c r="AU247" s="140" t="s">
        <v>82</v>
      </c>
      <c r="AY247" s="17" t="s">
        <v>120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7" t="s">
        <v>80</v>
      </c>
      <c r="BK247" s="141">
        <f>ROUND(I247*H247,2)</f>
        <v>0</v>
      </c>
      <c r="BL247" s="17" t="s">
        <v>126</v>
      </c>
      <c r="BM247" s="140" t="s">
        <v>400</v>
      </c>
    </row>
    <row r="248" spans="2:65" s="1" customFormat="1" ht="10">
      <c r="B248" s="32"/>
      <c r="D248" s="142" t="s">
        <v>128</v>
      </c>
      <c r="F248" s="143" t="s">
        <v>401</v>
      </c>
      <c r="I248" s="144"/>
      <c r="L248" s="32"/>
      <c r="M248" s="145"/>
      <c r="T248" s="53"/>
      <c r="AT248" s="17" t="s">
        <v>128</v>
      </c>
      <c r="AU248" s="17" t="s">
        <v>82</v>
      </c>
    </row>
    <row r="249" spans="2:65" s="1" customFormat="1" ht="24.15" customHeight="1">
      <c r="B249" s="32"/>
      <c r="C249" s="128" t="s">
        <v>402</v>
      </c>
      <c r="D249" s="128" t="s">
        <v>122</v>
      </c>
      <c r="E249" s="129" t="s">
        <v>403</v>
      </c>
      <c r="F249" s="130" t="s">
        <v>404</v>
      </c>
      <c r="G249" s="131" t="s">
        <v>146</v>
      </c>
      <c r="H249" s="132">
        <v>318</v>
      </c>
      <c r="I249" s="133"/>
      <c r="J249" s="134">
        <f>ROUND(I249*H249,2)</f>
        <v>0</v>
      </c>
      <c r="K249" s="135"/>
      <c r="L249" s="32"/>
      <c r="M249" s="136" t="s">
        <v>19</v>
      </c>
      <c r="N249" s="137" t="s">
        <v>43</v>
      </c>
      <c r="P249" s="138">
        <f>O249*H249</f>
        <v>0</v>
      </c>
      <c r="Q249" s="138">
        <v>6.0999999999999997E-4</v>
      </c>
      <c r="R249" s="138">
        <f>Q249*H249</f>
        <v>0.19397999999999999</v>
      </c>
      <c r="S249" s="138">
        <v>0</v>
      </c>
      <c r="T249" s="139">
        <f>S249*H249</f>
        <v>0</v>
      </c>
      <c r="AR249" s="140" t="s">
        <v>126</v>
      </c>
      <c r="AT249" s="140" t="s">
        <v>122</v>
      </c>
      <c r="AU249" s="140" t="s">
        <v>82</v>
      </c>
      <c r="AY249" s="17" t="s">
        <v>120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7" t="s">
        <v>80</v>
      </c>
      <c r="BK249" s="141">
        <f>ROUND(I249*H249,2)</f>
        <v>0</v>
      </c>
      <c r="BL249" s="17" t="s">
        <v>126</v>
      </c>
      <c r="BM249" s="140" t="s">
        <v>405</v>
      </c>
    </row>
    <row r="250" spans="2:65" s="1" customFormat="1" ht="10">
      <c r="B250" s="32"/>
      <c r="D250" s="142" t="s">
        <v>128</v>
      </c>
      <c r="F250" s="143" t="s">
        <v>406</v>
      </c>
      <c r="I250" s="144"/>
      <c r="L250" s="32"/>
      <c r="M250" s="145"/>
      <c r="T250" s="53"/>
      <c r="AT250" s="17" t="s">
        <v>128</v>
      </c>
      <c r="AU250" s="17" t="s">
        <v>82</v>
      </c>
    </row>
    <row r="251" spans="2:65" s="1" customFormat="1" ht="44.25" customHeight="1">
      <c r="B251" s="32"/>
      <c r="C251" s="128" t="s">
        <v>407</v>
      </c>
      <c r="D251" s="128" t="s">
        <v>122</v>
      </c>
      <c r="E251" s="129" t="s">
        <v>408</v>
      </c>
      <c r="F251" s="130" t="s">
        <v>409</v>
      </c>
      <c r="G251" s="131" t="s">
        <v>146</v>
      </c>
      <c r="H251" s="132">
        <v>318</v>
      </c>
      <c r="I251" s="133"/>
      <c r="J251" s="134">
        <f>ROUND(I251*H251,2)</f>
        <v>0</v>
      </c>
      <c r="K251" s="135"/>
      <c r="L251" s="32"/>
      <c r="M251" s="136" t="s">
        <v>19</v>
      </c>
      <c r="N251" s="137" t="s">
        <v>43</v>
      </c>
      <c r="P251" s="138">
        <f>O251*H251</f>
        <v>0</v>
      </c>
      <c r="Q251" s="138">
        <v>0.10373</v>
      </c>
      <c r="R251" s="138">
        <f>Q251*H251</f>
        <v>32.986139999999999</v>
      </c>
      <c r="S251" s="138">
        <v>0</v>
      </c>
      <c r="T251" s="139">
        <f>S251*H251</f>
        <v>0</v>
      </c>
      <c r="AR251" s="140" t="s">
        <v>126</v>
      </c>
      <c r="AT251" s="140" t="s">
        <v>122</v>
      </c>
      <c r="AU251" s="140" t="s">
        <v>82</v>
      </c>
      <c r="AY251" s="17" t="s">
        <v>120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7" t="s">
        <v>80</v>
      </c>
      <c r="BK251" s="141">
        <f>ROUND(I251*H251,2)</f>
        <v>0</v>
      </c>
      <c r="BL251" s="17" t="s">
        <v>126</v>
      </c>
      <c r="BM251" s="140" t="s">
        <v>410</v>
      </c>
    </row>
    <row r="252" spans="2:65" s="1" customFormat="1" ht="10">
      <c r="B252" s="32"/>
      <c r="D252" s="142" t="s">
        <v>128</v>
      </c>
      <c r="F252" s="143" t="s">
        <v>411</v>
      </c>
      <c r="I252" s="144"/>
      <c r="L252" s="32"/>
      <c r="M252" s="145"/>
      <c r="T252" s="53"/>
      <c r="AT252" s="17" t="s">
        <v>128</v>
      </c>
      <c r="AU252" s="17" t="s">
        <v>82</v>
      </c>
    </row>
    <row r="253" spans="2:65" s="1" customFormat="1" ht="55.5" customHeight="1">
      <c r="B253" s="32"/>
      <c r="C253" s="128" t="s">
        <v>412</v>
      </c>
      <c r="D253" s="128" t="s">
        <v>122</v>
      </c>
      <c r="E253" s="129" t="s">
        <v>413</v>
      </c>
      <c r="F253" s="130" t="s">
        <v>414</v>
      </c>
      <c r="G253" s="131" t="s">
        <v>146</v>
      </c>
      <c r="H253" s="132">
        <v>27</v>
      </c>
      <c r="I253" s="133"/>
      <c r="J253" s="134">
        <f>ROUND(I253*H253,2)</f>
        <v>0</v>
      </c>
      <c r="K253" s="135"/>
      <c r="L253" s="32"/>
      <c r="M253" s="136" t="s">
        <v>19</v>
      </c>
      <c r="N253" s="137" t="s">
        <v>43</v>
      </c>
      <c r="P253" s="138">
        <f>O253*H253</f>
        <v>0</v>
      </c>
      <c r="Q253" s="138">
        <v>0.19536000000000001</v>
      </c>
      <c r="R253" s="138">
        <f>Q253*H253</f>
        <v>5.2747200000000003</v>
      </c>
      <c r="S253" s="138">
        <v>0</v>
      </c>
      <c r="T253" s="139">
        <f>S253*H253</f>
        <v>0</v>
      </c>
      <c r="AR253" s="140" t="s">
        <v>126</v>
      </c>
      <c r="AT253" s="140" t="s">
        <v>122</v>
      </c>
      <c r="AU253" s="140" t="s">
        <v>82</v>
      </c>
      <c r="AY253" s="17" t="s">
        <v>120</v>
      </c>
      <c r="BE253" s="141">
        <f>IF(N253="základní",J253,0)</f>
        <v>0</v>
      </c>
      <c r="BF253" s="141">
        <f>IF(N253="snížená",J253,0)</f>
        <v>0</v>
      </c>
      <c r="BG253" s="141">
        <f>IF(N253="zákl. přenesená",J253,0)</f>
        <v>0</v>
      </c>
      <c r="BH253" s="141">
        <f>IF(N253="sníž. přenesená",J253,0)</f>
        <v>0</v>
      </c>
      <c r="BI253" s="141">
        <f>IF(N253="nulová",J253,0)</f>
        <v>0</v>
      </c>
      <c r="BJ253" s="17" t="s">
        <v>80</v>
      </c>
      <c r="BK253" s="141">
        <f>ROUND(I253*H253,2)</f>
        <v>0</v>
      </c>
      <c r="BL253" s="17" t="s">
        <v>126</v>
      </c>
      <c r="BM253" s="140" t="s">
        <v>415</v>
      </c>
    </row>
    <row r="254" spans="2:65" s="1" customFormat="1" ht="10">
      <c r="B254" s="32"/>
      <c r="D254" s="142" t="s">
        <v>128</v>
      </c>
      <c r="F254" s="143" t="s">
        <v>416</v>
      </c>
      <c r="I254" s="144"/>
      <c r="L254" s="32"/>
      <c r="M254" s="145"/>
      <c r="T254" s="53"/>
      <c r="AT254" s="17" t="s">
        <v>128</v>
      </c>
      <c r="AU254" s="17" t="s">
        <v>82</v>
      </c>
    </row>
    <row r="255" spans="2:65" s="12" customFormat="1" ht="10">
      <c r="B255" s="146"/>
      <c r="D255" s="147" t="s">
        <v>159</v>
      </c>
      <c r="E255" s="148" t="s">
        <v>19</v>
      </c>
      <c r="F255" s="149" t="s">
        <v>417</v>
      </c>
      <c r="H255" s="150">
        <v>27</v>
      </c>
      <c r="I255" s="151"/>
      <c r="L255" s="146"/>
      <c r="M255" s="152"/>
      <c r="T255" s="153"/>
      <c r="AT255" s="148" t="s">
        <v>159</v>
      </c>
      <c r="AU255" s="148" t="s">
        <v>82</v>
      </c>
      <c r="AV255" s="12" t="s">
        <v>82</v>
      </c>
      <c r="AW255" s="12" t="s">
        <v>33</v>
      </c>
      <c r="AX255" s="12" t="s">
        <v>80</v>
      </c>
      <c r="AY255" s="148" t="s">
        <v>120</v>
      </c>
    </row>
    <row r="256" spans="2:65" s="1" customFormat="1" ht="16.5" customHeight="1">
      <c r="B256" s="32"/>
      <c r="C256" s="167" t="s">
        <v>418</v>
      </c>
      <c r="D256" s="167" t="s">
        <v>271</v>
      </c>
      <c r="E256" s="168" t="s">
        <v>419</v>
      </c>
      <c r="F256" s="169" t="s">
        <v>420</v>
      </c>
      <c r="G256" s="170" t="s">
        <v>146</v>
      </c>
      <c r="H256" s="171">
        <v>27.54</v>
      </c>
      <c r="I256" s="172"/>
      <c r="J256" s="173">
        <f>ROUND(I256*H256,2)</f>
        <v>0</v>
      </c>
      <c r="K256" s="174"/>
      <c r="L256" s="175"/>
      <c r="M256" s="176" t="s">
        <v>19</v>
      </c>
      <c r="N256" s="177" t="s">
        <v>43</v>
      </c>
      <c r="P256" s="138">
        <f>O256*H256</f>
        <v>0</v>
      </c>
      <c r="Q256" s="138">
        <v>0.222</v>
      </c>
      <c r="R256" s="138">
        <f>Q256*H256</f>
        <v>6.11388</v>
      </c>
      <c r="S256" s="138">
        <v>0</v>
      </c>
      <c r="T256" s="139">
        <f>S256*H256</f>
        <v>0</v>
      </c>
      <c r="AR256" s="140" t="s">
        <v>163</v>
      </c>
      <c r="AT256" s="140" t="s">
        <v>271</v>
      </c>
      <c r="AU256" s="140" t="s">
        <v>82</v>
      </c>
      <c r="AY256" s="17" t="s">
        <v>120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7" t="s">
        <v>80</v>
      </c>
      <c r="BK256" s="141">
        <f>ROUND(I256*H256,2)</f>
        <v>0</v>
      </c>
      <c r="BL256" s="17" t="s">
        <v>126</v>
      </c>
      <c r="BM256" s="140" t="s">
        <v>421</v>
      </c>
    </row>
    <row r="257" spans="2:65" s="12" customFormat="1" ht="10">
      <c r="B257" s="146"/>
      <c r="D257" s="147" t="s">
        <v>159</v>
      </c>
      <c r="E257" s="148" t="s">
        <v>19</v>
      </c>
      <c r="F257" s="149" t="s">
        <v>422</v>
      </c>
      <c r="H257" s="150">
        <v>27.54</v>
      </c>
      <c r="I257" s="151"/>
      <c r="L257" s="146"/>
      <c r="M257" s="152"/>
      <c r="T257" s="153"/>
      <c r="AT257" s="148" t="s">
        <v>159</v>
      </c>
      <c r="AU257" s="148" t="s">
        <v>82</v>
      </c>
      <c r="AV257" s="12" t="s">
        <v>82</v>
      </c>
      <c r="AW257" s="12" t="s">
        <v>33</v>
      </c>
      <c r="AX257" s="12" t="s">
        <v>80</v>
      </c>
      <c r="AY257" s="148" t="s">
        <v>120</v>
      </c>
    </row>
    <row r="258" spans="2:65" s="1" customFormat="1" ht="24.15" customHeight="1">
      <c r="B258" s="32"/>
      <c r="C258" s="128" t="s">
        <v>423</v>
      </c>
      <c r="D258" s="128" t="s">
        <v>122</v>
      </c>
      <c r="E258" s="129" t="s">
        <v>424</v>
      </c>
      <c r="F258" s="130" t="s">
        <v>425</v>
      </c>
      <c r="G258" s="131" t="s">
        <v>342</v>
      </c>
      <c r="H258" s="132">
        <v>10.15</v>
      </c>
      <c r="I258" s="133"/>
      <c r="J258" s="134">
        <f>ROUND(I258*H258,2)</f>
        <v>0</v>
      </c>
      <c r="K258" s="135"/>
      <c r="L258" s="32"/>
      <c r="M258" s="136" t="s">
        <v>19</v>
      </c>
      <c r="N258" s="137" t="s">
        <v>43</v>
      </c>
      <c r="P258" s="138">
        <f>O258*H258</f>
        <v>0</v>
      </c>
      <c r="Q258" s="138">
        <v>3.5999999999999999E-3</v>
      </c>
      <c r="R258" s="138">
        <f>Q258*H258</f>
        <v>3.6540000000000003E-2</v>
      </c>
      <c r="S258" s="138">
        <v>0</v>
      </c>
      <c r="T258" s="139">
        <f>S258*H258</f>
        <v>0</v>
      </c>
      <c r="AR258" s="140" t="s">
        <v>126</v>
      </c>
      <c r="AT258" s="140" t="s">
        <v>122</v>
      </c>
      <c r="AU258" s="140" t="s">
        <v>82</v>
      </c>
      <c r="AY258" s="17" t="s">
        <v>120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7" t="s">
        <v>80</v>
      </c>
      <c r="BK258" s="141">
        <f>ROUND(I258*H258,2)</f>
        <v>0</v>
      </c>
      <c r="BL258" s="17" t="s">
        <v>126</v>
      </c>
      <c r="BM258" s="140" t="s">
        <v>426</v>
      </c>
    </row>
    <row r="259" spans="2:65" s="1" customFormat="1" ht="10">
      <c r="B259" s="32"/>
      <c r="D259" s="142" t="s">
        <v>128</v>
      </c>
      <c r="F259" s="143" t="s">
        <v>427</v>
      </c>
      <c r="I259" s="144"/>
      <c r="L259" s="32"/>
      <c r="M259" s="145"/>
      <c r="T259" s="53"/>
      <c r="AT259" s="17" t="s">
        <v>128</v>
      </c>
      <c r="AU259" s="17" t="s">
        <v>82</v>
      </c>
    </row>
    <row r="260" spans="2:65" s="11" customFormat="1" ht="22.75" customHeight="1">
      <c r="B260" s="116"/>
      <c r="D260" s="117" t="s">
        <v>71</v>
      </c>
      <c r="E260" s="126" t="s">
        <v>163</v>
      </c>
      <c r="F260" s="126" t="s">
        <v>428</v>
      </c>
      <c r="I260" s="119"/>
      <c r="J260" s="127">
        <f>BK260</f>
        <v>0</v>
      </c>
      <c r="L260" s="116"/>
      <c r="M260" s="121"/>
      <c r="P260" s="122">
        <f>SUM(P261:P284)</f>
        <v>0</v>
      </c>
      <c r="R260" s="122">
        <f>SUM(R261:R284)</f>
        <v>2.1834770999999997</v>
      </c>
      <c r="T260" s="123">
        <f>SUM(T261:T284)</f>
        <v>0</v>
      </c>
      <c r="AR260" s="117" t="s">
        <v>80</v>
      </c>
      <c r="AT260" s="124" t="s">
        <v>71</v>
      </c>
      <c r="AU260" s="124" t="s">
        <v>80</v>
      </c>
      <c r="AY260" s="117" t="s">
        <v>120</v>
      </c>
      <c r="BK260" s="125">
        <f>SUM(BK261:BK284)</f>
        <v>0</v>
      </c>
    </row>
    <row r="261" spans="2:65" s="1" customFormat="1" ht="33" customHeight="1">
      <c r="B261" s="32"/>
      <c r="C261" s="128" t="s">
        <v>429</v>
      </c>
      <c r="D261" s="128" t="s">
        <v>122</v>
      </c>
      <c r="E261" s="129" t="s">
        <v>430</v>
      </c>
      <c r="F261" s="130" t="s">
        <v>431</v>
      </c>
      <c r="G261" s="131" t="s">
        <v>342</v>
      </c>
      <c r="H261" s="132">
        <v>31</v>
      </c>
      <c r="I261" s="133"/>
      <c r="J261" s="134">
        <f>ROUND(I261*H261,2)</f>
        <v>0</v>
      </c>
      <c r="K261" s="135"/>
      <c r="L261" s="32"/>
      <c r="M261" s="136" t="s">
        <v>19</v>
      </c>
      <c r="N261" s="137" t="s">
        <v>43</v>
      </c>
      <c r="P261" s="138">
        <f>O261*H261</f>
        <v>0</v>
      </c>
      <c r="Q261" s="138">
        <v>1.2999999999999999E-5</v>
      </c>
      <c r="R261" s="138">
        <f>Q261*H261</f>
        <v>4.0299999999999998E-4</v>
      </c>
      <c r="S261" s="138">
        <v>0</v>
      </c>
      <c r="T261" s="139">
        <f>S261*H261</f>
        <v>0</v>
      </c>
      <c r="AR261" s="140" t="s">
        <v>126</v>
      </c>
      <c r="AT261" s="140" t="s">
        <v>122</v>
      </c>
      <c r="AU261" s="140" t="s">
        <v>82</v>
      </c>
      <c r="AY261" s="17" t="s">
        <v>120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7" t="s">
        <v>80</v>
      </c>
      <c r="BK261" s="141">
        <f>ROUND(I261*H261,2)</f>
        <v>0</v>
      </c>
      <c r="BL261" s="17" t="s">
        <v>126</v>
      </c>
      <c r="BM261" s="140" t="s">
        <v>432</v>
      </c>
    </row>
    <row r="262" spans="2:65" s="1" customFormat="1" ht="10">
      <c r="B262" s="32"/>
      <c r="D262" s="142" t="s">
        <v>128</v>
      </c>
      <c r="F262" s="143" t="s">
        <v>433</v>
      </c>
      <c r="I262" s="144"/>
      <c r="L262" s="32"/>
      <c r="M262" s="145"/>
      <c r="T262" s="53"/>
      <c r="AT262" s="17" t="s">
        <v>128</v>
      </c>
      <c r="AU262" s="17" t="s">
        <v>82</v>
      </c>
    </row>
    <row r="263" spans="2:65" s="14" customFormat="1" ht="10">
      <c r="B263" s="161"/>
      <c r="D263" s="147" t="s">
        <v>159</v>
      </c>
      <c r="E263" s="162" t="s">
        <v>19</v>
      </c>
      <c r="F263" s="163" t="s">
        <v>294</v>
      </c>
      <c r="H263" s="162" t="s">
        <v>19</v>
      </c>
      <c r="I263" s="164"/>
      <c r="L263" s="161"/>
      <c r="M263" s="165"/>
      <c r="T263" s="166"/>
      <c r="AT263" s="162" t="s">
        <v>159</v>
      </c>
      <c r="AU263" s="162" t="s">
        <v>82</v>
      </c>
      <c r="AV263" s="14" t="s">
        <v>80</v>
      </c>
      <c r="AW263" s="14" t="s">
        <v>33</v>
      </c>
      <c r="AX263" s="14" t="s">
        <v>72</v>
      </c>
      <c r="AY263" s="162" t="s">
        <v>120</v>
      </c>
    </row>
    <row r="264" spans="2:65" s="12" customFormat="1" ht="10">
      <c r="B264" s="146"/>
      <c r="D264" s="147" t="s">
        <v>159</v>
      </c>
      <c r="E264" s="148" t="s">
        <v>19</v>
      </c>
      <c r="F264" s="149" t="s">
        <v>434</v>
      </c>
      <c r="H264" s="150">
        <v>31</v>
      </c>
      <c r="I264" s="151"/>
      <c r="L264" s="146"/>
      <c r="M264" s="152"/>
      <c r="T264" s="153"/>
      <c r="AT264" s="148" t="s">
        <v>159</v>
      </c>
      <c r="AU264" s="148" t="s">
        <v>82</v>
      </c>
      <c r="AV264" s="12" t="s">
        <v>82</v>
      </c>
      <c r="AW264" s="12" t="s">
        <v>33</v>
      </c>
      <c r="AX264" s="12" t="s">
        <v>80</v>
      </c>
      <c r="AY264" s="148" t="s">
        <v>120</v>
      </c>
    </row>
    <row r="265" spans="2:65" s="1" customFormat="1" ht="24.15" customHeight="1">
      <c r="B265" s="32"/>
      <c r="C265" s="167" t="s">
        <v>435</v>
      </c>
      <c r="D265" s="167" t="s">
        <v>271</v>
      </c>
      <c r="E265" s="168" t="s">
        <v>436</v>
      </c>
      <c r="F265" s="169" t="s">
        <v>437</v>
      </c>
      <c r="G265" s="170" t="s">
        <v>342</v>
      </c>
      <c r="H265" s="171">
        <v>31.465</v>
      </c>
      <c r="I265" s="172"/>
      <c r="J265" s="173">
        <f>ROUND(I265*H265,2)</f>
        <v>0</v>
      </c>
      <c r="K265" s="174"/>
      <c r="L265" s="175"/>
      <c r="M265" s="176" t="s">
        <v>19</v>
      </c>
      <c r="N265" s="177" t="s">
        <v>43</v>
      </c>
      <c r="P265" s="138">
        <f>O265*H265</f>
        <v>0</v>
      </c>
      <c r="Q265" s="138">
        <v>5.1399999999999996E-3</v>
      </c>
      <c r="R265" s="138">
        <f>Q265*H265</f>
        <v>0.16173009999999999</v>
      </c>
      <c r="S265" s="138">
        <v>0</v>
      </c>
      <c r="T265" s="139">
        <f>S265*H265</f>
        <v>0</v>
      </c>
      <c r="AR265" s="140" t="s">
        <v>163</v>
      </c>
      <c r="AT265" s="140" t="s">
        <v>271</v>
      </c>
      <c r="AU265" s="140" t="s">
        <v>82</v>
      </c>
      <c r="AY265" s="17" t="s">
        <v>120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7" t="s">
        <v>80</v>
      </c>
      <c r="BK265" s="141">
        <f>ROUND(I265*H265,2)</f>
        <v>0</v>
      </c>
      <c r="BL265" s="17" t="s">
        <v>126</v>
      </c>
      <c r="BM265" s="140" t="s">
        <v>438</v>
      </c>
    </row>
    <row r="266" spans="2:65" s="12" customFormat="1" ht="10">
      <c r="B266" s="146"/>
      <c r="D266" s="147" t="s">
        <v>159</v>
      </c>
      <c r="E266" s="148" t="s">
        <v>19</v>
      </c>
      <c r="F266" s="149" t="s">
        <v>439</v>
      </c>
      <c r="H266" s="150">
        <v>31.465</v>
      </c>
      <c r="I266" s="151"/>
      <c r="L266" s="146"/>
      <c r="M266" s="152"/>
      <c r="T266" s="153"/>
      <c r="AT266" s="148" t="s">
        <v>159</v>
      </c>
      <c r="AU266" s="148" t="s">
        <v>82</v>
      </c>
      <c r="AV266" s="12" t="s">
        <v>82</v>
      </c>
      <c r="AW266" s="12" t="s">
        <v>33</v>
      </c>
      <c r="AX266" s="12" t="s">
        <v>80</v>
      </c>
      <c r="AY266" s="148" t="s">
        <v>120</v>
      </c>
    </row>
    <row r="267" spans="2:65" s="1" customFormat="1" ht="33" customHeight="1">
      <c r="B267" s="32"/>
      <c r="C267" s="128" t="s">
        <v>440</v>
      </c>
      <c r="D267" s="128" t="s">
        <v>122</v>
      </c>
      <c r="E267" s="129" t="s">
        <v>441</v>
      </c>
      <c r="F267" s="130" t="s">
        <v>442</v>
      </c>
      <c r="G267" s="131" t="s">
        <v>342</v>
      </c>
      <c r="H267" s="132">
        <v>12</v>
      </c>
      <c r="I267" s="133"/>
      <c r="J267" s="134">
        <f>ROUND(I267*H267,2)</f>
        <v>0</v>
      </c>
      <c r="K267" s="135"/>
      <c r="L267" s="32"/>
      <c r="M267" s="136" t="s">
        <v>19</v>
      </c>
      <c r="N267" s="137" t="s">
        <v>43</v>
      </c>
      <c r="P267" s="138">
        <f>O267*H267</f>
        <v>0</v>
      </c>
      <c r="Q267" s="138">
        <v>1.2999999999999999E-5</v>
      </c>
      <c r="R267" s="138">
        <f>Q267*H267</f>
        <v>1.56E-4</v>
      </c>
      <c r="S267" s="138">
        <v>0</v>
      </c>
      <c r="T267" s="139">
        <f>S267*H267</f>
        <v>0</v>
      </c>
      <c r="AR267" s="140" t="s">
        <v>126</v>
      </c>
      <c r="AT267" s="140" t="s">
        <v>122</v>
      </c>
      <c r="AU267" s="140" t="s">
        <v>82</v>
      </c>
      <c r="AY267" s="17" t="s">
        <v>120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7" t="s">
        <v>80</v>
      </c>
      <c r="BK267" s="141">
        <f>ROUND(I267*H267,2)</f>
        <v>0</v>
      </c>
      <c r="BL267" s="17" t="s">
        <v>126</v>
      </c>
      <c r="BM267" s="140" t="s">
        <v>443</v>
      </c>
    </row>
    <row r="268" spans="2:65" s="1" customFormat="1" ht="10">
      <c r="B268" s="32"/>
      <c r="D268" s="142" t="s">
        <v>128</v>
      </c>
      <c r="F268" s="143" t="s">
        <v>444</v>
      </c>
      <c r="I268" s="144"/>
      <c r="L268" s="32"/>
      <c r="M268" s="145"/>
      <c r="T268" s="53"/>
      <c r="AT268" s="17" t="s">
        <v>128</v>
      </c>
      <c r="AU268" s="17" t="s">
        <v>82</v>
      </c>
    </row>
    <row r="269" spans="2:65" s="1" customFormat="1" ht="24.15" customHeight="1">
      <c r="B269" s="32"/>
      <c r="C269" s="167" t="s">
        <v>445</v>
      </c>
      <c r="D269" s="167" t="s">
        <v>271</v>
      </c>
      <c r="E269" s="168" t="s">
        <v>446</v>
      </c>
      <c r="F269" s="169" t="s">
        <v>447</v>
      </c>
      <c r="G269" s="170" t="s">
        <v>342</v>
      </c>
      <c r="H269" s="171">
        <v>12.18</v>
      </c>
      <c r="I269" s="172"/>
      <c r="J269" s="173">
        <f>ROUND(I269*H269,2)</f>
        <v>0</v>
      </c>
      <c r="K269" s="174"/>
      <c r="L269" s="175"/>
      <c r="M269" s="176" t="s">
        <v>19</v>
      </c>
      <c r="N269" s="177" t="s">
        <v>43</v>
      </c>
      <c r="P269" s="138">
        <f>O269*H269</f>
        <v>0</v>
      </c>
      <c r="Q269" s="138">
        <v>3.0999999999999999E-3</v>
      </c>
      <c r="R269" s="138">
        <f>Q269*H269</f>
        <v>3.7758E-2</v>
      </c>
      <c r="S269" s="138">
        <v>0</v>
      </c>
      <c r="T269" s="139">
        <f>S269*H269</f>
        <v>0</v>
      </c>
      <c r="AR269" s="140" t="s">
        <v>163</v>
      </c>
      <c r="AT269" s="140" t="s">
        <v>271</v>
      </c>
      <c r="AU269" s="140" t="s">
        <v>82</v>
      </c>
      <c r="AY269" s="17" t="s">
        <v>120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7" t="s">
        <v>80</v>
      </c>
      <c r="BK269" s="141">
        <f>ROUND(I269*H269,2)</f>
        <v>0</v>
      </c>
      <c r="BL269" s="17" t="s">
        <v>126</v>
      </c>
      <c r="BM269" s="140" t="s">
        <v>448</v>
      </c>
    </row>
    <row r="270" spans="2:65" s="12" customFormat="1" ht="10">
      <c r="B270" s="146"/>
      <c r="D270" s="147" t="s">
        <v>159</v>
      </c>
      <c r="E270" s="148" t="s">
        <v>19</v>
      </c>
      <c r="F270" s="149" t="s">
        <v>449</v>
      </c>
      <c r="H270" s="150">
        <v>12.18</v>
      </c>
      <c r="I270" s="151"/>
      <c r="L270" s="146"/>
      <c r="M270" s="152"/>
      <c r="T270" s="153"/>
      <c r="AT270" s="148" t="s">
        <v>159</v>
      </c>
      <c r="AU270" s="148" t="s">
        <v>82</v>
      </c>
      <c r="AV270" s="12" t="s">
        <v>82</v>
      </c>
      <c r="AW270" s="12" t="s">
        <v>33</v>
      </c>
      <c r="AX270" s="12" t="s">
        <v>80</v>
      </c>
      <c r="AY270" s="148" t="s">
        <v>120</v>
      </c>
    </row>
    <row r="271" spans="2:65" s="1" customFormat="1" ht="24.15" customHeight="1">
      <c r="B271" s="32"/>
      <c r="C271" s="128" t="s">
        <v>450</v>
      </c>
      <c r="D271" s="128" t="s">
        <v>122</v>
      </c>
      <c r="E271" s="129" t="s">
        <v>451</v>
      </c>
      <c r="F271" s="130" t="s">
        <v>452</v>
      </c>
      <c r="G271" s="131" t="s">
        <v>125</v>
      </c>
      <c r="H271" s="132">
        <v>3</v>
      </c>
      <c r="I271" s="133"/>
      <c r="J271" s="134">
        <f t="shared" ref="J271:J279" si="0">ROUND(I271*H271,2)</f>
        <v>0</v>
      </c>
      <c r="K271" s="135"/>
      <c r="L271" s="32"/>
      <c r="M271" s="136" t="s">
        <v>19</v>
      </c>
      <c r="N271" s="137" t="s">
        <v>43</v>
      </c>
      <c r="P271" s="138">
        <f t="shared" ref="P271:P279" si="1">O271*H271</f>
        <v>0</v>
      </c>
      <c r="Q271" s="138">
        <v>0.34089999999999998</v>
      </c>
      <c r="R271" s="138">
        <f t="shared" ref="R271:R279" si="2">Q271*H271</f>
        <v>1.0226999999999999</v>
      </c>
      <c r="S271" s="138">
        <v>0</v>
      </c>
      <c r="T271" s="139">
        <f t="shared" ref="T271:T279" si="3">S271*H271</f>
        <v>0</v>
      </c>
      <c r="AR271" s="140" t="s">
        <v>126</v>
      </c>
      <c r="AT271" s="140" t="s">
        <v>122</v>
      </c>
      <c r="AU271" s="140" t="s">
        <v>82</v>
      </c>
      <c r="AY271" s="17" t="s">
        <v>120</v>
      </c>
      <c r="BE271" s="141">
        <f t="shared" ref="BE271:BE279" si="4">IF(N271="základní",J271,0)</f>
        <v>0</v>
      </c>
      <c r="BF271" s="141">
        <f t="shared" ref="BF271:BF279" si="5">IF(N271="snížená",J271,0)</f>
        <v>0</v>
      </c>
      <c r="BG271" s="141">
        <f t="shared" ref="BG271:BG279" si="6">IF(N271="zákl. přenesená",J271,0)</f>
        <v>0</v>
      </c>
      <c r="BH271" s="141">
        <f t="shared" ref="BH271:BH279" si="7">IF(N271="sníž. přenesená",J271,0)</f>
        <v>0</v>
      </c>
      <c r="BI271" s="141">
        <f t="shared" ref="BI271:BI279" si="8">IF(N271="nulová",J271,0)</f>
        <v>0</v>
      </c>
      <c r="BJ271" s="17" t="s">
        <v>80</v>
      </c>
      <c r="BK271" s="141">
        <f t="shared" ref="BK271:BK279" si="9">ROUND(I271*H271,2)</f>
        <v>0</v>
      </c>
      <c r="BL271" s="17" t="s">
        <v>126</v>
      </c>
      <c r="BM271" s="140" t="s">
        <v>453</v>
      </c>
    </row>
    <row r="272" spans="2:65" s="1" customFormat="1" ht="24.15" customHeight="1">
      <c r="B272" s="32"/>
      <c r="C272" s="167" t="s">
        <v>454</v>
      </c>
      <c r="D272" s="167" t="s">
        <v>271</v>
      </c>
      <c r="E272" s="168" t="s">
        <v>455</v>
      </c>
      <c r="F272" s="169" t="s">
        <v>456</v>
      </c>
      <c r="G272" s="170" t="s">
        <v>125</v>
      </c>
      <c r="H272" s="171">
        <v>3</v>
      </c>
      <c r="I272" s="172"/>
      <c r="J272" s="173">
        <f t="shared" si="0"/>
        <v>0</v>
      </c>
      <c r="K272" s="174"/>
      <c r="L272" s="175"/>
      <c r="M272" s="176" t="s">
        <v>19</v>
      </c>
      <c r="N272" s="177" t="s">
        <v>43</v>
      </c>
      <c r="P272" s="138">
        <f t="shared" si="1"/>
        <v>0</v>
      </c>
      <c r="Q272" s="138">
        <v>9.7000000000000003E-2</v>
      </c>
      <c r="R272" s="138">
        <f t="shared" si="2"/>
        <v>0.29100000000000004</v>
      </c>
      <c r="S272" s="138">
        <v>0</v>
      </c>
      <c r="T272" s="139">
        <f t="shared" si="3"/>
        <v>0</v>
      </c>
      <c r="AR272" s="140" t="s">
        <v>163</v>
      </c>
      <c r="AT272" s="140" t="s">
        <v>271</v>
      </c>
      <c r="AU272" s="140" t="s">
        <v>82</v>
      </c>
      <c r="AY272" s="17" t="s">
        <v>120</v>
      </c>
      <c r="BE272" s="141">
        <f t="shared" si="4"/>
        <v>0</v>
      </c>
      <c r="BF272" s="141">
        <f t="shared" si="5"/>
        <v>0</v>
      </c>
      <c r="BG272" s="141">
        <f t="shared" si="6"/>
        <v>0</v>
      </c>
      <c r="BH272" s="141">
        <f t="shared" si="7"/>
        <v>0</v>
      </c>
      <c r="BI272" s="141">
        <f t="shared" si="8"/>
        <v>0</v>
      </c>
      <c r="BJ272" s="17" t="s">
        <v>80</v>
      </c>
      <c r="BK272" s="141">
        <f t="shared" si="9"/>
        <v>0</v>
      </c>
      <c r="BL272" s="17" t="s">
        <v>126</v>
      </c>
      <c r="BM272" s="140" t="s">
        <v>457</v>
      </c>
    </row>
    <row r="273" spans="2:65" s="1" customFormat="1" ht="21.75" customHeight="1">
      <c r="B273" s="32"/>
      <c r="C273" s="167" t="s">
        <v>458</v>
      </c>
      <c r="D273" s="167" t="s">
        <v>271</v>
      </c>
      <c r="E273" s="168" t="s">
        <v>459</v>
      </c>
      <c r="F273" s="169" t="s">
        <v>460</v>
      </c>
      <c r="G273" s="170" t="s">
        <v>125</v>
      </c>
      <c r="H273" s="171">
        <v>3</v>
      </c>
      <c r="I273" s="172"/>
      <c r="J273" s="173">
        <f t="shared" si="0"/>
        <v>0</v>
      </c>
      <c r="K273" s="174"/>
      <c r="L273" s="175"/>
      <c r="M273" s="176" t="s">
        <v>19</v>
      </c>
      <c r="N273" s="177" t="s">
        <v>43</v>
      </c>
      <c r="P273" s="138">
        <f t="shared" si="1"/>
        <v>0</v>
      </c>
      <c r="Q273" s="138">
        <v>5.8000000000000003E-2</v>
      </c>
      <c r="R273" s="138">
        <f t="shared" si="2"/>
        <v>0.17400000000000002</v>
      </c>
      <c r="S273" s="138">
        <v>0</v>
      </c>
      <c r="T273" s="139">
        <f t="shared" si="3"/>
        <v>0</v>
      </c>
      <c r="AR273" s="140" t="s">
        <v>163</v>
      </c>
      <c r="AT273" s="140" t="s">
        <v>271</v>
      </c>
      <c r="AU273" s="140" t="s">
        <v>82</v>
      </c>
      <c r="AY273" s="17" t="s">
        <v>120</v>
      </c>
      <c r="BE273" s="141">
        <f t="shared" si="4"/>
        <v>0</v>
      </c>
      <c r="BF273" s="141">
        <f t="shared" si="5"/>
        <v>0</v>
      </c>
      <c r="BG273" s="141">
        <f t="shared" si="6"/>
        <v>0</v>
      </c>
      <c r="BH273" s="141">
        <f t="shared" si="7"/>
        <v>0</v>
      </c>
      <c r="BI273" s="141">
        <f t="shared" si="8"/>
        <v>0</v>
      </c>
      <c r="BJ273" s="17" t="s">
        <v>80</v>
      </c>
      <c r="BK273" s="141">
        <f t="shared" si="9"/>
        <v>0</v>
      </c>
      <c r="BL273" s="17" t="s">
        <v>126</v>
      </c>
      <c r="BM273" s="140" t="s">
        <v>461</v>
      </c>
    </row>
    <row r="274" spans="2:65" s="1" customFormat="1" ht="24.15" customHeight="1">
      <c r="B274" s="32"/>
      <c r="C274" s="167" t="s">
        <v>462</v>
      </c>
      <c r="D274" s="167" t="s">
        <v>271</v>
      </c>
      <c r="E274" s="168" t="s">
        <v>463</v>
      </c>
      <c r="F274" s="169" t="s">
        <v>464</v>
      </c>
      <c r="G274" s="170" t="s">
        <v>125</v>
      </c>
      <c r="H274" s="171">
        <v>3</v>
      </c>
      <c r="I274" s="172"/>
      <c r="J274" s="173">
        <f t="shared" si="0"/>
        <v>0</v>
      </c>
      <c r="K274" s="174"/>
      <c r="L274" s="175"/>
      <c r="M274" s="176" t="s">
        <v>19</v>
      </c>
      <c r="N274" s="177" t="s">
        <v>43</v>
      </c>
      <c r="P274" s="138">
        <f t="shared" si="1"/>
        <v>0</v>
      </c>
      <c r="Q274" s="138">
        <v>5.7000000000000002E-2</v>
      </c>
      <c r="R274" s="138">
        <f t="shared" si="2"/>
        <v>0.17100000000000001</v>
      </c>
      <c r="S274" s="138">
        <v>0</v>
      </c>
      <c r="T274" s="139">
        <f t="shared" si="3"/>
        <v>0</v>
      </c>
      <c r="AR274" s="140" t="s">
        <v>163</v>
      </c>
      <c r="AT274" s="140" t="s">
        <v>271</v>
      </c>
      <c r="AU274" s="140" t="s">
        <v>82</v>
      </c>
      <c r="AY274" s="17" t="s">
        <v>120</v>
      </c>
      <c r="BE274" s="141">
        <f t="shared" si="4"/>
        <v>0</v>
      </c>
      <c r="BF274" s="141">
        <f t="shared" si="5"/>
        <v>0</v>
      </c>
      <c r="BG274" s="141">
        <f t="shared" si="6"/>
        <v>0</v>
      </c>
      <c r="BH274" s="141">
        <f t="shared" si="7"/>
        <v>0</v>
      </c>
      <c r="BI274" s="141">
        <f t="shared" si="8"/>
        <v>0</v>
      </c>
      <c r="BJ274" s="17" t="s">
        <v>80</v>
      </c>
      <c r="BK274" s="141">
        <f t="shared" si="9"/>
        <v>0</v>
      </c>
      <c r="BL274" s="17" t="s">
        <v>126</v>
      </c>
      <c r="BM274" s="140" t="s">
        <v>465</v>
      </c>
    </row>
    <row r="275" spans="2:65" s="1" customFormat="1" ht="24.15" customHeight="1">
      <c r="B275" s="32"/>
      <c r="C275" s="167" t="s">
        <v>466</v>
      </c>
      <c r="D275" s="167" t="s">
        <v>271</v>
      </c>
      <c r="E275" s="168" t="s">
        <v>467</v>
      </c>
      <c r="F275" s="169" t="s">
        <v>468</v>
      </c>
      <c r="G275" s="170" t="s">
        <v>125</v>
      </c>
      <c r="H275" s="171">
        <v>2</v>
      </c>
      <c r="I275" s="172"/>
      <c r="J275" s="173">
        <f t="shared" si="0"/>
        <v>0</v>
      </c>
      <c r="K275" s="174"/>
      <c r="L275" s="175"/>
      <c r="M275" s="176" t="s">
        <v>19</v>
      </c>
      <c r="N275" s="177" t="s">
        <v>43</v>
      </c>
      <c r="P275" s="138">
        <f t="shared" si="1"/>
        <v>0</v>
      </c>
      <c r="Q275" s="138">
        <v>0.08</v>
      </c>
      <c r="R275" s="138">
        <f t="shared" si="2"/>
        <v>0.16</v>
      </c>
      <c r="S275" s="138">
        <v>0</v>
      </c>
      <c r="T275" s="139">
        <f t="shared" si="3"/>
        <v>0</v>
      </c>
      <c r="AR275" s="140" t="s">
        <v>163</v>
      </c>
      <c r="AT275" s="140" t="s">
        <v>271</v>
      </c>
      <c r="AU275" s="140" t="s">
        <v>82</v>
      </c>
      <c r="AY275" s="17" t="s">
        <v>120</v>
      </c>
      <c r="BE275" s="141">
        <f t="shared" si="4"/>
        <v>0</v>
      </c>
      <c r="BF275" s="141">
        <f t="shared" si="5"/>
        <v>0</v>
      </c>
      <c r="BG275" s="141">
        <f t="shared" si="6"/>
        <v>0</v>
      </c>
      <c r="BH275" s="141">
        <f t="shared" si="7"/>
        <v>0</v>
      </c>
      <c r="BI275" s="141">
        <f t="shared" si="8"/>
        <v>0</v>
      </c>
      <c r="BJ275" s="17" t="s">
        <v>80</v>
      </c>
      <c r="BK275" s="141">
        <f t="shared" si="9"/>
        <v>0</v>
      </c>
      <c r="BL275" s="17" t="s">
        <v>126</v>
      </c>
      <c r="BM275" s="140" t="s">
        <v>469</v>
      </c>
    </row>
    <row r="276" spans="2:65" s="1" customFormat="1" ht="37.75" customHeight="1">
      <c r="B276" s="32"/>
      <c r="C276" s="167" t="s">
        <v>470</v>
      </c>
      <c r="D276" s="167" t="s">
        <v>271</v>
      </c>
      <c r="E276" s="168" t="s">
        <v>471</v>
      </c>
      <c r="F276" s="169" t="s">
        <v>472</v>
      </c>
      <c r="G276" s="170" t="s">
        <v>125</v>
      </c>
      <c r="H276" s="171">
        <v>1</v>
      </c>
      <c r="I276" s="172"/>
      <c r="J276" s="173">
        <f t="shared" si="0"/>
        <v>0</v>
      </c>
      <c r="K276" s="174"/>
      <c r="L276" s="175"/>
      <c r="M276" s="176" t="s">
        <v>19</v>
      </c>
      <c r="N276" s="177" t="s">
        <v>43</v>
      </c>
      <c r="P276" s="138">
        <f t="shared" si="1"/>
        <v>0</v>
      </c>
      <c r="Q276" s="138">
        <v>9.3000000000000005E-4</v>
      </c>
      <c r="R276" s="138">
        <f t="shared" si="2"/>
        <v>9.3000000000000005E-4</v>
      </c>
      <c r="S276" s="138">
        <v>0</v>
      </c>
      <c r="T276" s="139">
        <f t="shared" si="3"/>
        <v>0</v>
      </c>
      <c r="AR276" s="140" t="s">
        <v>163</v>
      </c>
      <c r="AT276" s="140" t="s">
        <v>271</v>
      </c>
      <c r="AU276" s="140" t="s">
        <v>82</v>
      </c>
      <c r="AY276" s="17" t="s">
        <v>120</v>
      </c>
      <c r="BE276" s="141">
        <f t="shared" si="4"/>
        <v>0</v>
      </c>
      <c r="BF276" s="141">
        <f t="shared" si="5"/>
        <v>0</v>
      </c>
      <c r="BG276" s="141">
        <f t="shared" si="6"/>
        <v>0</v>
      </c>
      <c r="BH276" s="141">
        <f t="shared" si="7"/>
        <v>0</v>
      </c>
      <c r="BI276" s="141">
        <f t="shared" si="8"/>
        <v>0</v>
      </c>
      <c r="BJ276" s="17" t="s">
        <v>80</v>
      </c>
      <c r="BK276" s="141">
        <f t="shared" si="9"/>
        <v>0</v>
      </c>
      <c r="BL276" s="17" t="s">
        <v>126</v>
      </c>
      <c r="BM276" s="140" t="s">
        <v>473</v>
      </c>
    </row>
    <row r="277" spans="2:65" s="1" customFormat="1" ht="24.15" customHeight="1">
      <c r="B277" s="32"/>
      <c r="C277" s="167" t="s">
        <v>474</v>
      </c>
      <c r="D277" s="167" t="s">
        <v>271</v>
      </c>
      <c r="E277" s="168" t="s">
        <v>475</v>
      </c>
      <c r="F277" s="169" t="s">
        <v>476</v>
      </c>
      <c r="G277" s="170" t="s">
        <v>125</v>
      </c>
      <c r="H277" s="171">
        <v>3</v>
      </c>
      <c r="I277" s="172"/>
      <c r="J277" s="173">
        <f t="shared" si="0"/>
        <v>0</v>
      </c>
      <c r="K277" s="174"/>
      <c r="L277" s="175"/>
      <c r="M277" s="176" t="s">
        <v>19</v>
      </c>
      <c r="N277" s="177" t="s">
        <v>43</v>
      </c>
      <c r="P277" s="138">
        <f t="shared" si="1"/>
        <v>0</v>
      </c>
      <c r="Q277" s="138">
        <v>4.0000000000000001E-3</v>
      </c>
      <c r="R277" s="138">
        <f t="shared" si="2"/>
        <v>1.2E-2</v>
      </c>
      <c r="S277" s="138">
        <v>0</v>
      </c>
      <c r="T277" s="139">
        <f t="shared" si="3"/>
        <v>0</v>
      </c>
      <c r="AR277" s="140" t="s">
        <v>163</v>
      </c>
      <c r="AT277" s="140" t="s">
        <v>271</v>
      </c>
      <c r="AU277" s="140" t="s">
        <v>82</v>
      </c>
      <c r="AY277" s="17" t="s">
        <v>120</v>
      </c>
      <c r="BE277" s="141">
        <f t="shared" si="4"/>
        <v>0</v>
      </c>
      <c r="BF277" s="141">
        <f t="shared" si="5"/>
        <v>0</v>
      </c>
      <c r="BG277" s="141">
        <f t="shared" si="6"/>
        <v>0</v>
      </c>
      <c r="BH277" s="141">
        <f t="shared" si="7"/>
        <v>0</v>
      </c>
      <c r="BI277" s="141">
        <f t="shared" si="8"/>
        <v>0</v>
      </c>
      <c r="BJ277" s="17" t="s">
        <v>80</v>
      </c>
      <c r="BK277" s="141">
        <f t="shared" si="9"/>
        <v>0</v>
      </c>
      <c r="BL277" s="17" t="s">
        <v>126</v>
      </c>
      <c r="BM277" s="140" t="s">
        <v>477</v>
      </c>
    </row>
    <row r="278" spans="2:65" s="1" customFormat="1" ht="16.5" customHeight="1">
      <c r="B278" s="32"/>
      <c r="C278" s="167" t="s">
        <v>478</v>
      </c>
      <c r="D278" s="167" t="s">
        <v>271</v>
      </c>
      <c r="E278" s="168" t="s">
        <v>479</v>
      </c>
      <c r="F278" s="169" t="s">
        <v>480</v>
      </c>
      <c r="G278" s="170" t="s">
        <v>125</v>
      </c>
      <c r="H278" s="171">
        <v>3</v>
      </c>
      <c r="I278" s="172"/>
      <c r="J278" s="173">
        <f t="shared" si="0"/>
        <v>0</v>
      </c>
      <c r="K278" s="174"/>
      <c r="L278" s="175"/>
      <c r="M278" s="176" t="s">
        <v>19</v>
      </c>
      <c r="N278" s="177" t="s">
        <v>43</v>
      </c>
      <c r="P278" s="138">
        <f t="shared" si="1"/>
        <v>0</v>
      </c>
      <c r="Q278" s="138">
        <v>5.0599999999999999E-2</v>
      </c>
      <c r="R278" s="138">
        <f t="shared" si="2"/>
        <v>0.15179999999999999</v>
      </c>
      <c r="S278" s="138">
        <v>0</v>
      </c>
      <c r="T278" s="139">
        <f t="shared" si="3"/>
        <v>0</v>
      </c>
      <c r="AR278" s="140" t="s">
        <v>163</v>
      </c>
      <c r="AT278" s="140" t="s">
        <v>271</v>
      </c>
      <c r="AU278" s="140" t="s">
        <v>82</v>
      </c>
      <c r="AY278" s="17" t="s">
        <v>120</v>
      </c>
      <c r="BE278" s="141">
        <f t="shared" si="4"/>
        <v>0</v>
      </c>
      <c r="BF278" s="141">
        <f t="shared" si="5"/>
        <v>0</v>
      </c>
      <c r="BG278" s="141">
        <f t="shared" si="6"/>
        <v>0</v>
      </c>
      <c r="BH278" s="141">
        <f t="shared" si="7"/>
        <v>0</v>
      </c>
      <c r="BI278" s="141">
        <f t="shared" si="8"/>
        <v>0</v>
      </c>
      <c r="BJ278" s="17" t="s">
        <v>80</v>
      </c>
      <c r="BK278" s="141">
        <f t="shared" si="9"/>
        <v>0</v>
      </c>
      <c r="BL278" s="17" t="s">
        <v>126</v>
      </c>
      <c r="BM278" s="140" t="s">
        <v>481</v>
      </c>
    </row>
    <row r="279" spans="2:65" s="1" customFormat="1" ht="24.15" customHeight="1">
      <c r="B279" s="32"/>
      <c r="C279" s="128" t="s">
        <v>482</v>
      </c>
      <c r="D279" s="128" t="s">
        <v>122</v>
      </c>
      <c r="E279" s="129" t="s">
        <v>483</v>
      </c>
      <c r="F279" s="130" t="s">
        <v>484</v>
      </c>
      <c r="G279" s="131" t="s">
        <v>342</v>
      </c>
      <c r="H279" s="132">
        <v>102</v>
      </c>
      <c r="I279" s="133"/>
      <c r="J279" s="134">
        <f t="shared" si="0"/>
        <v>0</v>
      </c>
      <c r="K279" s="135"/>
      <c r="L279" s="32"/>
      <c r="M279" s="136" t="s">
        <v>19</v>
      </c>
      <c r="N279" s="137" t="s">
        <v>43</v>
      </c>
      <c r="P279" s="138">
        <f t="shared" si="1"/>
        <v>0</v>
      </c>
      <c r="Q279" s="138">
        <v>0</v>
      </c>
      <c r="R279" s="138">
        <f t="shared" si="2"/>
        <v>0</v>
      </c>
      <c r="S279" s="138">
        <v>0</v>
      </c>
      <c r="T279" s="139">
        <f t="shared" si="3"/>
        <v>0</v>
      </c>
      <c r="AR279" s="140" t="s">
        <v>126</v>
      </c>
      <c r="AT279" s="140" t="s">
        <v>122</v>
      </c>
      <c r="AU279" s="140" t="s">
        <v>82</v>
      </c>
      <c r="AY279" s="17" t="s">
        <v>120</v>
      </c>
      <c r="BE279" s="141">
        <f t="shared" si="4"/>
        <v>0</v>
      </c>
      <c r="BF279" s="141">
        <f t="shared" si="5"/>
        <v>0</v>
      </c>
      <c r="BG279" s="141">
        <f t="shared" si="6"/>
        <v>0</v>
      </c>
      <c r="BH279" s="141">
        <f t="shared" si="7"/>
        <v>0</v>
      </c>
      <c r="BI279" s="141">
        <f t="shared" si="8"/>
        <v>0</v>
      </c>
      <c r="BJ279" s="17" t="s">
        <v>80</v>
      </c>
      <c r="BK279" s="141">
        <f t="shared" si="9"/>
        <v>0</v>
      </c>
      <c r="BL279" s="17" t="s">
        <v>126</v>
      </c>
      <c r="BM279" s="140" t="s">
        <v>485</v>
      </c>
    </row>
    <row r="280" spans="2:65" s="14" customFormat="1" ht="10">
      <c r="B280" s="161"/>
      <c r="D280" s="147" t="s">
        <v>159</v>
      </c>
      <c r="E280" s="162" t="s">
        <v>19</v>
      </c>
      <c r="F280" s="163" t="s">
        <v>486</v>
      </c>
      <c r="H280" s="162" t="s">
        <v>19</v>
      </c>
      <c r="I280" s="164"/>
      <c r="L280" s="161"/>
      <c r="M280" s="165"/>
      <c r="T280" s="166"/>
      <c r="AT280" s="162" t="s">
        <v>159</v>
      </c>
      <c r="AU280" s="162" t="s">
        <v>82</v>
      </c>
      <c r="AV280" s="14" t="s">
        <v>80</v>
      </c>
      <c r="AW280" s="14" t="s">
        <v>33</v>
      </c>
      <c r="AX280" s="14" t="s">
        <v>72</v>
      </c>
      <c r="AY280" s="162" t="s">
        <v>120</v>
      </c>
    </row>
    <row r="281" spans="2:65" s="12" customFormat="1" ht="10">
      <c r="B281" s="146"/>
      <c r="D281" s="147" t="s">
        <v>159</v>
      </c>
      <c r="E281" s="148" t="s">
        <v>19</v>
      </c>
      <c r="F281" s="149" t="s">
        <v>487</v>
      </c>
      <c r="H281" s="150">
        <v>102</v>
      </c>
      <c r="I281" s="151"/>
      <c r="L281" s="146"/>
      <c r="M281" s="152"/>
      <c r="T281" s="153"/>
      <c r="AT281" s="148" t="s">
        <v>159</v>
      </c>
      <c r="AU281" s="148" t="s">
        <v>82</v>
      </c>
      <c r="AV281" s="12" t="s">
        <v>82</v>
      </c>
      <c r="AW281" s="12" t="s">
        <v>33</v>
      </c>
      <c r="AX281" s="12" t="s">
        <v>80</v>
      </c>
      <c r="AY281" s="148" t="s">
        <v>120</v>
      </c>
    </row>
    <row r="282" spans="2:65" s="1" customFormat="1" ht="24.15" customHeight="1">
      <c r="B282" s="32"/>
      <c r="C282" s="128" t="s">
        <v>488</v>
      </c>
      <c r="D282" s="128" t="s">
        <v>122</v>
      </c>
      <c r="E282" s="129" t="s">
        <v>489</v>
      </c>
      <c r="F282" s="130" t="s">
        <v>490</v>
      </c>
      <c r="G282" s="131" t="s">
        <v>342</v>
      </c>
      <c r="H282" s="132">
        <v>51</v>
      </c>
      <c r="I282" s="133"/>
      <c r="J282" s="134">
        <f>ROUND(I282*H282,2)</f>
        <v>0</v>
      </c>
      <c r="K282" s="135"/>
      <c r="L282" s="32"/>
      <c r="M282" s="136" t="s">
        <v>19</v>
      </c>
      <c r="N282" s="137" t="s">
        <v>43</v>
      </c>
      <c r="P282" s="138">
        <f>O282*H282</f>
        <v>0</v>
      </c>
      <c r="Q282" s="138">
        <v>0</v>
      </c>
      <c r="R282" s="138">
        <f>Q282*H282</f>
        <v>0</v>
      </c>
      <c r="S282" s="138">
        <v>0</v>
      </c>
      <c r="T282" s="139">
        <f>S282*H282</f>
        <v>0</v>
      </c>
      <c r="AR282" s="140" t="s">
        <v>126</v>
      </c>
      <c r="AT282" s="140" t="s">
        <v>122</v>
      </c>
      <c r="AU282" s="140" t="s">
        <v>82</v>
      </c>
      <c r="AY282" s="17" t="s">
        <v>120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7" t="s">
        <v>80</v>
      </c>
      <c r="BK282" s="141">
        <f>ROUND(I282*H282,2)</f>
        <v>0</v>
      </c>
      <c r="BL282" s="17" t="s">
        <v>126</v>
      </c>
      <c r="BM282" s="140" t="s">
        <v>491</v>
      </c>
    </row>
    <row r="283" spans="2:65" s="14" customFormat="1" ht="10">
      <c r="B283" s="161"/>
      <c r="D283" s="147" t="s">
        <v>159</v>
      </c>
      <c r="E283" s="162" t="s">
        <v>19</v>
      </c>
      <c r="F283" s="163" t="s">
        <v>492</v>
      </c>
      <c r="H283" s="162" t="s">
        <v>19</v>
      </c>
      <c r="I283" s="164"/>
      <c r="L283" s="161"/>
      <c r="M283" s="165"/>
      <c r="T283" s="166"/>
      <c r="AT283" s="162" t="s">
        <v>159</v>
      </c>
      <c r="AU283" s="162" t="s">
        <v>82</v>
      </c>
      <c r="AV283" s="14" t="s">
        <v>80</v>
      </c>
      <c r="AW283" s="14" t="s">
        <v>33</v>
      </c>
      <c r="AX283" s="14" t="s">
        <v>72</v>
      </c>
      <c r="AY283" s="162" t="s">
        <v>120</v>
      </c>
    </row>
    <row r="284" spans="2:65" s="12" customFormat="1" ht="10">
      <c r="B284" s="146"/>
      <c r="D284" s="147" t="s">
        <v>159</v>
      </c>
      <c r="E284" s="148" t="s">
        <v>19</v>
      </c>
      <c r="F284" s="149" t="s">
        <v>435</v>
      </c>
      <c r="H284" s="150">
        <v>51</v>
      </c>
      <c r="I284" s="151"/>
      <c r="L284" s="146"/>
      <c r="M284" s="152"/>
      <c r="T284" s="153"/>
      <c r="AT284" s="148" t="s">
        <v>159</v>
      </c>
      <c r="AU284" s="148" t="s">
        <v>82</v>
      </c>
      <c r="AV284" s="12" t="s">
        <v>82</v>
      </c>
      <c r="AW284" s="12" t="s">
        <v>33</v>
      </c>
      <c r="AX284" s="12" t="s">
        <v>80</v>
      </c>
      <c r="AY284" s="148" t="s">
        <v>120</v>
      </c>
    </row>
    <row r="285" spans="2:65" s="11" customFormat="1" ht="22.75" customHeight="1">
      <c r="B285" s="116"/>
      <c r="D285" s="117" t="s">
        <v>71</v>
      </c>
      <c r="E285" s="126" t="s">
        <v>171</v>
      </c>
      <c r="F285" s="126" t="s">
        <v>493</v>
      </c>
      <c r="I285" s="119"/>
      <c r="J285" s="127">
        <f>BK285</f>
        <v>0</v>
      </c>
      <c r="L285" s="116"/>
      <c r="M285" s="121"/>
      <c r="P285" s="122">
        <f>SUM(P286:P300)</f>
        <v>0</v>
      </c>
      <c r="R285" s="122">
        <f>SUM(R286:R300)</f>
        <v>11.192767394000001</v>
      </c>
      <c r="T285" s="123">
        <f>SUM(T286:T300)</f>
        <v>0</v>
      </c>
      <c r="AR285" s="117" t="s">
        <v>80</v>
      </c>
      <c r="AT285" s="124" t="s">
        <v>71</v>
      </c>
      <c r="AU285" s="124" t="s">
        <v>80</v>
      </c>
      <c r="AY285" s="117" t="s">
        <v>120</v>
      </c>
      <c r="BK285" s="125">
        <f>SUM(BK286:BK300)</f>
        <v>0</v>
      </c>
    </row>
    <row r="286" spans="2:65" s="1" customFormat="1" ht="49" customHeight="1">
      <c r="B286" s="32"/>
      <c r="C286" s="128" t="s">
        <v>494</v>
      </c>
      <c r="D286" s="128" t="s">
        <v>122</v>
      </c>
      <c r="E286" s="129" t="s">
        <v>495</v>
      </c>
      <c r="F286" s="130" t="s">
        <v>496</v>
      </c>
      <c r="G286" s="131" t="s">
        <v>342</v>
      </c>
      <c r="H286" s="132">
        <v>50</v>
      </c>
      <c r="I286" s="133"/>
      <c r="J286" s="134">
        <f>ROUND(I286*H286,2)</f>
        <v>0</v>
      </c>
      <c r="K286" s="135"/>
      <c r="L286" s="32"/>
      <c r="M286" s="136" t="s">
        <v>19</v>
      </c>
      <c r="N286" s="137" t="s">
        <v>43</v>
      </c>
      <c r="P286" s="138">
        <f>O286*H286</f>
        <v>0</v>
      </c>
      <c r="Q286" s="138">
        <v>0.15539952000000001</v>
      </c>
      <c r="R286" s="138">
        <f>Q286*H286</f>
        <v>7.7699760000000007</v>
      </c>
      <c r="S286" s="138">
        <v>0</v>
      </c>
      <c r="T286" s="139">
        <f>S286*H286</f>
        <v>0</v>
      </c>
      <c r="AR286" s="140" t="s">
        <v>126</v>
      </c>
      <c r="AT286" s="140" t="s">
        <v>122</v>
      </c>
      <c r="AU286" s="140" t="s">
        <v>82</v>
      </c>
      <c r="AY286" s="17" t="s">
        <v>120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7" t="s">
        <v>80</v>
      </c>
      <c r="BK286" s="141">
        <f>ROUND(I286*H286,2)</f>
        <v>0</v>
      </c>
      <c r="BL286" s="17" t="s">
        <v>126</v>
      </c>
      <c r="BM286" s="140" t="s">
        <v>497</v>
      </c>
    </row>
    <row r="287" spans="2:65" s="1" customFormat="1" ht="10">
      <c r="B287" s="32"/>
      <c r="D287" s="142" t="s">
        <v>128</v>
      </c>
      <c r="F287" s="143" t="s">
        <v>498</v>
      </c>
      <c r="I287" s="144"/>
      <c r="L287" s="32"/>
      <c r="M287" s="145"/>
      <c r="T287" s="53"/>
      <c r="AT287" s="17" t="s">
        <v>128</v>
      </c>
      <c r="AU287" s="17" t="s">
        <v>82</v>
      </c>
    </row>
    <row r="288" spans="2:65" s="1" customFormat="1" ht="16.5" customHeight="1">
      <c r="B288" s="32"/>
      <c r="C288" s="167" t="s">
        <v>499</v>
      </c>
      <c r="D288" s="167" t="s">
        <v>271</v>
      </c>
      <c r="E288" s="168" t="s">
        <v>500</v>
      </c>
      <c r="F288" s="169" t="s">
        <v>501</v>
      </c>
      <c r="G288" s="170" t="s">
        <v>342</v>
      </c>
      <c r="H288" s="171">
        <v>28.5</v>
      </c>
      <c r="I288" s="172"/>
      <c r="J288" s="173">
        <f>ROUND(I288*H288,2)</f>
        <v>0</v>
      </c>
      <c r="K288" s="174"/>
      <c r="L288" s="175"/>
      <c r="M288" s="176" t="s">
        <v>19</v>
      </c>
      <c r="N288" s="177" t="s">
        <v>43</v>
      </c>
      <c r="P288" s="138">
        <f>O288*H288</f>
        <v>0</v>
      </c>
      <c r="Q288" s="138">
        <v>0.08</v>
      </c>
      <c r="R288" s="138">
        <f>Q288*H288</f>
        <v>2.2800000000000002</v>
      </c>
      <c r="S288" s="138">
        <v>0</v>
      </c>
      <c r="T288" s="139">
        <f>S288*H288</f>
        <v>0</v>
      </c>
      <c r="AR288" s="140" t="s">
        <v>163</v>
      </c>
      <c r="AT288" s="140" t="s">
        <v>271</v>
      </c>
      <c r="AU288" s="140" t="s">
        <v>82</v>
      </c>
      <c r="AY288" s="17" t="s">
        <v>120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7" t="s">
        <v>80</v>
      </c>
      <c r="BK288" s="141">
        <f>ROUND(I288*H288,2)</f>
        <v>0</v>
      </c>
      <c r="BL288" s="17" t="s">
        <v>126</v>
      </c>
      <c r="BM288" s="140" t="s">
        <v>502</v>
      </c>
    </row>
    <row r="289" spans="2:65" s="12" customFormat="1" ht="10">
      <c r="B289" s="146"/>
      <c r="D289" s="147" t="s">
        <v>159</v>
      </c>
      <c r="E289" s="148" t="s">
        <v>19</v>
      </c>
      <c r="F289" s="149" t="s">
        <v>503</v>
      </c>
      <c r="H289" s="150">
        <v>28.5</v>
      </c>
      <c r="I289" s="151"/>
      <c r="L289" s="146"/>
      <c r="M289" s="152"/>
      <c r="T289" s="153"/>
      <c r="AT289" s="148" t="s">
        <v>159</v>
      </c>
      <c r="AU289" s="148" t="s">
        <v>82</v>
      </c>
      <c r="AV289" s="12" t="s">
        <v>82</v>
      </c>
      <c r="AW289" s="12" t="s">
        <v>33</v>
      </c>
      <c r="AX289" s="12" t="s">
        <v>80</v>
      </c>
      <c r="AY289" s="148" t="s">
        <v>120</v>
      </c>
    </row>
    <row r="290" spans="2:65" s="1" customFormat="1" ht="24.15" customHeight="1">
      <c r="B290" s="32"/>
      <c r="C290" s="167" t="s">
        <v>504</v>
      </c>
      <c r="D290" s="167" t="s">
        <v>271</v>
      </c>
      <c r="E290" s="168" t="s">
        <v>505</v>
      </c>
      <c r="F290" s="169" t="s">
        <v>506</v>
      </c>
      <c r="G290" s="170" t="s">
        <v>342</v>
      </c>
      <c r="H290" s="171">
        <v>15.5</v>
      </c>
      <c r="I290" s="172"/>
      <c r="J290" s="173">
        <f>ROUND(I290*H290,2)</f>
        <v>0</v>
      </c>
      <c r="K290" s="174"/>
      <c r="L290" s="175"/>
      <c r="M290" s="176" t="s">
        <v>19</v>
      </c>
      <c r="N290" s="177" t="s">
        <v>43</v>
      </c>
      <c r="P290" s="138">
        <f>O290*H290</f>
        <v>0</v>
      </c>
      <c r="Q290" s="138">
        <v>4.8300000000000003E-2</v>
      </c>
      <c r="R290" s="138">
        <f>Q290*H290</f>
        <v>0.74865000000000004</v>
      </c>
      <c r="S290" s="138">
        <v>0</v>
      </c>
      <c r="T290" s="139">
        <f>S290*H290</f>
        <v>0</v>
      </c>
      <c r="AR290" s="140" t="s">
        <v>163</v>
      </c>
      <c r="AT290" s="140" t="s">
        <v>271</v>
      </c>
      <c r="AU290" s="140" t="s">
        <v>82</v>
      </c>
      <c r="AY290" s="17" t="s">
        <v>120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7" t="s">
        <v>80</v>
      </c>
      <c r="BK290" s="141">
        <f>ROUND(I290*H290,2)</f>
        <v>0</v>
      </c>
      <c r="BL290" s="17" t="s">
        <v>126</v>
      </c>
      <c r="BM290" s="140" t="s">
        <v>507</v>
      </c>
    </row>
    <row r="291" spans="2:65" s="12" customFormat="1" ht="10">
      <c r="B291" s="146"/>
      <c r="D291" s="147" t="s">
        <v>159</v>
      </c>
      <c r="E291" s="148" t="s">
        <v>19</v>
      </c>
      <c r="F291" s="149" t="s">
        <v>508</v>
      </c>
      <c r="H291" s="150">
        <v>15.5</v>
      </c>
      <c r="I291" s="151"/>
      <c r="L291" s="146"/>
      <c r="M291" s="152"/>
      <c r="T291" s="153"/>
      <c r="AT291" s="148" t="s">
        <v>159</v>
      </c>
      <c r="AU291" s="148" t="s">
        <v>82</v>
      </c>
      <c r="AV291" s="12" t="s">
        <v>82</v>
      </c>
      <c r="AW291" s="12" t="s">
        <v>33</v>
      </c>
      <c r="AX291" s="12" t="s">
        <v>80</v>
      </c>
      <c r="AY291" s="148" t="s">
        <v>120</v>
      </c>
    </row>
    <row r="292" spans="2:65" s="1" customFormat="1" ht="24.15" customHeight="1">
      <c r="B292" s="32"/>
      <c r="C292" s="167" t="s">
        <v>509</v>
      </c>
      <c r="D292" s="167" t="s">
        <v>271</v>
      </c>
      <c r="E292" s="168" t="s">
        <v>510</v>
      </c>
      <c r="F292" s="169" t="s">
        <v>511</v>
      </c>
      <c r="G292" s="170" t="s">
        <v>342</v>
      </c>
      <c r="H292" s="171">
        <v>6</v>
      </c>
      <c r="I292" s="172"/>
      <c r="J292" s="173">
        <f>ROUND(I292*H292,2)</f>
        <v>0</v>
      </c>
      <c r="K292" s="174"/>
      <c r="L292" s="175"/>
      <c r="M292" s="176" t="s">
        <v>19</v>
      </c>
      <c r="N292" s="177" t="s">
        <v>43</v>
      </c>
      <c r="P292" s="138">
        <f>O292*H292</f>
        <v>0</v>
      </c>
      <c r="Q292" s="138">
        <v>6.5670000000000006E-2</v>
      </c>
      <c r="R292" s="138">
        <f>Q292*H292</f>
        <v>0.39402000000000004</v>
      </c>
      <c r="S292" s="138">
        <v>0</v>
      </c>
      <c r="T292" s="139">
        <f>S292*H292</f>
        <v>0</v>
      </c>
      <c r="AR292" s="140" t="s">
        <v>163</v>
      </c>
      <c r="AT292" s="140" t="s">
        <v>271</v>
      </c>
      <c r="AU292" s="140" t="s">
        <v>82</v>
      </c>
      <c r="AY292" s="17" t="s">
        <v>120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7" t="s">
        <v>80</v>
      </c>
      <c r="BK292" s="141">
        <f>ROUND(I292*H292,2)</f>
        <v>0</v>
      </c>
      <c r="BL292" s="17" t="s">
        <v>126</v>
      </c>
      <c r="BM292" s="140" t="s">
        <v>512</v>
      </c>
    </row>
    <row r="293" spans="2:65" s="1" customFormat="1" ht="33" customHeight="1">
      <c r="B293" s="32"/>
      <c r="C293" s="128" t="s">
        <v>513</v>
      </c>
      <c r="D293" s="128" t="s">
        <v>122</v>
      </c>
      <c r="E293" s="129" t="s">
        <v>514</v>
      </c>
      <c r="F293" s="130" t="s">
        <v>515</v>
      </c>
      <c r="G293" s="131" t="s">
        <v>342</v>
      </c>
      <c r="H293" s="132">
        <v>10.15</v>
      </c>
      <c r="I293" s="133"/>
      <c r="J293" s="134">
        <f>ROUND(I293*H293,2)</f>
        <v>0</v>
      </c>
      <c r="K293" s="135"/>
      <c r="L293" s="32"/>
      <c r="M293" s="136" t="s">
        <v>19</v>
      </c>
      <c r="N293" s="137" t="s">
        <v>43</v>
      </c>
      <c r="P293" s="138">
        <f>O293*H293</f>
        <v>0</v>
      </c>
      <c r="Q293" s="138">
        <v>4.3699999999999997E-6</v>
      </c>
      <c r="R293" s="138">
        <f>Q293*H293</f>
        <v>4.4355499999999999E-5</v>
      </c>
      <c r="S293" s="138">
        <v>0</v>
      </c>
      <c r="T293" s="139">
        <f>S293*H293</f>
        <v>0</v>
      </c>
      <c r="AR293" s="140" t="s">
        <v>126</v>
      </c>
      <c r="AT293" s="140" t="s">
        <v>122</v>
      </c>
      <c r="AU293" s="140" t="s">
        <v>82</v>
      </c>
      <c r="AY293" s="17" t="s">
        <v>120</v>
      </c>
      <c r="BE293" s="141">
        <f>IF(N293="základní",J293,0)</f>
        <v>0</v>
      </c>
      <c r="BF293" s="141">
        <f>IF(N293="snížená",J293,0)</f>
        <v>0</v>
      </c>
      <c r="BG293" s="141">
        <f>IF(N293="zákl. přenesená",J293,0)</f>
        <v>0</v>
      </c>
      <c r="BH293" s="141">
        <f>IF(N293="sníž. přenesená",J293,0)</f>
        <v>0</v>
      </c>
      <c r="BI293" s="141">
        <f>IF(N293="nulová",J293,0)</f>
        <v>0</v>
      </c>
      <c r="BJ293" s="17" t="s">
        <v>80</v>
      </c>
      <c r="BK293" s="141">
        <f>ROUND(I293*H293,2)</f>
        <v>0</v>
      </c>
      <c r="BL293" s="17" t="s">
        <v>126</v>
      </c>
      <c r="BM293" s="140" t="s">
        <v>516</v>
      </c>
    </row>
    <row r="294" spans="2:65" s="1" customFormat="1" ht="10">
      <c r="B294" s="32"/>
      <c r="D294" s="142" t="s">
        <v>128</v>
      </c>
      <c r="F294" s="143" t="s">
        <v>517</v>
      </c>
      <c r="I294" s="144"/>
      <c r="L294" s="32"/>
      <c r="M294" s="145"/>
      <c r="T294" s="53"/>
      <c r="AT294" s="17" t="s">
        <v>128</v>
      </c>
      <c r="AU294" s="17" t="s">
        <v>82</v>
      </c>
    </row>
    <row r="295" spans="2:65" s="14" customFormat="1" ht="10">
      <c r="B295" s="161"/>
      <c r="D295" s="147" t="s">
        <v>159</v>
      </c>
      <c r="E295" s="162" t="s">
        <v>19</v>
      </c>
      <c r="F295" s="163" t="s">
        <v>518</v>
      </c>
      <c r="H295" s="162" t="s">
        <v>19</v>
      </c>
      <c r="I295" s="164"/>
      <c r="L295" s="161"/>
      <c r="M295" s="165"/>
      <c r="T295" s="166"/>
      <c r="AT295" s="162" t="s">
        <v>159</v>
      </c>
      <c r="AU295" s="162" t="s">
        <v>82</v>
      </c>
      <c r="AV295" s="14" t="s">
        <v>80</v>
      </c>
      <c r="AW295" s="14" t="s">
        <v>33</v>
      </c>
      <c r="AX295" s="14" t="s">
        <v>72</v>
      </c>
      <c r="AY295" s="162" t="s">
        <v>120</v>
      </c>
    </row>
    <row r="296" spans="2:65" s="12" customFormat="1" ht="10">
      <c r="B296" s="146"/>
      <c r="D296" s="147" t="s">
        <v>159</v>
      </c>
      <c r="E296" s="148" t="s">
        <v>19</v>
      </c>
      <c r="F296" s="149" t="s">
        <v>519</v>
      </c>
      <c r="H296" s="150">
        <v>10.15</v>
      </c>
      <c r="I296" s="151"/>
      <c r="L296" s="146"/>
      <c r="M296" s="152"/>
      <c r="T296" s="153"/>
      <c r="AT296" s="148" t="s">
        <v>159</v>
      </c>
      <c r="AU296" s="148" t="s">
        <v>82</v>
      </c>
      <c r="AV296" s="12" t="s">
        <v>82</v>
      </c>
      <c r="AW296" s="12" t="s">
        <v>33</v>
      </c>
      <c r="AX296" s="12" t="s">
        <v>80</v>
      </c>
      <c r="AY296" s="148" t="s">
        <v>120</v>
      </c>
    </row>
    <row r="297" spans="2:65" s="1" customFormat="1" ht="33" customHeight="1">
      <c r="B297" s="32"/>
      <c r="C297" s="128" t="s">
        <v>520</v>
      </c>
      <c r="D297" s="128" t="s">
        <v>122</v>
      </c>
      <c r="E297" s="129" t="s">
        <v>521</v>
      </c>
      <c r="F297" s="130" t="s">
        <v>522</v>
      </c>
      <c r="G297" s="131" t="s">
        <v>342</v>
      </c>
      <c r="H297" s="132">
        <v>10.15</v>
      </c>
      <c r="I297" s="133"/>
      <c r="J297" s="134">
        <f>ROUND(I297*H297,2)</f>
        <v>0</v>
      </c>
      <c r="K297" s="135"/>
      <c r="L297" s="32"/>
      <c r="M297" s="136" t="s">
        <v>19</v>
      </c>
      <c r="N297" s="137" t="s">
        <v>43</v>
      </c>
      <c r="P297" s="138">
        <f>O297*H297</f>
        <v>0</v>
      </c>
      <c r="Q297" s="138">
        <v>7.5900000000000002E-6</v>
      </c>
      <c r="R297" s="138">
        <f>Q297*H297</f>
        <v>7.7038499999999998E-5</v>
      </c>
      <c r="S297" s="138">
        <v>0</v>
      </c>
      <c r="T297" s="139">
        <f>S297*H297</f>
        <v>0</v>
      </c>
      <c r="AR297" s="140" t="s">
        <v>126</v>
      </c>
      <c r="AT297" s="140" t="s">
        <v>122</v>
      </c>
      <c r="AU297" s="140" t="s">
        <v>82</v>
      </c>
      <c r="AY297" s="17" t="s">
        <v>120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7" t="s">
        <v>80</v>
      </c>
      <c r="BK297" s="141">
        <f>ROUND(I297*H297,2)</f>
        <v>0</v>
      </c>
      <c r="BL297" s="17" t="s">
        <v>126</v>
      </c>
      <c r="BM297" s="140" t="s">
        <v>523</v>
      </c>
    </row>
    <row r="298" spans="2:65" s="1" customFormat="1" ht="10">
      <c r="B298" s="32"/>
      <c r="D298" s="142" t="s">
        <v>128</v>
      </c>
      <c r="F298" s="143" t="s">
        <v>524</v>
      </c>
      <c r="I298" s="144"/>
      <c r="L298" s="32"/>
      <c r="M298" s="145"/>
      <c r="T298" s="53"/>
      <c r="AT298" s="17" t="s">
        <v>128</v>
      </c>
      <c r="AU298" s="17" t="s">
        <v>82</v>
      </c>
    </row>
    <row r="299" spans="2:65" s="14" customFormat="1" ht="10">
      <c r="B299" s="161"/>
      <c r="D299" s="147" t="s">
        <v>159</v>
      </c>
      <c r="E299" s="162" t="s">
        <v>19</v>
      </c>
      <c r="F299" s="163" t="s">
        <v>525</v>
      </c>
      <c r="H299" s="162" t="s">
        <v>19</v>
      </c>
      <c r="I299" s="164"/>
      <c r="L299" s="161"/>
      <c r="M299" s="165"/>
      <c r="T299" s="166"/>
      <c r="AT299" s="162" t="s">
        <v>159</v>
      </c>
      <c r="AU299" s="162" t="s">
        <v>82</v>
      </c>
      <c r="AV299" s="14" t="s">
        <v>80</v>
      </c>
      <c r="AW299" s="14" t="s">
        <v>33</v>
      </c>
      <c r="AX299" s="14" t="s">
        <v>72</v>
      </c>
      <c r="AY299" s="162" t="s">
        <v>120</v>
      </c>
    </row>
    <row r="300" spans="2:65" s="12" customFormat="1" ht="10">
      <c r="B300" s="146"/>
      <c r="D300" s="147" t="s">
        <v>159</v>
      </c>
      <c r="E300" s="148" t="s">
        <v>19</v>
      </c>
      <c r="F300" s="149" t="s">
        <v>519</v>
      </c>
      <c r="H300" s="150">
        <v>10.15</v>
      </c>
      <c r="I300" s="151"/>
      <c r="L300" s="146"/>
      <c r="M300" s="152"/>
      <c r="T300" s="153"/>
      <c r="AT300" s="148" t="s">
        <v>159</v>
      </c>
      <c r="AU300" s="148" t="s">
        <v>82</v>
      </c>
      <c r="AV300" s="12" t="s">
        <v>82</v>
      </c>
      <c r="AW300" s="12" t="s">
        <v>33</v>
      </c>
      <c r="AX300" s="12" t="s">
        <v>80</v>
      </c>
      <c r="AY300" s="148" t="s">
        <v>120</v>
      </c>
    </row>
    <row r="301" spans="2:65" s="11" customFormat="1" ht="22.75" customHeight="1">
      <c r="B301" s="116"/>
      <c r="D301" s="117" t="s">
        <v>71</v>
      </c>
      <c r="E301" s="126" t="s">
        <v>526</v>
      </c>
      <c r="F301" s="126" t="s">
        <v>527</v>
      </c>
      <c r="I301" s="119"/>
      <c r="J301" s="127">
        <f>BK301</f>
        <v>0</v>
      </c>
      <c r="L301" s="116"/>
      <c r="M301" s="121"/>
      <c r="P301" s="122">
        <f>SUM(P302:P308)</f>
        <v>0</v>
      </c>
      <c r="R301" s="122">
        <f>SUM(R302:R308)</f>
        <v>0</v>
      </c>
      <c r="T301" s="123">
        <f>SUM(T302:T308)</f>
        <v>0</v>
      </c>
      <c r="AR301" s="117" t="s">
        <v>80</v>
      </c>
      <c r="AT301" s="124" t="s">
        <v>71</v>
      </c>
      <c r="AU301" s="124" t="s">
        <v>80</v>
      </c>
      <c r="AY301" s="117" t="s">
        <v>120</v>
      </c>
      <c r="BK301" s="125">
        <f>SUM(BK302:BK308)</f>
        <v>0</v>
      </c>
    </row>
    <row r="302" spans="2:65" s="1" customFormat="1" ht="37.75" customHeight="1">
      <c r="B302" s="32"/>
      <c r="C302" s="128" t="s">
        <v>528</v>
      </c>
      <c r="D302" s="128" t="s">
        <v>122</v>
      </c>
      <c r="E302" s="129" t="s">
        <v>529</v>
      </c>
      <c r="F302" s="130" t="s">
        <v>530</v>
      </c>
      <c r="G302" s="131" t="s">
        <v>259</v>
      </c>
      <c r="H302" s="132">
        <v>84.915000000000006</v>
      </c>
      <c r="I302" s="133"/>
      <c r="J302" s="134">
        <f>ROUND(I302*H302,2)</f>
        <v>0</v>
      </c>
      <c r="K302" s="135"/>
      <c r="L302" s="32"/>
      <c r="M302" s="136" t="s">
        <v>19</v>
      </c>
      <c r="N302" s="137" t="s">
        <v>43</v>
      </c>
      <c r="P302" s="138">
        <f>O302*H302</f>
        <v>0</v>
      </c>
      <c r="Q302" s="138">
        <v>0</v>
      </c>
      <c r="R302" s="138">
        <f>Q302*H302</f>
        <v>0</v>
      </c>
      <c r="S302" s="138">
        <v>0</v>
      </c>
      <c r="T302" s="139">
        <f>S302*H302</f>
        <v>0</v>
      </c>
      <c r="AR302" s="140" t="s">
        <v>126</v>
      </c>
      <c r="AT302" s="140" t="s">
        <v>122</v>
      </c>
      <c r="AU302" s="140" t="s">
        <v>82</v>
      </c>
      <c r="AY302" s="17" t="s">
        <v>120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7" t="s">
        <v>80</v>
      </c>
      <c r="BK302" s="141">
        <f>ROUND(I302*H302,2)</f>
        <v>0</v>
      </c>
      <c r="BL302" s="17" t="s">
        <v>126</v>
      </c>
      <c r="BM302" s="140" t="s">
        <v>531</v>
      </c>
    </row>
    <row r="303" spans="2:65" s="1" customFormat="1" ht="10">
      <c r="B303" s="32"/>
      <c r="D303" s="142" t="s">
        <v>128</v>
      </c>
      <c r="F303" s="143" t="s">
        <v>532</v>
      </c>
      <c r="I303" s="144"/>
      <c r="L303" s="32"/>
      <c r="M303" s="145"/>
      <c r="T303" s="53"/>
      <c r="AT303" s="17" t="s">
        <v>128</v>
      </c>
      <c r="AU303" s="17" t="s">
        <v>82</v>
      </c>
    </row>
    <row r="304" spans="2:65" s="1" customFormat="1" ht="37.75" customHeight="1">
      <c r="B304" s="32"/>
      <c r="C304" s="128" t="s">
        <v>533</v>
      </c>
      <c r="D304" s="128" t="s">
        <v>122</v>
      </c>
      <c r="E304" s="129" t="s">
        <v>534</v>
      </c>
      <c r="F304" s="130" t="s">
        <v>535</v>
      </c>
      <c r="G304" s="131" t="s">
        <v>259</v>
      </c>
      <c r="H304" s="132">
        <v>1273.7249999999999</v>
      </c>
      <c r="I304" s="133"/>
      <c r="J304" s="134">
        <f>ROUND(I304*H304,2)</f>
        <v>0</v>
      </c>
      <c r="K304" s="135"/>
      <c r="L304" s="32"/>
      <c r="M304" s="136" t="s">
        <v>19</v>
      </c>
      <c r="N304" s="137" t="s">
        <v>43</v>
      </c>
      <c r="P304" s="138">
        <f>O304*H304</f>
        <v>0</v>
      </c>
      <c r="Q304" s="138">
        <v>0</v>
      </c>
      <c r="R304" s="138">
        <f>Q304*H304</f>
        <v>0</v>
      </c>
      <c r="S304" s="138">
        <v>0</v>
      </c>
      <c r="T304" s="139">
        <f>S304*H304</f>
        <v>0</v>
      </c>
      <c r="AR304" s="140" t="s">
        <v>126</v>
      </c>
      <c r="AT304" s="140" t="s">
        <v>122</v>
      </c>
      <c r="AU304" s="140" t="s">
        <v>82</v>
      </c>
      <c r="AY304" s="17" t="s">
        <v>120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7" t="s">
        <v>80</v>
      </c>
      <c r="BK304" s="141">
        <f>ROUND(I304*H304,2)</f>
        <v>0</v>
      </c>
      <c r="BL304" s="17" t="s">
        <v>126</v>
      </c>
      <c r="BM304" s="140" t="s">
        <v>536</v>
      </c>
    </row>
    <row r="305" spans="2:65" s="1" customFormat="1" ht="10">
      <c r="B305" s="32"/>
      <c r="D305" s="142" t="s">
        <v>128</v>
      </c>
      <c r="F305" s="143" t="s">
        <v>537</v>
      </c>
      <c r="I305" s="144"/>
      <c r="L305" s="32"/>
      <c r="M305" s="145"/>
      <c r="T305" s="53"/>
      <c r="AT305" s="17" t="s">
        <v>128</v>
      </c>
      <c r="AU305" s="17" t="s">
        <v>82</v>
      </c>
    </row>
    <row r="306" spans="2:65" s="12" customFormat="1" ht="10">
      <c r="B306" s="146"/>
      <c r="D306" s="147" t="s">
        <v>159</v>
      </c>
      <c r="E306" s="148" t="s">
        <v>19</v>
      </c>
      <c r="F306" s="149" t="s">
        <v>538</v>
      </c>
      <c r="H306" s="150">
        <v>1273.7249999999999</v>
      </c>
      <c r="I306" s="151"/>
      <c r="L306" s="146"/>
      <c r="M306" s="152"/>
      <c r="T306" s="153"/>
      <c r="AT306" s="148" t="s">
        <v>159</v>
      </c>
      <c r="AU306" s="148" t="s">
        <v>82</v>
      </c>
      <c r="AV306" s="12" t="s">
        <v>82</v>
      </c>
      <c r="AW306" s="12" t="s">
        <v>33</v>
      </c>
      <c r="AX306" s="12" t="s">
        <v>80</v>
      </c>
      <c r="AY306" s="148" t="s">
        <v>120</v>
      </c>
    </row>
    <row r="307" spans="2:65" s="1" customFormat="1" ht="44.25" customHeight="1">
      <c r="B307" s="32"/>
      <c r="C307" s="128" t="s">
        <v>539</v>
      </c>
      <c r="D307" s="128" t="s">
        <v>122</v>
      </c>
      <c r="E307" s="129" t="s">
        <v>540</v>
      </c>
      <c r="F307" s="130" t="s">
        <v>541</v>
      </c>
      <c r="G307" s="131" t="s">
        <v>259</v>
      </c>
      <c r="H307" s="132">
        <v>84.915000000000006</v>
      </c>
      <c r="I307" s="133"/>
      <c r="J307" s="134">
        <f>ROUND(I307*H307,2)</f>
        <v>0</v>
      </c>
      <c r="K307" s="135"/>
      <c r="L307" s="32"/>
      <c r="M307" s="136" t="s">
        <v>19</v>
      </c>
      <c r="N307" s="137" t="s">
        <v>43</v>
      </c>
      <c r="P307" s="138">
        <f>O307*H307</f>
        <v>0</v>
      </c>
      <c r="Q307" s="138">
        <v>0</v>
      </c>
      <c r="R307" s="138">
        <f>Q307*H307</f>
        <v>0</v>
      </c>
      <c r="S307" s="138">
        <v>0</v>
      </c>
      <c r="T307" s="139">
        <f>S307*H307</f>
        <v>0</v>
      </c>
      <c r="AR307" s="140" t="s">
        <v>126</v>
      </c>
      <c r="AT307" s="140" t="s">
        <v>122</v>
      </c>
      <c r="AU307" s="140" t="s">
        <v>82</v>
      </c>
      <c r="AY307" s="17" t="s">
        <v>120</v>
      </c>
      <c r="BE307" s="141">
        <f>IF(N307="základní",J307,0)</f>
        <v>0</v>
      </c>
      <c r="BF307" s="141">
        <f>IF(N307="snížená",J307,0)</f>
        <v>0</v>
      </c>
      <c r="BG307" s="141">
        <f>IF(N307="zákl. přenesená",J307,0)</f>
        <v>0</v>
      </c>
      <c r="BH307" s="141">
        <f>IF(N307="sníž. přenesená",J307,0)</f>
        <v>0</v>
      </c>
      <c r="BI307" s="141">
        <f>IF(N307="nulová",J307,0)</f>
        <v>0</v>
      </c>
      <c r="BJ307" s="17" t="s">
        <v>80</v>
      </c>
      <c r="BK307" s="141">
        <f>ROUND(I307*H307,2)</f>
        <v>0</v>
      </c>
      <c r="BL307" s="17" t="s">
        <v>126</v>
      </c>
      <c r="BM307" s="140" t="s">
        <v>542</v>
      </c>
    </row>
    <row r="308" spans="2:65" s="1" customFormat="1" ht="10">
      <c r="B308" s="32"/>
      <c r="D308" s="142" t="s">
        <v>128</v>
      </c>
      <c r="F308" s="143" t="s">
        <v>543</v>
      </c>
      <c r="I308" s="144"/>
      <c r="L308" s="32"/>
      <c r="M308" s="145"/>
      <c r="T308" s="53"/>
      <c r="AT308" s="17" t="s">
        <v>128</v>
      </c>
      <c r="AU308" s="17" t="s">
        <v>82</v>
      </c>
    </row>
    <row r="309" spans="2:65" s="11" customFormat="1" ht="22.75" customHeight="1">
      <c r="B309" s="116"/>
      <c r="D309" s="117" t="s">
        <v>71</v>
      </c>
      <c r="E309" s="126" t="s">
        <v>544</v>
      </c>
      <c r="F309" s="126" t="s">
        <v>545</v>
      </c>
      <c r="I309" s="119"/>
      <c r="J309" s="127">
        <f>BK309</f>
        <v>0</v>
      </c>
      <c r="L309" s="116"/>
      <c r="M309" s="121"/>
      <c r="P309" s="122">
        <f>SUM(P310:P311)</f>
        <v>0</v>
      </c>
      <c r="R309" s="122">
        <f>SUM(R310:R311)</f>
        <v>0</v>
      </c>
      <c r="T309" s="123">
        <f>SUM(T310:T311)</f>
        <v>0</v>
      </c>
      <c r="AR309" s="117" t="s">
        <v>80</v>
      </c>
      <c r="AT309" s="124" t="s">
        <v>71</v>
      </c>
      <c r="AU309" s="124" t="s">
        <v>80</v>
      </c>
      <c r="AY309" s="117" t="s">
        <v>120</v>
      </c>
      <c r="BK309" s="125">
        <f>SUM(BK310:BK311)</f>
        <v>0</v>
      </c>
    </row>
    <row r="310" spans="2:65" s="1" customFormat="1" ht="44.25" customHeight="1">
      <c r="B310" s="32"/>
      <c r="C310" s="128" t="s">
        <v>546</v>
      </c>
      <c r="D310" s="128" t="s">
        <v>122</v>
      </c>
      <c r="E310" s="129" t="s">
        <v>547</v>
      </c>
      <c r="F310" s="130" t="s">
        <v>548</v>
      </c>
      <c r="G310" s="131" t="s">
        <v>259</v>
      </c>
      <c r="H310" s="132">
        <v>156.988</v>
      </c>
      <c r="I310" s="133"/>
      <c r="J310" s="134">
        <f>ROUND(I310*H310,2)</f>
        <v>0</v>
      </c>
      <c r="K310" s="135"/>
      <c r="L310" s="32"/>
      <c r="M310" s="136" t="s">
        <v>19</v>
      </c>
      <c r="N310" s="137" t="s">
        <v>43</v>
      </c>
      <c r="P310" s="138">
        <f>O310*H310</f>
        <v>0</v>
      </c>
      <c r="Q310" s="138">
        <v>0</v>
      </c>
      <c r="R310" s="138">
        <f>Q310*H310</f>
        <v>0</v>
      </c>
      <c r="S310" s="138">
        <v>0</v>
      </c>
      <c r="T310" s="139">
        <f>S310*H310</f>
        <v>0</v>
      </c>
      <c r="AR310" s="140" t="s">
        <v>126</v>
      </c>
      <c r="AT310" s="140" t="s">
        <v>122</v>
      </c>
      <c r="AU310" s="140" t="s">
        <v>82</v>
      </c>
      <c r="AY310" s="17" t="s">
        <v>120</v>
      </c>
      <c r="BE310" s="141">
        <f>IF(N310="základní",J310,0)</f>
        <v>0</v>
      </c>
      <c r="BF310" s="141">
        <f>IF(N310="snížená",J310,0)</f>
        <v>0</v>
      </c>
      <c r="BG310" s="141">
        <f>IF(N310="zákl. přenesená",J310,0)</f>
        <v>0</v>
      </c>
      <c r="BH310" s="141">
        <f>IF(N310="sníž. přenesená",J310,0)</f>
        <v>0</v>
      </c>
      <c r="BI310" s="141">
        <f>IF(N310="nulová",J310,0)</f>
        <v>0</v>
      </c>
      <c r="BJ310" s="17" t="s">
        <v>80</v>
      </c>
      <c r="BK310" s="141">
        <f>ROUND(I310*H310,2)</f>
        <v>0</v>
      </c>
      <c r="BL310" s="17" t="s">
        <v>126</v>
      </c>
      <c r="BM310" s="140" t="s">
        <v>549</v>
      </c>
    </row>
    <row r="311" spans="2:65" s="1" customFormat="1" ht="10">
      <c r="B311" s="32"/>
      <c r="D311" s="142" t="s">
        <v>128</v>
      </c>
      <c r="F311" s="143" t="s">
        <v>550</v>
      </c>
      <c r="I311" s="144"/>
      <c r="L311" s="32"/>
      <c r="M311" s="178"/>
      <c r="N311" s="179"/>
      <c r="O311" s="179"/>
      <c r="P311" s="179"/>
      <c r="Q311" s="179"/>
      <c r="R311" s="179"/>
      <c r="S311" s="179"/>
      <c r="T311" s="180"/>
      <c r="AT311" s="17" t="s">
        <v>128</v>
      </c>
      <c r="AU311" s="17" t="s">
        <v>82</v>
      </c>
    </row>
    <row r="312" spans="2:65" s="1" customFormat="1" ht="7" customHeight="1">
      <c r="B312" s="41"/>
      <c r="C312" s="42"/>
      <c r="D312" s="42"/>
      <c r="E312" s="42"/>
      <c r="F312" s="42"/>
      <c r="G312" s="42"/>
      <c r="H312" s="42"/>
      <c r="I312" s="42"/>
      <c r="J312" s="42"/>
      <c r="K312" s="42"/>
      <c r="L312" s="32"/>
    </row>
  </sheetData>
  <sheetProtection algorithmName="SHA-512" hashValue="pyRWvX54EMTMJBg+Qgt1f65CVMK3r+jrFMcEXF2xnZ76ZhoGJ9qAU0nuNWGq5iNZAU3Drry4t/N0Z5ftMDJY2g==" saltValue="PKKYHo9etLlbIqZIp7SC1cUt6IKImNV1e0Xo0ZNvC4iBmP05YhomMLzLqRUIMP3viBM9utJJoXqtVUihSRiYcg==" spinCount="100000" sheet="1" objects="1" scenarios="1" formatColumns="0" formatRows="0" autoFilter="0"/>
  <autoFilter ref="C87:K311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4" r:id="rId2" xr:uid="{00000000-0004-0000-0100-000001000000}"/>
    <hyperlink ref="F96" r:id="rId3" xr:uid="{00000000-0004-0000-0100-000002000000}"/>
    <hyperlink ref="F98" r:id="rId4" xr:uid="{00000000-0004-0000-0100-000003000000}"/>
    <hyperlink ref="F100" r:id="rId5" xr:uid="{00000000-0004-0000-0100-000004000000}"/>
    <hyperlink ref="F102" r:id="rId6" xr:uid="{00000000-0004-0000-0100-000005000000}"/>
    <hyperlink ref="F104" r:id="rId7" xr:uid="{00000000-0004-0000-0100-000006000000}"/>
    <hyperlink ref="F109" r:id="rId8" xr:uid="{00000000-0004-0000-0100-000007000000}"/>
    <hyperlink ref="F113" r:id="rId9" xr:uid="{00000000-0004-0000-0100-000008000000}"/>
    <hyperlink ref="F117" r:id="rId10" xr:uid="{00000000-0004-0000-0100-000009000000}"/>
    <hyperlink ref="F121" r:id="rId11" xr:uid="{00000000-0004-0000-0100-00000A000000}"/>
    <hyperlink ref="F128" r:id="rId12" xr:uid="{00000000-0004-0000-0100-00000B000000}"/>
    <hyperlink ref="F132" r:id="rId13" xr:uid="{00000000-0004-0000-0100-00000C000000}"/>
    <hyperlink ref="F134" r:id="rId14" xr:uid="{00000000-0004-0000-0100-00000D000000}"/>
    <hyperlink ref="F136" r:id="rId15" xr:uid="{00000000-0004-0000-0100-00000E000000}"/>
    <hyperlink ref="F138" r:id="rId16" xr:uid="{00000000-0004-0000-0100-00000F000000}"/>
    <hyperlink ref="F140" r:id="rId17" xr:uid="{00000000-0004-0000-0100-000010000000}"/>
    <hyperlink ref="F142" r:id="rId18" xr:uid="{00000000-0004-0000-0100-000011000000}"/>
    <hyperlink ref="F146" r:id="rId19" xr:uid="{00000000-0004-0000-0100-000012000000}"/>
    <hyperlink ref="F157" r:id="rId20" xr:uid="{00000000-0004-0000-0100-000013000000}"/>
    <hyperlink ref="F160" r:id="rId21" xr:uid="{00000000-0004-0000-0100-000014000000}"/>
    <hyperlink ref="F163" r:id="rId22" xr:uid="{00000000-0004-0000-0100-000015000000}"/>
    <hyperlink ref="F166" r:id="rId23" xr:uid="{00000000-0004-0000-0100-000016000000}"/>
    <hyperlink ref="F175" r:id="rId24" xr:uid="{00000000-0004-0000-0100-000017000000}"/>
    <hyperlink ref="F181" r:id="rId25" xr:uid="{00000000-0004-0000-0100-000018000000}"/>
    <hyperlink ref="F192" r:id="rId26" xr:uid="{00000000-0004-0000-0100-000019000000}"/>
    <hyperlink ref="F195" r:id="rId27" xr:uid="{00000000-0004-0000-0100-00001A000000}"/>
    <hyperlink ref="F197" r:id="rId28" xr:uid="{00000000-0004-0000-0100-00001B000000}"/>
    <hyperlink ref="F204" r:id="rId29" xr:uid="{00000000-0004-0000-0100-00001C000000}"/>
    <hyperlink ref="F207" r:id="rId30" xr:uid="{00000000-0004-0000-0100-00001D000000}"/>
    <hyperlink ref="F210" r:id="rId31" xr:uid="{00000000-0004-0000-0100-00001E000000}"/>
    <hyperlink ref="F215" r:id="rId32" xr:uid="{00000000-0004-0000-0100-00001F000000}"/>
    <hyperlink ref="F220" r:id="rId33" xr:uid="{00000000-0004-0000-0100-000020000000}"/>
    <hyperlink ref="F232" r:id="rId34" xr:uid="{00000000-0004-0000-0100-000021000000}"/>
    <hyperlink ref="F240" r:id="rId35" xr:uid="{00000000-0004-0000-0100-000022000000}"/>
    <hyperlink ref="F244" r:id="rId36" xr:uid="{00000000-0004-0000-0100-000023000000}"/>
    <hyperlink ref="F246" r:id="rId37" xr:uid="{00000000-0004-0000-0100-000024000000}"/>
    <hyperlink ref="F248" r:id="rId38" xr:uid="{00000000-0004-0000-0100-000025000000}"/>
    <hyperlink ref="F250" r:id="rId39" xr:uid="{00000000-0004-0000-0100-000026000000}"/>
    <hyperlink ref="F252" r:id="rId40" xr:uid="{00000000-0004-0000-0100-000027000000}"/>
    <hyperlink ref="F254" r:id="rId41" xr:uid="{00000000-0004-0000-0100-000028000000}"/>
    <hyperlink ref="F259" r:id="rId42" xr:uid="{00000000-0004-0000-0100-000029000000}"/>
    <hyperlink ref="F262" r:id="rId43" xr:uid="{00000000-0004-0000-0100-00002A000000}"/>
    <hyperlink ref="F268" r:id="rId44" xr:uid="{00000000-0004-0000-0100-00002B000000}"/>
    <hyperlink ref="F287" r:id="rId45" xr:uid="{00000000-0004-0000-0100-00002C000000}"/>
    <hyperlink ref="F294" r:id="rId46" xr:uid="{00000000-0004-0000-0100-00002D000000}"/>
    <hyperlink ref="F298" r:id="rId47" xr:uid="{00000000-0004-0000-0100-00002E000000}"/>
    <hyperlink ref="F303" r:id="rId48" xr:uid="{00000000-0004-0000-0100-00002F000000}"/>
    <hyperlink ref="F305" r:id="rId49" xr:uid="{00000000-0004-0000-0100-000030000000}"/>
    <hyperlink ref="F308" r:id="rId50" xr:uid="{00000000-0004-0000-0100-000031000000}"/>
    <hyperlink ref="F311" r:id="rId51" xr:uid="{00000000-0004-0000-0100-00003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7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5" customHeight="1">
      <c r="B4" s="20"/>
      <c r="D4" s="21" t="s">
        <v>89</v>
      </c>
      <c r="L4" s="20"/>
      <c r="M4" s="85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III/1114 Líšno svah a část vozovky</v>
      </c>
      <c r="F7" s="302"/>
      <c r="G7" s="302"/>
      <c r="H7" s="302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83" t="s">
        <v>551</v>
      </c>
      <c r="F9" s="303"/>
      <c r="G9" s="303"/>
      <c r="H9" s="30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23. 11. 2023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67"/>
      <c r="G18" s="267"/>
      <c r="H18" s="267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72" t="s">
        <v>19</v>
      </c>
      <c r="F27" s="272"/>
      <c r="G27" s="272"/>
      <c r="H27" s="272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38</v>
      </c>
      <c r="J30" s="63">
        <f>ROUND(J93,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" customHeight="1">
      <c r="B33" s="32"/>
      <c r="D33" s="52" t="s">
        <v>42</v>
      </c>
      <c r="E33" s="27" t="s">
        <v>43</v>
      </c>
      <c r="F33" s="88">
        <f>ROUND((SUM(BE93:BE306)),  2)</f>
        <v>0</v>
      </c>
      <c r="I33" s="89">
        <v>0.21</v>
      </c>
      <c r="J33" s="88">
        <f>ROUND(((SUM(BE93:BE306))*I33),  2)</f>
        <v>0</v>
      </c>
      <c r="L33" s="32"/>
    </row>
    <row r="34" spans="2:12" s="1" customFormat="1" ht="14.4" customHeight="1">
      <c r="B34" s="32"/>
      <c r="E34" s="27" t="s">
        <v>44</v>
      </c>
      <c r="F34" s="88">
        <f>ROUND((SUM(BF93:BF306)),  2)</f>
        <v>0</v>
      </c>
      <c r="I34" s="89">
        <v>0.15</v>
      </c>
      <c r="J34" s="88">
        <f>ROUND(((SUM(BF93:BF306))*I34),  2)</f>
        <v>0</v>
      </c>
      <c r="L34" s="32"/>
    </row>
    <row r="35" spans="2:12" s="1" customFormat="1" ht="14.4" hidden="1" customHeight="1">
      <c r="B35" s="32"/>
      <c r="E35" s="27" t="s">
        <v>45</v>
      </c>
      <c r="F35" s="88">
        <f>ROUND((SUM(BG93:BG306)),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46</v>
      </c>
      <c r="F36" s="88">
        <f>ROUND((SUM(BH93:BH306)),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47</v>
      </c>
      <c r="F37" s="88">
        <f>ROUND((SUM(BI93:BI306)),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customHeight="1">
      <c r="B45" s="32"/>
      <c r="C45" s="21" t="s">
        <v>92</v>
      </c>
      <c r="L45" s="32"/>
    </row>
    <row r="46" spans="2:12" s="1" customFormat="1" ht="7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III/1114 Líšno svah a část vozovky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90</v>
      </c>
      <c r="L49" s="32"/>
    </row>
    <row r="50" spans="2:47" s="1" customFormat="1" ht="16.5" customHeight="1">
      <c r="B50" s="32"/>
      <c r="E50" s="283" t="str">
        <f>E9</f>
        <v>SO 201 - Opěrná zeď</v>
      </c>
      <c r="F50" s="303"/>
      <c r="G50" s="303"/>
      <c r="H50" s="303"/>
      <c r="L50" s="32"/>
    </row>
    <row r="51" spans="2:47" s="1" customFormat="1" ht="7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Líšno</v>
      </c>
      <c r="I52" s="27" t="s">
        <v>23</v>
      </c>
      <c r="J52" s="49" t="str">
        <f>IF(J12="","",J12)</f>
        <v>23. 11. 2023</v>
      </c>
      <c r="L52" s="32"/>
    </row>
    <row r="53" spans="2:47" s="1" customFormat="1" ht="7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>KRAJSKÁ SPRÁVA A ÚDRŽBA SILNIC STŘEDOČESKÉHO KRAJE</v>
      </c>
      <c r="I54" s="27" t="s">
        <v>31</v>
      </c>
      <c r="J54" s="30" t="str">
        <f>E21</f>
        <v>360 DEGREES CONSTRUCT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25" customHeight="1">
      <c r="B56" s="32"/>
      <c r="L56" s="32"/>
    </row>
    <row r="57" spans="2:47" s="1" customFormat="1" ht="29.25" customHeight="1">
      <c r="B57" s="32"/>
      <c r="C57" s="96" t="s">
        <v>93</v>
      </c>
      <c r="D57" s="90"/>
      <c r="E57" s="90"/>
      <c r="F57" s="90"/>
      <c r="G57" s="90"/>
      <c r="H57" s="90"/>
      <c r="I57" s="90"/>
      <c r="J57" s="97" t="s">
        <v>94</v>
      </c>
      <c r="K57" s="90"/>
      <c r="L57" s="32"/>
    </row>
    <row r="58" spans="2:47" s="1" customFormat="1" ht="10.25" customHeight="1">
      <c r="B58" s="32"/>
      <c r="L58" s="32"/>
    </row>
    <row r="59" spans="2:47" s="1" customFormat="1" ht="22.75" customHeight="1">
      <c r="B59" s="32"/>
      <c r="C59" s="98" t="s">
        <v>70</v>
      </c>
      <c r="J59" s="63">
        <f>J93</f>
        <v>0</v>
      </c>
      <c r="L59" s="32"/>
      <c r="AU59" s="17" t="s">
        <v>95</v>
      </c>
    </row>
    <row r="60" spans="2:47" s="8" customFormat="1" ht="25" customHeight="1">
      <c r="B60" s="99"/>
      <c r="D60" s="100" t="s">
        <v>96</v>
      </c>
      <c r="E60" s="101"/>
      <c r="F60" s="101"/>
      <c r="G60" s="101"/>
      <c r="H60" s="101"/>
      <c r="I60" s="101"/>
      <c r="J60" s="102">
        <f>J94</f>
        <v>0</v>
      </c>
      <c r="L60" s="99"/>
    </row>
    <row r="61" spans="2:47" s="9" customFormat="1" ht="19.899999999999999" customHeight="1">
      <c r="B61" s="103"/>
      <c r="D61" s="104" t="s">
        <v>97</v>
      </c>
      <c r="E61" s="105"/>
      <c r="F61" s="105"/>
      <c r="G61" s="105"/>
      <c r="H61" s="105"/>
      <c r="I61" s="105"/>
      <c r="J61" s="106">
        <f>J95</f>
        <v>0</v>
      </c>
      <c r="L61" s="103"/>
    </row>
    <row r="62" spans="2:47" s="9" customFormat="1" ht="19.899999999999999" customHeight="1">
      <c r="B62" s="103"/>
      <c r="D62" s="104" t="s">
        <v>98</v>
      </c>
      <c r="E62" s="105"/>
      <c r="F62" s="105"/>
      <c r="G62" s="105"/>
      <c r="H62" s="105"/>
      <c r="I62" s="105"/>
      <c r="J62" s="106">
        <f>J152</f>
        <v>0</v>
      </c>
      <c r="L62" s="103"/>
    </row>
    <row r="63" spans="2:47" s="9" customFormat="1" ht="19.899999999999999" customHeight="1">
      <c r="B63" s="103"/>
      <c r="D63" s="104" t="s">
        <v>552</v>
      </c>
      <c r="E63" s="105"/>
      <c r="F63" s="105"/>
      <c r="G63" s="105"/>
      <c r="H63" s="105"/>
      <c r="I63" s="105"/>
      <c r="J63" s="106">
        <f>J171</f>
        <v>0</v>
      </c>
      <c r="L63" s="103"/>
    </row>
    <row r="64" spans="2:47" s="9" customFormat="1" ht="19.899999999999999" customHeight="1">
      <c r="B64" s="103"/>
      <c r="D64" s="104" t="s">
        <v>99</v>
      </c>
      <c r="E64" s="105"/>
      <c r="F64" s="105"/>
      <c r="G64" s="105"/>
      <c r="H64" s="105"/>
      <c r="I64" s="105"/>
      <c r="J64" s="106">
        <f>J203</f>
        <v>0</v>
      </c>
      <c r="L64" s="103"/>
    </row>
    <row r="65" spans="2:12" s="9" customFormat="1" ht="19.899999999999999" customHeight="1">
      <c r="B65" s="103"/>
      <c r="D65" s="104" t="s">
        <v>100</v>
      </c>
      <c r="E65" s="105"/>
      <c r="F65" s="105"/>
      <c r="G65" s="105"/>
      <c r="H65" s="105"/>
      <c r="I65" s="105"/>
      <c r="J65" s="106">
        <f>J226</f>
        <v>0</v>
      </c>
      <c r="L65" s="103"/>
    </row>
    <row r="66" spans="2:12" s="9" customFormat="1" ht="19.899999999999999" customHeight="1">
      <c r="B66" s="103"/>
      <c r="D66" s="104" t="s">
        <v>101</v>
      </c>
      <c r="E66" s="105"/>
      <c r="F66" s="105"/>
      <c r="G66" s="105"/>
      <c r="H66" s="105"/>
      <c r="I66" s="105"/>
      <c r="J66" s="106">
        <f>J230</f>
        <v>0</v>
      </c>
      <c r="L66" s="103"/>
    </row>
    <row r="67" spans="2:12" s="9" customFormat="1" ht="19.899999999999999" customHeight="1">
      <c r="B67" s="103"/>
      <c r="D67" s="104" t="s">
        <v>102</v>
      </c>
      <c r="E67" s="105"/>
      <c r="F67" s="105"/>
      <c r="G67" s="105"/>
      <c r="H67" s="105"/>
      <c r="I67" s="105"/>
      <c r="J67" s="106">
        <f>J236</f>
        <v>0</v>
      </c>
      <c r="L67" s="103"/>
    </row>
    <row r="68" spans="2:12" s="9" customFormat="1" ht="19.899999999999999" customHeight="1">
      <c r="B68" s="103"/>
      <c r="D68" s="104" t="s">
        <v>103</v>
      </c>
      <c r="E68" s="105"/>
      <c r="F68" s="105"/>
      <c r="G68" s="105"/>
      <c r="H68" s="105"/>
      <c r="I68" s="105"/>
      <c r="J68" s="106">
        <f>J261</f>
        <v>0</v>
      </c>
      <c r="L68" s="103"/>
    </row>
    <row r="69" spans="2:12" s="9" customFormat="1" ht="19.899999999999999" customHeight="1">
      <c r="B69" s="103"/>
      <c r="D69" s="104" t="s">
        <v>104</v>
      </c>
      <c r="E69" s="105"/>
      <c r="F69" s="105"/>
      <c r="G69" s="105"/>
      <c r="H69" s="105"/>
      <c r="I69" s="105"/>
      <c r="J69" s="106">
        <f>J277</f>
        <v>0</v>
      </c>
      <c r="L69" s="103"/>
    </row>
    <row r="70" spans="2:12" s="8" customFormat="1" ht="25" customHeight="1">
      <c r="B70" s="99"/>
      <c r="D70" s="100" t="s">
        <v>553</v>
      </c>
      <c r="E70" s="101"/>
      <c r="F70" s="101"/>
      <c r="G70" s="101"/>
      <c r="H70" s="101"/>
      <c r="I70" s="101"/>
      <c r="J70" s="102">
        <f>J280</f>
        <v>0</v>
      </c>
      <c r="L70" s="99"/>
    </row>
    <row r="71" spans="2:12" s="9" customFormat="1" ht="19.899999999999999" customHeight="1">
      <c r="B71" s="103"/>
      <c r="D71" s="104" t="s">
        <v>554</v>
      </c>
      <c r="E71" s="105"/>
      <c r="F71" s="105"/>
      <c r="G71" s="105"/>
      <c r="H71" s="105"/>
      <c r="I71" s="105"/>
      <c r="J71" s="106">
        <f>J281</f>
        <v>0</v>
      </c>
      <c r="L71" s="103"/>
    </row>
    <row r="72" spans="2:12" s="8" customFormat="1" ht="25" customHeight="1">
      <c r="B72" s="99"/>
      <c r="D72" s="100" t="s">
        <v>555</v>
      </c>
      <c r="E72" s="101"/>
      <c r="F72" s="101"/>
      <c r="G72" s="101"/>
      <c r="H72" s="101"/>
      <c r="I72" s="101"/>
      <c r="J72" s="102">
        <f>J304</f>
        <v>0</v>
      </c>
      <c r="L72" s="99"/>
    </row>
    <row r="73" spans="2:12" s="9" customFormat="1" ht="19.899999999999999" customHeight="1">
      <c r="B73" s="103"/>
      <c r="D73" s="104" t="s">
        <v>556</v>
      </c>
      <c r="E73" s="105"/>
      <c r="F73" s="105"/>
      <c r="G73" s="105"/>
      <c r="H73" s="105"/>
      <c r="I73" s="105"/>
      <c r="J73" s="106">
        <f>J305</f>
        <v>0</v>
      </c>
      <c r="L73" s="103"/>
    </row>
    <row r="74" spans="2:12" s="1" customFormat="1" ht="21.75" customHeight="1">
      <c r="B74" s="32"/>
      <c r="L74" s="32"/>
    </row>
    <row r="75" spans="2:12" s="1" customFormat="1" ht="7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7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5" customHeight="1">
      <c r="B80" s="32"/>
      <c r="C80" s="21" t="s">
        <v>105</v>
      </c>
      <c r="L80" s="32"/>
    </row>
    <row r="81" spans="2:65" s="1" customFormat="1" ht="7" customHeight="1">
      <c r="B81" s="32"/>
      <c r="L81" s="32"/>
    </row>
    <row r="82" spans="2:65" s="1" customFormat="1" ht="12" customHeight="1">
      <c r="B82" s="32"/>
      <c r="C82" s="27" t="s">
        <v>16</v>
      </c>
      <c r="L82" s="32"/>
    </row>
    <row r="83" spans="2:65" s="1" customFormat="1" ht="16.5" customHeight="1">
      <c r="B83" s="32"/>
      <c r="E83" s="301" t="str">
        <f>E7</f>
        <v>III/1114 Líšno svah a část vozovky</v>
      </c>
      <c r="F83" s="302"/>
      <c r="G83" s="302"/>
      <c r="H83" s="302"/>
      <c r="L83" s="32"/>
    </row>
    <row r="84" spans="2:65" s="1" customFormat="1" ht="12" customHeight="1">
      <c r="B84" s="32"/>
      <c r="C84" s="27" t="s">
        <v>90</v>
      </c>
      <c r="L84" s="32"/>
    </row>
    <row r="85" spans="2:65" s="1" customFormat="1" ht="16.5" customHeight="1">
      <c r="B85" s="32"/>
      <c r="E85" s="283" t="str">
        <f>E9</f>
        <v>SO 201 - Opěrná zeď</v>
      </c>
      <c r="F85" s="303"/>
      <c r="G85" s="303"/>
      <c r="H85" s="303"/>
      <c r="L85" s="32"/>
    </row>
    <row r="86" spans="2:65" s="1" customFormat="1" ht="7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F12</f>
        <v>Líšno</v>
      </c>
      <c r="I87" s="27" t="s">
        <v>23</v>
      </c>
      <c r="J87" s="49" t="str">
        <f>IF(J12="","",J12)</f>
        <v>23. 11. 2023</v>
      </c>
      <c r="L87" s="32"/>
    </row>
    <row r="88" spans="2:65" s="1" customFormat="1" ht="7" customHeight="1">
      <c r="B88" s="32"/>
      <c r="L88" s="32"/>
    </row>
    <row r="89" spans="2:65" s="1" customFormat="1" ht="25.65" customHeight="1">
      <c r="B89" s="32"/>
      <c r="C89" s="27" t="s">
        <v>25</v>
      </c>
      <c r="F89" s="25" t="str">
        <f>E15</f>
        <v>KRAJSKÁ SPRÁVA A ÚDRŽBA SILNIC STŘEDOČESKÉHO KRAJE</v>
      </c>
      <c r="I89" s="27" t="s">
        <v>31</v>
      </c>
      <c r="J89" s="30" t="str">
        <f>E21</f>
        <v>360 DEGREES CONSTRUCT s.r.o.</v>
      </c>
      <c r="L89" s="32"/>
    </row>
    <row r="90" spans="2:65" s="1" customFormat="1" ht="15.15" customHeight="1">
      <c r="B90" s="32"/>
      <c r="C90" s="27" t="s">
        <v>29</v>
      </c>
      <c r="F90" s="25" t="str">
        <f>IF(E18="","",E18)</f>
        <v>Vyplň údaj</v>
      </c>
      <c r="I90" s="27" t="s">
        <v>34</v>
      </c>
      <c r="J90" s="30" t="str">
        <f>E24</f>
        <v xml:space="preserve"> </v>
      </c>
      <c r="L90" s="32"/>
    </row>
    <row r="91" spans="2:65" s="1" customFormat="1" ht="10.25" customHeight="1">
      <c r="B91" s="32"/>
      <c r="L91" s="32"/>
    </row>
    <row r="92" spans="2:65" s="10" customFormat="1" ht="29.25" customHeight="1">
      <c r="B92" s="107"/>
      <c r="C92" s="108" t="s">
        <v>106</v>
      </c>
      <c r="D92" s="109" t="s">
        <v>57</v>
      </c>
      <c r="E92" s="109" t="s">
        <v>53</v>
      </c>
      <c r="F92" s="109" t="s">
        <v>54</v>
      </c>
      <c r="G92" s="109" t="s">
        <v>107</v>
      </c>
      <c r="H92" s="109" t="s">
        <v>108</v>
      </c>
      <c r="I92" s="109" t="s">
        <v>109</v>
      </c>
      <c r="J92" s="110" t="s">
        <v>94</v>
      </c>
      <c r="K92" s="111" t="s">
        <v>110</v>
      </c>
      <c r="L92" s="107"/>
      <c r="M92" s="56" t="s">
        <v>19</v>
      </c>
      <c r="N92" s="57" t="s">
        <v>42</v>
      </c>
      <c r="O92" s="57" t="s">
        <v>111</v>
      </c>
      <c r="P92" s="57" t="s">
        <v>112</v>
      </c>
      <c r="Q92" s="57" t="s">
        <v>113</v>
      </c>
      <c r="R92" s="57" t="s">
        <v>114</v>
      </c>
      <c r="S92" s="57" t="s">
        <v>115</v>
      </c>
      <c r="T92" s="58" t="s">
        <v>116</v>
      </c>
    </row>
    <row r="93" spans="2:65" s="1" customFormat="1" ht="22.75" customHeight="1">
      <c r="B93" s="32"/>
      <c r="C93" s="61" t="s">
        <v>117</v>
      </c>
      <c r="J93" s="112">
        <f>BK93</f>
        <v>0</v>
      </c>
      <c r="L93" s="32"/>
      <c r="M93" s="59"/>
      <c r="N93" s="50"/>
      <c r="O93" s="50"/>
      <c r="P93" s="113">
        <f>P94+P280+P304</f>
        <v>0</v>
      </c>
      <c r="Q93" s="50"/>
      <c r="R93" s="113">
        <f>R94+R280+R304</f>
        <v>695.02152868999985</v>
      </c>
      <c r="S93" s="50"/>
      <c r="T93" s="114">
        <f>T94+T280+T304</f>
        <v>2.09388</v>
      </c>
      <c r="AT93" s="17" t="s">
        <v>71</v>
      </c>
      <c r="AU93" s="17" t="s">
        <v>95</v>
      </c>
      <c r="BK93" s="115">
        <f>BK94+BK280+BK304</f>
        <v>0</v>
      </c>
    </row>
    <row r="94" spans="2:65" s="11" customFormat="1" ht="25.9" customHeight="1">
      <c r="B94" s="116"/>
      <c r="D94" s="117" t="s">
        <v>71</v>
      </c>
      <c r="E94" s="118" t="s">
        <v>118</v>
      </c>
      <c r="F94" s="118" t="s">
        <v>119</v>
      </c>
      <c r="I94" s="119"/>
      <c r="J94" s="120">
        <f>BK94</f>
        <v>0</v>
      </c>
      <c r="L94" s="116"/>
      <c r="M94" s="121"/>
      <c r="P94" s="122">
        <f>P95+P152+P171+P203+P226+P230+P236+P261+P277</f>
        <v>0</v>
      </c>
      <c r="R94" s="122">
        <f>R95+R152+R171+R203+R226+R230+R236+R261+R277</f>
        <v>694.72252170999991</v>
      </c>
      <c r="T94" s="123">
        <f>T95+T152+T171+T203+T226+T230+T236+T261+T277</f>
        <v>2.09388</v>
      </c>
      <c r="AR94" s="117" t="s">
        <v>80</v>
      </c>
      <c r="AT94" s="124" t="s">
        <v>71</v>
      </c>
      <c r="AU94" s="124" t="s">
        <v>72</v>
      </c>
      <c r="AY94" s="117" t="s">
        <v>120</v>
      </c>
      <c r="BK94" s="125">
        <f>BK95+BK152+BK171+BK203+BK226+BK230+BK236+BK261+BK277</f>
        <v>0</v>
      </c>
    </row>
    <row r="95" spans="2:65" s="11" customFormat="1" ht="22.75" customHeight="1">
      <c r="B95" s="116"/>
      <c r="D95" s="117" t="s">
        <v>71</v>
      </c>
      <c r="E95" s="126" t="s">
        <v>80</v>
      </c>
      <c r="F95" s="126" t="s">
        <v>121</v>
      </c>
      <c r="I95" s="119"/>
      <c r="J95" s="127">
        <f>BK95</f>
        <v>0</v>
      </c>
      <c r="L95" s="116"/>
      <c r="M95" s="121"/>
      <c r="P95" s="122">
        <f>SUM(P96:P151)</f>
        <v>0</v>
      </c>
      <c r="R95" s="122">
        <f>SUM(R96:R151)</f>
        <v>0.83343700000000009</v>
      </c>
      <c r="T95" s="123">
        <f>SUM(T96:T151)</f>
        <v>0</v>
      </c>
      <c r="AR95" s="117" t="s">
        <v>80</v>
      </c>
      <c r="AT95" s="124" t="s">
        <v>71</v>
      </c>
      <c r="AU95" s="124" t="s">
        <v>80</v>
      </c>
      <c r="AY95" s="117" t="s">
        <v>120</v>
      </c>
      <c r="BK95" s="125">
        <f>SUM(BK96:BK151)</f>
        <v>0</v>
      </c>
    </row>
    <row r="96" spans="2:65" s="1" customFormat="1" ht="24.15" customHeight="1">
      <c r="B96" s="32"/>
      <c r="C96" s="128" t="s">
        <v>80</v>
      </c>
      <c r="D96" s="128" t="s">
        <v>122</v>
      </c>
      <c r="E96" s="129" t="s">
        <v>557</v>
      </c>
      <c r="F96" s="130" t="s">
        <v>558</v>
      </c>
      <c r="G96" s="131" t="s">
        <v>146</v>
      </c>
      <c r="H96" s="132">
        <v>40</v>
      </c>
      <c r="I96" s="133"/>
      <c r="J96" s="134">
        <f>ROUND(I96*H96,2)</f>
        <v>0</v>
      </c>
      <c r="K96" s="135"/>
      <c r="L96" s="32"/>
      <c r="M96" s="136" t="s">
        <v>19</v>
      </c>
      <c r="N96" s="137" t="s">
        <v>43</v>
      </c>
      <c r="P96" s="138">
        <f>O96*H96</f>
        <v>0</v>
      </c>
      <c r="Q96" s="138">
        <v>3.0000000000000001E-5</v>
      </c>
      <c r="R96" s="138">
        <f>Q96*H96</f>
        <v>1.2000000000000001E-3</v>
      </c>
      <c r="S96" s="138">
        <v>0</v>
      </c>
      <c r="T96" s="139">
        <f>S96*H96</f>
        <v>0</v>
      </c>
      <c r="AR96" s="140" t="s">
        <v>126</v>
      </c>
      <c r="AT96" s="140" t="s">
        <v>122</v>
      </c>
      <c r="AU96" s="140" t="s">
        <v>82</v>
      </c>
      <c r="AY96" s="17" t="s">
        <v>120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80</v>
      </c>
      <c r="BK96" s="141">
        <f>ROUND(I96*H96,2)</f>
        <v>0</v>
      </c>
      <c r="BL96" s="17" t="s">
        <v>126</v>
      </c>
      <c r="BM96" s="140" t="s">
        <v>559</v>
      </c>
    </row>
    <row r="97" spans="2:65" s="1" customFormat="1" ht="10">
      <c r="B97" s="32"/>
      <c r="D97" s="142" t="s">
        <v>128</v>
      </c>
      <c r="F97" s="143" t="s">
        <v>560</v>
      </c>
      <c r="I97" s="144"/>
      <c r="L97" s="32"/>
      <c r="M97" s="145"/>
      <c r="T97" s="53"/>
      <c r="AT97" s="17" t="s">
        <v>128</v>
      </c>
      <c r="AU97" s="17" t="s">
        <v>82</v>
      </c>
    </row>
    <row r="98" spans="2:65" s="1" customFormat="1" ht="49" customHeight="1">
      <c r="B98" s="32"/>
      <c r="C98" s="128" t="s">
        <v>82</v>
      </c>
      <c r="D98" s="128" t="s">
        <v>122</v>
      </c>
      <c r="E98" s="129" t="s">
        <v>561</v>
      </c>
      <c r="F98" s="130" t="s">
        <v>562</v>
      </c>
      <c r="G98" s="131" t="s">
        <v>146</v>
      </c>
      <c r="H98" s="132">
        <v>40</v>
      </c>
      <c r="I98" s="133"/>
      <c r="J98" s="134">
        <f>ROUND(I98*H98,2)</f>
        <v>0</v>
      </c>
      <c r="K98" s="135"/>
      <c r="L98" s="32"/>
      <c r="M98" s="136" t="s">
        <v>19</v>
      </c>
      <c r="N98" s="137" t="s">
        <v>43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126</v>
      </c>
      <c r="AT98" s="140" t="s">
        <v>122</v>
      </c>
      <c r="AU98" s="140" t="s">
        <v>82</v>
      </c>
      <c r="AY98" s="17" t="s">
        <v>120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80</v>
      </c>
      <c r="BK98" s="141">
        <f>ROUND(I98*H98,2)</f>
        <v>0</v>
      </c>
      <c r="BL98" s="17" t="s">
        <v>126</v>
      </c>
      <c r="BM98" s="140" t="s">
        <v>563</v>
      </c>
    </row>
    <row r="99" spans="2:65" s="1" customFormat="1" ht="10">
      <c r="B99" s="32"/>
      <c r="D99" s="142" t="s">
        <v>128</v>
      </c>
      <c r="F99" s="143" t="s">
        <v>564</v>
      </c>
      <c r="I99" s="144"/>
      <c r="L99" s="32"/>
      <c r="M99" s="145"/>
      <c r="T99" s="53"/>
      <c r="AT99" s="17" t="s">
        <v>128</v>
      </c>
      <c r="AU99" s="17" t="s">
        <v>82</v>
      </c>
    </row>
    <row r="100" spans="2:65" s="1" customFormat="1" ht="21.75" customHeight="1">
      <c r="B100" s="32"/>
      <c r="C100" s="128" t="s">
        <v>134</v>
      </c>
      <c r="D100" s="128" t="s">
        <v>122</v>
      </c>
      <c r="E100" s="129" t="s">
        <v>565</v>
      </c>
      <c r="F100" s="130" t="s">
        <v>566</v>
      </c>
      <c r="G100" s="131" t="s">
        <v>342</v>
      </c>
      <c r="H100" s="132">
        <v>36</v>
      </c>
      <c r="I100" s="133"/>
      <c r="J100" s="134">
        <f>ROUND(I100*H100,2)</f>
        <v>0</v>
      </c>
      <c r="K100" s="135"/>
      <c r="L100" s="32"/>
      <c r="M100" s="136" t="s">
        <v>19</v>
      </c>
      <c r="N100" s="137" t="s">
        <v>43</v>
      </c>
      <c r="P100" s="138">
        <f>O100*H100</f>
        <v>0</v>
      </c>
      <c r="Q100" s="138">
        <v>2.1930000000000002E-2</v>
      </c>
      <c r="R100" s="138">
        <f>Q100*H100</f>
        <v>0.78948000000000007</v>
      </c>
      <c r="S100" s="138">
        <v>0</v>
      </c>
      <c r="T100" s="139">
        <f>S100*H100</f>
        <v>0</v>
      </c>
      <c r="AR100" s="140" t="s">
        <v>126</v>
      </c>
      <c r="AT100" s="140" t="s">
        <v>122</v>
      </c>
      <c r="AU100" s="140" t="s">
        <v>82</v>
      </c>
      <c r="AY100" s="17" t="s">
        <v>120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80</v>
      </c>
      <c r="BK100" s="141">
        <f>ROUND(I100*H100,2)</f>
        <v>0</v>
      </c>
      <c r="BL100" s="17" t="s">
        <v>126</v>
      </c>
      <c r="BM100" s="140" t="s">
        <v>567</v>
      </c>
    </row>
    <row r="101" spans="2:65" s="1" customFormat="1" ht="10">
      <c r="B101" s="32"/>
      <c r="D101" s="142" t="s">
        <v>128</v>
      </c>
      <c r="F101" s="143" t="s">
        <v>568</v>
      </c>
      <c r="I101" s="144"/>
      <c r="L101" s="32"/>
      <c r="M101" s="145"/>
      <c r="T101" s="53"/>
      <c r="AT101" s="17" t="s">
        <v>128</v>
      </c>
      <c r="AU101" s="17" t="s">
        <v>82</v>
      </c>
    </row>
    <row r="102" spans="2:65" s="14" customFormat="1" ht="10">
      <c r="B102" s="161"/>
      <c r="D102" s="147" t="s">
        <v>159</v>
      </c>
      <c r="E102" s="162" t="s">
        <v>19</v>
      </c>
      <c r="F102" s="163" t="s">
        <v>569</v>
      </c>
      <c r="H102" s="162" t="s">
        <v>19</v>
      </c>
      <c r="I102" s="164"/>
      <c r="L102" s="161"/>
      <c r="M102" s="165"/>
      <c r="T102" s="166"/>
      <c r="AT102" s="162" t="s">
        <v>159</v>
      </c>
      <c r="AU102" s="162" t="s">
        <v>82</v>
      </c>
      <c r="AV102" s="14" t="s">
        <v>80</v>
      </c>
      <c r="AW102" s="14" t="s">
        <v>33</v>
      </c>
      <c r="AX102" s="14" t="s">
        <v>72</v>
      </c>
      <c r="AY102" s="162" t="s">
        <v>120</v>
      </c>
    </row>
    <row r="103" spans="2:65" s="12" customFormat="1" ht="10">
      <c r="B103" s="146"/>
      <c r="D103" s="147" t="s">
        <v>159</v>
      </c>
      <c r="E103" s="148" t="s">
        <v>19</v>
      </c>
      <c r="F103" s="149" t="s">
        <v>347</v>
      </c>
      <c r="H103" s="150">
        <v>36</v>
      </c>
      <c r="I103" s="151"/>
      <c r="L103" s="146"/>
      <c r="M103" s="152"/>
      <c r="T103" s="153"/>
      <c r="AT103" s="148" t="s">
        <v>159</v>
      </c>
      <c r="AU103" s="148" t="s">
        <v>82</v>
      </c>
      <c r="AV103" s="12" t="s">
        <v>82</v>
      </c>
      <c r="AW103" s="12" t="s">
        <v>33</v>
      </c>
      <c r="AX103" s="12" t="s">
        <v>80</v>
      </c>
      <c r="AY103" s="148" t="s">
        <v>120</v>
      </c>
    </row>
    <row r="104" spans="2:65" s="1" customFormat="1" ht="24.15" customHeight="1">
      <c r="B104" s="32"/>
      <c r="C104" s="128" t="s">
        <v>126</v>
      </c>
      <c r="D104" s="128" t="s">
        <v>122</v>
      </c>
      <c r="E104" s="129" t="s">
        <v>570</v>
      </c>
      <c r="F104" s="130" t="s">
        <v>571</v>
      </c>
      <c r="G104" s="131" t="s">
        <v>572</v>
      </c>
      <c r="H104" s="132">
        <v>1344</v>
      </c>
      <c r="I104" s="133"/>
      <c r="J104" s="134">
        <f>ROUND(I104*H104,2)</f>
        <v>0</v>
      </c>
      <c r="K104" s="135"/>
      <c r="L104" s="32"/>
      <c r="M104" s="136" t="s">
        <v>19</v>
      </c>
      <c r="N104" s="137" t="s">
        <v>43</v>
      </c>
      <c r="P104" s="138">
        <f>O104*H104</f>
        <v>0</v>
      </c>
      <c r="Q104" s="138">
        <v>3.0000000000000001E-5</v>
      </c>
      <c r="R104" s="138">
        <f>Q104*H104</f>
        <v>4.0320000000000002E-2</v>
      </c>
      <c r="S104" s="138">
        <v>0</v>
      </c>
      <c r="T104" s="139">
        <f>S104*H104</f>
        <v>0</v>
      </c>
      <c r="AR104" s="140" t="s">
        <v>126</v>
      </c>
      <c r="AT104" s="140" t="s">
        <v>122</v>
      </c>
      <c r="AU104" s="140" t="s">
        <v>82</v>
      </c>
      <c r="AY104" s="17" t="s">
        <v>120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80</v>
      </c>
      <c r="BK104" s="141">
        <f>ROUND(I104*H104,2)</f>
        <v>0</v>
      </c>
      <c r="BL104" s="17" t="s">
        <v>126</v>
      </c>
      <c r="BM104" s="140" t="s">
        <v>573</v>
      </c>
    </row>
    <row r="105" spans="2:65" s="1" customFormat="1" ht="10">
      <c r="B105" s="32"/>
      <c r="D105" s="142" t="s">
        <v>128</v>
      </c>
      <c r="F105" s="143" t="s">
        <v>574</v>
      </c>
      <c r="I105" s="144"/>
      <c r="L105" s="32"/>
      <c r="M105" s="145"/>
      <c r="T105" s="53"/>
      <c r="AT105" s="17" t="s">
        <v>128</v>
      </c>
      <c r="AU105" s="17" t="s">
        <v>82</v>
      </c>
    </row>
    <row r="106" spans="2:65" s="14" customFormat="1" ht="10">
      <c r="B106" s="161"/>
      <c r="D106" s="147" t="s">
        <v>159</v>
      </c>
      <c r="E106" s="162" t="s">
        <v>19</v>
      </c>
      <c r="F106" s="163" t="s">
        <v>575</v>
      </c>
      <c r="H106" s="162" t="s">
        <v>19</v>
      </c>
      <c r="I106" s="164"/>
      <c r="L106" s="161"/>
      <c r="M106" s="165"/>
      <c r="T106" s="166"/>
      <c r="AT106" s="162" t="s">
        <v>159</v>
      </c>
      <c r="AU106" s="162" t="s">
        <v>82</v>
      </c>
      <c r="AV106" s="14" t="s">
        <v>80</v>
      </c>
      <c r="AW106" s="14" t="s">
        <v>33</v>
      </c>
      <c r="AX106" s="14" t="s">
        <v>72</v>
      </c>
      <c r="AY106" s="162" t="s">
        <v>120</v>
      </c>
    </row>
    <row r="107" spans="2:65" s="12" customFormat="1" ht="10">
      <c r="B107" s="146"/>
      <c r="D107" s="147" t="s">
        <v>159</v>
      </c>
      <c r="E107" s="148" t="s">
        <v>19</v>
      </c>
      <c r="F107" s="149" t="s">
        <v>576</v>
      </c>
      <c r="H107" s="150">
        <v>1344</v>
      </c>
      <c r="I107" s="151"/>
      <c r="L107" s="146"/>
      <c r="M107" s="152"/>
      <c r="T107" s="153"/>
      <c r="AT107" s="148" t="s">
        <v>159</v>
      </c>
      <c r="AU107" s="148" t="s">
        <v>82</v>
      </c>
      <c r="AV107" s="12" t="s">
        <v>82</v>
      </c>
      <c r="AW107" s="12" t="s">
        <v>33</v>
      </c>
      <c r="AX107" s="12" t="s">
        <v>80</v>
      </c>
      <c r="AY107" s="148" t="s">
        <v>120</v>
      </c>
    </row>
    <row r="108" spans="2:65" s="1" customFormat="1" ht="37.75" customHeight="1">
      <c r="B108" s="32"/>
      <c r="C108" s="128" t="s">
        <v>143</v>
      </c>
      <c r="D108" s="128" t="s">
        <v>122</v>
      </c>
      <c r="E108" s="129" t="s">
        <v>577</v>
      </c>
      <c r="F108" s="130" t="s">
        <v>578</v>
      </c>
      <c r="G108" s="131" t="s">
        <v>579</v>
      </c>
      <c r="H108" s="132">
        <v>56</v>
      </c>
      <c r="I108" s="133"/>
      <c r="J108" s="134">
        <f>ROUND(I108*H108,2)</f>
        <v>0</v>
      </c>
      <c r="K108" s="135"/>
      <c r="L108" s="32"/>
      <c r="M108" s="136" t="s">
        <v>19</v>
      </c>
      <c r="N108" s="137" t="s">
        <v>43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126</v>
      </c>
      <c r="AT108" s="140" t="s">
        <v>122</v>
      </c>
      <c r="AU108" s="140" t="s">
        <v>82</v>
      </c>
      <c r="AY108" s="17" t="s">
        <v>120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7" t="s">
        <v>80</v>
      </c>
      <c r="BK108" s="141">
        <f>ROUND(I108*H108,2)</f>
        <v>0</v>
      </c>
      <c r="BL108" s="17" t="s">
        <v>126</v>
      </c>
      <c r="BM108" s="140" t="s">
        <v>580</v>
      </c>
    </row>
    <row r="109" spans="2:65" s="1" customFormat="1" ht="10">
      <c r="B109" s="32"/>
      <c r="D109" s="142" t="s">
        <v>128</v>
      </c>
      <c r="F109" s="143" t="s">
        <v>581</v>
      </c>
      <c r="I109" s="144"/>
      <c r="L109" s="32"/>
      <c r="M109" s="145"/>
      <c r="T109" s="53"/>
      <c r="AT109" s="17" t="s">
        <v>128</v>
      </c>
      <c r="AU109" s="17" t="s">
        <v>82</v>
      </c>
    </row>
    <row r="110" spans="2:65" s="14" customFormat="1" ht="10">
      <c r="B110" s="161"/>
      <c r="D110" s="147" t="s">
        <v>159</v>
      </c>
      <c r="E110" s="162" t="s">
        <v>19</v>
      </c>
      <c r="F110" s="163" t="s">
        <v>575</v>
      </c>
      <c r="H110" s="162" t="s">
        <v>19</v>
      </c>
      <c r="I110" s="164"/>
      <c r="L110" s="161"/>
      <c r="M110" s="165"/>
      <c r="T110" s="166"/>
      <c r="AT110" s="162" t="s">
        <v>159</v>
      </c>
      <c r="AU110" s="162" t="s">
        <v>82</v>
      </c>
      <c r="AV110" s="14" t="s">
        <v>80</v>
      </c>
      <c r="AW110" s="14" t="s">
        <v>33</v>
      </c>
      <c r="AX110" s="14" t="s">
        <v>72</v>
      </c>
      <c r="AY110" s="162" t="s">
        <v>120</v>
      </c>
    </row>
    <row r="111" spans="2:65" s="12" customFormat="1" ht="10">
      <c r="B111" s="146"/>
      <c r="D111" s="147" t="s">
        <v>159</v>
      </c>
      <c r="E111" s="148" t="s">
        <v>19</v>
      </c>
      <c r="F111" s="149" t="s">
        <v>582</v>
      </c>
      <c r="H111" s="150">
        <v>56</v>
      </c>
      <c r="I111" s="151"/>
      <c r="L111" s="146"/>
      <c r="M111" s="152"/>
      <c r="T111" s="153"/>
      <c r="AT111" s="148" t="s">
        <v>159</v>
      </c>
      <c r="AU111" s="148" t="s">
        <v>82</v>
      </c>
      <c r="AV111" s="12" t="s">
        <v>82</v>
      </c>
      <c r="AW111" s="12" t="s">
        <v>33</v>
      </c>
      <c r="AX111" s="12" t="s">
        <v>80</v>
      </c>
      <c r="AY111" s="148" t="s">
        <v>120</v>
      </c>
    </row>
    <row r="112" spans="2:65" s="1" customFormat="1" ht="24.15" customHeight="1">
      <c r="B112" s="32"/>
      <c r="C112" s="128" t="s">
        <v>149</v>
      </c>
      <c r="D112" s="128" t="s">
        <v>122</v>
      </c>
      <c r="E112" s="129" t="s">
        <v>155</v>
      </c>
      <c r="F112" s="130" t="s">
        <v>156</v>
      </c>
      <c r="G112" s="131" t="s">
        <v>146</v>
      </c>
      <c r="H112" s="132">
        <v>202.34399999999999</v>
      </c>
      <c r="I112" s="133"/>
      <c r="J112" s="134">
        <f>ROUND(I112*H112,2)</f>
        <v>0</v>
      </c>
      <c r="K112" s="135"/>
      <c r="L112" s="32"/>
      <c r="M112" s="136" t="s">
        <v>19</v>
      </c>
      <c r="N112" s="137" t="s">
        <v>43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126</v>
      </c>
      <c r="AT112" s="140" t="s">
        <v>122</v>
      </c>
      <c r="AU112" s="140" t="s">
        <v>82</v>
      </c>
      <c r="AY112" s="17" t="s">
        <v>120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80</v>
      </c>
      <c r="BK112" s="141">
        <f>ROUND(I112*H112,2)</f>
        <v>0</v>
      </c>
      <c r="BL112" s="17" t="s">
        <v>126</v>
      </c>
      <c r="BM112" s="140" t="s">
        <v>583</v>
      </c>
    </row>
    <row r="113" spans="2:65" s="1" customFormat="1" ht="10">
      <c r="B113" s="32"/>
      <c r="D113" s="142" t="s">
        <v>128</v>
      </c>
      <c r="F113" s="143" t="s">
        <v>158</v>
      </c>
      <c r="I113" s="144"/>
      <c r="L113" s="32"/>
      <c r="M113" s="145"/>
      <c r="T113" s="53"/>
      <c r="AT113" s="17" t="s">
        <v>128</v>
      </c>
      <c r="AU113" s="17" t="s">
        <v>82</v>
      </c>
    </row>
    <row r="114" spans="2:65" s="1" customFormat="1" ht="24.15" customHeight="1">
      <c r="B114" s="32"/>
      <c r="C114" s="128" t="s">
        <v>154</v>
      </c>
      <c r="D114" s="128" t="s">
        <v>122</v>
      </c>
      <c r="E114" s="129" t="s">
        <v>584</v>
      </c>
      <c r="F114" s="130" t="s">
        <v>585</v>
      </c>
      <c r="G114" s="131" t="s">
        <v>166</v>
      </c>
      <c r="H114" s="132">
        <v>42.798999999999999</v>
      </c>
      <c r="I114" s="133"/>
      <c r="J114" s="134">
        <f>ROUND(I114*H114,2)</f>
        <v>0</v>
      </c>
      <c r="K114" s="135"/>
      <c r="L114" s="32"/>
      <c r="M114" s="136" t="s">
        <v>19</v>
      </c>
      <c r="N114" s="137" t="s">
        <v>43</v>
      </c>
      <c r="P114" s="138">
        <f>O114*H114</f>
        <v>0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126</v>
      </c>
      <c r="AT114" s="140" t="s">
        <v>122</v>
      </c>
      <c r="AU114" s="140" t="s">
        <v>82</v>
      </c>
      <c r="AY114" s="17" t="s">
        <v>120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80</v>
      </c>
      <c r="BK114" s="141">
        <f>ROUND(I114*H114,2)</f>
        <v>0</v>
      </c>
      <c r="BL114" s="17" t="s">
        <v>126</v>
      </c>
      <c r="BM114" s="140" t="s">
        <v>586</v>
      </c>
    </row>
    <row r="115" spans="2:65" s="1" customFormat="1" ht="10">
      <c r="B115" s="32"/>
      <c r="D115" s="142" t="s">
        <v>128</v>
      </c>
      <c r="F115" s="143" t="s">
        <v>587</v>
      </c>
      <c r="I115" s="144"/>
      <c r="L115" s="32"/>
      <c r="M115" s="145"/>
      <c r="T115" s="53"/>
      <c r="AT115" s="17" t="s">
        <v>128</v>
      </c>
      <c r="AU115" s="17" t="s">
        <v>82</v>
      </c>
    </row>
    <row r="116" spans="2:65" s="1" customFormat="1" ht="33" customHeight="1">
      <c r="B116" s="32"/>
      <c r="C116" s="128" t="s">
        <v>163</v>
      </c>
      <c r="D116" s="128" t="s">
        <v>122</v>
      </c>
      <c r="E116" s="129" t="s">
        <v>588</v>
      </c>
      <c r="F116" s="130" t="s">
        <v>589</v>
      </c>
      <c r="G116" s="131" t="s">
        <v>166</v>
      </c>
      <c r="H116" s="132">
        <v>579.15700000000004</v>
      </c>
      <c r="I116" s="133"/>
      <c r="J116" s="134">
        <f>ROUND(I116*H116,2)</f>
        <v>0</v>
      </c>
      <c r="K116" s="135"/>
      <c r="L116" s="32"/>
      <c r="M116" s="136" t="s">
        <v>19</v>
      </c>
      <c r="N116" s="137" t="s">
        <v>43</v>
      </c>
      <c r="P116" s="138">
        <f>O116*H116</f>
        <v>0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126</v>
      </c>
      <c r="AT116" s="140" t="s">
        <v>122</v>
      </c>
      <c r="AU116" s="140" t="s">
        <v>82</v>
      </c>
      <c r="AY116" s="17" t="s">
        <v>120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80</v>
      </c>
      <c r="BK116" s="141">
        <f>ROUND(I116*H116,2)</f>
        <v>0</v>
      </c>
      <c r="BL116" s="17" t="s">
        <v>126</v>
      </c>
      <c r="BM116" s="140" t="s">
        <v>590</v>
      </c>
    </row>
    <row r="117" spans="2:65" s="1" customFormat="1" ht="10">
      <c r="B117" s="32"/>
      <c r="D117" s="142" t="s">
        <v>128</v>
      </c>
      <c r="F117" s="143" t="s">
        <v>591</v>
      </c>
      <c r="I117" s="144"/>
      <c r="L117" s="32"/>
      <c r="M117" s="145"/>
      <c r="T117" s="53"/>
      <c r="AT117" s="17" t="s">
        <v>128</v>
      </c>
      <c r="AU117" s="17" t="s">
        <v>82</v>
      </c>
    </row>
    <row r="118" spans="2:65" s="1" customFormat="1" ht="62.75" customHeight="1">
      <c r="B118" s="32"/>
      <c r="C118" s="128" t="s">
        <v>171</v>
      </c>
      <c r="D118" s="128" t="s">
        <v>122</v>
      </c>
      <c r="E118" s="129" t="s">
        <v>592</v>
      </c>
      <c r="F118" s="130" t="s">
        <v>593</v>
      </c>
      <c r="G118" s="131" t="s">
        <v>166</v>
      </c>
      <c r="H118" s="132">
        <v>30.352</v>
      </c>
      <c r="I118" s="133"/>
      <c r="J118" s="134">
        <f>ROUND(I118*H118,2)</f>
        <v>0</v>
      </c>
      <c r="K118" s="135"/>
      <c r="L118" s="32"/>
      <c r="M118" s="136" t="s">
        <v>19</v>
      </c>
      <c r="N118" s="137" t="s">
        <v>43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126</v>
      </c>
      <c r="AT118" s="140" t="s">
        <v>122</v>
      </c>
      <c r="AU118" s="140" t="s">
        <v>82</v>
      </c>
      <c r="AY118" s="17" t="s">
        <v>120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80</v>
      </c>
      <c r="BK118" s="141">
        <f>ROUND(I118*H118,2)</f>
        <v>0</v>
      </c>
      <c r="BL118" s="17" t="s">
        <v>126</v>
      </c>
      <c r="BM118" s="140" t="s">
        <v>594</v>
      </c>
    </row>
    <row r="119" spans="2:65" s="1" customFormat="1" ht="10">
      <c r="B119" s="32"/>
      <c r="D119" s="142" t="s">
        <v>128</v>
      </c>
      <c r="F119" s="143" t="s">
        <v>595</v>
      </c>
      <c r="I119" s="144"/>
      <c r="L119" s="32"/>
      <c r="M119" s="145"/>
      <c r="T119" s="53"/>
      <c r="AT119" s="17" t="s">
        <v>128</v>
      </c>
      <c r="AU119" s="17" t="s">
        <v>82</v>
      </c>
    </row>
    <row r="120" spans="2:65" s="1" customFormat="1" ht="62.75" customHeight="1">
      <c r="B120" s="32"/>
      <c r="C120" s="128" t="s">
        <v>178</v>
      </c>
      <c r="D120" s="128" t="s">
        <v>122</v>
      </c>
      <c r="E120" s="129" t="s">
        <v>592</v>
      </c>
      <c r="F120" s="130" t="s">
        <v>593</v>
      </c>
      <c r="G120" s="131" t="s">
        <v>166</v>
      </c>
      <c r="H120" s="132">
        <v>18.274999999999999</v>
      </c>
      <c r="I120" s="133"/>
      <c r="J120" s="134">
        <f>ROUND(I120*H120,2)</f>
        <v>0</v>
      </c>
      <c r="K120" s="135"/>
      <c r="L120" s="32"/>
      <c r="M120" s="136" t="s">
        <v>19</v>
      </c>
      <c r="N120" s="137" t="s">
        <v>43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126</v>
      </c>
      <c r="AT120" s="140" t="s">
        <v>122</v>
      </c>
      <c r="AU120" s="140" t="s">
        <v>82</v>
      </c>
      <c r="AY120" s="17" t="s">
        <v>120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80</v>
      </c>
      <c r="BK120" s="141">
        <f>ROUND(I120*H120,2)</f>
        <v>0</v>
      </c>
      <c r="BL120" s="17" t="s">
        <v>126</v>
      </c>
      <c r="BM120" s="140" t="s">
        <v>596</v>
      </c>
    </row>
    <row r="121" spans="2:65" s="1" customFormat="1" ht="10">
      <c r="B121" s="32"/>
      <c r="D121" s="142" t="s">
        <v>128</v>
      </c>
      <c r="F121" s="143" t="s">
        <v>595</v>
      </c>
      <c r="I121" s="144"/>
      <c r="L121" s="32"/>
      <c r="M121" s="145"/>
      <c r="T121" s="53"/>
      <c r="AT121" s="17" t="s">
        <v>128</v>
      </c>
      <c r="AU121" s="17" t="s">
        <v>82</v>
      </c>
    </row>
    <row r="122" spans="2:65" s="1" customFormat="1" ht="62.75" customHeight="1">
      <c r="B122" s="32"/>
      <c r="C122" s="128" t="s">
        <v>185</v>
      </c>
      <c r="D122" s="128" t="s">
        <v>122</v>
      </c>
      <c r="E122" s="129" t="s">
        <v>233</v>
      </c>
      <c r="F122" s="130" t="s">
        <v>234</v>
      </c>
      <c r="G122" s="131" t="s">
        <v>166</v>
      </c>
      <c r="H122" s="132">
        <v>621.95600000000002</v>
      </c>
      <c r="I122" s="133"/>
      <c r="J122" s="134">
        <f>ROUND(I122*H122,2)</f>
        <v>0</v>
      </c>
      <c r="K122" s="135"/>
      <c r="L122" s="32"/>
      <c r="M122" s="136" t="s">
        <v>19</v>
      </c>
      <c r="N122" s="137" t="s">
        <v>43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126</v>
      </c>
      <c r="AT122" s="140" t="s">
        <v>122</v>
      </c>
      <c r="AU122" s="140" t="s">
        <v>82</v>
      </c>
      <c r="AY122" s="17" t="s">
        <v>120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7" t="s">
        <v>80</v>
      </c>
      <c r="BK122" s="141">
        <f>ROUND(I122*H122,2)</f>
        <v>0</v>
      </c>
      <c r="BL122" s="17" t="s">
        <v>126</v>
      </c>
      <c r="BM122" s="140" t="s">
        <v>597</v>
      </c>
    </row>
    <row r="123" spans="2:65" s="1" customFormat="1" ht="10">
      <c r="B123" s="32"/>
      <c r="D123" s="142" t="s">
        <v>128</v>
      </c>
      <c r="F123" s="143" t="s">
        <v>236</v>
      </c>
      <c r="I123" s="144"/>
      <c r="L123" s="32"/>
      <c r="M123" s="145"/>
      <c r="T123" s="53"/>
      <c r="AT123" s="17" t="s">
        <v>128</v>
      </c>
      <c r="AU123" s="17" t="s">
        <v>82</v>
      </c>
    </row>
    <row r="124" spans="2:65" s="1" customFormat="1" ht="66.75" customHeight="1">
      <c r="B124" s="32"/>
      <c r="C124" s="128" t="s">
        <v>194</v>
      </c>
      <c r="D124" s="128" t="s">
        <v>122</v>
      </c>
      <c r="E124" s="129" t="s">
        <v>246</v>
      </c>
      <c r="F124" s="130" t="s">
        <v>247</v>
      </c>
      <c r="G124" s="131" t="s">
        <v>166</v>
      </c>
      <c r="H124" s="132">
        <v>3109.78</v>
      </c>
      <c r="I124" s="133"/>
      <c r="J124" s="134">
        <f>ROUND(I124*H124,2)</f>
        <v>0</v>
      </c>
      <c r="K124" s="135"/>
      <c r="L124" s="32"/>
      <c r="M124" s="136" t="s">
        <v>19</v>
      </c>
      <c r="N124" s="137" t="s">
        <v>43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126</v>
      </c>
      <c r="AT124" s="140" t="s">
        <v>122</v>
      </c>
      <c r="AU124" s="140" t="s">
        <v>82</v>
      </c>
      <c r="AY124" s="17" t="s">
        <v>120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80</v>
      </c>
      <c r="BK124" s="141">
        <f>ROUND(I124*H124,2)</f>
        <v>0</v>
      </c>
      <c r="BL124" s="17" t="s">
        <v>126</v>
      </c>
      <c r="BM124" s="140" t="s">
        <v>598</v>
      </c>
    </row>
    <row r="125" spans="2:65" s="1" customFormat="1" ht="10">
      <c r="B125" s="32"/>
      <c r="D125" s="142" t="s">
        <v>128</v>
      </c>
      <c r="F125" s="143" t="s">
        <v>249</v>
      </c>
      <c r="I125" s="144"/>
      <c r="L125" s="32"/>
      <c r="M125" s="145"/>
      <c r="T125" s="53"/>
      <c r="AT125" s="17" t="s">
        <v>128</v>
      </c>
      <c r="AU125" s="17" t="s">
        <v>82</v>
      </c>
    </row>
    <row r="126" spans="2:65" s="12" customFormat="1" ht="10">
      <c r="B126" s="146"/>
      <c r="D126" s="147" t="s">
        <v>159</v>
      </c>
      <c r="E126" s="148" t="s">
        <v>19</v>
      </c>
      <c r="F126" s="149" t="s">
        <v>599</v>
      </c>
      <c r="H126" s="150">
        <v>3109.78</v>
      </c>
      <c r="I126" s="151"/>
      <c r="L126" s="146"/>
      <c r="M126" s="152"/>
      <c r="T126" s="153"/>
      <c r="AT126" s="148" t="s">
        <v>159</v>
      </c>
      <c r="AU126" s="148" t="s">
        <v>82</v>
      </c>
      <c r="AV126" s="12" t="s">
        <v>82</v>
      </c>
      <c r="AW126" s="12" t="s">
        <v>33</v>
      </c>
      <c r="AX126" s="12" t="s">
        <v>80</v>
      </c>
      <c r="AY126" s="148" t="s">
        <v>120</v>
      </c>
    </row>
    <row r="127" spans="2:65" s="1" customFormat="1" ht="37.75" customHeight="1">
      <c r="B127" s="32"/>
      <c r="C127" s="128" t="s">
        <v>201</v>
      </c>
      <c r="D127" s="128" t="s">
        <v>122</v>
      </c>
      <c r="E127" s="129" t="s">
        <v>600</v>
      </c>
      <c r="F127" s="130" t="s">
        <v>601</v>
      </c>
      <c r="G127" s="131" t="s">
        <v>166</v>
      </c>
      <c r="H127" s="132">
        <v>18.274999999999999</v>
      </c>
      <c r="I127" s="133"/>
      <c r="J127" s="134">
        <f>ROUND(I127*H127,2)</f>
        <v>0</v>
      </c>
      <c r="K127" s="135"/>
      <c r="L127" s="32"/>
      <c r="M127" s="136" t="s">
        <v>19</v>
      </c>
      <c r="N127" s="137" t="s">
        <v>43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126</v>
      </c>
      <c r="AT127" s="140" t="s">
        <v>122</v>
      </c>
      <c r="AU127" s="140" t="s">
        <v>82</v>
      </c>
      <c r="AY127" s="17" t="s">
        <v>120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80</v>
      </c>
      <c r="BK127" s="141">
        <f>ROUND(I127*H127,2)</f>
        <v>0</v>
      </c>
      <c r="BL127" s="17" t="s">
        <v>126</v>
      </c>
      <c r="BM127" s="140" t="s">
        <v>602</v>
      </c>
    </row>
    <row r="128" spans="2:65" s="1" customFormat="1" ht="10">
      <c r="B128" s="32"/>
      <c r="D128" s="142" t="s">
        <v>128</v>
      </c>
      <c r="F128" s="143" t="s">
        <v>603</v>
      </c>
      <c r="I128" s="144"/>
      <c r="L128" s="32"/>
      <c r="M128" s="145"/>
      <c r="T128" s="53"/>
      <c r="AT128" s="17" t="s">
        <v>128</v>
      </c>
      <c r="AU128" s="17" t="s">
        <v>82</v>
      </c>
    </row>
    <row r="129" spans="2:65" s="1" customFormat="1" ht="44.25" customHeight="1">
      <c r="B129" s="32"/>
      <c r="C129" s="128" t="s">
        <v>206</v>
      </c>
      <c r="D129" s="128" t="s">
        <v>122</v>
      </c>
      <c r="E129" s="129" t="s">
        <v>604</v>
      </c>
      <c r="F129" s="130" t="s">
        <v>605</v>
      </c>
      <c r="G129" s="131" t="s">
        <v>259</v>
      </c>
      <c r="H129" s="132">
        <v>1119.521</v>
      </c>
      <c r="I129" s="133"/>
      <c r="J129" s="134">
        <f>ROUND(I129*H129,2)</f>
        <v>0</v>
      </c>
      <c r="K129" s="135"/>
      <c r="L129" s="32"/>
      <c r="M129" s="136" t="s">
        <v>19</v>
      </c>
      <c r="N129" s="137" t="s">
        <v>43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126</v>
      </c>
      <c r="AT129" s="140" t="s">
        <v>122</v>
      </c>
      <c r="AU129" s="140" t="s">
        <v>82</v>
      </c>
      <c r="AY129" s="17" t="s">
        <v>120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80</v>
      </c>
      <c r="BK129" s="141">
        <f>ROUND(I129*H129,2)</f>
        <v>0</v>
      </c>
      <c r="BL129" s="17" t="s">
        <v>126</v>
      </c>
      <c r="BM129" s="140" t="s">
        <v>606</v>
      </c>
    </row>
    <row r="130" spans="2:65" s="1" customFormat="1" ht="10">
      <c r="B130" s="32"/>
      <c r="D130" s="142" t="s">
        <v>128</v>
      </c>
      <c r="F130" s="143" t="s">
        <v>607</v>
      </c>
      <c r="I130" s="144"/>
      <c r="L130" s="32"/>
      <c r="M130" s="145"/>
      <c r="T130" s="53"/>
      <c r="AT130" s="17" t="s">
        <v>128</v>
      </c>
      <c r="AU130" s="17" t="s">
        <v>82</v>
      </c>
    </row>
    <row r="131" spans="2:65" s="12" customFormat="1" ht="10">
      <c r="B131" s="146"/>
      <c r="D131" s="147" t="s">
        <v>159</v>
      </c>
      <c r="E131" s="148" t="s">
        <v>19</v>
      </c>
      <c r="F131" s="149" t="s">
        <v>608</v>
      </c>
      <c r="H131" s="150">
        <v>1119.521</v>
      </c>
      <c r="I131" s="151"/>
      <c r="L131" s="146"/>
      <c r="M131" s="152"/>
      <c r="T131" s="153"/>
      <c r="AT131" s="148" t="s">
        <v>159</v>
      </c>
      <c r="AU131" s="148" t="s">
        <v>82</v>
      </c>
      <c r="AV131" s="12" t="s">
        <v>82</v>
      </c>
      <c r="AW131" s="12" t="s">
        <v>33</v>
      </c>
      <c r="AX131" s="12" t="s">
        <v>80</v>
      </c>
      <c r="AY131" s="148" t="s">
        <v>120</v>
      </c>
    </row>
    <row r="132" spans="2:65" s="1" customFormat="1" ht="37.75" customHeight="1">
      <c r="B132" s="32"/>
      <c r="C132" s="128" t="s">
        <v>8</v>
      </c>
      <c r="D132" s="128" t="s">
        <v>122</v>
      </c>
      <c r="E132" s="129" t="s">
        <v>609</v>
      </c>
      <c r="F132" s="130" t="s">
        <v>610</v>
      </c>
      <c r="G132" s="131" t="s">
        <v>166</v>
      </c>
      <c r="H132" s="132">
        <v>30.352</v>
      </c>
      <c r="I132" s="133"/>
      <c r="J132" s="134">
        <f>ROUND(I132*H132,2)</f>
        <v>0</v>
      </c>
      <c r="K132" s="135"/>
      <c r="L132" s="32"/>
      <c r="M132" s="136" t="s">
        <v>19</v>
      </c>
      <c r="N132" s="137" t="s">
        <v>43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126</v>
      </c>
      <c r="AT132" s="140" t="s">
        <v>122</v>
      </c>
      <c r="AU132" s="140" t="s">
        <v>82</v>
      </c>
      <c r="AY132" s="17" t="s">
        <v>120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80</v>
      </c>
      <c r="BK132" s="141">
        <f>ROUND(I132*H132,2)</f>
        <v>0</v>
      </c>
      <c r="BL132" s="17" t="s">
        <v>126</v>
      </c>
      <c r="BM132" s="140" t="s">
        <v>611</v>
      </c>
    </row>
    <row r="133" spans="2:65" s="1" customFormat="1" ht="10">
      <c r="B133" s="32"/>
      <c r="D133" s="142" t="s">
        <v>128</v>
      </c>
      <c r="F133" s="143" t="s">
        <v>612</v>
      </c>
      <c r="I133" s="144"/>
      <c r="L133" s="32"/>
      <c r="M133" s="145"/>
      <c r="T133" s="53"/>
      <c r="AT133" s="17" t="s">
        <v>128</v>
      </c>
      <c r="AU133" s="17" t="s">
        <v>82</v>
      </c>
    </row>
    <row r="134" spans="2:65" s="1" customFormat="1" ht="24.15" customHeight="1">
      <c r="B134" s="32"/>
      <c r="C134" s="128" t="s">
        <v>215</v>
      </c>
      <c r="D134" s="128" t="s">
        <v>122</v>
      </c>
      <c r="E134" s="129" t="s">
        <v>613</v>
      </c>
      <c r="F134" s="130" t="s">
        <v>614</v>
      </c>
      <c r="G134" s="131" t="s">
        <v>166</v>
      </c>
      <c r="H134" s="132">
        <v>19.382000000000001</v>
      </c>
      <c r="I134" s="133"/>
      <c r="J134" s="134">
        <f>ROUND(I134*H134,2)</f>
        <v>0</v>
      </c>
      <c r="K134" s="135"/>
      <c r="L134" s="32"/>
      <c r="M134" s="136" t="s">
        <v>19</v>
      </c>
      <c r="N134" s="137" t="s">
        <v>43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126</v>
      </c>
      <c r="AT134" s="140" t="s">
        <v>122</v>
      </c>
      <c r="AU134" s="140" t="s">
        <v>82</v>
      </c>
      <c r="AY134" s="17" t="s">
        <v>120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80</v>
      </c>
      <c r="BK134" s="141">
        <f>ROUND(I134*H134,2)</f>
        <v>0</v>
      </c>
      <c r="BL134" s="17" t="s">
        <v>126</v>
      </c>
      <c r="BM134" s="140" t="s">
        <v>615</v>
      </c>
    </row>
    <row r="135" spans="2:65" s="1" customFormat="1" ht="16.5" customHeight="1">
      <c r="B135" s="32"/>
      <c r="C135" s="167" t="s">
        <v>220</v>
      </c>
      <c r="D135" s="167" t="s">
        <v>271</v>
      </c>
      <c r="E135" s="168" t="s">
        <v>616</v>
      </c>
      <c r="F135" s="169" t="s">
        <v>617</v>
      </c>
      <c r="G135" s="170" t="s">
        <v>259</v>
      </c>
      <c r="H135" s="171">
        <v>36.826999999999998</v>
      </c>
      <c r="I135" s="172"/>
      <c r="J135" s="173">
        <f>ROUND(I135*H135,2)</f>
        <v>0</v>
      </c>
      <c r="K135" s="174"/>
      <c r="L135" s="175"/>
      <c r="M135" s="176" t="s">
        <v>19</v>
      </c>
      <c r="N135" s="177" t="s">
        <v>43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163</v>
      </c>
      <c r="AT135" s="140" t="s">
        <v>271</v>
      </c>
      <c r="AU135" s="140" t="s">
        <v>82</v>
      </c>
      <c r="AY135" s="17" t="s">
        <v>120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80</v>
      </c>
      <c r="BK135" s="141">
        <f>ROUND(I135*H135,2)</f>
        <v>0</v>
      </c>
      <c r="BL135" s="17" t="s">
        <v>126</v>
      </c>
      <c r="BM135" s="140" t="s">
        <v>618</v>
      </c>
    </row>
    <row r="136" spans="2:65" s="1" customFormat="1" ht="24.15" customHeight="1">
      <c r="B136" s="32"/>
      <c r="C136" s="128" t="s">
        <v>225</v>
      </c>
      <c r="D136" s="128" t="s">
        <v>122</v>
      </c>
      <c r="E136" s="129" t="s">
        <v>619</v>
      </c>
      <c r="F136" s="130" t="s">
        <v>620</v>
      </c>
      <c r="G136" s="131" t="s">
        <v>166</v>
      </c>
      <c r="H136" s="132">
        <v>358.71899999999999</v>
      </c>
      <c r="I136" s="133"/>
      <c r="J136" s="134">
        <f>ROUND(I136*H136,2)</f>
        <v>0</v>
      </c>
      <c r="K136" s="135"/>
      <c r="L136" s="32"/>
      <c r="M136" s="136" t="s">
        <v>19</v>
      </c>
      <c r="N136" s="137" t="s">
        <v>43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126</v>
      </c>
      <c r="AT136" s="140" t="s">
        <v>122</v>
      </c>
      <c r="AU136" s="140" t="s">
        <v>82</v>
      </c>
      <c r="AY136" s="17" t="s">
        <v>120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80</v>
      </c>
      <c r="BK136" s="141">
        <f>ROUND(I136*H136,2)</f>
        <v>0</v>
      </c>
      <c r="BL136" s="17" t="s">
        <v>126</v>
      </c>
      <c r="BM136" s="140" t="s">
        <v>621</v>
      </c>
    </row>
    <row r="137" spans="2:65" s="1" customFormat="1" ht="16.5" customHeight="1">
      <c r="B137" s="32"/>
      <c r="C137" s="167" t="s">
        <v>232</v>
      </c>
      <c r="D137" s="167" t="s">
        <v>271</v>
      </c>
      <c r="E137" s="168" t="s">
        <v>622</v>
      </c>
      <c r="F137" s="169" t="s">
        <v>623</v>
      </c>
      <c r="G137" s="170" t="s">
        <v>259</v>
      </c>
      <c r="H137" s="171">
        <v>681.56600000000003</v>
      </c>
      <c r="I137" s="172"/>
      <c r="J137" s="173">
        <f>ROUND(I137*H137,2)</f>
        <v>0</v>
      </c>
      <c r="K137" s="174"/>
      <c r="L137" s="175"/>
      <c r="M137" s="176" t="s">
        <v>19</v>
      </c>
      <c r="N137" s="177" t="s">
        <v>43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163</v>
      </c>
      <c r="AT137" s="140" t="s">
        <v>271</v>
      </c>
      <c r="AU137" s="140" t="s">
        <v>82</v>
      </c>
      <c r="AY137" s="17" t="s">
        <v>120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80</v>
      </c>
      <c r="BK137" s="141">
        <f>ROUND(I137*H137,2)</f>
        <v>0</v>
      </c>
      <c r="BL137" s="17" t="s">
        <v>126</v>
      </c>
      <c r="BM137" s="140" t="s">
        <v>624</v>
      </c>
    </row>
    <row r="138" spans="2:65" s="1" customFormat="1" ht="55.5" customHeight="1">
      <c r="B138" s="32"/>
      <c r="C138" s="128" t="s">
        <v>245</v>
      </c>
      <c r="D138" s="128" t="s">
        <v>122</v>
      </c>
      <c r="E138" s="129" t="s">
        <v>625</v>
      </c>
      <c r="F138" s="130" t="s">
        <v>626</v>
      </c>
      <c r="G138" s="131" t="s">
        <v>146</v>
      </c>
      <c r="H138" s="132">
        <v>121.834</v>
      </c>
      <c r="I138" s="133"/>
      <c r="J138" s="134">
        <f>ROUND(I138*H138,2)</f>
        <v>0</v>
      </c>
      <c r="K138" s="135"/>
      <c r="L138" s="32"/>
      <c r="M138" s="136" t="s">
        <v>19</v>
      </c>
      <c r="N138" s="137" t="s">
        <v>43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126</v>
      </c>
      <c r="AT138" s="140" t="s">
        <v>122</v>
      </c>
      <c r="AU138" s="140" t="s">
        <v>82</v>
      </c>
      <c r="AY138" s="17" t="s">
        <v>120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80</v>
      </c>
      <c r="BK138" s="141">
        <f>ROUND(I138*H138,2)</f>
        <v>0</v>
      </c>
      <c r="BL138" s="17" t="s">
        <v>126</v>
      </c>
      <c r="BM138" s="140" t="s">
        <v>627</v>
      </c>
    </row>
    <row r="139" spans="2:65" s="1" customFormat="1" ht="10">
      <c r="B139" s="32"/>
      <c r="D139" s="142" t="s">
        <v>128</v>
      </c>
      <c r="F139" s="143" t="s">
        <v>628</v>
      </c>
      <c r="I139" s="144"/>
      <c r="L139" s="32"/>
      <c r="M139" s="145"/>
      <c r="T139" s="53"/>
      <c r="AT139" s="17" t="s">
        <v>128</v>
      </c>
      <c r="AU139" s="17" t="s">
        <v>82</v>
      </c>
    </row>
    <row r="140" spans="2:65" s="1" customFormat="1" ht="37.75" customHeight="1">
      <c r="B140" s="32"/>
      <c r="C140" s="128" t="s">
        <v>7</v>
      </c>
      <c r="D140" s="128" t="s">
        <v>122</v>
      </c>
      <c r="E140" s="129" t="s">
        <v>629</v>
      </c>
      <c r="F140" s="130" t="s">
        <v>630</v>
      </c>
      <c r="G140" s="131" t="s">
        <v>146</v>
      </c>
      <c r="H140" s="132">
        <v>121.834</v>
      </c>
      <c r="I140" s="133"/>
      <c r="J140" s="134">
        <f>ROUND(I140*H140,2)</f>
        <v>0</v>
      </c>
      <c r="K140" s="135"/>
      <c r="L140" s="32"/>
      <c r="M140" s="136" t="s">
        <v>19</v>
      </c>
      <c r="N140" s="137" t="s">
        <v>43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126</v>
      </c>
      <c r="AT140" s="140" t="s">
        <v>122</v>
      </c>
      <c r="AU140" s="140" t="s">
        <v>82</v>
      </c>
      <c r="AY140" s="17" t="s">
        <v>120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80</v>
      </c>
      <c r="BK140" s="141">
        <f>ROUND(I140*H140,2)</f>
        <v>0</v>
      </c>
      <c r="BL140" s="17" t="s">
        <v>126</v>
      </c>
      <c r="BM140" s="140" t="s">
        <v>631</v>
      </c>
    </row>
    <row r="141" spans="2:65" s="1" customFormat="1" ht="10">
      <c r="B141" s="32"/>
      <c r="D141" s="142" t="s">
        <v>128</v>
      </c>
      <c r="F141" s="143" t="s">
        <v>632</v>
      </c>
      <c r="I141" s="144"/>
      <c r="L141" s="32"/>
      <c r="M141" s="145"/>
      <c r="T141" s="53"/>
      <c r="AT141" s="17" t="s">
        <v>128</v>
      </c>
      <c r="AU141" s="17" t="s">
        <v>82</v>
      </c>
    </row>
    <row r="142" spans="2:65" s="1" customFormat="1" ht="16.5" customHeight="1">
      <c r="B142" s="32"/>
      <c r="C142" s="167" t="s">
        <v>256</v>
      </c>
      <c r="D142" s="167" t="s">
        <v>271</v>
      </c>
      <c r="E142" s="168" t="s">
        <v>633</v>
      </c>
      <c r="F142" s="169" t="s">
        <v>634</v>
      </c>
      <c r="G142" s="170" t="s">
        <v>324</v>
      </c>
      <c r="H142" s="171">
        <v>2.4369999999999998</v>
      </c>
      <c r="I142" s="172"/>
      <c r="J142" s="173">
        <f>ROUND(I142*H142,2)</f>
        <v>0</v>
      </c>
      <c r="K142" s="174"/>
      <c r="L142" s="175"/>
      <c r="M142" s="176" t="s">
        <v>19</v>
      </c>
      <c r="N142" s="177" t="s">
        <v>43</v>
      </c>
      <c r="P142" s="138">
        <f>O142*H142</f>
        <v>0</v>
      </c>
      <c r="Q142" s="138">
        <v>1E-3</v>
      </c>
      <c r="R142" s="138">
        <f>Q142*H142</f>
        <v>2.4369999999999999E-3</v>
      </c>
      <c r="S142" s="138">
        <v>0</v>
      </c>
      <c r="T142" s="139">
        <f>S142*H142</f>
        <v>0</v>
      </c>
      <c r="AR142" s="140" t="s">
        <v>163</v>
      </c>
      <c r="AT142" s="140" t="s">
        <v>271</v>
      </c>
      <c r="AU142" s="140" t="s">
        <v>82</v>
      </c>
      <c r="AY142" s="17" t="s">
        <v>120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80</v>
      </c>
      <c r="BK142" s="141">
        <f>ROUND(I142*H142,2)</f>
        <v>0</v>
      </c>
      <c r="BL142" s="17" t="s">
        <v>126</v>
      </c>
      <c r="BM142" s="140" t="s">
        <v>635</v>
      </c>
    </row>
    <row r="143" spans="2:65" s="12" customFormat="1" ht="10">
      <c r="B143" s="146"/>
      <c r="D143" s="147" t="s">
        <v>159</v>
      </c>
      <c r="E143" s="148" t="s">
        <v>19</v>
      </c>
      <c r="F143" s="149" t="s">
        <v>636</v>
      </c>
      <c r="H143" s="150">
        <v>2.4369999999999998</v>
      </c>
      <c r="I143" s="151"/>
      <c r="L143" s="146"/>
      <c r="M143" s="152"/>
      <c r="T143" s="153"/>
      <c r="AT143" s="148" t="s">
        <v>159</v>
      </c>
      <c r="AU143" s="148" t="s">
        <v>82</v>
      </c>
      <c r="AV143" s="12" t="s">
        <v>82</v>
      </c>
      <c r="AW143" s="12" t="s">
        <v>33</v>
      </c>
      <c r="AX143" s="12" t="s">
        <v>80</v>
      </c>
      <c r="AY143" s="148" t="s">
        <v>120</v>
      </c>
    </row>
    <row r="144" spans="2:65" s="1" customFormat="1" ht="33" customHeight="1">
      <c r="B144" s="32"/>
      <c r="C144" s="128" t="s">
        <v>263</v>
      </c>
      <c r="D144" s="128" t="s">
        <v>122</v>
      </c>
      <c r="E144" s="129" t="s">
        <v>637</v>
      </c>
      <c r="F144" s="130" t="s">
        <v>638</v>
      </c>
      <c r="G144" s="131" t="s">
        <v>146</v>
      </c>
      <c r="H144" s="132">
        <v>121.834</v>
      </c>
      <c r="I144" s="133"/>
      <c r="J144" s="134">
        <f>ROUND(I144*H144,2)</f>
        <v>0</v>
      </c>
      <c r="K144" s="135"/>
      <c r="L144" s="32"/>
      <c r="M144" s="136" t="s">
        <v>19</v>
      </c>
      <c r="N144" s="137" t="s">
        <v>43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126</v>
      </c>
      <c r="AT144" s="140" t="s">
        <v>122</v>
      </c>
      <c r="AU144" s="140" t="s">
        <v>82</v>
      </c>
      <c r="AY144" s="17" t="s">
        <v>120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80</v>
      </c>
      <c r="BK144" s="141">
        <f>ROUND(I144*H144,2)</f>
        <v>0</v>
      </c>
      <c r="BL144" s="17" t="s">
        <v>126</v>
      </c>
      <c r="BM144" s="140" t="s">
        <v>639</v>
      </c>
    </row>
    <row r="145" spans="2:65" s="1" customFormat="1" ht="10">
      <c r="B145" s="32"/>
      <c r="D145" s="142" t="s">
        <v>128</v>
      </c>
      <c r="F145" s="143" t="s">
        <v>640</v>
      </c>
      <c r="I145" s="144"/>
      <c r="L145" s="32"/>
      <c r="M145" s="145"/>
      <c r="T145" s="53"/>
      <c r="AT145" s="17" t="s">
        <v>128</v>
      </c>
      <c r="AU145" s="17" t="s">
        <v>82</v>
      </c>
    </row>
    <row r="146" spans="2:65" s="1" customFormat="1" ht="21.75" customHeight="1">
      <c r="B146" s="32"/>
      <c r="C146" s="128" t="s">
        <v>238</v>
      </c>
      <c r="D146" s="128" t="s">
        <v>122</v>
      </c>
      <c r="E146" s="129" t="s">
        <v>641</v>
      </c>
      <c r="F146" s="130" t="s">
        <v>642</v>
      </c>
      <c r="G146" s="131" t="s">
        <v>166</v>
      </c>
      <c r="H146" s="132">
        <v>2.4E-2</v>
      </c>
      <c r="I146" s="133"/>
      <c r="J146" s="134">
        <f>ROUND(I146*H146,2)</f>
        <v>0</v>
      </c>
      <c r="K146" s="135"/>
      <c r="L146" s="32"/>
      <c r="M146" s="136" t="s">
        <v>19</v>
      </c>
      <c r="N146" s="137" t="s">
        <v>43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126</v>
      </c>
      <c r="AT146" s="140" t="s">
        <v>122</v>
      </c>
      <c r="AU146" s="140" t="s">
        <v>82</v>
      </c>
      <c r="AY146" s="17" t="s">
        <v>120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80</v>
      </c>
      <c r="BK146" s="141">
        <f>ROUND(I146*H146,2)</f>
        <v>0</v>
      </c>
      <c r="BL146" s="17" t="s">
        <v>126</v>
      </c>
      <c r="BM146" s="140" t="s">
        <v>643</v>
      </c>
    </row>
    <row r="147" spans="2:65" s="1" customFormat="1" ht="10">
      <c r="B147" s="32"/>
      <c r="D147" s="142" t="s">
        <v>128</v>
      </c>
      <c r="F147" s="143" t="s">
        <v>644</v>
      </c>
      <c r="I147" s="144"/>
      <c r="L147" s="32"/>
      <c r="M147" s="145"/>
      <c r="T147" s="53"/>
      <c r="AT147" s="17" t="s">
        <v>128</v>
      </c>
      <c r="AU147" s="17" t="s">
        <v>82</v>
      </c>
    </row>
    <row r="148" spans="2:65" s="1" customFormat="1" ht="21.75" customHeight="1">
      <c r="B148" s="32"/>
      <c r="C148" s="128" t="s">
        <v>276</v>
      </c>
      <c r="D148" s="128" t="s">
        <v>122</v>
      </c>
      <c r="E148" s="129" t="s">
        <v>645</v>
      </c>
      <c r="F148" s="130" t="s">
        <v>646</v>
      </c>
      <c r="G148" s="131" t="s">
        <v>166</v>
      </c>
      <c r="H148" s="132">
        <v>2.4E-2</v>
      </c>
      <c r="I148" s="133"/>
      <c r="J148" s="134">
        <f>ROUND(I148*H148,2)</f>
        <v>0</v>
      </c>
      <c r="K148" s="135"/>
      <c r="L148" s="32"/>
      <c r="M148" s="136" t="s">
        <v>19</v>
      </c>
      <c r="N148" s="137" t="s">
        <v>43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126</v>
      </c>
      <c r="AT148" s="140" t="s">
        <v>122</v>
      </c>
      <c r="AU148" s="140" t="s">
        <v>82</v>
      </c>
      <c r="AY148" s="17" t="s">
        <v>120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7" t="s">
        <v>80</v>
      </c>
      <c r="BK148" s="141">
        <f>ROUND(I148*H148,2)</f>
        <v>0</v>
      </c>
      <c r="BL148" s="17" t="s">
        <v>126</v>
      </c>
      <c r="BM148" s="140" t="s">
        <v>647</v>
      </c>
    </row>
    <row r="149" spans="2:65" s="1" customFormat="1" ht="10">
      <c r="B149" s="32"/>
      <c r="D149" s="142" t="s">
        <v>128</v>
      </c>
      <c r="F149" s="143" t="s">
        <v>648</v>
      </c>
      <c r="I149" s="144"/>
      <c r="L149" s="32"/>
      <c r="M149" s="145"/>
      <c r="T149" s="53"/>
      <c r="AT149" s="17" t="s">
        <v>128</v>
      </c>
      <c r="AU149" s="17" t="s">
        <v>82</v>
      </c>
    </row>
    <row r="150" spans="2:65" s="1" customFormat="1" ht="24.15" customHeight="1">
      <c r="B150" s="32"/>
      <c r="C150" s="128" t="s">
        <v>282</v>
      </c>
      <c r="D150" s="128" t="s">
        <v>122</v>
      </c>
      <c r="E150" s="129" t="s">
        <v>649</v>
      </c>
      <c r="F150" s="130" t="s">
        <v>650</v>
      </c>
      <c r="G150" s="131" t="s">
        <v>166</v>
      </c>
      <c r="H150" s="132">
        <v>9.7000000000000003E-2</v>
      </c>
      <c r="I150" s="133"/>
      <c r="J150" s="134">
        <f>ROUND(I150*H150,2)</f>
        <v>0</v>
      </c>
      <c r="K150" s="135"/>
      <c r="L150" s="32"/>
      <c r="M150" s="136" t="s">
        <v>19</v>
      </c>
      <c r="N150" s="137" t="s">
        <v>43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126</v>
      </c>
      <c r="AT150" s="140" t="s">
        <v>122</v>
      </c>
      <c r="AU150" s="140" t="s">
        <v>82</v>
      </c>
      <c r="AY150" s="17" t="s">
        <v>120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7" t="s">
        <v>80</v>
      </c>
      <c r="BK150" s="141">
        <f>ROUND(I150*H150,2)</f>
        <v>0</v>
      </c>
      <c r="BL150" s="17" t="s">
        <v>126</v>
      </c>
      <c r="BM150" s="140" t="s">
        <v>651</v>
      </c>
    </row>
    <row r="151" spans="2:65" s="1" customFormat="1" ht="10">
      <c r="B151" s="32"/>
      <c r="D151" s="142" t="s">
        <v>128</v>
      </c>
      <c r="F151" s="143" t="s">
        <v>652</v>
      </c>
      <c r="I151" s="144"/>
      <c r="L151" s="32"/>
      <c r="M151" s="145"/>
      <c r="T151" s="53"/>
      <c r="AT151" s="17" t="s">
        <v>128</v>
      </c>
      <c r="AU151" s="17" t="s">
        <v>82</v>
      </c>
    </row>
    <row r="152" spans="2:65" s="11" customFormat="1" ht="22.75" customHeight="1">
      <c r="B152" s="116"/>
      <c r="D152" s="117" t="s">
        <v>71</v>
      </c>
      <c r="E152" s="126" t="s">
        <v>82</v>
      </c>
      <c r="F152" s="126" t="s">
        <v>332</v>
      </c>
      <c r="I152" s="119"/>
      <c r="J152" s="127">
        <f>BK152</f>
        <v>0</v>
      </c>
      <c r="L152" s="116"/>
      <c r="M152" s="121"/>
      <c r="P152" s="122">
        <f>SUM(P153:P170)</f>
        <v>0</v>
      </c>
      <c r="R152" s="122">
        <f>SUM(R153:R170)</f>
        <v>206.21906428</v>
      </c>
      <c r="T152" s="123">
        <f>SUM(T153:T170)</f>
        <v>0</v>
      </c>
      <c r="AR152" s="117" t="s">
        <v>80</v>
      </c>
      <c r="AT152" s="124" t="s">
        <v>71</v>
      </c>
      <c r="AU152" s="124" t="s">
        <v>80</v>
      </c>
      <c r="AY152" s="117" t="s">
        <v>120</v>
      </c>
      <c r="BK152" s="125">
        <f>SUM(BK153:BK170)</f>
        <v>0</v>
      </c>
    </row>
    <row r="153" spans="2:65" s="1" customFormat="1" ht="37.75" customHeight="1">
      <c r="B153" s="32"/>
      <c r="C153" s="128" t="s">
        <v>287</v>
      </c>
      <c r="D153" s="128" t="s">
        <v>122</v>
      </c>
      <c r="E153" s="129" t="s">
        <v>653</v>
      </c>
      <c r="F153" s="130" t="s">
        <v>654</v>
      </c>
      <c r="G153" s="131" t="s">
        <v>146</v>
      </c>
      <c r="H153" s="132">
        <v>54.09</v>
      </c>
      <c r="I153" s="133"/>
      <c r="J153" s="134">
        <f>ROUND(I153*H153,2)</f>
        <v>0</v>
      </c>
      <c r="K153" s="135"/>
      <c r="L153" s="32"/>
      <c r="M153" s="136" t="s">
        <v>19</v>
      </c>
      <c r="N153" s="137" t="s">
        <v>43</v>
      </c>
      <c r="P153" s="138">
        <f>O153*H153</f>
        <v>0</v>
      </c>
      <c r="Q153" s="138">
        <v>1.7000000000000001E-4</v>
      </c>
      <c r="R153" s="138">
        <f>Q153*H153</f>
        <v>9.1953000000000017E-3</v>
      </c>
      <c r="S153" s="138">
        <v>0</v>
      </c>
      <c r="T153" s="139">
        <f>S153*H153</f>
        <v>0</v>
      </c>
      <c r="AR153" s="140" t="s">
        <v>126</v>
      </c>
      <c r="AT153" s="140" t="s">
        <v>122</v>
      </c>
      <c r="AU153" s="140" t="s">
        <v>82</v>
      </c>
      <c r="AY153" s="17" t="s">
        <v>120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80</v>
      </c>
      <c r="BK153" s="141">
        <f>ROUND(I153*H153,2)</f>
        <v>0</v>
      </c>
      <c r="BL153" s="17" t="s">
        <v>126</v>
      </c>
      <c r="BM153" s="140" t="s">
        <v>655</v>
      </c>
    </row>
    <row r="154" spans="2:65" s="1" customFormat="1" ht="10">
      <c r="B154" s="32"/>
      <c r="D154" s="142" t="s">
        <v>128</v>
      </c>
      <c r="F154" s="143" t="s">
        <v>656</v>
      </c>
      <c r="I154" s="144"/>
      <c r="L154" s="32"/>
      <c r="M154" s="145"/>
      <c r="T154" s="53"/>
      <c r="AT154" s="17" t="s">
        <v>128</v>
      </c>
      <c r="AU154" s="17" t="s">
        <v>82</v>
      </c>
    </row>
    <row r="155" spans="2:65" s="1" customFormat="1" ht="24.15" customHeight="1">
      <c r="B155" s="32"/>
      <c r="C155" s="167" t="s">
        <v>298</v>
      </c>
      <c r="D155" s="167" t="s">
        <v>271</v>
      </c>
      <c r="E155" s="168" t="s">
        <v>358</v>
      </c>
      <c r="F155" s="169" t="s">
        <v>359</v>
      </c>
      <c r="G155" s="170" t="s">
        <v>146</v>
      </c>
      <c r="H155" s="171">
        <v>64.908000000000001</v>
      </c>
      <c r="I155" s="172"/>
      <c r="J155" s="173">
        <f>ROUND(I155*H155,2)</f>
        <v>0</v>
      </c>
      <c r="K155" s="174"/>
      <c r="L155" s="175"/>
      <c r="M155" s="176" t="s">
        <v>19</v>
      </c>
      <c r="N155" s="177" t="s">
        <v>43</v>
      </c>
      <c r="P155" s="138">
        <f>O155*H155</f>
        <v>0</v>
      </c>
      <c r="Q155" s="138">
        <v>2.9999999999999997E-4</v>
      </c>
      <c r="R155" s="138">
        <f>Q155*H155</f>
        <v>1.9472399999999997E-2</v>
      </c>
      <c r="S155" s="138">
        <v>0</v>
      </c>
      <c r="T155" s="139">
        <f>S155*H155</f>
        <v>0</v>
      </c>
      <c r="AR155" s="140" t="s">
        <v>163</v>
      </c>
      <c r="AT155" s="140" t="s">
        <v>271</v>
      </c>
      <c r="AU155" s="140" t="s">
        <v>82</v>
      </c>
      <c r="AY155" s="17" t="s">
        <v>120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80</v>
      </c>
      <c r="BK155" s="141">
        <f>ROUND(I155*H155,2)</f>
        <v>0</v>
      </c>
      <c r="BL155" s="17" t="s">
        <v>126</v>
      </c>
      <c r="BM155" s="140" t="s">
        <v>657</v>
      </c>
    </row>
    <row r="156" spans="2:65" s="1" customFormat="1" ht="66.75" customHeight="1">
      <c r="B156" s="32"/>
      <c r="C156" s="128" t="s">
        <v>303</v>
      </c>
      <c r="D156" s="128" t="s">
        <v>122</v>
      </c>
      <c r="E156" s="129" t="s">
        <v>658</v>
      </c>
      <c r="F156" s="130" t="s">
        <v>659</v>
      </c>
      <c r="G156" s="131" t="s">
        <v>342</v>
      </c>
      <c r="H156" s="132">
        <v>31.55</v>
      </c>
      <c r="I156" s="133"/>
      <c r="J156" s="134">
        <f>ROUND(I156*H156,2)</f>
        <v>0</v>
      </c>
      <c r="K156" s="135"/>
      <c r="L156" s="32"/>
      <c r="M156" s="136" t="s">
        <v>19</v>
      </c>
      <c r="N156" s="137" t="s">
        <v>43</v>
      </c>
      <c r="P156" s="138">
        <f>O156*H156</f>
        <v>0</v>
      </c>
      <c r="Q156" s="138">
        <v>0.28736</v>
      </c>
      <c r="R156" s="138">
        <f>Q156*H156</f>
        <v>9.0662079999999996</v>
      </c>
      <c r="S156" s="138">
        <v>0</v>
      </c>
      <c r="T156" s="139">
        <f>S156*H156</f>
        <v>0</v>
      </c>
      <c r="AR156" s="140" t="s">
        <v>126</v>
      </c>
      <c r="AT156" s="140" t="s">
        <v>122</v>
      </c>
      <c r="AU156" s="140" t="s">
        <v>82</v>
      </c>
      <c r="AY156" s="17" t="s">
        <v>120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80</v>
      </c>
      <c r="BK156" s="141">
        <f>ROUND(I156*H156,2)</f>
        <v>0</v>
      </c>
      <c r="BL156" s="17" t="s">
        <v>126</v>
      </c>
      <c r="BM156" s="140" t="s">
        <v>660</v>
      </c>
    </row>
    <row r="157" spans="2:65" s="1" customFormat="1" ht="10">
      <c r="B157" s="32"/>
      <c r="D157" s="142" t="s">
        <v>128</v>
      </c>
      <c r="F157" s="143" t="s">
        <v>661</v>
      </c>
      <c r="I157" s="144"/>
      <c r="L157" s="32"/>
      <c r="M157" s="145"/>
      <c r="T157" s="53"/>
      <c r="AT157" s="17" t="s">
        <v>128</v>
      </c>
      <c r="AU157" s="17" t="s">
        <v>82</v>
      </c>
    </row>
    <row r="158" spans="2:65" s="1" customFormat="1" ht="37.75" customHeight="1">
      <c r="B158" s="32"/>
      <c r="C158" s="128" t="s">
        <v>309</v>
      </c>
      <c r="D158" s="128" t="s">
        <v>122</v>
      </c>
      <c r="E158" s="129" t="s">
        <v>662</v>
      </c>
      <c r="F158" s="130" t="s">
        <v>663</v>
      </c>
      <c r="G158" s="131" t="s">
        <v>146</v>
      </c>
      <c r="H158" s="132">
        <v>77.596000000000004</v>
      </c>
      <c r="I158" s="133"/>
      <c r="J158" s="134">
        <f>ROUND(I158*H158,2)</f>
        <v>0</v>
      </c>
      <c r="K158" s="135"/>
      <c r="L158" s="32"/>
      <c r="M158" s="136" t="s">
        <v>19</v>
      </c>
      <c r="N158" s="137" t="s">
        <v>43</v>
      </c>
      <c r="P158" s="138">
        <f>O158*H158</f>
        <v>0</v>
      </c>
      <c r="Q158" s="138">
        <v>1E-4</v>
      </c>
      <c r="R158" s="138">
        <f>Q158*H158</f>
        <v>7.759600000000001E-3</v>
      </c>
      <c r="S158" s="138">
        <v>0</v>
      </c>
      <c r="T158" s="139">
        <f>S158*H158</f>
        <v>0</v>
      </c>
      <c r="AR158" s="140" t="s">
        <v>126</v>
      </c>
      <c r="AT158" s="140" t="s">
        <v>122</v>
      </c>
      <c r="AU158" s="140" t="s">
        <v>82</v>
      </c>
      <c r="AY158" s="17" t="s">
        <v>120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80</v>
      </c>
      <c r="BK158" s="141">
        <f>ROUND(I158*H158,2)</f>
        <v>0</v>
      </c>
      <c r="BL158" s="17" t="s">
        <v>126</v>
      </c>
      <c r="BM158" s="140" t="s">
        <v>664</v>
      </c>
    </row>
    <row r="159" spans="2:65" s="1" customFormat="1" ht="10">
      <c r="B159" s="32"/>
      <c r="D159" s="142" t="s">
        <v>128</v>
      </c>
      <c r="F159" s="143" t="s">
        <v>665</v>
      </c>
      <c r="I159" s="144"/>
      <c r="L159" s="32"/>
      <c r="M159" s="145"/>
      <c r="T159" s="53"/>
      <c r="AT159" s="17" t="s">
        <v>128</v>
      </c>
      <c r="AU159" s="17" t="s">
        <v>82</v>
      </c>
    </row>
    <row r="160" spans="2:65" s="1" customFormat="1" ht="24.15" customHeight="1">
      <c r="B160" s="32"/>
      <c r="C160" s="167" t="s">
        <v>314</v>
      </c>
      <c r="D160" s="167" t="s">
        <v>271</v>
      </c>
      <c r="E160" s="168" t="s">
        <v>666</v>
      </c>
      <c r="F160" s="169" t="s">
        <v>667</v>
      </c>
      <c r="G160" s="170" t="s">
        <v>146</v>
      </c>
      <c r="H160" s="171">
        <v>85.355999999999995</v>
      </c>
      <c r="I160" s="172"/>
      <c r="J160" s="173">
        <f>ROUND(I160*H160,2)</f>
        <v>0</v>
      </c>
      <c r="K160" s="174"/>
      <c r="L160" s="175"/>
      <c r="M160" s="176" t="s">
        <v>19</v>
      </c>
      <c r="N160" s="177" t="s">
        <v>43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163</v>
      </c>
      <c r="AT160" s="140" t="s">
        <v>271</v>
      </c>
      <c r="AU160" s="140" t="s">
        <v>82</v>
      </c>
      <c r="AY160" s="17" t="s">
        <v>120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7" t="s">
        <v>80</v>
      </c>
      <c r="BK160" s="141">
        <f>ROUND(I160*H160,2)</f>
        <v>0</v>
      </c>
      <c r="BL160" s="17" t="s">
        <v>126</v>
      </c>
      <c r="BM160" s="140" t="s">
        <v>668</v>
      </c>
    </row>
    <row r="161" spans="2:65" s="1" customFormat="1" ht="37.75" customHeight="1">
      <c r="B161" s="32"/>
      <c r="C161" s="128" t="s">
        <v>321</v>
      </c>
      <c r="D161" s="128" t="s">
        <v>122</v>
      </c>
      <c r="E161" s="129" t="s">
        <v>669</v>
      </c>
      <c r="F161" s="130" t="s">
        <v>670</v>
      </c>
      <c r="G161" s="131" t="s">
        <v>166</v>
      </c>
      <c r="H161" s="132">
        <v>73.274000000000001</v>
      </c>
      <c r="I161" s="133"/>
      <c r="J161" s="134">
        <f>ROUND(I161*H161,2)</f>
        <v>0</v>
      </c>
      <c r="K161" s="135"/>
      <c r="L161" s="32"/>
      <c r="M161" s="136" t="s">
        <v>19</v>
      </c>
      <c r="N161" s="137" t="s">
        <v>43</v>
      </c>
      <c r="P161" s="138">
        <f>O161*H161</f>
        <v>0</v>
      </c>
      <c r="Q161" s="138">
        <v>2.5505399999999998</v>
      </c>
      <c r="R161" s="138">
        <f>Q161*H161</f>
        <v>186.88826795999998</v>
      </c>
      <c r="S161" s="138">
        <v>0</v>
      </c>
      <c r="T161" s="139">
        <f>S161*H161</f>
        <v>0</v>
      </c>
      <c r="AR161" s="140" t="s">
        <v>126</v>
      </c>
      <c r="AT161" s="140" t="s">
        <v>122</v>
      </c>
      <c r="AU161" s="140" t="s">
        <v>82</v>
      </c>
      <c r="AY161" s="17" t="s">
        <v>120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80</v>
      </c>
      <c r="BK161" s="141">
        <f>ROUND(I161*H161,2)</f>
        <v>0</v>
      </c>
      <c r="BL161" s="17" t="s">
        <v>126</v>
      </c>
      <c r="BM161" s="140" t="s">
        <v>671</v>
      </c>
    </row>
    <row r="162" spans="2:65" s="1" customFormat="1" ht="10">
      <c r="B162" s="32"/>
      <c r="D162" s="142" t="s">
        <v>128</v>
      </c>
      <c r="F162" s="143" t="s">
        <v>672</v>
      </c>
      <c r="I162" s="144"/>
      <c r="L162" s="32"/>
      <c r="M162" s="145"/>
      <c r="T162" s="53"/>
      <c r="AT162" s="17" t="s">
        <v>128</v>
      </c>
      <c r="AU162" s="17" t="s">
        <v>82</v>
      </c>
    </row>
    <row r="163" spans="2:65" s="1" customFormat="1" ht="24.15" customHeight="1">
      <c r="B163" s="32"/>
      <c r="C163" s="128" t="s">
        <v>327</v>
      </c>
      <c r="D163" s="128" t="s">
        <v>122</v>
      </c>
      <c r="E163" s="129" t="s">
        <v>673</v>
      </c>
      <c r="F163" s="130" t="s">
        <v>674</v>
      </c>
      <c r="G163" s="131" t="s">
        <v>146</v>
      </c>
      <c r="H163" s="132">
        <v>77.872</v>
      </c>
      <c r="I163" s="133"/>
      <c r="J163" s="134">
        <f>ROUND(I163*H163,2)</f>
        <v>0</v>
      </c>
      <c r="K163" s="135"/>
      <c r="L163" s="32"/>
      <c r="M163" s="136" t="s">
        <v>19</v>
      </c>
      <c r="N163" s="137" t="s">
        <v>43</v>
      </c>
      <c r="P163" s="138">
        <f>O163*H163</f>
        <v>0</v>
      </c>
      <c r="Q163" s="138">
        <v>1.2999999999999999E-3</v>
      </c>
      <c r="R163" s="138">
        <f>Q163*H163</f>
        <v>0.10123359999999999</v>
      </c>
      <c r="S163" s="138">
        <v>0</v>
      </c>
      <c r="T163" s="139">
        <f>S163*H163</f>
        <v>0</v>
      </c>
      <c r="AR163" s="140" t="s">
        <v>126</v>
      </c>
      <c r="AT163" s="140" t="s">
        <v>122</v>
      </c>
      <c r="AU163" s="140" t="s">
        <v>82</v>
      </c>
      <c r="AY163" s="17" t="s">
        <v>120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80</v>
      </c>
      <c r="BK163" s="141">
        <f>ROUND(I163*H163,2)</f>
        <v>0</v>
      </c>
      <c r="BL163" s="17" t="s">
        <v>126</v>
      </c>
      <c r="BM163" s="140" t="s">
        <v>675</v>
      </c>
    </row>
    <row r="164" spans="2:65" s="1" customFormat="1" ht="10">
      <c r="B164" s="32"/>
      <c r="D164" s="142" t="s">
        <v>128</v>
      </c>
      <c r="F164" s="143" t="s">
        <v>676</v>
      </c>
      <c r="I164" s="144"/>
      <c r="L164" s="32"/>
      <c r="M164" s="145"/>
      <c r="T164" s="53"/>
      <c r="AT164" s="17" t="s">
        <v>128</v>
      </c>
      <c r="AU164" s="17" t="s">
        <v>82</v>
      </c>
    </row>
    <row r="165" spans="2:65" s="1" customFormat="1" ht="24.15" customHeight="1">
      <c r="B165" s="32"/>
      <c r="C165" s="128" t="s">
        <v>333</v>
      </c>
      <c r="D165" s="128" t="s">
        <v>122</v>
      </c>
      <c r="E165" s="129" t="s">
        <v>677</v>
      </c>
      <c r="F165" s="130" t="s">
        <v>678</v>
      </c>
      <c r="G165" s="131" t="s">
        <v>146</v>
      </c>
      <c r="H165" s="132">
        <v>77.872</v>
      </c>
      <c r="I165" s="133"/>
      <c r="J165" s="134">
        <f>ROUND(I165*H165,2)</f>
        <v>0</v>
      </c>
      <c r="K165" s="135"/>
      <c r="L165" s="32"/>
      <c r="M165" s="136" t="s">
        <v>19</v>
      </c>
      <c r="N165" s="137" t="s">
        <v>43</v>
      </c>
      <c r="P165" s="138">
        <f>O165*H165</f>
        <v>0</v>
      </c>
      <c r="Q165" s="138">
        <v>4.0000000000000003E-5</v>
      </c>
      <c r="R165" s="138">
        <f>Q165*H165</f>
        <v>3.1148800000000004E-3</v>
      </c>
      <c r="S165" s="138">
        <v>0</v>
      </c>
      <c r="T165" s="139">
        <f>S165*H165</f>
        <v>0</v>
      </c>
      <c r="AR165" s="140" t="s">
        <v>126</v>
      </c>
      <c r="AT165" s="140" t="s">
        <v>122</v>
      </c>
      <c r="AU165" s="140" t="s">
        <v>82</v>
      </c>
      <c r="AY165" s="17" t="s">
        <v>120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80</v>
      </c>
      <c r="BK165" s="141">
        <f>ROUND(I165*H165,2)</f>
        <v>0</v>
      </c>
      <c r="BL165" s="17" t="s">
        <v>126</v>
      </c>
      <c r="BM165" s="140" t="s">
        <v>679</v>
      </c>
    </row>
    <row r="166" spans="2:65" s="1" customFormat="1" ht="10">
      <c r="B166" s="32"/>
      <c r="D166" s="142" t="s">
        <v>128</v>
      </c>
      <c r="F166" s="143" t="s">
        <v>680</v>
      </c>
      <c r="I166" s="144"/>
      <c r="L166" s="32"/>
      <c r="M166" s="145"/>
      <c r="T166" s="53"/>
      <c r="AT166" s="17" t="s">
        <v>128</v>
      </c>
      <c r="AU166" s="17" t="s">
        <v>82</v>
      </c>
    </row>
    <row r="167" spans="2:65" s="1" customFormat="1" ht="33" customHeight="1">
      <c r="B167" s="32"/>
      <c r="C167" s="128" t="s">
        <v>339</v>
      </c>
      <c r="D167" s="128" t="s">
        <v>122</v>
      </c>
      <c r="E167" s="129" t="s">
        <v>681</v>
      </c>
      <c r="F167" s="130" t="s">
        <v>682</v>
      </c>
      <c r="G167" s="131" t="s">
        <v>259</v>
      </c>
      <c r="H167" s="132">
        <v>8.7929999999999993</v>
      </c>
      <c r="I167" s="133"/>
      <c r="J167" s="134">
        <f>ROUND(I167*H167,2)</f>
        <v>0</v>
      </c>
      <c r="K167" s="135"/>
      <c r="L167" s="32"/>
      <c r="M167" s="136" t="s">
        <v>19</v>
      </c>
      <c r="N167" s="137" t="s">
        <v>43</v>
      </c>
      <c r="P167" s="138">
        <f>O167*H167</f>
        <v>0</v>
      </c>
      <c r="Q167" s="138">
        <v>1.0383</v>
      </c>
      <c r="R167" s="138">
        <f>Q167*H167</f>
        <v>9.1297718999999997</v>
      </c>
      <c r="S167" s="138">
        <v>0</v>
      </c>
      <c r="T167" s="139">
        <f>S167*H167</f>
        <v>0</v>
      </c>
      <c r="AR167" s="140" t="s">
        <v>126</v>
      </c>
      <c r="AT167" s="140" t="s">
        <v>122</v>
      </c>
      <c r="AU167" s="140" t="s">
        <v>82</v>
      </c>
      <c r="AY167" s="17" t="s">
        <v>120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80</v>
      </c>
      <c r="BK167" s="141">
        <f>ROUND(I167*H167,2)</f>
        <v>0</v>
      </c>
      <c r="BL167" s="17" t="s">
        <v>126</v>
      </c>
      <c r="BM167" s="140" t="s">
        <v>683</v>
      </c>
    </row>
    <row r="168" spans="2:65" s="1" customFormat="1" ht="10">
      <c r="B168" s="32"/>
      <c r="D168" s="142" t="s">
        <v>128</v>
      </c>
      <c r="F168" s="143" t="s">
        <v>684</v>
      </c>
      <c r="I168" s="144"/>
      <c r="L168" s="32"/>
      <c r="M168" s="145"/>
      <c r="T168" s="53"/>
      <c r="AT168" s="17" t="s">
        <v>128</v>
      </c>
      <c r="AU168" s="17" t="s">
        <v>82</v>
      </c>
    </row>
    <row r="169" spans="2:65" s="1" customFormat="1" ht="24.15" customHeight="1">
      <c r="B169" s="32"/>
      <c r="C169" s="128" t="s">
        <v>347</v>
      </c>
      <c r="D169" s="128" t="s">
        <v>122</v>
      </c>
      <c r="E169" s="129" t="s">
        <v>685</v>
      </c>
      <c r="F169" s="130" t="s">
        <v>686</v>
      </c>
      <c r="G169" s="131" t="s">
        <v>166</v>
      </c>
      <c r="H169" s="132">
        <v>0.432</v>
      </c>
      <c r="I169" s="133"/>
      <c r="J169" s="134">
        <f>ROUND(I169*H169,2)</f>
        <v>0</v>
      </c>
      <c r="K169" s="135"/>
      <c r="L169" s="32"/>
      <c r="M169" s="136" t="s">
        <v>19</v>
      </c>
      <c r="N169" s="137" t="s">
        <v>43</v>
      </c>
      <c r="P169" s="138">
        <f>O169*H169</f>
        <v>0</v>
      </c>
      <c r="Q169" s="138">
        <v>2.3010199999999998</v>
      </c>
      <c r="R169" s="138">
        <f>Q169*H169</f>
        <v>0.99404063999999992</v>
      </c>
      <c r="S169" s="138">
        <v>0</v>
      </c>
      <c r="T169" s="139">
        <f>S169*H169</f>
        <v>0</v>
      </c>
      <c r="AR169" s="140" t="s">
        <v>126</v>
      </c>
      <c r="AT169" s="140" t="s">
        <v>122</v>
      </c>
      <c r="AU169" s="140" t="s">
        <v>82</v>
      </c>
      <c r="AY169" s="17" t="s">
        <v>120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7" t="s">
        <v>80</v>
      </c>
      <c r="BK169" s="141">
        <f>ROUND(I169*H169,2)</f>
        <v>0</v>
      </c>
      <c r="BL169" s="17" t="s">
        <v>126</v>
      </c>
      <c r="BM169" s="140" t="s">
        <v>687</v>
      </c>
    </row>
    <row r="170" spans="2:65" s="1" customFormat="1" ht="10">
      <c r="B170" s="32"/>
      <c r="D170" s="142" t="s">
        <v>128</v>
      </c>
      <c r="F170" s="143" t="s">
        <v>688</v>
      </c>
      <c r="I170" s="144"/>
      <c r="L170" s="32"/>
      <c r="M170" s="145"/>
      <c r="T170" s="53"/>
      <c r="AT170" s="17" t="s">
        <v>128</v>
      </c>
      <c r="AU170" s="17" t="s">
        <v>82</v>
      </c>
    </row>
    <row r="171" spans="2:65" s="11" customFormat="1" ht="22.75" customHeight="1">
      <c r="B171" s="116"/>
      <c r="D171" s="117" t="s">
        <v>71</v>
      </c>
      <c r="E171" s="126" t="s">
        <v>134</v>
      </c>
      <c r="F171" s="126" t="s">
        <v>689</v>
      </c>
      <c r="I171" s="119"/>
      <c r="J171" s="127">
        <f>BK171</f>
        <v>0</v>
      </c>
      <c r="L171" s="116"/>
      <c r="M171" s="121"/>
      <c r="P171" s="122">
        <f>SUM(P172:P202)</f>
        <v>0</v>
      </c>
      <c r="R171" s="122">
        <f>SUM(R172:R202)</f>
        <v>358.87136106999992</v>
      </c>
      <c r="T171" s="123">
        <f>SUM(T172:T202)</f>
        <v>0</v>
      </c>
      <c r="AR171" s="117" t="s">
        <v>80</v>
      </c>
      <c r="AT171" s="124" t="s">
        <v>71</v>
      </c>
      <c r="AU171" s="124" t="s">
        <v>80</v>
      </c>
      <c r="AY171" s="117" t="s">
        <v>120</v>
      </c>
      <c r="BK171" s="125">
        <f>SUM(BK172:BK202)</f>
        <v>0</v>
      </c>
    </row>
    <row r="172" spans="2:65" s="1" customFormat="1" ht="24.15" customHeight="1">
      <c r="B172" s="32"/>
      <c r="C172" s="128" t="s">
        <v>351</v>
      </c>
      <c r="D172" s="128" t="s">
        <v>122</v>
      </c>
      <c r="E172" s="129" t="s">
        <v>690</v>
      </c>
      <c r="F172" s="130" t="s">
        <v>691</v>
      </c>
      <c r="G172" s="131" t="s">
        <v>125</v>
      </c>
      <c r="H172" s="132">
        <v>32</v>
      </c>
      <c r="I172" s="133"/>
      <c r="J172" s="134">
        <f>ROUND(I172*H172,2)</f>
        <v>0</v>
      </c>
      <c r="K172" s="135"/>
      <c r="L172" s="32"/>
      <c r="M172" s="136" t="s">
        <v>19</v>
      </c>
      <c r="N172" s="137" t="s">
        <v>43</v>
      </c>
      <c r="P172" s="138">
        <f>O172*H172</f>
        <v>0</v>
      </c>
      <c r="Q172" s="138">
        <v>3.3E-4</v>
      </c>
      <c r="R172" s="138">
        <f>Q172*H172</f>
        <v>1.056E-2</v>
      </c>
      <c r="S172" s="138">
        <v>0</v>
      </c>
      <c r="T172" s="139">
        <f>S172*H172</f>
        <v>0</v>
      </c>
      <c r="AR172" s="140" t="s">
        <v>126</v>
      </c>
      <c r="AT172" s="140" t="s">
        <v>122</v>
      </c>
      <c r="AU172" s="140" t="s">
        <v>82</v>
      </c>
      <c r="AY172" s="17" t="s">
        <v>120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80</v>
      </c>
      <c r="BK172" s="141">
        <f>ROUND(I172*H172,2)</f>
        <v>0</v>
      </c>
      <c r="BL172" s="17" t="s">
        <v>126</v>
      </c>
      <c r="BM172" s="140" t="s">
        <v>692</v>
      </c>
    </row>
    <row r="173" spans="2:65" s="1" customFormat="1" ht="10">
      <c r="B173" s="32"/>
      <c r="D173" s="142" t="s">
        <v>128</v>
      </c>
      <c r="F173" s="143" t="s">
        <v>693</v>
      </c>
      <c r="I173" s="144"/>
      <c r="L173" s="32"/>
      <c r="M173" s="145"/>
      <c r="T173" s="53"/>
      <c r="AT173" s="17" t="s">
        <v>128</v>
      </c>
      <c r="AU173" s="17" t="s">
        <v>82</v>
      </c>
    </row>
    <row r="174" spans="2:65" s="1" customFormat="1" ht="16.5" customHeight="1">
      <c r="B174" s="32"/>
      <c r="C174" s="167" t="s">
        <v>357</v>
      </c>
      <c r="D174" s="167" t="s">
        <v>271</v>
      </c>
      <c r="E174" s="168" t="s">
        <v>694</v>
      </c>
      <c r="F174" s="169" t="s">
        <v>695</v>
      </c>
      <c r="G174" s="170" t="s">
        <v>324</v>
      </c>
      <c r="H174" s="171">
        <v>224</v>
      </c>
      <c r="I174" s="172"/>
      <c r="J174" s="173">
        <f>ROUND(I174*H174,2)</f>
        <v>0</v>
      </c>
      <c r="K174" s="174"/>
      <c r="L174" s="175"/>
      <c r="M174" s="176" t="s">
        <v>19</v>
      </c>
      <c r="N174" s="177" t="s">
        <v>43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163</v>
      </c>
      <c r="AT174" s="140" t="s">
        <v>271</v>
      </c>
      <c r="AU174" s="140" t="s">
        <v>82</v>
      </c>
      <c r="AY174" s="17" t="s">
        <v>120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80</v>
      </c>
      <c r="BK174" s="141">
        <f>ROUND(I174*H174,2)</f>
        <v>0</v>
      </c>
      <c r="BL174" s="17" t="s">
        <v>126</v>
      </c>
      <c r="BM174" s="140" t="s">
        <v>696</v>
      </c>
    </row>
    <row r="175" spans="2:65" s="1" customFormat="1" ht="24.15" customHeight="1">
      <c r="B175" s="32"/>
      <c r="C175" s="128" t="s">
        <v>362</v>
      </c>
      <c r="D175" s="128" t="s">
        <v>122</v>
      </c>
      <c r="E175" s="129" t="s">
        <v>697</v>
      </c>
      <c r="F175" s="130" t="s">
        <v>698</v>
      </c>
      <c r="G175" s="131" t="s">
        <v>166</v>
      </c>
      <c r="H175" s="132">
        <v>5.5289999999999999</v>
      </c>
      <c r="I175" s="133"/>
      <c r="J175" s="134">
        <f>ROUND(I175*H175,2)</f>
        <v>0</v>
      </c>
      <c r="K175" s="135"/>
      <c r="L175" s="32"/>
      <c r="M175" s="136" t="s">
        <v>19</v>
      </c>
      <c r="N175" s="137" t="s">
        <v>43</v>
      </c>
      <c r="P175" s="138">
        <f>O175*H175</f>
        <v>0</v>
      </c>
      <c r="Q175" s="138">
        <v>2.5021499999999999</v>
      </c>
      <c r="R175" s="138">
        <f>Q175*H175</f>
        <v>13.834387349999998</v>
      </c>
      <c r="S175" s="138">
        <v>0</v>
      </c>
      <c r="T175" s="139">
        <f>S175*H175</f>
        <v>0</v>
      </c>
      <c r="AR175" s="140" t="s">
        <v>126</v>
      </c>
      <c r="AT175" s="140" t="s">
        <v>122</v>
      </c>
      <c r="AU175" s="140" t="s">
        <v>82</v>
      </c>
      <c r="AY175" s="17" t="s">
        <v>120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80</v>
      </c>
      <c r="BK175" s="141">
        <f>ROUND(I175*H175,2)</f>
        <v>0</v>
      </c>
      <c r="BL175" s="17" t="s">
        <v>126</v>
      </c>
      <c r="BM175" s="140" t="s">
        <v>699</v>
      </c>
    </row>
    <row r="176" spans="2:65" s="1" customFormat="1" ht="10">
      <c r="B176" s="32"/>
      <c r="D176" s="142" t="s">
        <v>128</v>
      </c>
      <c r="F176" s="143" t="s">
        <v>700</v>
      </c>
      <c r="I176" s="144"/>
      <c r="L176" s="32"/>
      <c r="M176" s="145"/>
      <c r="T176" s="53"/>
      <c r="AT176" s="17" t="s">
        <v>128</v>
      </c>
      <c r="AU176" s="17" t="s">
        <v>82</v>
      </c>
    </row>
    <row r="177" spans="2:65" s="1" customFormat="1" ht="33" customHeight="1">
      <c r="B177" s="32"/>
      <c r="C177" s="128" t="s">
        <v>374</v>
      </c>
      <c r="D177" s="128" t="s">
        <v>122</v>
      </c>
      <c r="E177" s="129" t="s">
        <v>701</v>
      </c>
      <c r="F177" s="130" t="s">
        <v>702</v>
      </c>
      <c r="G177" s="131" t="s">
        <v>146</v>
      </c>
      <c r="H177" s="132">
        <v>14.191000000000001</v>
      </c>
      <c r="I177" s="133"/>
      <c r="J177" s="134">
        <f>ROUND(I177*H177,2)</f>
        <v>0</v>
      </c>
      <c r="K177" s="135"/>
      <c r="L177" s="32"/>
      <c r="M177" s="136" t="s">
        <v>19</v>
      </c>
      <c r="N177" s="137" t="s">
        <v>43</v>
      </c>
      <c r="P177" s="138">
        <f>O177*H177</f>
        <v>0</v>
      </c>
      <c r="Q177" s="138">
        <v>2.5190000000000001E-2</v>
      </c>
      <c r="R177" s="138">
        <f>Q177*H177</f>
        <v>0.35747129000000005</v>
      </c>
      <c r="S177" s="138">
        <v>0</v>
      </c>
      <c r="T177" s="139">
        <f>S177*H177</f>
        <v>0</v>
      </c>
      <c r="AR177" s="140" t="s">
        <v>126</v>
      </c>
      <c r="AT177" s="140" t="s">
        <v>122</v>
      </c>
      <c r="AU177" s="140" t="s">
        <v>82</v>
      </c>
      <c r="AY177" s="17" t="s">
        <v>120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80</v>
      </c>
      <c r="BK177" s="141">
        <f>ROUND(I177*H177,2)</f>
        <v>0</v>
      </c>
      <c r="BL177" s="17" t="s">
        <v>126</v>
      </c>
      <c r="BM177" s="140" t="s">
        <v>703</v>
      </c>
    </row>
    <row r="178" spans="2:65" s="1" customFormat="1" ht="10">
      <c r="B178" s="32"/>
      <c r="D178" s="142" t="s">
        <v>128</v>
      </c>
      <c r="F178" s="143" t="s">
        <v>704</v>
      </c>
      <c r="I178" s="144"/>
      <c r="L178" s="32"/>
      <c r="M178" s="145"/>
      <c r="T178" s="53"/>
      <c r="AT178" s="17" t="s">
        <v>128</v>
      </c>
      <c r="AU178" s="17" t="s">
        <v>82</v>
      </c>
    </row>
    <row r="179" spans="2:65" s="1" customFormat="1" ht="37.75" customHeight="1">
      <c r="B179" s="32"/>
      <c r="C179" s="128" t="s">
        <v>381</v>
      </c>
      <c r="D179" s="128" t="s">
        <v>122</v>
      </c>
      <c r="E179" s="129" t="s">
        <v>705</v>
      </c>
      <c r="F179" s="130" t="s">
        <v>706</v>
      </c>
      <c r="G179" s="131" t="s">
        <v>146</v>
      </c>
      <c r="H179" s="132">
        <v>14.191000000000001</v>
      </c>
      <c r="I179" s="133"/>
      <c r="J179" s="134">
        <f>ROUND(I179*H179,2)</f>
        <v>0</v>
      </c>
      <c r="K179" s="135"/>
      <c r="L179" s="32"/>
      <c r="M179" s="136" t="s">
        <v>19</v>
      </c>
      <c r="N179" s="137" t="s">
        <v>43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126</v>
      </c>
      <c r="AT179" s="140" t="s">
        <v>122</v>
      </c>
      <c r="AU179" s="140" t="s">
        <v>82</v>
      </c>
      <c r="AY179" s="17" t="s">
        <v>120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7" t="s">
        <v>80</v>
      </c>
      <c r="BK179" s="141">
        <f>ROUND(I179*H179,2)</f>
        <v>0</v>
      </c>
      <c r="BL179" s="17" t="s">
        <v>126</v>
      </c>
      <c r="BM179" s="140" t="s">
        <v>707</v>
      </c>
    </row>
    <row r="180" spans="2:65" s="1" customFormat="1" ht="10">
      <c r="B180" s="32"/>
      <c r="D180" s="142" t="s">
        <v>128</v>
      </c>
      <c r="F180" s="143" t="s">
        <v>708</v>
      </c>
      <c r="I180" s="144"/>
      <c r="L180" s="32"/>
      <c r="M180" s="145"/>
      <c r="T180" s="53"/>
      <c r="AT180" s="17" t="s">
        <v>128</v>
      </c>
      <c r="AU180" s="17" t="s">
        <v>82</v>
      </c>
    </row>
    <row r="181" spans="2:65" s="1" customFormat="1" ht="24.15" customHeight="1">
      <c r="B181" s="32"/>
      <c r="C181" s="128" t="s">
        <v>388</v>
      </c>
      <c r="D181" s="128" t="s">
        <v>122</v>
      </c>
      <c r="E181" s="129" t="s">
        <v>709</v>
      </c>
      <c r="F181" s="130" t="s">
        <v>710</v>
      </c>
      <c r="G181" s="131" t="s">
        <v>259</v>
      </c>
      <c r="H181" s="132">
        <v>0.995</v>
      </c>
      <c r="I181" s="133"/>
      <c r="J181" s="134">
        <f>ROUND(I181*H181,2)</f>
        <v>0</v>
      </c>
      <c r="K181" s="135"/>
      <c r="L181" s="32"/>
      <c r="M181" s="136" t="s">
        <v>19</v>
      </c>
      <c r="N181" s="137" t="s">
        <v>43</v>
      </c>
      <c r="P181" s="138">
        <f>O181*H181</f>
        <v>0</v>
      </c>
      <c r="Q181" s="138">
        <v>1.04741</v>
      </c>
      <c r="R181" s="138">
        <f>Q181*H181</f>
        <v>1.0421729499999999</v>
      </c>
      <c r="S181" s="138">
        <v>0</v>
      </c>
      <c r="T181" s="139">
        <f>S181*H181</f>
        <v>0</v>
      </c>
      <c r="AR181" s="140" t="s">
        <v>126</v>
      </c>
      <c r="AT181" s="140" t="s">
        <v>122</v>
      </c>
      <c r="AU181" s="140" t="s">
        <v>82</v>
      </c>
      <c r="AY181" s="17" t="s">
        <v>120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80</v>
      </c>
      <c r="BK181" s="141">
        <f>ROUND(I181*H181,2)</f>
        <v>0</v>
      </c>
      <c r="BL181" s="17" t="s">
        <v>126</v>
      </c>
      <c r="BM181" s="140" t="s">
        <v>711</v>
      </c>
    </row>
    <row r="182" spans="2:65" s="1" customFormat="1" ht="10">
      <c r="B182" s="32"/>
      <c r="D182" s="142" t="s">
        <v>128</v>
      </c>
      <c r="F182" s="143" t="s">
        <v>712</v>
      </c>
      <c r="I182" s="144"/>
      <c r="L182" s="32"/>
      <c r="M182" s="145"/>
      <c r="T182" s="53"/>
      <c r="AT182" s="17" t="s">
        <v>128</v>
      </c>
      <c r="AU182" s="17" t="s">
        <v>82</v>
      </c>
    </row>
    <row r="183" spans="2:65" s="1" customFormat="1" ht="49" customHeight="1">
      <c r="B183" s="32"/>
      <c r="C183" s="128" t="s">
        <v>393</v>
      </c>
      <c r="D183" s="128" t="s">
        <v>122</v>
      </c>
      <c r="E183" s="129" t="s">
        <v>713</v>
      </c>
      <c r="F183" s="130" t="s">
        <v>714</v>
      </c>
      <c r="G183" s="131" t="s">
        <v>166</v>
      </c>
      <c r="H183" s="132">
        <v>35.94</v>
      </c>
      <c r="I183" s="133"/>
      <c r="J183" s="134">
        <f>ROUND(I183*H183,2)</f>
        <v>0</v>
      </c>
      <c r="K183" s="135"/>
      <c r="L183" s="32"/>
      <c r="M183" s="136" t="s">
        <v>19</v>
      </c>
      <c r="N183" s="137" t="s">
        <v>43</v>
      </c>
      <c r="P183" s="138">
        <f>O183*H183</f>
        <v>0</v>
      </c>
      <c r="Q183" s="138">
        <v>3.02285</v>
      </c>
      <c r="R183" s="138">
        <f>Q183*H183</f>
        <v>108.641229</v>
      </c>
      <c r="S183" s="138">
        <v>0</v>
      </c>
      <c r="T183" s="139">
        <f>S183*H183</f>
        <v>0</v>
      </c>
      <c r="AR183" s="140" t="s">
        <v>126</v>
      </c>
      <c r="AT183" s="140" t="s">
        <v>122</v>
      </c>
      <c r="AU183" s="140" t="s">
        <v>82</v>
      </c>
      <c r="AY183" s="17" t="s">
        <v>120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7" t="s">
        <v>80</v>
      </c>
      <c r="BK183" s="141">
        <f>ROUND(I183*H183,2)</f>
        <v>0</v>
      </c>
      <c r="BL183" s="17" t="s">
        <v>126</v>
      </c>
      <c r="BM183" s="140" t="s">
        <v>715</v>
      </c>
    </row>
    <row r="184" spans="2:65" s="1" customFormat="1" ht="10">
      <c r="B184" s="32"/>
      <c r="D184" s="142" t="s">
        <v>128</v>
      </c>
      <c r="F184" s="143" t="s">
        <v>716</v>
      </c>
      <c r="I184" s="144"/>
      <c r="L184" s="32"/>
      <c r="M184" s="145"/>
      <c r="T184" s="53"/>
      <c r="AT184" s="17" t="s">
        <v>128</v>
      </c>
      <c r="AU184" s="17" t="s">
        <v>82</v>
      </c>
    </row>
    <row r="185" spans="2:65" s="1" customFormat="1" ht="24.15" customHeight="1">
      <c r="B185" s="32"/>
      <c r="C185" s="128" t="s">
        <v>346</v>
      </c>
      <c r="D185" s="128" t="s">
        <v>122</v>
      </c>
      <c r="E185" s="129" t="s">
        <v>717</v>
      </c>
      <c r="F185" s="130" t="s">
        <v>718</v>
      </c>
      <c r="G185" s="131" t="s">
        <v>166</v>
      </c>
      <c r="H185" s="132">
        <v>89</v>
      </c>
      <c r="I185" s="133"/>
      <c r="J185" s="134">
        <f>ROUND(I185*H185,2)</f>
        <v>0</v>
      </c>
      <c r="K185" s="135"/>
      <c r="L185" s="32"/>
      <c r="M185" s="136" t="s">
        <v>19</v>
      </c>
      <c r="N185" s="137" t="s">
        <v>43</v>
      </c>
      <c r="P185" s="138">
        <f>O185*H185</f>
        <v>0</v>
      </c>
      <c r="Q185" s="138">
        <v>2.5018699999999998</v>
      </c>
      <c r="R185" s="138">
        <f>Q185*H185</f>
        <v>222.66642999999999</v>
      </c>
      <c r="S185" s="138">
        <v>0</v>
      </c>
      <c r="T185" s="139">
        <f>S185*H185</f>
        <v>0</v>
      </c>
      <c r="AR185" s="140" t="s">
        <v>126</v>
      </c>
      <c r="AT185" s="140" t="s">
        <v>122</v>
      </c>
      <c r="AU185" s="140" t="s">
        <v>82</v>
      </c>
      <c r="AY185" s="17" t="s">
        <v>120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80</v>
      </c>
      <c r="BK185" s="141">
        <f>ROUND(I185*H185,2)</f>
        <v>0</v>
      </c>
      <c r="BL185" s="17" t="s">
        <v>126</v>
      </c>
      <c r="BM185" s="140" t="s">
        <v>719</v>
      </c>
    </row>
    <row r="186" spans="2:65" s="1" customFormat="1" ht="10">
      <c r="B186" s="32"/>
      <c r="D186" s="142" t="s">
        <v>128</v>
      </c>
      <c r="F186" s="143" t="s">
        <v>720</v>
      </c>
      <c r="I186" s="144"/>
      <c r="L186" s="32"/>
      <c r="M186" s="145"/>
      <c r="T186" s="53"/>
      <c r="AT186" s="17" t="s">
        <v>128</v>
      </c>
      <c r="AU186" s="17" t="s">
        <v>82</v>
      </c>
    </row>
    <row r="187" spans="2:65" s="1" customFormat="1" ht="24.15" customHeight="1">
      <c r="B187" s="32"/>
      <c r="C187" s="128" t="s">
        <v>402</v>
      </c>
      <c r="D187" s="128" t="s">
        <v>122</v>
      </c>
      <c r="E187" s="129" t="s">
        <v>721</v>
      </c>
      <c r="F187" s="130" t="s">
        <v>722</v>
      </c>
      <c r="G187" s="131" t="s">
        <v>146</v>
      </c>
      <c r="H187" s="132">
        <v>235.99199999999999</v>
      </c>
      <c r="I187" s="133"/>
      <c r="J187" s="134">
        <f>ROUND(I187*H187,2)</f>
        <v>0</v>
      </c>
      <c r="K187" s="135"/>
      <c r="L187" s="32"/>
      <c r="M187" s="136" t="s">
        <v>19</v>
      </c>
      <c r="N187" s="137" t="s">
        <v>43</v>
      </c>
      <c r="P187" s="138">
        <f>O187*H187</f>
        <v>0</v>
      </c>
      <c r="Q187" s="138">
        <v>3.3500000000000001E-3</v>
      </c>
      <c r="R187" s="138">
        <f>Q187*H187</f>
        <v>0.79057319999999998</v>
      </c>
      <c r="S187" s="138">
        <v>0</v>
      </c>
      <c r="T187" s="139">
        <f>S187*H187</f>
        <v>0</v>
      </c>
      <c r="AR187" s="140" t="s">
        <v>126</v>
      </c>
      <c r="AT187" s="140" t="s">
        <v>122</v>
      </c>
      <c r="AU187" s="140" t="s">
        <v>82</v>
      </c>
      <c r="AY187" s="17" t="s">
        <v>120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7" t="s">
        <v>80</v>
      </c>
      <c r="BK187" s="141">
        <f>ROUND(I187*H187,2)</f>
        <v>0</v>
      </c>
      <c r="BL187" s="17" t="s">
        <v>126</v>
      </c>
      <c r="BM187" s="140" t="s">
        <v>723</v>
      </c>
    </row>
    <row r="188" spans="2:65" s="1" customFormat="1" ht="10">
      <c r="B188" s="32"/>
      <c r="D188" s="142" t="s">
        <v>128</v>
      </c>
      <c r="F188" s="143" t="s">
        <v>724</v>
      </c>
      <c r="I188" s="144"/>
      <c r="L188" s="32"/>
      <c r="M188" s="145"/>
      <c r="T188" s="53"/>
      <c r="AT188" s="17" t="s">
        <v>128</v>
      </c>
      <c r="AU188" s="17" t="s">
        <v>82</v>
      </c>
    </row>
    <row r="189" spans="2:65" s="1" customFormat="1" ht="24.15" customHeight="1">
      <c r="B189" s="32"/>
      <c r="C189" s="128" t="s">
        <v>407</v>
      </c>
      <c r="D189" s="128" t="s">
        <v>122</v>
      </c>
      <c r="E189" s="129" t="s">
        <v>725</v>
      </c>
      <c r="F189" s="130" t="s">
        <v>726</v>
      </c>
      <c r="G189" s="131" t="s">
        <v>146</v>
      </c>
      <c r="H189" s="132">
        <v>235.99199999999999</v>
      </c>
      <c r="I189" s="133"/>
      <c r="J189" s="134">
        <f>ROUND(I189*H189,2)</f>
        <v>0</v>
      </c>
      <c r="K189" s="135"/>
      <c r="L189" s="32"/>
      <c r="M189" s="136" t="s">
        <v>19</v>
      </c>
      <c r="N189" s="137" t="s">
        <v>43</v>
      </c>
      <c r="P189" s="138">
        <f>O189*H189</f>
        <v>0</v>
      </c>
      <c r="Q189" s="138">
        <v>0</v>
      </c>
      <c r="R189" s="138">
        <f>Q189*H189</f>
        <v>0</v>
      </c>
      <c r="S189" s="138">
        <v>0</v>
      </c>
      <c r="T189" s="139">
        <f>S189*H189</f>
        <v>0</v>
      </c>
      <c r="AR189" s="140" t="s">
        <v>126</v>
      </c>
      <c r="AT189" s="140" t="s">
        <v>122</v>
      </c>
      <c r="AU189" s="140" t="s">
        <v>82</v>
      </c>
      <c r="AY189" s="17" t="s">
        <v>120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7" t="s">
        <v>80</v>
      </c>
      <c r="BK189" s="141">
        <f>ROUND(I189*H189,2)</f>
        <v>0</v>
      </c>
      <c r="BL189" s="17" t="s">
        <v>126</v>
      </c>
      <c r="BM189" s="140" t="s">
        <v>727</v>
      </c>
    </row>
    <row r="190" spans="2:65" s="1" customFormat="1" ht="10">
      <c r="B190" s="32"/>
      <c r="D190" s="142" t="s">
        <v>128</v>
      </c>
      <c r="F190" s="143" t="s">
        <v>728</v>
      </c>
      <c r="I190" s="144"/>
      <c r="L190" s="32"/>
      <c r="M190" s="145"/>
      <c r="T190" s="53"/>
      <c r="AT190" s="17" t="s">
        <v>128</v>
      </c>
      <c r="AU190" s="17" t="s">
        <v>82</v>
      </c>
    </row>
    <row r="191" spans="2:65" s="1" customFormat="1" ht="24.15" customHeight="1">
      <c r="B191" s="32"/>
      <c r="C191" s="128" t="s">
        <v>412</v>
      </c>
      <c r="D191" s="128" t="s">
        <v>122</v>
      </c>
      <c r="E191" s="129" t="s">
        <v>729</v>
      </c>
      <c r="F191" s="130" t="s">
        <v>730</v>
      </c>
      <c r="G191" s="131" t="s">
        <v>259</v>
      </c>
      <c r="H191" s="132">
        <v>10.391999999999999</v>
      </c>
      <c r="I191" s="133"/>
      <c r="J191" s="134">
        <f>ROUND(I191*H191,2)</f>
        <v>0</v>
      </c>
      <c r="K191" s="135"/>
      <c r="L191" s="32"/>
      <c r="M191" s="136" t="s">
        <v>19</v>
      </c>
      <c r="N191" s="137" t="s">
        <v>43</v>
      </c>
      <c r="P191" s="138">
        <f>O191*H191</f>
        <v>0</v>
      </c>
      <c r="Q191" s="138">
        <v>1.04359</v>
      </c>
      <c r="R191" s="138">
        <f>Q191*H191</f>
        <v>10.84498728</v>
      </c>
      <c r="S191" s="138">
        <v>0</v>
      </c>
      <c r="T191" s="139">
        <f>S191*H191</f>
        <v>0</v>
      </c>
      <c r="AR191" s="140" t="s">
        <v>126</v>
      </c>
      <c r="AT191" s="140" t="s">
        <v>122</v>
      </c>
      <c r="AU191" s="140" t="s">
        <v>82</v>
      </c>
      <c r="AY191" s="17" t="s">
        <v>120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80</v>
      </c>
      <c r="BK191" s="141">
        <f>ROUND(I191*H191,2)</f>
        <v>0</v>
      </c>
      <c r="BL191" s="17" t="s">
        <v>126</v>
      </c>
      <c r="BM191" s="140" t="s">
        <v>731</v>
      </c>
    </row>
    <row r="192" spans="2:65" s="1" customFormat="1" ht="10">
      <c r="B192" s="32"/>
      <c r="D192" s="142" t="s">
        <v>128</v>
      </c>
      <c r="F192" s="143" t="s">
        <v>732</v>
      </c>
      <c r="I192" s="144"/>
      <c r="L192" s="32"/>
      <c r="M192" s="145"/>
      <c r="T192" s="53"/>
      <c r="AT192" s="17" t="s">
        <v>128</v>
      </c>
      <c r="AU192" s="17" t="s">
        <v>82</v>
      </c>
    </row>
    <row r="193" spans="2:65" s="1" customFormat="1" ht="24.15" customHeight="1">
      <c r="B193" s="32"/>
      <c r="C193" s="128" t="s">
        <v>418</v>
      </c>
      <c r="D193" s="128" t="s">
        <v>122</v>
      </c>
      <c r="E193" s="129" t="s">
        <v>733</v>
      </c>
      <c r="F193" s="130" t="s">
        <v>734</v>
      </c>
      <c r="G193" s="131" t="s">
        <v>125</v>
      </c>
      <c r="H193" s="132">
        <v>12</v>
      </c>
      <c r="I193" s="133"/>
      <c r="J193" s="134">
        <f>ROUND(I193*H193,2)</f>
        <v>0</v>
      </c>
      <c r="K193" s="135"/>
      <c r="L193" s="32"/>
      <c r="M193" s="136" t="s">
        <v>19</v>
      </c>
      <c r="N193" s="137" t="s">
        <v>43</v>
      </c>
      <c r="P193" s="138">
        <f>O193*H193</f>
        <v>0</v>
      </c>
      <c r="Q193" s="138">
        <v>8.3999999999999995E-3</v>
      </c>
      <c r="R193" s="138">
        <f>Q193*H193</f>
        <v>0.1008</v>
      </c>
      <c r="S193" s="138">
        <v>0</v>
      </c>
      <c r="T193" s="139">
        <f>S193*H193</f>
        <v>0</v>
      </c>
      <c r="AR193" s="140" t="s">
        <v>126</v>
      </c>
      <c r="AT193" s="140" t="s">
        <v>122</v>
      </c>
      <c r="AU193" s="140" t="s">
        <v>82</v>
      </c>
      <c r="AY193" s="17" t="s">
        <v>120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80</v>
      </c>
      <c r="BK193" s="141">
        <f>ROUND(I193*H193,2)</f>
        <v>0</v>
      </c>
      <c r="BL193" s="17" t="s">
        <v>126</v>
      </c>
      <c r="BM193" s="140" t="s">
        <v>735</v>
      </c>
    </row>
    <row r="194" spans="2:65" s="1" customFormat="1" ht="10">
      <c r="B194" s="32"/>
      <c r="D194" s="142" t="s">
        <v>128</v>
      </c>
      <c r="F194" s="143" t="s">
        <v>736</v>
      </c>
      <c r="I194" s="144"/>
      <c r="L194" s="32"/>
      <c r="M194" s="145"/>
      <c r="T194" s="53"/>
      <c r="AT194" s="17" t="s">
        <v>128</v>
      </c>
      <c r="AU194" s="17" t="s">
        <v>82</v>
      </c>
    </row>
    <row r="195" spans="2:65" s="1" customFormat="1" ht="24.15" customHeight="1">
      <c r="B195" s="32"/>
      <c r="C195" s="128" t="s">
        <v>423</v>
      </c>
      <c r="D195" s="128" t="s">
        <v>122</v>
      </c>
      <c r="E195" s="129" t="s">
        <v>737</v>
      </c>
      <c r="F195" s="130" t="s">
        <v>738</v>
      </c>
      <c r="G195" s="131" t="s">
        <v>342</v>
      </c>
      <c r="H195" s="132">
        <v>7.8</v>
      </c>
      <c r="I195" s="133"/>
      <c r="J195" s="134">
        <f>ROUND(I195*H195,2)</f>
        <v>0</v>
      </c>
      <c r="K195" s="135"/>
      <c r="L195" s="32"/>
      <c r="M195" s="136" t="s">
        <v>19</v>
      </c>
      <c r="N195" s="137" t="s">
        <v>43</v>
      </c>
      <c r="P195" s="138">
        <f>O195*H195</f>
        <v>0</v>
      </c>
      <c r="Q195" s="138">
        <v>3.0999999999999999E-3</v>
      </c>
      <c r="R195" s="138">
        <f>Q195*H195</f>
        <v>2.418E-2</v>
      </c>
      <c r="S195" s="138">
        <v>0</v>
      </c>
      <c r="T195" s="139">
        <f>S195*H195</f>
        <v>0</v>
      </c>
      <c r="AR195" s="140" t="s">
        <v>126</v>
      </c>
      <c r="AT195" s="140" t="s">
        <v>122</v>
      </c>
      <c r="AU195" s="140" t="s">
        <v>82</v>
      </c>
      <c r="AY195" s="17" t="s">
        <v>120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7" t="s">
        <v>80</v>
      </c>
      <c r="BK195" s="141">
        <f>ROUND(I195*H195,2)</f>
        <v>0</v>
      </c>
      <c r="BL195" s="17" t="s">
        <v>126</v>
      </c>
      <c r="BM195" s="140" t="s">
        <v>739</v>
      </c>
    </row>
    <row r="196" spans="2:65" s="1" customFormat="1" ht="10">
      <c r="B196" s="32"/>
      <c r="D196" s="142" t="s">
        <v>128</v>
      </c>
      <c r="F196" s="143" t="s">
        <v>740</v>
      </c>
      <c r="I196" s="144"/>
      <c r="L196" s="32"/>
      <c r="M196" s="145"/>
      <c r="T196" s="53"/>
      <c r="AT196" s="17" t="s">
        <v>128</v>
      </c>
      <c r="AU196" s="17" t="s">
        <v>82</v>
      </c>
    </row>
    <row r="197" spans="2:65" s="1" customFormat="1" ht="44.25" customHeight="1">
      <c r="B197" s="32"/>
      <c r="C197" s="128" t="s">
        <v>429</v>
      </c>
      <c r="D197" s="128" t="s">
        <v>122</v>
      </c>
      <c r="E197" s="129" t="s">
        <v>741</v>
      </c>
      <c r="F197" s="130" t="s">
        <v>742</v>
      </c>
      <c r="G197" s="131" t="s">
        <v>125</v>
      </c>
      <c r="H197" s="132">
        <v>3</v>
      </c>
      <c r="I197" s="133"/>
      <c r="J197" s="134">
        <f>ROUND(I197*H197,2)</f>
        <v>0</v>
      </c>
      <c r="K197" s="135"/>
      <c r="L197" s="32"/>
      <c r="M197" s="136" t="s">
        <v>19</v>
      </c>
      <c r="N197" s="137" t="s">
        <v>43</v>
      </c>
      <c r="P197" s="138">
        <f>O197*H197</f>
        <v>0</v>
      </c>
      <c r="Q197" s="138">
        <v>0.17488999999999999</v>
      </c>
      <c r="R197" s="138">
        <f>Q197*H197</f>
        <v>0.52466999999999997</v>
      </c>
      <c r="S197" s="138">
        <v>0</v>
      </c>
      <c r="T197" s="139">
        <f>S197*H197</f>
        <v>0</v>
      </c>
      <c r="AR197" s="140" t="s">
        <v>126</v>
      </c>
      <c r="AT197" s="140" t="s">
        <v>122</v>
      </c>
      <c r="AU197" s="140" t="s">
        <v>82</v>
      </c>
      <c r="AY197" s="17" t="s">
        <v>120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7" t="s">
        <v>80</v>
      </c>
      <c r="BK197" s="141">
        <f>ROUND(I197*H197,2)</f>
        <v>0</v>
      </c>
      <c r="BL197" s="17" t="s">
        <v>126</v>
      </c>
      <c r="BM197" s="140" t="s">
        <v>743</v>
      </c>
    </row>
    <row r="198" spans="2:65" s="1" customFormat="1" ht="10">
      <c r="B198" s="32"/>
      <c r="D198" s="142" t="s">
        <v>128</v>
      </c>
      <c r="F198" s="143" t="s">
        <v>744</v>
      </c>
      <c r="I198" s="144"/>
      <c r="L198" s="32"/>
      <c r="M198" s="145"/>
      <c r="T198" s="53"/>
      <c r="AT198" s="17" t="s">
        <v>128</v>
      </c>
      <c r="AU198" s="17" t="s">
        <v>82</v>
      </c>
    </row>
    <row r="199" spans="2:65" s="1" customFormat="1" ht="16.5" customHeight="1">
      <c r="B199" s="32"/>
      <c r="C199" s="167" t="s">
        <v>435</v>
      </c>
      <c r="D199" s="167" t="s">
        <v>271</v>
      </c>
      <c r="E199" s="168" t="s">
        <v>745</v>
      </c>
      <c r="F199" s="169" t="s">
        <v>746</v>
      </c>
      <c r="G199" s="170" t="s">
        <v>125</v>
      </c>
      <c r="H199" s="171">
        <v>3</v>
      </c>
      <c r="I199" s="172"/>
      <c r="J199" s="173">
        <f>ROUND(I199*H199,2)</f>
        <v>0</v>
      </c>
      <c r="K199" s="174"/>
      <c r="L199" s="175"/>
      <c r="M199" s="176" t="s">
        <v>19</v>
      </c>
      <c r="N199" s="177" t="s">
        <v>43</v>
      </c>
      <c r="P199" s="138">
        <f>O199*H199</f>
        <v>0</v>
      </c>
      <c r="Q199" s="138">
        <v>8.0999999999999996E-3</v>
      </c>
      <c r="R199" s="138">
        <f>Q199*H199</f>
        <v>2.4299999999999999E-2</v>
      </c>
      <c r="S199" s="138">
        <v>0</v>
      </c>
      <c r="T199" s="139">
        <f>S199*H199</f>
        <v>0</v>
      </c>
      <c r="AR199" s="140" t="s">
        <v>163</v>
      </c>
      <c r="AT199" s="140" t="s">
        <v>271</v>
      </c>
      <c r="AU199" s="140" t="s">
        <v>82</v>
      </c>
      <c r="AY199" s="17" t="s">
        <v>120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80</v>
      </c>
      <c r="BK199" s="141">
        <f>ROUND(I199*H199,2)</f>
        <v>0</v>
      </c>
      <c r="BL199" s="17" t="s">
        <v>126</v>
      </c>
      <c r="BM199" s="140" t="s">
        <v>747</v>
      </c>
    </row>
    <row r="200" spans="2:65" s="1" customFormat="1" ht="24.15" customHeight="1">
      <c r="B200" s="32"/>
      <c r="C200" s="128" t="s">
        <v>440</v>
      </c>
      <c r="D200" s="128" t="s">
        <v>122</v>
      </c>
      <c r="E200" s="129" t="s">
        <v>748</v>
      </c>
      <c r="F200" s="130" t="s">
        <v>749</v>
      </c>
      <c r="G200" s="131" t="s">
        <v>342</v>
      </c>
      <c r="H200" s="132">
        <v>6</v>
      </c>
      <c r="I200" s="133"/>
      <c r="J200" s="134">
        <f>ROUND(I200*H200,2)</f>
        <v>0</v>
      </c>
      <c r="K200" s="135"/>
      <c r="L200" s="32"/>
      <c r="M200" s="136" t="s">
        <v>19</v>
      </c>
      <c r="N200" s="137" t="s">
        <v>43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126</v>
      </c>
      <c r="AT200" s="140" t="s">
        <v>122</v>
      </c>
      <c r="AU200" s="140" t="s">
        <v>82</v>
      </c>
      <c r="AY200" s="17" t="s">
        <v>120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7" t="s">
        <v>80</v>
      </c>
      <c r="BK200" s="141">
        <f>ROUND(I200*H200,2)</f>
        <v>0</v>
      </c>
      <c r="BL200" s="17" t="s">
        <v>126</v>
      </c>
      <c r="BM200" s="140" t="s">
        <v>750</v>
      </c>
    </row>
    <row r="201" spans="2:65" s="1" customFormat="1" ht="10">
      <c r="B201" s="32"/>
      <c r="D201" s="142" t="s">
        <v>128</v>
      </c>
      <c r="F201" s="143" t="s">
        <v>751</v>
      </c>
      <c r="I201" s="144"/>
      <c r="L201" s="32"/>
      <c r="M201" s="145"/>
      <c r="T201" s="53"/>
      <c r="AT201" s="17" t="s">
        <v>128</v>
      </c>
      <c r="AU201" s="17" t="s">
        <v>82</v>
      </c>
    </row>
    <row r="202" spans="2:65" s="1" customFormat="1" ht="24.15" customHeight="1">
      <c r="B202" s="32"/>
      <c r="C202" s="167" t="s">
        <v>445</v>
      </c>
      <c r="D202" s="167" t="s">
        <v>271</v>
      </c>
      <c r="E202" s="168" t="s">
        <v>752</v>
      </c>
      <c r="F202" s="169" t="s">
        <v>753</v>
      </c>
      <c r="G202" s="170" t="s">
        <v>342</v>
      </c>
      <c r="H202" s="171">
        <v>6</v>
      </c>
      <c r="I202" s="172"/>
      <c r="J202" s="173">
        <f>ROUND(I202*H202,2)</f>
        <v>0</v>
      </c>
      <c r="K202" s="174"/>
      <c r="L202" s="175"/>
      <c r="M202" s="176" t="s">
        <v>19</v>
      </c>
      <c r="N202" s="177" t="s">
        <v>43</v>
      </c>
      <c r="P202" s="138">
        <f>O202*H202</f>
        <v>0</v>
      </c>
      <c r="Q202" s="138">
        <v>1.6000000000000001E-3</v>
      </c>
      <c r="R202" s="138">
        <f>Q202*H202</f>
        <v>9.6000000000000009E-3</v>
      </c>
      <c r="S202" s="138">
        <v>0</v>
      </c>
      <c r="T202" s="139">
        <f>S202*H202</f>
        <v>0</v>
      </c>
      <c r="AR202" s="140" t="s">
        <v>163</v>
      </c>
      <c r="AT202" s="140" t="s">
        <v>271</v>
      </c>
      <c r="AU202" s="140" t="s">
        <v>82</v>
      </c>
      <c r="AY202" s="17" t="s">
        <v>120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7" t="s">
        <v>80</v>
      </c>
      <c r="BK202" s="141">
        <f>ROUND(I202*H202,2)</f>
        <v>0</v>
      </c>
      <c r="BL202" s="17" t="s">
        <v>126</v>
      </c>
      <c r="BM202" s="140" t="s">
        <v>754</v>
      </c>
    </row>
    <row r="203" spans="2:65" s="11" customFormat="1" ht="22.75" customHeight="1">
      <c r="B203" s="116"/>
      <c r="D203" s="117" t="s">
        <v>71</v>
      </c>
      <c r="E203" s="126" t="s">
        <v>126</v>
      </c>
      <c r="F203" s="126" t="s">
        <v>373</v>
      </c>
      <c r="I203" s="119"/>
      <c r="J203" s="127">
        <f>BK203</f>
        <v>0</v>
      </c>
      <c r="L203" s="116"/>
      <c r="M203" s="121"/>
      <c r="P203" s="122">
        <f>SUM(P204:P225)</f>
        <v>0</v>
      </c>
      <c r="R203" s="122">
        <f>SUM(R204:R225)</f>
        <v>126.13556540000002</v>
      </c>
      <c r="T203" s="123">
        <f>SUM(T204:T225)</f>
        <v>0</v>
      </c>
      <c r="AR203" s="117" t="s">
        <v>80</v>
      </c>
      <c r="AT203" s="124" t="s">
        <v>71</v>
      </c>
      <c r="AU203" s="124" t="s">
        <v>80</v>
      </c>
      <c r="AY203" s="117" t="s">
        <v>120</v>
      </c>
      <c r="BK203" s="125">
        <f>SUM(BK204:BK225)</f>
        <v>0</v>
      </c>
    </row>
    <row r="204" spans="2:65" s="1" customFormat="1" ht="24.15" customHeight="1">
      <c r="B204" s="32"/>
      <c r="C204" s="128" t="s">
        <v>450</v>
      </c>
      <c r="D204" s="128" t="s">
        <v>122</v>
      </c>
      <c r="E204" s="129" t="s">
        <v>755</v>
      </c>
      <c r="F204" s="130" t="s">
        <v>756</v>
      </c>
      <c r="G204" s="131" t="s">
        <v>166</v>
      </c>
      <c r="H204" s="132">
        <v>22.5</v>
      </c>
      <c r="I204" s="133"/>
      <c r="J204" s="134">
        <f t="shared" ref="J204:J211" si="0">ROUND(I204*H204,2)</f>
        <v>0</v>
      </c>
      <c r="K204" s="135"/>
      <c r="L204" s="32"/>
      <c r="M204" s="136" t="s">
        <v>19</v>
      </c>
      <c r="N204" s="137" t="s">
        <v>43</v>
      </c>
      <c r="P204" s="138">
        <f t="shared" ref="P204:P211" si="1">O204*H204</f>
        <v>0</v>
      </c>
      <c r="Q204" s="138">
        <v>0</v>
      </c>
      <c r="R204" s="138">
        <f t="shared" ref="R204:R211" si="2">Q204*H204</f>
        <v>0</v>
      </c>
      <c r="S204" s="138">
        <v>0</v>
      </c>
      <c r="T204" s="139">
        <f t="shared" ref="T204:T211" si="3">S204*H204</f>
        <v>0</v>
      </c>
      <c r="AR204" s="140" t="s">
        <v>126</v>
      </c>
      <c r="AT204" s="140" t="s">
        <v>122</v>
      </c>
      <c r="AU204" s="140" t="s">
        <v>82</v>
      </c>
      <c r="AY204" s="17" t="s">
        <v>120</v>
      </c>
      <c r="BE204" s="141">
        <f t="shared" ref="BE204:BE211" si="4">IF(N204="základní",J204,0)</f>
        <v>0</v>
      </c>
      <c r="BF204" s="141">
        <f t="shared" ref="BF204:BF211" si="5">IF(N204="snížená",J204,0)</f>
        <v>0</v>
      </c>
      <c r="BG204" s="141">
        <f t="shared" ref="BG204:BG211" si="6">IF(N204="zákl. přenesená",J204,0)</f>
        <v>0</v>
      </c>
      <c r="BH204" s="141">
        <f t="shared" ref="BH204:BH211" si="7">IF(N204="sníž. přenesená",J204,0)</f>
        <v>0</v>
      </c>
      <c r="BI204" s="141">
        <f t="shared" ref="BI204:BI211" si="8">IF(N204="nulová",J204,0)</f>
        <v>0</v>
      </c>
      <c r="BJ204" s="17" t="s">
        <v>80</v>
      </c>
      <c r="BK204" s="141">
        <f t="shared" ref="BK204:BK211" si="9">ROUND(I204*H204,2)</f>
        <v>0</v>
      </c>
      <c r="BL204" s="17" t="s">
        <v>126</v>
      </c>
      <c r="BM204" s="140" t="s">
        <v>757</v>
      </c>
    </row>
    <row r="205" spans="2:65" s="1" customFormat="1" ht="16.5" customHeight="1">
      <c r="B205" s="32"/>
      <c r="C205" s="167" t="s">
        <v>454</v>
      </c>
      <c r="D205" s="167" t="s">
        <v>271</v>
      </c>
      <c r="E205" s="168" t="s">
        <v>758</v>
      </c>
      <c r="F205" s="169" t="s">
        <v>759</v>
      </c>
      <c r="G205" s="170" t="s">
        <v>259</v>
      </c>
      <c r="H205" s="171">
        <v>14.25</v>
      </c>
      <c r="I205" s="172"/>
      <c r="J205" s="173">
        <f t="shared" si="0"/>
        <v>0</v>
      </c>
      <c r="K205" s="174"/>
      <c r="L205" s="175"/>
      <c r="M205" s="176" t="s">
        <v>19</v>
      </c>
      <c r="N205" s="177" t="s">
        <v>43</v>
      </c>
      <c r="P205" s="138">
        <f t="shared" si="1"/>
        <v>0</v>
      </c>
      <c r="Q205" s="138">
        <v>0</v>
      </c>
      <c r="R205" s="138">
        <f t="shared" si="2"/>
        <v>0</v>
      </c>
      <c r="S205" s="138">
        <v>0</v>
      </c>
      <c r="T205" s="139">
        <f t="shared" si="3"/>
        <v>0</v>
      </c>
      <c r="AR205" s="140" t="s">
        <v>163</v>
      </c>
      <c r="AT205" s="140" t="s">
        <v>271</v>
      </c>
      <c r="AU205" s="140" t="s">
        <v>82</v>
      </c>
      <c r="AY205" s="17" t="s">
        <v>120</v>
      </c>
      <c r="BE205" s="141">
        <f t="shared" si="4"/>
        <v>0</v>
      </c>
      <c r="BF205" s="141">
        <f t="shared" si="5"/>
        <v>0</v>
      </c>
      <c r="BG205" s="141">
        <f t="shared" si="6"/>
        <v>0</v>
      </c>
      <c r="BH205" s="141">
        <f t="shared" si="7"/>
        <v>0</v>
      </c>
      <c r="BI205" s="141">
        <f t="shared" si="8"/>
        <v>0</v>
      </c>
      <c r="BJ205" s="17" t="s">
        <v>80</v>
      </c>
      <c r="BK205" s="141">
        <f t="shared" si="9"/>
        <v>0</v>
      </c>
      <c r="BL205" s="17" t="s">
        <v>126</v>
      </c>
      <c r="BM205" s="140" t="s">
        <v>760</v>
      </c>
    </row>
    <row r="206" spans="2:65" s="1" customFormat="1" ht="33" customHeight="1">
      <c r="B206" s="32"/>
      <c r="C206" s="128" t="s">
        <v>458</v>
      </c>
      <c r="D206" s="128" t="s">
        <v>122</v>
      </c>
      <c r="E206" s="129" t="s">
        <v>761</v>
      </c>
      <c r="F206" s="130" t="s">
        <v>762</v>
      </c>
      <c r="G206" s="131" t="s">
        <v>166</v>
      </c>
      <c r="H206" s="132">
        <v>15.204000000000001</v>
      </c>
      <c r="I206" s="133"/>
      <c r="J206" s="134">
        <f t="shared" si="0"/>
        <v>0</v>
      </c>
      <c r="K206" s="135"/>
      <c r="L206" s="32"/>
      <c r="M206" s="136" t="s">
        <v>19</v>
      </c>
      <c r="N206" s="137" t="s">
        <v>43</v>
      </c>
      <c r="P206" s="138">
        <f t="shared" si="1"/>
        <v>0</v>
      </c>
      <c r="Q206" s="138">
        <v>0</v>
      </c>
      <c r="R206" s="138">
        <f t="shared" si="2"/>
        <v>0</v>
      </c>
      <c r="S206" s="138">
        <v>0</v>
      </c>
      <c r="T206" s="139">
        <f t="shared" si="3"/>
        <v>0</v>
      </c>
      <c r="AR206" s="140" t="s">
        <v>126</v>
      </c>
      <c r="AT206" s="140" t="s">
        <v>122</v>
      </c>
      <c r="AU206" s="140" t="s">
        <v>82</v>
      </c>
      <c r="AY206" s="17" t="s">
        <v>120</v>
      </c>
      <c r="BE206" s="141">
        <f t="shared" si="4"/>
        <v>0</v>
      </c>
      <c r="BF206" s="141">
        <f t="shared" si="5"/>
        <v>0</v>
      </c>
      <c r="BG206" s="141">
        <f t="shared" si="6"/>
        <v>0</v>
      </c>
      <c r="BH206" s="141">
        <f t="shared" si="7"/>
        <v>0</v>
      </c>
      <c r="BI206" s="141">
        <f t="shared" si="8"/>
        <v>0</v>
      </c>
      <c r="BJ206" s="17" t="s">
        <v>80</v>
      </c>
      <c r="BK206" s="141">
        <f t="shared" si="9"/>
        <v>0</v>
      </c>
      <c r="BL206" s="17" t="s">
        <v>126</v>
      </c>
      <c r="BM206" s="140" t="s">
        <v>763</v>
      </c>
    </row>
    <row r="207" spans="2:65" s="1" customFormat="1" ht="16.5" customHeight="1">
      <c r="B207" s="32"/>
      <c r="C207" s="167" t="s">
        <v>462</v>
      </c>
      <c r="D207" s="167" t="s">
        <v>271</v>
      </c>
      <c r="E207" s="168" t="s">
        <v>764</v>
      </c>
      <c r="F207" s="169" t="s">
        <v>765</v>
      </c>
      <c r="G207" s="170" t="s">
        <v>259</v>
      </c>
      <c r="H207" s="171">
        <v>30.408000000000001</v>
      </c>
      <c r="I207" s="172"/>
      <c r="J207" s="173">
        <f t="shared" si="0"/>
        <v>0</v>
      </c>
      <c r="K207" s="174"/>
      <c r="L207" s="175"/>
      <c r="M207" s="176" t="s">
        <v>19</v>
      </c>
      <c r="N207" s="177" t="s">
        <v>43</v>
      </c>
      <c r="P207" s="138">
        <f t="shared" si="1"/>
        <v>0</v>
      </c>
      <c r="Q207" s="138">
        <v>1</v>
      </c>
      <c r="R207" s="138">
        <f t="shared" si="2"/>
        <v>30.408000000000001</v>
      </c>
      <c r="S207" s="138">
        <v>0</v>
      </c>
      <c r="T207" s="139">
        <f t="shared" si="3"/>
        <v>0</v>
      </c>
      <c r="AR207" s="140" t="s">
        <v>163</v>
      </c>
      <c r="AT207" s="140" t="s">
        <v>271</v>
      </c>
      <c r="AU207" s="140" t="s">
        <v>82</v>
      </c>
      <c r="AY207" s="17" t="s">
        <v>120</v>
      </c>
      <c r="BE207" s="141">
        <f t="shared" si="4"/>
        <v>0</v>
      </c>
      <c r="BF207" s="141">
        <f t="shared" si="5"/>
        <v>0</v>
      </c>
      <c r="BG207" s="141">
        <f t="shared" si="6"/>
        <v>0</v>
      </c>
      <c r="BH207" s="141">
        <f t="shared" si="7"/>
        <v>0</v>
      </c>
      <c r="BI207" s="141">
        <f t="shared" si="8"/>
        <v>0</v>
      </c>
      <c r="BJ207" s="17" t="s">
        <v>80</v>
      </c>
      <c r="BK207" s="141">
        <f t="shared" si="9"/>
        <v>0</v>
      </c>
      <c r="BL207" s="17" t="s">
        <v>126</v>
      </c>
      <c r="BM207" s="140" t="s">
        <v>766</v>
      </c>
    </row>
    <row r="208" spans="2:65" s="1" customFormat="1" ht="24.15" customHeight="1">
      <c r="B208" s="32"/>
      <c r="C208" s="128" t="s">
        <v>466</v>
      </c>
      <c r="D208" s="128" t="s">
        <v>122</v>
      </c>
      <c r="E208" s="129" t="s">
        <v>767</v>
      </c>
      <c r="F208" s="130" t="s">
        <v>768</v>
      </c>
      <c r="G208" s="131" t="s">
        <v>342</v>
      </c>
      <c r="H208" s="132">
        <v>4.8</v>
      </c>
      <c r="I208" s="133"/>
      <c r="J208" s="134">
        <f t="shared" si="0"/>
        <v>0</v>
      </c>
      <c r="K208" s="135"/>
      <c r="L208" s="32"/>
      <c r="M208" s="136" t="s">
        <v>19</v>
      </c>
      <c r="N208" s="137" t="s">
        <v>43</v>
      </c>
      <c r="P208" s="138">
        <f t="shared" si="1"/>
        <v>0</v>
      </c>
      <c r="Q208" s="138">
        <v>0</v>
      </c>
      <c r="R208" s="138">
        <f t="shared" si="2"/>
        <v>0</v>
      </c>
      <c r="S208" s="138">
        <v>0</v>
      </c>
      <c r="T208" s="139">
        <f t="shared" si="3"/>
        <v>0</v>
      </c>
      <c r="AR208" s="140" t="s">
        <v>126</v>
      </c>
      <c r="AT208" s="140" t="s">
        <v>122</v>
      </c>
      <c r="AU208" s="140" t="s">
        <v>82</v>
      </c>
      <c r="AY208" s="17" t="s">
        <v>120</v>
      </c>
      <c r="BE208" s="141">
        <f t="shared" si="4"/>
        <v>0</v>
      </c>
      <c r="BF208" s="141">
        <f t="shared" si="5"/>
        <v>0</v>
      </c>
      <c r="BG208" s="141">
        <f t="shared" si="6"/>
        <v>0</v>
      </c>
      <c r="BH208" s="141">
        <f t="shared" si="7"/>
        <v>0</v>
      </c>
      <c r="BI208" s="141">
        <f t="shared" si="8"/>
        <v>0</v>
      </c>
      <c r="BJ208" s="17" t="s">
        <v>80</v>
      </c>
      <c r="BK208" s="141">
        <f t="shared" si="9"/>
        <v>0</v>
      </c>
      <c r="BL208" s="17" t="s">
        <v>126</v>
      </c>
      <c r="BM208" s="140" t="s">
        <v>769</v>
      </c>
    </row>
    <row r="209" spans="2:65" s="1" customFormat="1" ht="16.5" customHeight="1">
      <c r="B209" s="32"/>
      <c r="C209" s="167" t="s">
        <v>470</v>
      </c>
      <c r="D209" s="167" t="s">
        <v>271</v>
      </c>
      <c r="E209" s="168" t="s">
        <v>770</v>
      </c>
      <c r="F209" s="169" t="s">
        <v>771</v>
      </c>
      <c r="G209" s="170" t="s">
        <v>125</v>
      </c>
      <c r="H209" s="171">
        <v>6</v>
      </c>
      <c r="I209" s="172"/>
      <c r="J209" s="173">
        <f t="shared" si="0"/>
        <v>0</v>
      </c>
      <c r="K209" s="174"/>
      <c r="L209" s="175"/>
      <c r="M209" s="176" t="s">
        <v>19</v>
      </c>
      <c r="N209" s="177" t="s">
        <v>43</v>
      </c>
      <c r="P209" s="138">
        <f t="shared" si="1"/>
        <v>0</v>
      </c>
      <c r="Q209" s="138">
        <v>0</v>
      </c>
      <c r="R209" s="138">
        <f t="shared" si="2"/>
        <v>0</v>
      </c>
      <c r="S209" s="138">
        <v>0</v>
      </c>
      <c r="T209" s="139">
        <f t="shared" si="3"/>
        <v>0</v>
      </c>
      <c r="AR209" s="140" t="s">
        <v>163</v>
      </c>
      <c r="AT209" s="140" t="s">
        <v>271</v>
      </c>
      <c r="AU209" s="140" t="s">
        <v>82</v>
      </c>
      <c r="AY209" s="17" t="s">
        <v>120</v>
      </c>
      <c r="BE209" s="141">
        <f t="shared" si="4"/>
        <v>0</v>
      </c>
      <c r="BF209" s="141">
        <f t="shared" si="5"/>
        <v>0</v>
      </c>
      <c r="BG209" s="141">
        <f t="shared" si="6"/>
        <v>0</v>
      </c>
      <c r="BH209" s="141">
        <f t="shared" si="7"/>
        <v>0</v>
      </c>
      <c r="BI209" s="141">
        <f t="shared" si="8"/>
        <v>0</v>
      </c>
      <c r="BJ209" s="17" t="s">
        <v>80</v>
      </c>
      <c r="BK209" s="141">
        <f t="shared" si="9"/>
        <v>0</v>
      </c>
      <c r="BL209" s="17" t="s">
        <v>126</v>
      </c>
      <c r="BM209" s="140" t="s">
        <v>772</v>
      </c>
    </row>
    <row r="210" spans="2:65" s="1" customFormat="1" ht="24.15" customHeight="1">
      <c r="B210" s="32"/>
      <c r="C210" s="128" t="s">
        <v>474</v>
      </c>
      <c r="D210" s="128" t="s">
        <v>122</v>
      </c>
      <c r="E210" s="129" t="s">
        <v>773</v>
      </c>
      <c r="F210" s="130" t="s">
        <v>774</v>
      </c>
      <c r="G210" s="131" t="s">
        <v>166</v>
      </c>
      <c r="H210" s="132">
        <v>25.298999999999999</v>
      </c>
      <c r="I210" s="133"/>
      <c r="J210" s="134">
        <f t="shared" si="0"/>
        <v>0</v>
      </c>
      <c r="K210" s="135"/>
      <c r="L210" s="32"/>
      <c r="M210" s="136" t="s">
        <v>19</v>
      </c>
      <c r="N210" s="137" t="s">
        <v>43</v>
      </c>
      <c r="P210" s="138">
        <f t="shared" si="1"/>
        <v>0</v>
      </c>
      <c r="Q210" s="138">
        <v>0</v>
      </c>
      <c r="R210" s="138">
        <f t="shared" si="2"/>
        <v>0</v>
      </c>
      <c r="S210" s="138">
        <v>0</v>
      </c>
      <c r="T210" s="139">
        <f t="shared" si="3"/>
        <v>0</v>
      </c>
      <c r="AR210" s="140" t="s">
        <v>126</v>
      </c>
      <c r="AT210" s="140" t="s">
        <v>122</v>
      </c>
      <c r="AU210" s="140" t="s">
        <v>82</v>
      </c>
      <c r="AY210" s="17" t="s">
        <v>120</v>
      </c>
      <c r="BE210" s="141">
        <f t="shared" si="4"/>
        <v>0</v>
      </c>
      <c r="BF210" s="141">
        <f t="shared" si="5"/>
        <v>0</v>
      </c>
      <c r="BG210" s="141">
        <f t="shared" si="6"/>
        <v>0</v>
      </c>
      <c r="BH210" s="141">
        <f t="shared" si="7"/>
        <v>0</v>
      </c>
      <c r="BI210" s="141">
        <f t="shared" si="8"/>
        <v>0</v>
      </c>
      <c r="BJ210" s="17" t="s">
        <v>80</v>
      </c>
      <c r="BK210" s="141">
        <f t="shared" si="9"/>
        <v>0</v>
      </c>
      <c r="BL210" s="17" t="s">
        <v>126</v>
      </c>
      <c r="BM210" s="140" t="s">
        <v>775</v>
      </c>
    </row>
    <row r="211" spans="2:65" s="1" customFormat="1" ht="24.15" customHeight="1">
      <c r="B211" s="32"/>
      <c r="C211" s="128" t="s">
        <v>478</v>
      </c>
      <c r="D211" s="128" t="s">
        <v>122</v>
      </c>
      <c r="E211" s="129" t="s">
        <v>776</v>
      </c>
      <c r="F211" s="130" t="s">
        <v>777</v>
      </c>
      <c r="G211" s="131" t="s">
        <v>146</v>
      </c>
      <c r="H211" s="132">
        <v>146.11000000000001</v>
      </c>
      <c r="I211" s="133"/>
      <c r="J211" s="134">
        <f t="shared" si="0"/>
        <v>0</v>
      </c>
      <c r="K211" s="135"/>
      <c r="L211" s="32"/>
      <c r="M211" s="136" t="s">
        <v>19</v>
      </c>
      <c r="N211" s="137" t="s">
        <v>43</v>
      </c>
      <c r="P211" s="138">
        <f t="shared" si="1"/>
        <v>0</v>
      </c>
      <c r="Q211" s="138">
        <v>0.22797999999999999</v>
      </c>
      <c r="R211" s="138">
        <f t="shared" si="2"/>
        <v>33.310157799999999</v>
      </c>
      <c r="S211" s="138">
        <v>0</v>
      </c>
      <c r="T211" s="139">
        <f t="shared" si="3"/>
        <v>0</v>
      </c>
      <c r="AR211" s="140" t="s">
        <v>126</v>
      </c>
      <c r="AT211" s="140" t="s">
        <v>122</v>
      </c>
      <c r="AU211" s="140" t="s">
        <v>82</v>
      </c>
      <c r="AY211" s="17" t="s">
        <v>120</v>
      </c>
      <c r="BE211" s="141">
        <f t="shared" si="4"/>
        <v>0</v>
      </c>
      <c r="BF211" s="141">
        <f t="shared" si="5"/>
        <v>0</v>
      </c>
      <c r="BG211" s="141">
        <f t="shared" si="6"/>
        <v>0</v>
      </c>
      <c r="BH211" s="141">
        <f t="shared" si="7"/>
        <v>0</v>
      </c>
      <c r="BI211" s="141">
        <f t="shared" si="8"/>
        <v>0</v>
      </c>
      <c r="BJ211" s="17" t="s">
        <v>80</v>
      </c>
      <c r="BK211" s="141">
        <f t="shared" si="9"/>
        <v>0</v>
      </c>
      <c r="BL211" s="17" t="s">
        <v>126</v>
      </c>
      <c r="BM211" s="140" t="s">
        <v>778</v>
      </c>
    </row>
    <row r="212" spans="2:65" s="1" customFormat="1" ht="10">
      <c r="B212" s="32"/>
      <c r="D212" s="142" t="s">
        <v>128</v>
      </c>
      <c r="F212" s="143" t="s">
        <v>779</v>
      </c>
      <c r="I212" s="144"/>
      <c r="L212" s="32"/>
      <c r="M212" s="145"/>
      <c r="T212" s="53"/>
      <c r="AT212" s="17" t="s">
        <v>128</v>
      </c>
      <c r="AU212" s="17" t="s">
        <v>82</v>
      </c>
    </row>
    <row r="213" spans="2:65" s="1" customFormat="1" ht="24.15" customHeight="1">
      <c r="B213" s="32"/>
      <c r="C213" s="128" t="s">
        <v>482</v>
      </c>
      <c r="D213" s="128" t="s">
        <v>122</v>
      </c>
      <c r="E213" s="129" t="s">
        <v>780</v>
      </c>
      <c r="F213" s="130" t="s">
        <v>781</v>
      </c>
      <c r="G213" s="131" t="s">
        <v>146</v>
      </c>
      <c r="H213" s="132">
        <v>0.9</v>
      </c>
      <c r="I213" s="133"/>
      <c r="J213" s="134">
        <f>ROUND(I213*H213,2)</f>
        <v>0</v>
      </c>
      <c r="K213" s="135"/>
      <c r="L213" s="32"/>
      <c r="M213" s="136" t="s">
        <v>19</v>
      </c>
      <c r="N213" s="137" t="s">
        <v>43</v>
      </c>
      <c r="P213" s="138">
        <f>O213*H213</f>
        <v>0</v>
      </c>
      <c r="Q213" s="138">
        <v>0.24787000000000001</v>
      </c>
      <c r="R213" s="138">
        <f>Q213*H213</f>
        <v>0.223083</v>
      </c>
      <c r="S213" s="138">
        <v>0</v>
      </c>
      <c r="T213" s="139">
        <f>S213*H213</f>
        <v>0</v>
      </c>
      <c r="AR213" s="140" t="s">
        <v>126</v>
      </c>
      <c r="AT213" s="140" t="s">
        <v>122</v>
      </c>
      <c r="AU213" s="140" t="s">
        <v>82</v>
      </c>
      <c r="AY213" s="17" t="s">
        <v>120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80</v>
      </c>
      <c r="BK213" s="141">
        <f>ROUND(I213*H213,2)</f>
        <v>0</v>
      </c>
      <c r="BL213" s="17" t="s">
        <v>126</v>
      </c>
      <c r="BM213" s="140" t="s">
        <v>782</v>
      </c>
    </row>
    <row r="214" spans="2:65" s="1" customFormat="1" ht="10">
      <c r="B214" s="32"/>
      <c r="D214" s="142" t="s">
        <v>128</v>
      </c>
      <c r="F214" s="143" t="s">
        <v>783</v>
      </c>
      <c r="I214" s="144"/>
      <c r="L214" s="32"/>
      <c r="M214" s="145"/>
      <c r="T214" s="53"/>
      <c r="AT214" s="17" t="s">
        <v>128</v>
      </c>
      <c r="AU214" s="17" t="s">
        <v>82</v>
      </c>
    </row>
    <row r="215" spans="2:65" s="1" customFormat="1" ht="33" customHeight="1">
      <c r="B215" s="32"/>
      <c r="C215" s="128" t="s">
        <v>488</v>
      </c>
      <c r="D215" s="128" t="s">
        <v>122</v>
      </c>
      <c r="E215" s="129" t="s">
        <v>784</v>
      </c>
      <c r="F215" s="130" t="s">
        <v>785</v>
      </c>
      <c r="G215" s="131" t="s">
        <v>166</v>
      </c>
      <c r="H215" s="132">
        <v>1.988</v>
      </c>
      <c r="I215" s="133"/>
      <c r="J215" s="134">
        <f>ROUND(I215*H215,2)</f>
        <v>0</v>
      </c>
      <c r="K215" s="135"/>
      <c r="L215" s="32"/>
      <c r="M215" s="136" t="s">
        <v>19</v>
      </c>
      <c r="N215" s="137" t="s">
        <v>43</v>
      </c>
      <c r="P215" s="138">
        <f>O215*H215</f>
        <v>0</v>
      </c>
      <c r="Q215" s="138">
        <v>1.8907700000000001</v>
      </c>
      <c r="R215" s="138">
        <f>Q215*H215</f>
        <v>3.7588507600000001</v>
      </c>
      <c r="S215" s="138">
        <v>0</v>
      </c>
      <c r="T215" s="139">
        <f>S215*H215</f>
        <v>0</v>
      </c>
      <c r="AR215" s="140" t="s">
        <v>126</v>
      </c>
      <c r="AT215" s="140" t="s">
        <v>122</v>
      </c>
      <c r="AU215" s="140" t="s">
        <v>82</v>
      </c>
      <c r="AY215" s="17" t="s">
        <v>120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80</v>
      </c>
      <c r="BK215" s="141">
        <f>ROUND(I215*H215,2)</f>
        <v>0</v>
      </c>
      <c r="BL215" s="17" t="s">
        <v>126</v>
      </c>
      <c r="BM215" s="140" t="s">
        <v>786</v>
      </c>
    </row>
    <row r="216" spans="2:65" s="1" customFormat="1" ht="10">
      <c r="B216" s="32"/>
      <c r="D216" s="142" t="s">
        <v>128</v>
      </c>
      <c r="F216" s="143" t="s">
        <v>787</v>
      </c>
      <c r="I216" s="144"/>
      <c r="L216" s="32"/>
      <c r="M216" s="145"/>
      <c r="T216" s="53"/>
      <c r="AT216" s="17" t="s">
        <v>128</v>
      </c>
      <c r="AU216" s="17" t="s">
        <v>82</v>
      </c>
    </row>
    <row r="217" spans="2:65" s="1" customFormat="1" ht="49" customHeight="1">
      <c r="B217" s="32"/>
      <c r="C217" s="128" t="s">
        <v>494</v>
      </c>
      <c r="D217" s="128" t="s">
        <v>122</v>
      </c>
      <c r="E217" s="129" t="s">
        <v>788</v>
      </c>
      <c r="F217" s="130" t="s">
        <v>789</v>
      </c>
      <c r="G217" s="131" t="s">
        <v>166</v>
      </c>
      <c r="H217" s="132">
        <v>0.26400000000000001</v>
      </c>
      <c r="I217" s="133"/>
      <c r="J217" s="134">
        <f>ROUND(I217*H217,2)</f>
        <v>0</v>
      </c>
      <c r="K217" s="135"/>
      <c r="L217" s="32"/>
      <c r="M217" s="136" t="s">
        <v>19</v>
      </c>
      <c r="N217" s="137" t="s">
        <v>43</v>
      </c>
      <c r="P217" s="138">
        <f>O217*H217</f>
        <v>0</v>
      </c>
      <c r="Q217" s="138">
        <v>2.83331</v>
      </c>
      <c r="R217" s="138">
        <f>Q217*H217</f>
        <v>0.74799384000000002</v>
      </c>
      <c r="S217" s="138">
        <v>0</v>
      </c>
      <c r="T217" s="139">
        <f>S217*H217</f>
        <v>0</v>
      </c>
      <c r="AR217" s="140" t="s">
        <v>126</v>
      </c>
      <c r="AT217" s="140" t="s">
        <v>122</v>
      </c>
      <c r="AU217" s="140" t="s">
        <v>82</v>
      </c>
      <c r="AY217" s="17" t="s">
        <v>120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7" t="s">
        <v>80</v>
      </c>
      <c r="BK217" s="141">
        <f>ROUND(I217*H217,2)</f>
        <v>0</v>
      </c>
      <c r="BL217" s="17" t="s">
        <v>126</v>
      </c>
      <c r="BM217" s="140" t="s">
        <v>790</v>
      </c>
    </row>
    <row r="218" spans="2:65" s="1" customFormat="1" ht="10">
      <c r="B218" s="32"/>
      <c r="D218" s="142" t="s">
        <v>128</v>
      </c>
      <c r="F218" s="143" t="s">
        <v>791</v>
      </c>
      <c r="I218" s="144"/>
      <c r="L218" s="32"/>
      <c r="M218" s="145"/>
      <c r="T218" s="53"/>
      <c r="AT218" s="17" t="s">
        <v>128</v>
      </c>
      <c r="AU218" s="17" t="s">
        <v>82</v>
      </c>
    </row>
    <row r="219" spans="2:65" s="1" customFormat="1" ht="33" customHeight="1">
      <c r="B219" s="32"/>
      <c r="C219" s="128" t="s">
        <v>499</v>
      </c>
      <c r="D219" s="128" t="s">
        <v>122</v>
      </c>
      <c r="E219" s="129" t="s">
        <v>792</v>
      </c>
      <c r="F219" s="130" t="s">
        <v>793</v>
      </c>
      <c r="G219" s="131" t="s">
        <v>146</v>
      </c>
      <c r="H219" s="132">
        <v>64.608000000000004</v>
      </c>
      <c r="I219" s="133"/>
      <c r="J219" s="134">
        <f>ROUND(I219*H219,2)</f>
        <v>0</v>
      </c>
      <c r="K219" s="135"/>
      <c r="L219" s="32"/>
      <c r="M219" s="136" t="s">
        <v>19</v>
      </c>
      <c r="N219" s="137" t="s">
        <v>43</v>
      </c>
      <c r="P219" s="138">
        <f>O219*H219</f>
        <v>0</v>
      </c>
      <c r="Q219" s="138">
        <v>1E-3</v>
      </c>
      <c r="R219" s="138">
        <f>Q219*H219</f>
        <v>6.4607999999999999E-2</v>
      </c>
      <c r="S219" s="138">
        <v>0</v>
      </c>
      <c r="T219" s="139">
        <f>S219*H219</f>
        <v>0</v>
      </c>
      <c r="AR219" s="140" t="s">
        <v>126</v>
      </c>
      <c r="AT219" s="140" t="s">
        <v>122</v>
      </c>
      <c r="AU219" s="140" t="s">
        <v>82</v>
      </c>
      <c r="AY219" s="17" t="s">
        <v>120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7" t="s">
        <v>80</v>
      </c>
      <c r="BK219" s="141">
        <f>ROUND(I219*H219,2)</f>
        <v>0</v>
      </c>
      <c r="BL219" s="17" t="s">
        <v>126</v>
      </c>
      <c r="BM219" s="140" t="s">
        <v>794</v>
      </c>
    </row>
    <row r="220" spans="2:65" s="1" customFormat="1" ht="10">
      <c r="B220" s="32"/>
      <c r="D220" s="142" t="s">
        <v>128</v>
      </c>
      <c r="F220" s="143" t="s">
        <v>795</v>
      </c>
      <c r="I220" s="144"/>
      <c r="L220" s="32"/>
      <c r="M220" s="145"/>
      <c r="T220" s="53"/>
      <c r="AT220" s="17" t="s">
        <v>128</v>
      </c>
      <c r="AU220" s="17" t="s">
        <v>82</v>
      </c>
    </row>
    <row r="221" spans="2:65" s="1" customFormat="1" ht="16.5" customHeight="1">
      <c r="B221" s="32"/>
      <c r="C221" s="167" t="s">
        <v>504</v>
      </c>
      <c r="D221" s="167" t="s">
        <v>271</v>
      </c>
      <c r="E221" s="168" t="s">
        <v>796</v>
      </c>
      <c r="F221" s="169" t="s">
        <v>797</v>
      </c>
      <c r="G221" s="170" t="s">
        <v>146</v>
      </c>
      <c r="H221" s="171">
        <v>77.531000000000006</v>
      </c>
      <c r="I221" s="172"/>
      <c r="J221" s="173">
        <f>ROUND(I221*H221,2)</f>
        <v>0</v>
      </c>
      <c r="K221" s="174"/>
      <c r="L221" s="175"/>
      <c r="M221" s="176" t="s">
        <v>19</v>
      </c>
      <c r="N221" s="177" t="s">
        <v>43</v>
      </c>
      <c r="P221" s="138">
        <f>O221*H221</f>
        <v>0</v>
      </c>
      <c r="Q221" s="138">
        <v>0</v>
      </c>
      <c r="R221" s="138">
        <f>Q221*H221</f>
        <v>0</v>
      </c>
      <c r="S221" s="138">
        <v>0</v>
      </c>
      <c r="T221" s="139">
        <f>S221*H221</f>
        <v>0</v>
      </c>
      <c r="AR221" s="140" t="s">
        <v>163</v>
      </c>
      <c r="AT221" s="140" t="s">
        <v>271</v>
      </c>
      <c r="AU221" s="140" t="s">
        <v>82</v>
      </c>
      <c r="AY221" s="17" t="s">
        <v>120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7" t="s">
        <v>80</v>
      </c>
      <c r="BK221" s="141">
        <f>ROUND(I221*H221,2)</f>
        <v>0</v>
      </c>
      <c r="BL221" s="17" t="s">
        <v>126</v>
      </c>
      <c r="BM221" s="140" t="s">
        <v>798</v>
      </c>
    </row>
    <row r="222" spans="2:65" s="1" customFormat="1" ht="62.75" customHeight="1">
      <c r="B222" s="32"/>
      <c r="C222" s="128" t="s">
        <v>509</v>
      </c>
      <c r="D222" s="128" t="s">
        <v>122</v>
      </c>
      <c r="E222" s="129" t="s">
        <v>799</v>
      </c>
      <c r="F222" s="130" t="s">
        <v>800</v>
      </c>
      <c r="G222" s="131" t="s">
        <v>166</v>
      </c>
      <c r="H222" s="132">
        <v>30.678999999999998</v>
      </c>
      <c r="I222" s="133"/>
      <c r="J222" s="134">
        <f>ROUND(I222*H222,2)</f>
        <v>0</v>
      </c>
      <c r="K222" s="135"/>
      <c r="L222" s="32"/>
      <c r="M222" s="136" t="s">
        <v>19</v>
      </c>
      <c r="N222" s="137" t="s">
        <v>43</v>
      </c>
      <c r="P222" s="138">
        <f>O222*H222</f>
        <v>0</v>
      </c>
      <c r="Q222" s="138">
        <v>1.8480000000000001</v>
      </c>
      <c r="R222" s="138">
        <f>Q222*H222</f>
        <v>56.694792</v>
      </c>
      <c r="S222" s="138">
        <v>0</v>
      </c>
      <c r="T222" s="139">
        <f>S222*H222</f>
        <v>0</v>
      </c>
      <c r="AR222" s="140" t="s">
        <v>126</v>
      </c>
      <c r="AT222" s="140" t="s">
        <v>122</v>
      </c>
      <c r="AU222" s="140" t="s">
        <v>82</v>
      </c>
      <c r="AY222" s="17" t="s">
        <v>120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80</v>
      </c>
      <c r="BK222" s="141">
        <f>ROUND(I222*H222,2)</f>
        <v>0</v>
      </c>
      <c r="BL222" s="17" t="s">
        <v>126</v>
      </c>
      <c r="BM222" s="140" t="s">
        <v>801</v>
      </c>
    </row>
    <row r="223" spans="2:65" s="1" customFormat="1" ht="10">
      <c r="B223" s="32"/>
      <c r="D223" s="142" t="s">
        <v>128</v>
      </c>
      <c r="F223" s="143" t="s">
        <v>802</v>
      </c>
      <c r="I223" s="144"/>
      <c r="L223" s="32"/>
      <c r="M223" s="145"/>
      <c r="T223" s="53"/>
      <c r="AT223" s="17" t="s">
        <v>128</v>
      </c>
      <c r="AU223" s="17" t="s">
        <v>82</v>
      </c>
    </row>
    <row r="224" spans="2:65" s="1" customFormat="1" ht="55.5" customHeight="1">
      <c r="B224" s="32"/>
      <c r="C224" s="128" t="s">
        <v>513</v>
      </c>
      <c r="D224" s="128" t="s">
        <v>122</v>
      </c>
      <c r="E224" s="129" t="s">
        <v>803</v>
      </c>
      <c r="F224" s="130" t="s">
        <v>804</v>
      </c>
      <c r="G224" s="131" t="s">
        <v>146</v>
      </c>
      <c r="H224" s="132">
        <v>0.9</v>
      </c>
      <c r="I224" s="133"/>
      <c r="J224" s="134">
        <f>ROUND(I224*H224,2)</f>
        <v>0</v>
      </c>
      <c r="K224" s="135"/>
      <c r="L224" s="32"/>
      <c r="M224" s="136" t="s">
        <v>19</v>
      </c>
      <c r="N224" s="137" t="s">
        <v>43</v>
      </c>
      <c r="P224" s="138">
        <f>O224*H224</f>
        <v>0</v>
      </c>
      <c r="Q224" s="138">
        <v>1.0311999999999999</v>
      </c>
      <c r="R224" s="138">
        <f>Q224*H224</f>
        <v>0.92807999999999991</v>
      </c>
      <c r="S224" s="138">
        <v>0</v>
      </c>
      <c r="T224" s="139">
        <f>S224*H224</f>
        <v>0</v>
      </c>
      <c r="AR224" s="140" t="s">
        <v>126</v>
      </c>
      <c r="AT224" s="140" t="s">
        <v>122</v>
      </c>
      <c r="AU224" s="140" t="s">
        <v>82</v>
      </c>
      <c r="AY224" s="17" t="s">
        <v>120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80</v>
      </c>
      <c r="BK224" s="141">
        <f>ROUND(I224*H224,2)</f>
        <v>0</v>
      </c>
      <c r="BL224" s="17" t="s">
        <v>126</v>
      </c>
      <c r="BM224" s="140" t="s">
        <v>805</v>
      </c>
    </row>
    <row r="225" spans="2:65" s="1" customFormat="1" ht="10">
      <c r="B225" s="32"/>
      <c r="D225" s="142" t="s">
        <v>128</v>
      </c>
      <c r="F225" s="143" t="s">
        <v>806</v>
      </c>
      <c r="I225" s="144"/>
      <c r="L225" s="32"/>
      <c r="M225" s="145"/>
      <c r="T225" s="53"/>
      <c r="AT225" s="17" t="s">
        <v>128</v>
      </c>
      <c r="AU225" s="17" t="s">
        <v>82</v>
      </c>
    </row>
    <row r="226" spans="2:65" s="11" customFormat="1" ht="22.75" customHeight="1">
      <c r="B226" s="116"/>
      <c r="D226" s="117" t="s">
        <v>71</v>
      </c>
      <c r="E226" s="126" t="s">
        <v>143</v>
      </c>
      <c r="F226" s="126" t="s">
        <v>380</v>
      </c>
      <c r="I226" s="119"/>
      <c r="J226" s="127">
        <f>BK226</f>
        <v>0</v>
      </c>
      <c r="L226" s="116"/>
      <c r="M226" s="121"/>
      <c r="P226" s="122">
        <f>SUM(P227:P229)</f>
        <v>0</v>
      </c>
      <c r="R226" s="122">
        <f>SUM(R227:R229)</f>
        <v>2.5168200000000001</v>
      </c>
      <c r="T226" s="123">
        <f>SUM(T227:T229)</f>
        <v>0</v>
      </c>
      <c r="AR226" s="117" t="s">
        <v>80</v>
      </c>
      <c r="AT226" s="124" t="s">
        <v>71</v>
      </c>
      <c r="AU226" s="124" t="s">
        <v>80</v>
      </c>
      <c r="AY226" s="117" t="s">
        <v>120</v>
      </c>
      <c r="BK226" s="125">
        <f>SUM(BK227:BK229)</f>
        <v>0</v>
      </c>
    </row>
    <row r="227" spans="2:65" s="1" customFormat="1" ht="44.25" customHeight="1">
      <c r="B227" s="32"/>
      <c r="C227" s="128" t="s">
        <v>520</v>
      </c>
      <c r="D227" s="128" t="s">
        <v>122</v>
      </c>
      <c r="E227" s="129" t="s">
        <v>807</v>
      </c>
      <c r="F227" s="130" t="s">
        <v>808</v>
      </c>
      <c r="G227" s="131" t="s">
        <v>342</v>
      </c>
      <c r="H227" s="132">
        <v>6</v>
      </c>
      <c r="I227" s="133"/>
      <c r="J227" s="134">
        <f>ROUND(I227*H227,2)</f>
        <v>0</v>
      </c>
      <c r="K227" s="135"/>
      <c r="L227" s="32"/>
      <c r="M227" s="136" t="s">
        <v>19</v>
      </c>
      <c r="N227" s="137" t="s">
        <v>43</v>
      </c>
      <c r="P227" s="138">
        <f>O227*H227</f>
        <v>0</v>
      </c>
      <c r="Q227" s="138">
        <v>0.41947000000000001</v>
      </c>
      <c r="R227" s="138">
        <f>Q227*H227</f>
        <v>2.5168200000000001</v>
      </c>
      <c r="S227" s="138">
        <v>0</v>
      </c>
      <c r="T227" s="139">
        <f>S227*H227</f>
        <v>0</v>
      </c>
      <c r="AR227" s="140" t="s">
        <v>126</v>
      </c>
      <c r="AT227" s="140" t="s">
        <v>122</v>
      </c>
      <c r="AU227" s="140" t="s">
        <v>82</v>
      </c>
      <c r="AY227" s="17" t="s">
        <v>120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7" t="s">
        <v>80</v>
      </c>
      <c r="BK227" s="141">
        <f>ROUND(I227*H227,2)</f>
        <v>0</v>
      </c>
      <c r="BL227" s="17" t="s">
        <v>126</v>
      </c>
      <c r="BM227" s="140" t="s">
        <v>809</v>
      </c>
    </row>
    <row r="228" spans="2:65" s="1" customFormat="1" ht="10">
      <c r="B228" s="32"/>
      <c r="D228" s="142" t="s">
        <v>128</v>
      </c>
      <c r="F228" s="143" t="s">
        <v>810</v>
      </c>
      <c r="I228" s="144"/>
      <c r="L228" s="32"/>
      <c r="M228" s="145"/>
      <c r="T228" s="53"/>
      <c r="AT228" s="17" t="s">
        <v>128</v>
      </c>
      <c r="AU228" s="17" t="s">
        <v>82</v>
      </c>
    </row>
    <row r="229" spans="2:65" s="1" customFormat="1" ht="16.5" customHeight="1">
      <c r="B229" s="32"/>
      <c r="C229" s="128" t="s">
        <v>528</v>
      </c>
      <c r="D229" s="128" t="s">
        <v>122</v>
      </c>
      <c r="E229" s="129" t="s">
        <v>811</v>
      </c>
      <c r="F229" s="130" t="s">
        <v>812</v>
      </c>
      <c r="G229" s="131" t="s">
        <v>125</v>
      </c>
      <c r="H229" s="132">
        <v>12</v>
      </c>
      <c r="I229" s="133"/>
      <c r="J229" s="134">
        <f>ROUND(I229*H229,2)</f>
        <v>0</v>
      </c>
      <c r="K229" s="135"/>
      <c r="L229" s="32"/>
      <c r="M229" s="136" t="s">
        <v>19</v>
      </c>
      <c r="N229" s="137" t="s">
        <v>43</v>
      </c>
      <c r="P229" s="138">
        <f>O229*H229</f>
        <v>0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126</v>
      </c>
      <c r="AT229" s="140" t="s">
        <v>122</v>
      </c>
      <c r="AU229" s="140" t="s">
        <v>82</v>
      </c>
      <c r="AY229" s="17" t="s">
        <v>120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7" t="s">
        <v>80</v>
      </c>
      <c r="BK229" s="141">
        <f>ROUND(I229*H229,2)</f>
        <v>0</v>
      </c>
      <c r="BL229" s="17" t="s">
        <v>126</v>
      </c>
      <c r="BM229" s="140" t="s">
        <v>813</v>
      </c>
    </row>
    <row r="230" spans="2:65" s="11" customFormat="1" ht="22.75" customHeight="1">
      <c r="B230" s="116"/>
      <c r="D230" s="117" t="s">
        <v>71</v>
      </c>
      <c r="E230" s="126" t="s">
        <v>163</v>
      </c>
      <c r="F230" s="126" t="s">
        <v>428</v>
      </c>
      <c r="I230" s="119"/>
      <c r="J230" s="127">
        <f>BK230</f>
        <v>0</v>
      </c>
      <c r="L230" s="116"/>
      <c r="M230" s="121"/>
      <c r="P230" s="122">
        <f>SUM(P231:P235)</f>
        <v>0</v>
      </c>
      <c r="R230" s="122">
        <f>SUM(R231:R235)</f>
        <v>1.6185999999999999E-2</v>
      </c>
      <c r="T230" s="123">
        <f>SUM(T231:T235)</f>
        <v>0</v>
      </c>
      <c r="AR230" s="117" t="s">
        <v>80</v>
      </c>
      <c r="AT230" s="124" t="s">
        <v>71</v>
      </c>
      <c r="AU230" s="124" t="s">
        <v>80</v>
      </c>
      <c r="AY230" s="117" t="s">
        <v>120</v>
      </c>
      <c r="BK230" s="125">
        <f>SUM(BK231:BK235)</f>
        <v>0</v>
      </c>
    </row>
    <row r="231" spans="2:65" s="1" customFormat="1" ht="37.75" customHeight="1">
      <c r="B231" s="32"/>
      <c r="C231" s="128" t="s">
        <v>533</v>
      </c>
      <c r="D231" s="128" t="s">
        <v>122</v>
      </c>
      <c r="E231" s="129" t="s">
        <v>814</v>
      </c>
      <c r="F231" s="130" t="s">
        <v>815</v>
      </c>
      <c r="G231" s="131" t="s">
        <v>342</v>
      </c>
      <c r="H231" s="132">
        <v>10.6</v>
      </c>
      <c r="I231" s="133"/>
      <c r="J231" s="134">
        <f>ROUND(I231*H231,2)</f>
        <v>0</v>
      </c>
      <c r="K231" s="135"/>
      <c r="L231" s="32"/>
      <c r="M231" s="136" t="s">
        <v>19</v>
      </c>
      <c r="N231" s="137" t="s">
        <v>43</v>
      </c>
      <c r="P231" s="138">
        <f>O231*H231</f>
        <v>0</v>
      </c>
      <c r="Q231" s="138">
        <v>1.0000000000000001E-5</v>
      </c>
      <c r="R231" s="138">
        <f>Q231*H231</f>
        <v>1.06E-4</v>
      </c>
      <c r="S231" s="138">
        <v>0</v>
      </c>
      <c r="T231" s="139">
        <f>S231*H231</f>
        <v>0</v>
      </c>
      <c r="AR231" s="140" t="s">
        <v>126</v>
      </c>
      <c r="AT231" s="140" t="s">
        <v>122</v>
      </c>
      <c r="AU231" s="140" t="s">
        <v>82</v>
      </c>
      <c r="AY231" s="17" t="s">
        <v>120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7" t="s">
        <v>80</v>
      </c>
      <c r="BK231" s="141">
        <f>ROUND(I231*H231,2)</f>
        <v>0</v>
      </c>
      <c r="BL231" s="17" t="s">
        <v>126</v>
      </c>
      <c r="BM231" s="140" t="s">
        <v>816</v>
      </c>
    </row>
    <row r="232" spans="2:65" s="1" customFormat="1" ht="10">
      <c r="B232" s="32"/>
      <c r="D232" s="142" t="s">
        <v>128</v>
      </c>
      <c r="F232" s="143" t="s">
        <v>817</v>
      </c>
      <c r="I232" s="144"/>
      <c r="L232" s="32"/>
      <c r="M232" s="145"/>
      <c r="T232" s="53"/>
      <c r="AT232" s="17" t="s">
        <v>128</v>
      </c>
      <c r="AU232" s="17" t="s">
        <v>82</v>
      </c>
    </row>
    <row r="233" spans="2:65" s="1" customFormat="1" ht="24.15" customHeight="1">
      <c r="B233" s="32"/>
      <c r="C233" s="167" t="s">
        <v>539</v>
      </c>
      <c r="D233" s="167" t="s">
        <v>271</v>
      </c>
      <c r="E233" s="168" t="s">
        <v>818</v>
      </c>
      <c r="F233" s="169" t="s">
        <v>819</v>
      </c>
      <c r="G233" s="170" t="s">
        <v>342</v>
      </c>
      <c r="H233" s="171">
        <v>2</v>
      </c>
      <c r="I233" s="172"/>
      <c r="J233" s="173">
        <f>ROUND(I233*H233,2)</f>
        <v>0</v>
      </c>
      <c r="K233" s="174"/>
      <c r="L233" s="175"/>
      <c r="M233" s="176" t="s">
        <v>19</v>
      </c>
      <c r="N233" s="177" t="s">
        <v>43</v>
      </c>
      <c r="P233" s="138">
        <f>O233*H233</f>
        <v>0</v>
      </c>
      <c r="Q233" s="138">
        <v>8.0400000000000003E-3</v>
      </c>
      <c r="R233" s="138">
        <f>Q233*H233</f>
        <v>1.6080000000000001E-2</v>
      </c>
      <c r="S233" s="138">
        <v>0</v>
      </c>
      <c r="T233" s="139">
        <f>S233*H233</f>
        <v>0</v>
      </c>
      <c r="AR233" s="140" t="s">
        <v>163</v>
      </c>
      <c r="AT233" s="140" t="s">
        <v>271</v>
      </c>
      <c r="AU233" s="140" t="s">
        <v>82</v>
      </c>
      <c r="AY233" s="17" t="s">
        <v>120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7" t="s">
        <v>80</v>
      </c>
      <c r="BK233" s="141">
        <f>ROUND(I233*H233,2)</f>
        <v>0</v>
      </c>
      <c r="BL233" s="17" t="s">
        <v>126</v>
      </c>
      <c r="BM233" s="140" t="s">
        <v>820</v>
      </c>
    </row>
    <row r="234" spans="2:65" s="12" customFormat="1" ht="10">
      <c r="B234" s="146"/>
      <c r="D234" s="147" t="s">
        <v>159</v>
      </c>
      <c r="E234" s="148" t="s">
        <v>19</v>
      </c>
      <c r="F234" s="149" t="s">
        <v>821</v>
      </c>
      <c r="H234" s="150">
        <v>2</v>
      </c>
      <c r="I234" s="151"/>
      <c r="L234" s="146"/>
      <c r="M234" s="152"/>
      <c r="T234" s="153"/>
      <c r="AT234" s="148" t="s">
        <v>159</v>
      </c>
      <c r="AU234" s="148" t="s">
        <v>82</v>
      </c>
      <c r="AV234" s="12" t="s">
        <v>82</v>
      </c>
      <c r="AW234" s="12" t="s">
        <v>33</v>
      </c>
      <c r="AX234" s="12" t="s">
        <v>80</v>
      </c>
      <c r="AY234" s="148" t="s">
        <v>120</v>
      </c>
    </row>
    <row r="235" spans="2:65" s="1" customFormat="1" ht="24.15" customHeight="1">
      <c r="B235" s="32"/>
      <c r="C235" s="128" t="s">
        <v>546</v>
      </c>
      <c r="D235" s="128" t="s">
        <v>122</v>
      </c>
      <c r="E235" s="129" t="s">
        <v>822</v>
      </c>
      <c r="F235" s="130" t="s">
        <v>823</v>
      </c>
      <c r="G235" s="131" t="s">
        <v>342</v>
      </c>
      <c r="H235" s="132">
        <v>46.05</v>
      </c>
      <c r="I235" s="133"/>
      <c r="J235" s="134">
        <f>ROUND(I235*H235,2)</f>
        <v>0</v>
      </c>
      <c r="K235" s="135"/>
      <c r="L235" s="32"/>
      <c r="M235" s="136" t="s">
        <v>19</v>
      </c>
      <c r="N235" s="137" t="s">
        <v>43</v>
      </c>
      <c r="P235" s="138">
        <f>O235*H235</f>
        <v>0</v>
      </c>
      <c r="Q235" s="138">
        <v>0</v>
      </c>
      <c r="R235" s="138">
        <f>Q235*H235</f>
        <v>0</v>
      </c>
      <c r="S235" s="138">
        <v>0</v>
      </c>
      <c r="T235" s="139">
        <f>S235*H235</f>
        <v>0</v>
      </c>
      <c r="AR235" s="140" t="s">
        <v>126</v>
      </c>
      <c r="AT235" s="140" t="s">
        <v>122</v>
      </c>
      <c r="AU235" s="140" t="s">
        <v>82</v>
      </c>
      <c r="AY235" s="17" t="s">
        <v>120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7" t="s">
        <v>80</v>
      </c>
      <c r="BK235" s="141">
        <f>ROUND(I235*H235,2)</f>
        <v>0</v>
      </c>
      <c r="BL235" s="17" t="s">
        <v>126</v>
      </c>
      <c r="BM235" s="140" t="s">
        <v>824</v>
      </c>
    </row>
    <row r="236" spans="2:65" s="11" customFormat="1" ht="22.75" customHeight="1">
      <c r="B236" s="116"/>
      <c r="D236" s="117" t="s">
        <v>71</v>
      </c>
      <c r="E236" s="126" t="s">
        <v>171</v>
      </c>
      <c r="F236" s="126" t="s">
        <v>493</v>
      </c>
      <c r="I236" s="119"/>
      <c r="J236" s="127">
        <f>BK236</f>
        <v>0</v>
      </c>
      <c r="L236" s="116"/>
      <c r="M236" s="121"/>
      <c r="P236" s="122">
        <f>SUM(P237:P260)</f>
        <v>0</v>
      </c>
      <c r="R236" s="122">
        <f>SUM(R237:R260)</f>
        <v>0.13008796</v>
      </c>
      <c r="T236" s="123">
        <f>SUM(T237:T260)</f>
        <v>2.09388</v>
      </c>
      <c r="AR236" s="117" t="s">
        <v>80</v>
      </c>
      <c r="AT236" s="124" t="s">
        <v>71</v>
      </c>
      <c r="AU236" s="124" t="s">
        <v>80</v>
      </c>
      <c r="AY236" s="117" t="s">
        <v>120</v>
      </c>
      <c r="BK236" s="125">
        <f>SUM(BK237:BK260)</f>
        <v>0</v>
      </c>
    </row>
    <row r="237" spans="2:65" s="1" customFormat="1" ht="24.15" customHeight="1">
      <c r="B237" s="32"/>
      <c r="C237" s="128" t="s">
        <v>825</v>
      </c>
      <c r="D237" s="128" t="s">
        <v>122</v>
      </c>
      <c r="E237" s="129" t="s">
        <v>826</v>
      </c>
      <c r="F237" s="130" t="s">
        <v>827</v>
      </c>
      <c r="G237" s="131" t="s">
        <v>146</v>
      </c>
      <c r="H237" s="132">
        <v>74.91</v>
      </c>
      <c r="I237" s="133"/>
      <c r="J237" s="134">
        <f>ROUND(I237*H237,2)</f>
        <v>0</v>
      </c>
      <c r="K237" s="135"/>
      <c r="L237" s="32"/>
      <c r="M237" s="136" t="s">
        <v>19</v>
      </c>
      <c r="N237" s="137" t="s">
        <v>43</v>
      </c>
      <c r="P237" s="138">
        <f>O237*H237</f>
        <v>0</v>
      </c>
      <c r="Q237" s="138">
        <v>0</v>
      </c>
      <c r="R237" s="138">
        <f>Q237*H237</f>
        <v>0</v>
      </c>
      <c r="S237" s="138">
        <v>0</v>
      </c>
      <c r="T237" s="139">
        <f>S237*H237</f>
        <v>0</v>
      </c>
      <c r="AR237" s="140" t="s">
        <v>126</v>
      </c>
      <c r="AT237" s="140" t="s">
        <v>122</v>
      </c>
      <c r="AU237" s="140" t="s">
        <v>82</v>
      </c>
      <c r="AY237" s="17" t="s">
        <v>120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7" t="s">
        <v>80</v>
      </c>
      <c r="BK237" s="141">
        <f>ROUND(I237*H237,2)</f>
        <v>0</v>
      </c>
      <c r="BL237" s="17" t="s">
        <v>126</v>
      </c>
      <c r="BM237" s="140" t="s">
        <v>828</v>
      </c>
    </row>
    <row r="238" spans="2:65" s="1" customFormat="1" ht="24.15" customHeight="1">
      <c r="B238" s="32"/>
      <c r="C238" s="128" t="s">
        <v>829</v>
      </c>
      <c r="D238" s="128" t="s">
        <v>122</v>
      </c>
      <c r="E238" s="129" t="s">
        <v>830</v>
      </c>
      <c r="F238" s="130" t="s">
        <v>831</v>
      </c>
      <c r="G238" s="131" t="s">
        <v>146</v>
      </c>
      <c r="H238" s="132">
        <v>33.627000000000002</v>
      </c>
      <c r="I238" s="133"/>
      <c r="J238" s="134">
        <f>ROUND(I238*H238,2)</f>
        <v>0</v>
      </c>
      <c r="K238" s="135"/>
      <c r="L238" s="32"/>
      <c r="M238" s="136" t="s">
        <v>19</v>
      </c>
      <c r="N238" s="137" t="s">
        <v>43</v>
      </c>
      <c r="P238" s="138">
        <f>O238*H238</f>
        <v>0</v>
      </c>
      <c r="Q238" s="138">
        <v>6.3000000000000003E-4</v>
      </c>
      <c r="R238" s="138">
        <f>Q238*H238</f>
        <v>2.1185010000000004E-2</v>
      </c>
      <c r="S238" s="138">
        <v>0</v>
      </c>
      <c r="T238" s="139">
        <f>S238*H238</f>
        <v>0</v>
      </c>
      <c r="AR238" s="140" t="s">
        <v>126</v>
      </c>
      <c r="AT238" s="140" t="s">
        <v>122</v>
      </c>
      <c r="AU238" s="140" t="s">
        <v>82</v>
      </c>
      <c r="AY238" s="17" t="s">
        <v>120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7" t="s">
        <v>80</v>
      </c>
      <c r="BK238" s="141">
        <f>ROUND(I238*H238,2)</f>
        <v>0</v>
      </c>
      <c r="BL238" s="17" t="s">
        <v>126</v>
      </c>
      <c r="BM238" s="140" t="s">
        <v>832</v>
      </c>
    </row>
    <row r="239" spans="2:65" s="1" customFormat="1" ht="10">
      <c r="B239" s="32"/>
      <c r="D239" s="142" t="s">
        <v>128</v>
      </c>
      <c r="F239" s="143" t="s">
        <v>833</v>
      </c>
      <c r="I239" s="144"/>
      <c r="L239" s="32"/>
      <c r="M239" s="145"/>
      <c r="T239" s="53"/>
      <c r="AT239" s="17" t="s">
        <v>128</v>
      </c>
      <c r="AU239" s="17" t="s">
        <v>82</v>
      </c>
    </row>
    <row r="240" spans="2:65" s="1" customFormat="1" ht="33" customHeight="1">
      <c r="B240" s="32"/>
      <c r="C240" s="128" t="s">
        <v>834</v>
      </c>
      <c r="D240" s="128" t="s">
        <v>122</v>
      </c>
      <c r="E240" s="129" t="s">
        <v>835</v>
      </c>
      <c r="F240" s="130" t="s">
        <v>836</v>
      </c>
      <c r="G240" s="131" t="s">
        <v>342</v>
      </c>
      <c r="H240" s="132">
        <v>34.369999999999997</v>
      </c>
      <c r="I240" s="133"/>
      <c r="J240" s="134">
        <f>ROUND(I240*H240,2)</f>
        <v>0</v>
      </c>
      <c r="K240" s="135"/>
      <c r="L240" s="32"/>
      <c r="M240" s="136" t="s">
        <v>19</v>
      </c>
      <c r="N240" s="137" t="s">
        <v>43</v>
      </c>
      <c r="P240" s="138">
        <f>O240*H240</f>
        <v>0</v>
      </c>
      <c r="Q240" s="138">
        <v>1.7000000000000001E-4</v>
      </c>
      <c r="R240" s="138">
        <f>Q240*H240</f>
        <v>5.8428999999999998E-3</v>
      </c>
      <c r="S240" s="138">
        <v>0</v>
      </c>
      <c r="T240" s="139">
        <f>S240*H240</f>
        <v>0</v>
      </c>
      <c r="AR240" s="140" t="s">
        <v>126</v>
      </c>
      <c r="AT240" s="140" t="s">
        <v>122</v>
      </c>
      <c r="AU240" s="140" t="s">
        <v>82</v>
      </c>
      <c r="AY240" s="17" t="s">
        <v>120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7" t="s">
        <v>80</v>
      </c>
      <c r="BK240" s="141">
        <f>ROUND(I240*H240,2)</f>
        <v>0</v>
      </c>
      <c r="BL240" s="17" t="s">
        <v>126</v>
      </c>
      <c r="BM240" s="140" t="s">
        <v>837</v>
      </c>
    </row>
    <row r="241" spans="2:65" s="1" customFormat="1" ht="10">
      <c r="B241" s="32"/>
      <c r="D241" s="142" t="s">
        <v>128</v>
      </c>
      <c r="F241" s="143" t="s">
        <v>838</v>
      </c>
      <c r="I241" s="144"/>
      <c r="L241" s="32"/>
      <c r="M241" s="145"/>
      <c r="T241" s="53"/>
      <c r="AT241" s="17" t="s">
        <v>128</v>
      </c>
      <c r="AU241" s="17" t="s">
        <v>82</v>
      </c>
    </row>
    <row r="242" spans="2:65" s="1" customFormat="1" ht="24.15" customHeight="1">
      <c r="B242" s="32"/>
      <c r="C242" s="128" t="s">
        <v>839</v>
      </c>
      <c r="D242" s="128" t="s">
        <v>122</v>
      </c>
      <c r="E242" s="129" t="s">
        <v>840</v>
      </c>
      <c r="F242" s="130" t="s">
        <v>841</v>
      </c>
      <c r="G242" s="131" t="s">
        <v>342</v>
      </c>
      <c r="H242" s="132">
        <v>34.369999999999997</v>
      </c>
      <c r="I242" s="133"/>
      <c r="J242" s="134">
        <f>ROUND(I242*H242,2)</f>
        <v>0</v>
      </c>
      <c r="K242" s="135"/>
      <c r="L242" s="32"/>
      <c r="M242" s="136" t="s">
        <v>19</v>
      </c>
      <c r="N242" s="137" t="s">
        <v>43</v>
      </c>
      <c r="P242" s="138">
        <f>O242*H242</f>
        <v>0</v>
      </c>
      <c r="Q242" s="138">
        <v>1.0000000000000001E-5</v>
      </c>
      <c r="R242" s="138">
        <f>Q242*H242</f>
        <v>3.4370000000000001E-4</v>
      </c>
      <c r="S242" s="138">
        <v>0</v>
      </c>
      <c r="T242" s="139">
        <f>S242*H242</f>
        <v>0</v>
      </c>
      <c r="AR242" s="140" t="s">
        <v>126</v>
      </c>
      <c r="AT242" s="140" t="s">
        <v>122</v>
      </c>
      <c r="AU242" s="140" t="s">
        <v>82</v>
      </c>
      <c r="AY242" s="17" t="s">
        <v>120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7" t="s">
        <v>80</v>
      </c>
      <c r="BK242" s="141">
        <f>ROUND(I242*H242,2)</f>
        <v>0</v>
      </c>
      <c r="BL242" s="17" t="s">
        <v>126</v>
      </c>
      <c r="BM242" s="140" t="s">
        <v>842</v>
      </c>
    </row>
    <row r="243" spans="2:65" s="1" customFormat="1" ht="10">
      <c r="B243" s="32"/>
      <c r="D243" s="142" t="s">
        <v>128</v>
      </c>
      <c r="F243" s="143" t="s">
        <v>843</v>
      </c>
      <c r="I243" s="144"/>
      <c r="L243" s="32"/>
      <c r="M243" s="145"/>
      <c r="T243" s="53"/>
      <c r="AT243" s="17" t="s">
        <v>128</v>
      </c>
      <c r="AU243" s="17" t="s">
        <v>82</v>
      </c>
    </row>
    <row r="244" spans="2:65" s="1" customFormat="1" ht="24.15" customHeight="1">
      <c r="B244" s="32"/>
      <c r="C244" s="128" t="s">
        <v>844</v>
      </c>
      <c r="D244" s="128" t="s">
        <v>122</v>
      </c>
      <c r="E244" s="129" t="s">
        <v>845</v>
      </c>
      <c r="F244" s="130" t="s">
        <v>846</v>
      </c>
      <c r="G244" s="131" t="s">
        <v>125</v>
      </c>
      <c r="H244" s="132">
        <v>1</v>
      </c>
      <c r="I244" s="133"/>
      <c r="J244" s="134">
        <f>ROUND(I244*H244,2)</f>
        <v>0</v>
      </c>
      <c r="K244" s="135"/>
      <c r="L244" s="32"/>
      <c r="M244" s="136" t="s">
        <v>19</v>
      </c>
      <c r="N244" s="137" t="s">
        <v>43</v>
      </c>
      <c r="P244" s="138">
        <f>O244*H244</f>
        <v>0</v>
      </c>
      <c r="Q244" s="138">
        <v>6.4900000000000001E-3</v>
      </c>
      <c r="R244" s="138">
        <f>Q244*H244</f>
        <v>6.4900000000000001E-3</v>
      </c>
      <c r="S244" s="138">
        <v>0</v>
      </c>
      <c r="T244" s="139">
        <f>S244*H244</f>
        <v>0</v>
      </c>
      <c r="AR244" s="140" t="s">
        <v>126</v>
      </c>
      <c r="AT244" s="140" t="s">
        <v>122</v>
      </c>
      <c r="AU244" s="140" t="s">
        <v>82</v>
      </c>
      <c r="AY244" s="17" t="s">
        <v>120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7" t="s">
        <v>80</v>
      </c>
      <c r="BK244" s="141">
        <f>ROUND(I244*H244,2)</f>
        <v>0</v>
      </c>
      <c r="BL244" s="17" t="s">
        <v>126</v>
      </c>
      <c r="BM244" s="140" t="s">
        <v>847</v>
      </c>
    </row>
    <row r="245" spans="2:65" s="1" customFormat="1" ht="10">
      <c r="B245" s="32"/>
      <c r="D245" s="142" t="s">
        <v>128</v>
      </c>
      <c r="F245" s="143" t="s">
        <v>848</v>
      </c>
      <c r="I245" s="144"/>
      <c r="L245" s="32"/>
      <c r="M245" s="145"/>
      <c r="T245" s="53"/>
      <c r="AT245" s="17" t="s">
        <v>128</v>
      </c>
      <c r="AU245" s="17" t="s">
        <v>82</v>
      </c>
    </row>
    <row r="246" spans="2:65" s="1" customFormat="1" ht="37.75" customHeight="1">
      <c r="B246" s="32"/>
      <c r="C246" s="128" t="s">
        <v>849</v>
      </c>
      <c r="D246" s="128" t="s">
        <v>122</v>
      </c>
      <c r="E246" s="129" t="s">
        <v>850</v>
      </c>
      <c r="F246" s="130" t="s">
        <v>851</v>
      </c>
      <c r="G246" s="131" t="s">
        <v>166</v>
      </c>
      <c r="H246" s="132">
        <v>81.72</v>
      </c>
      <c r="I246" s="133"/>
      <c r="J246" s="134">
        <f>ROUND(I246*H246,2)</f>
        <v>0</v>
      </c>
      <c r="K246" s="135"/>
      <c r="L246" s="32"/>
      <c r="M246" s="136" t="s">
        <v>19</v>
      </c>
      <c r="N246" s="137" t="s">
        <v>43</v>
      </c>
      <c r="P246" s="138">
        <f>O246*H246</f>
        <v>0</v>
      </c>
      <c r="Q246" s="138">
        <v>0</v>
      </c>
      <c r="R246" s="138">
        <f>Q246*H246</f>
        <v>0</v>
      </c>
      <c r="S246" s="138">
        <v>0</v>
      </c>
      <c r="T246" s="139">
        <f>S246*H246</f>
        <v>0</v>
      </c>
      <c r="AR246" s="140" t="s">
        <v>126</v>
      </c>
      <c r="AT246" s="140" t="s">
        <v>122</v>
      </c>
      <c r="AU246" s="140" t="s">
        <v>82</v>
      </c>
      <c r="AY246" s="17" t="s">
        <v>120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7" t="s">
        <v>80</v>
      </c>
      <c r="BK246" s="141">
        <f>ROUND(I246*H246,2)</f>
        <v>0</v>
      </c>
      <c r="BL246" s="17" t="s">
        <v>126</v>
      </c>
      <c r="BM246" s="140" t="s">
        <v>852</v>
      </c>
    </row>
    <row r="247" spans="2:65" s="1" customFormat="1" ht="10">
      <c r="B247" s="32"/>
      <c r="D247" s="142" t="s">
        <v>128</v>
      </c>
      <c r="F247" s="143" t="s">
        <v>853</v>
      </c>
      <c r="I247" s="144"/>
      <c r="L247" s="32"/>
      <c r="M247" s="145"/>
      <c r="T247" s="53"/>
      <c r="AT247" s="17" t="s">
        <v>128</v>
      </c>
      <c r="AU247" s="17" t="s">
        <v>82</v>
      </c>
    </row>
    <row r="248" spans="2:65" s="1" customFormat="1" ht="44.25" customHeight="1">
      <c r="B248" s="32"/>
      <c r="C248" s="128" t="s">
        <v>854</v>
      </c>
      <c r="D248" s="128" t="s">
        <v>122</v>
      </c>
      <c r="E248" s="129" t="s">
        <v>855</v>
      </c>
      <c r="F248" s="130" t="s">
        <v>856</v>
      </c>
      <c r="G248" s="131" t="s">
        <v>166</v>
      </c>
      <c r="H248" s="132">
        <v>2451.6</v>
      </c>
      <c r="I248" s="133"/>
      <c r="J248" s="134">
        <f>ROUND(I248*H248,2)</f>
        <v>0</v>
      </c>
      <c r="K248" s="135"/>
      <c r="L248" s="32"/>
      <c r="M248" s="136" t="s">
        <v>19</v>
      </c>
      <c r="N248" s="137" t="s">
        <v>43</v>
      </c>
      <c r="P248" s="138">
        <f>O248*H248</f>
        <v>0</v>
      </c>
      <c r="Q248" s="138">
        <v>0</v>
      </c>
      <c r="R248" s="138">
        <f>Q248*H248</f>
        <v>0</v>
      </c>
      <c r="S248" s="138">
        <v>0</v>
      </c>
      <c r="T248" s="139">
        <f>S248*H248</f>
        <v>0</v>
      </c>
      <c r="AR248" s="140" t="s">
        <v>126</v>
      </c>
      <c r="AT248" s="140" t="s">
        <v>122</v>
      </c>
      <c r="AU248" s="140" t="s">
        <v>82</v>
      </c>
      <c r="AY248" s="17" t="s">
        <v>120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7" t="s">
        <v>80</v>
      </c>
      <c r="BK248" s="141">
        <f>ROUND(I248*H248,2)</f>
        <v>0</v>
      </c>
      <c r="BL248" s="17" t="s">
        <v>126</v>
      </c>
      <c r="BM248" s="140" t="s">
        <v>857</v>
      </c>
    </row>
    <row r="249" spans="2:65" s="1" customFormat="1" ht="10">
      <c r="B249" s="32"/>
      <c r="D249" s="142" t="s">
        <v>128</v>
      </c>
      <c r="F249" s="143" t="s">
        <v>858</v>
      </c>
      <c r="I249" s="144"/>
      <c r="L249" s="32"/>
      <c r="M249" s="145"/>
      <c r="T249" s="53"/>
      <c r="AT249" s="17" t="s">
        <v>128</v>
      </c>
      <c r="AU249" s="17" t="s">
        <v>82</v>
      </c>
    </row>
    <row r="250" spans="2:65" s="1" customFormat="1" ht="37.75" customHeight="1">
      <c r="B250" s="32"/>
      <c r="C250" s="128" t="s">
        <v>859</v>
      </c>
      <c r="D250" s="128" t="s">
        <v>122</v>
      </c>
      <c r="E250" s="129" t="s">
        <v>860</v>
      </c>
      <c r="F250" s="130" t="s">
        <v>861</v>
      </c>
      <c r="G250" s="131" t="s">
        <v>166</v>
      </c>
      <c r="H250" s="132">
        <v>81.72</v>
      </c>
      <c r="I250" s="133"/>
      <c r="J250" s="134">
        <f>ROUND(I250*H250,2)</f>
        <v>0</v>
      </c>
      <c r="K250" s="135"/>
      <c r="L250" s="32"/>
      <c r="M250" s="136" t="s">
        <v>19</v>
      </c>
      <c r="N250" s="137" t="s">
        <v>43</v>
      </c>
      <c r="P250" s="138">
        <f>O250*H250</f>
        <v>0</v>
      </c>
      <c r="Q250" s="138">
        <v>0</v>
      </c>
      <c r="R250" s="138">
        <f>Q250*H250</f>
        <v>0</v>
      </c>
      <c r="S250" s="138">
        <v>0</v>
      </c>
      <c r="T250" s="139">
        <f>S250*H250</f>
        <v>0</v>
      </c>
      <c r="AR250" s="140" t="s">
        <v>126</v>
      </c>
      <c r="AT250" s="140" t="s">
        <v>122</v>
      </c>
      <c r="AU250" s="140" t="s">
        <v>82</v>
      </c>
      <c r="AY250" s="17" t="s">
        <v>120</v>
      </c>
      <c r="BE250" s="141">
        <f>IF(N250="základní",J250,0)</f>
        <v>0</v>
      </c>
      <c r="BF250" s="141">
        <f>IF(N250="snížená",J250,0)</f>
        <v>0</v>
      </c>
      <c r="BG250" s="141">
        <f>IF(N250="zákl. přenesená",J250,0)</f>
        <v>0</v>
      </c>
      <c r="BH250" s="141">
        <f>IF(N250="sníž. přenesená",J250,0)</f>
        <v>0</v>
      </c>
      <c r="BI250" s="141">
        <f>IF(N250="nulová",J250,0)</f>
        <v>0</v>
      </c>
      <c r="BJ250" s="17" t="s">
        <v>80</v>
      </c>
      <c r="BK250" s="141">
        <f>ROUND(I250*H250,2)</f>
        <v>0</v>
      </c>
      <c r="BL250" s="17" t="s">
        <v>126</v>
      </c>
      <c r="BM250" s="140" t="s">
        <v>862</v>
      </c>
    </row>
    <row r="251" spans="2:65" s="1" customFormat="1" ht="10">
      <c r="B251" s="32"/>
      <c r="D251" s="142" t="s">
        <v>128</v>
      </c>
      <c r="F251" s="143" t="s">
        <v>863</v>
      </c>
      <c r="I251" s="144"/>
      <c r="L251" s="32"/>
      <c r="M251" s="145"/>
      <c r="T251" s="53"/>
      <c r="AT251" s="17" t="s">
        <v>128</v>
      </c>
      <c r="AU251" s="17" t="s">
        <v>82</v>
      </c>
    </row>
    <row r="252" spans="2:65" s="1" customFormat="1" ht="21.75" customHeight="1">
      <c r="B252" s="32"/>
      <c r="C252" s="128" t="s">
        <v>864</v>
      </c>
      <c r="D252" s="128" t="s">
        <v>122</v>
      </c>
      <c r="E252" s="129" t="s">
        <v>865</v>
      </c>
      <c r="F252" s="130" t="s">
        <v>866</v>
      </c>
      <c r="G252" s="131" t="s">
        <v>166</v>
      </c>
      <c r="H252" s="132">
        <v>0.72</v>
      </c>
      <c r="I252" s="133"/>
      <c r="J252" s="134">
        <f>ROUND(I252*H252,2)</f>
        <v>0</v>
      </c>
      <c r="K252" s="135"/>
      <c r="L252" s="32"/>
      <c r="M252" s="136" t="s">
        <v>19</v>
      </c>
      <c r="N252" s="137" t="s">
        <v>43</v>
      </c>
      <c r="P252" s="138">
        <f>O252*H252</f>
        <v>0</v>
      </c>
      <c r="Q252" s="138">
        <v>0.12</v>
      </c>
      <c r="R252" s="138">
        <f>Q252*H252</f>
        <v>8.6399999999999991E-2</v>
      </c>
      <c r="S252" s="138">
        <v>2.2000000000000002</v>
      </c>
      <c r="T252" s="139">
        <f>S252*H252</f>
        <v>1.5840000000000001</v>
      </c>
      <c r="AR252" s="140" t="s">
        <v>126</v>
      </c>
      <c r="AT252" s="140" t="s">
        <v>122</v>
      </c>
      <c r="AU252" s="140" t="s">
        <v>82</v>
      </c>
      <c r="AY252" s="17" t="s">
        <v>120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7" t="s">
        <v>80</v>
      </c>
      <c r="BK252" s="141">
        <f>ROUND(I252*H252,2)</f>
        <v>0</v>
      </c>
      <c r="BL252" s="17" t="s">
        <v>126</v>
      </c>
      <c r="BM252" s="140" t="s">
        <v>867</v>
      </c>
    </row>
    <row r="253" spans="2:65" s="1" customFormat="1" ht="10">
      <c r="B253" s="32"/>
      <c r="D253" s="142" t="s">
        <v>128</v>
      </c>
      <c r="F253" s="143" t="s">
        <v>868</v>
      </c>
      <c r="I253" s="144"/>
      <c r="L253" s="32"/>
      <c r="M253" s="145"/>
      <c r="T253" s="53"/>
      <c r="AT253" s="17" t="s">
        <v>128</v>
      </c>
      <c r="AU253" s="17" t="s">
        <v>82</v>
      </c>
    </row>
    <row r="254" spans="2:65" s="1" customFormat="1" ht="33" customHeight="1">
      <c r="B254" s="32"/>
      <c r="C254" s="128" t="s">
        <v>869</v>
      </c>
      <c r="D254" s="128" t="s">
        <v>122</v>
      </c>
      <c r="E254" s="129" t="s">
        <v>870</v>
      </c>
      <c r="F254" s="130" t="s">
        <v>871</v>
      </c>
      <c r="G254" s="131" t="s">
        <v>125</v>
      </c>
      <c r="H254" s="132">
        <v>3</v>
      </c>
      <c r="I254" s="133"/>
      <c r="J254" s="134">
        <f>ROUND(I254*H254,2)</f>
        <v>0</v>
      </c>
      <c r="K254" s="135"/>
      <c r="L254" s="32"/>
      <c r="M254" s="136" t="s">
        <v>19</v>
      </c>
      <c r="N254" s="137" t="s">
        <v>43</v>
      </c>
      <c r="P254" s="138">
        <f>O254*H254</f>
        <v>0</v>
      </c>
      <c r="Q254" s="138">
        <v>0</v>
      </c>
      <c r="R254" s="138">
        <f>Q254*H254</f>
        <v>0</v>
      </c>
      <c r="S254" s="138">
        <v>0.16500000000000001</v>
      </c>
      <c r="T254" s="139">
        <f>S254*H254</f>
        <v>0.495</v>
      </c>
      <c r="AR254" s="140" t="s">
        <v>126</v>
      </c>
      <c r="AT254" s="140" t="s">
        <v>122</v>
      </c>
      <c r="AU254" s="140" t="s">
        <v>82</v>
      </c>
      <c r="AY254" s="17" t="s">
        <v>120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80</v>
      </c>
      <c r="BK254" s="141">
        <f>ROUND(I254*H254,2)</f>
        <v>0</v>
      </c>
      <c r="BL254" s="17" t="s">
        <v>126</v>
      </c>
      <c r="BM254" s="140" t="s">
        <v>872</v>
      </c>
    </row>
    <row r="255" spans="2:65" s="1" customFormat="1" ht="10">
      <c r="B255" s="32"/>
      <c r="D255" s="142" t="s">
        <v>128</v>
      </c>
      <c r="F255" s="143" t="s">
        <v>873</v>
      </c>
      <c r="I255" s="144"/>
      <c r="L255" s="32"/>
      <c r="M255" s="145"/>
      <c r="T255" s="53"/>
      <c r="AT255" s="17" t="s">
        <v>128</v>
      </c>
      <c r="AU255" s="17" t="s">
        <v>82</v>
      </c>
    </row>
    <row r="256" spans="2:65" s="1" customFormat="1" ht="24.15" customHeight="1">
      <c r="B256" s="32"/>
      <c r="C256" s="128" t="s">
        <v>874</v>
      </c>
      <c r="D256" s="128" t="s">
        <v>122</v>
      </c>
      <c r="E256" s="129" t="s">
        <v>875</v>
      </c>
      <c r="F256" s="130" t="s">
        <v>876</v>
      </c>
      <c r="G256" s="131" t="s">
        <v>342</v>
      </c>
      <c r="H256" s="132">
        <v>6</v>
      </c>
      <c r="I256" s="133"/>
      <c r="J256" s="134">
        <f>ROUND(I256*H256,2)</f>
        <v>0</v>
      </c>
      <c r="K256" s="135"/>
      <c r="L256" s="32"/>
      <c r="M256" s="136" t="s">
        <v>19</v>
      </c>
      <c r="N256" s="137" t="s">
        <v>43</v>
      </c>
      <c r="P256" s="138">
        <f>O256*H256</f>
        <v>0</v>
      </c>
      <c r="Q256" s="138">
        <v>0</v>
      </c>
      <c r="R256" s="138">
        <f>Q256*H256</f>
        <v>0</v>
      </c>
      <c r="S256" s="138">
        <v>2.48E-3</v>
      </c>
      <c r="T256" s="139">
        <f>S256*H256</f>
        <v>1.4880000000000001E-2</v>
      </c>
      <c r="AR256" s="140" t="s">
        <v>126</v>
      </c>
      <c r="AT256" s="140" t="s">
        <v>122</v>
      </c>
      <c r="AU256" s="140" t="s">
        <v>82</v>
      </c>
      <c r="AY256" s="17" t="s">
        <v>120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7" t="s">
        <v>80</v>
      </c>
      <c r="BK256" s="141">
        <f>ROUND(I256*H256,2)</f>
        <v>0</v>
      </c>
      <c r="BL256" s="17" t="s">
        <v>126</v>
      </c>
      <c r="BM256" s="140" t="s">
        <v>877</v>
      </c>
    </row>
    <row r="257" spans="2:65" s="1" customFormat="1" ht="10">
      <c r="B257" s="32"/>
      <c r="D257" s="142" t="s">
        <v>128</v>
      </c>
      <c r="F257" s="143" t="s">
        <v>878</v>
      </c>
      <c r="I257" s="144"/>
      <c r="L257" s="32"/>
      <c r="M257" s="145"/>
      <c r="T257" s="53"/>
      <c r="AT257" s="17" t="s">
        <v>128</v>
      </c>
      <c r="AU257" s="17" t="s">
        <v>82</v>
      </c>
    </row>
    <row r="258" spans="2:65" s="1" customFormat="1" ht="24.15" customHeight="1">
      <c r="B258" s="32"/>
      <c r="C258" s="128" t="s">
        <v>879</v>
      </c>
      <c r="D258" s="128" t="s">
        <v>122</v>
      </c>
      <c r="E258" s="129" t="s">
        <v>880</v>
      </c>
      <c r="F258" s="130" t="s">
        <v>881</v>
      </c>
      <c r="G258" s="131" t="s">
        <v>146</v>
      </c>
      <c r="H258" s="132">
        <v>9.0150000000000006</v>
      </c>
      <c r="I258" s="133"/>
      <c r="J258" s="134">
        <f>ROUND(I258*H258,2)</f>
        <v>0</v>
      </c>
      <c r="K258" s="135"/>
      <c r="L258" s="32"/>
      <c r="M258" s="136" t="s">
        <v>19</v>
      </c>
      <c r="N258" s="137" t="s">
        <v>43</v>
      </c>
      <c r="P258" s="138">
        <f>O258*H258</f>
        <v>0</v>
      </c>
      <c r="Q258" s="138">
        <v>1.09E-3</v>
      </c>
      <c r="R258" s="138">
        <f>Q258*H258</f>
        <v>9.8263500000000011E-3</v>
      </c>
      <c r="S258" s="138">
        <v>0</v>
      </c>
      <c r="T258" s="139">
        <f>S258*H258</f>
        <v>0</v>
      </c>
      <c r="AR258" s="140" t="s">
        <v>126</v>
      </c>
      <c r="AT258" s="140" t="s">
        <v>122</v>
      </c>
      <c r="AU258" s="140" t="s">
        <v>82</v>
      </c>
      <c r="AY258" s="17" t="s">
        <v>120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7" t="s">
        <v>80</v>
      </c>
      <c r="BK258" s="141">
        <f>ROUND(I258*H258,2)</f>
        <v>0</v>
      </c>
      <c r="BL258" s="17" t="s">
        <v>126</v>
      </c>
      <c r="BM258" s="140" t="s">
        <v>882</v>
      </c>
    </row>
    <row r="259" spans="2:65" s="1" customFormat="1" ht="10">
      <c r="B259" s="32"/>
      <c r="D259" s="142" t="s">
        <v>128</v>
      </c>
      <c r="F259" s="143" t="s">
        <v>883</v>
      </c>
      <c r="I259" s="144"/>
      <c r="L259" s="32"/>
      <c r="M259" s="145"/>
      <c r="T259" s="53"/>
      <c r="AT259" s="17" t="s">
        <v>128</v>
      </c>
      <c r="AU259" s="17" t="s">
        <v>82</v>
      </c>
    </row>
    <row r="260" spans="2:65" s="1" customFormat="1" ht="24.15" customHeight="1">
      <c r="B260" s="32"/>
      <c r="C260" s="128" t="s">
        <v>884</v>
      </c>
      <c r="D260" s="128" t="s">
        <v>122</v>
      </c>
      <c r="E260" s="129" t="s">
        <v>885</v>
      </c>
      <c r="F260" s="130" t="s">
        <v>886</v>
      </c>
      <c r="G260" s="131" t="s">
        <v>146</v>
      </c>
      <c r="H260" s="132">
        <v>27.24</v>
      </c>
      <c r="I260" s="133"/>
      <c r="J260" s="134">
        <f>ROUND(I260*H260,2)</f>
        <v>0</v>
      </c>
      <c r="K260" s="135"/>
      <c r="L260" s="32"/>
      <c r="M260" s="136" t="s">
        <v>19</v>
      </c>
      <c r="N260" s="137" t="s">
        <v>43</v>
      </c>
      <c r="P260" s="138">
        <f>O260*H260</f>
        <v>0</v>
      </c>
      <c r="Q260" s="138">
        <v>0</v>
      </c>
      <c r="R260" s="138">
        <f>Q260*H260</f>
        <v>0</v>
      </c>
      <c r="S260" s="138">
        <v>0</v>
      </c>
      <c r="T260" s="139">
        <f>S260*H260</f>
        <v>0</v>
      </c>
      <c r="AR260" s="140" t="s">
        <v>126</v>
      </c>
      <c r="AT260" s="140" t="s">
        <v>122</v>
      </c>
      <c r="AU260" s="140" t="s">
        <v>82</v>
      </c>
      <c r="AY260" s="17" t="s">
        <v>120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7" t="s">
        <v>80</v>
      </c>
      <c r="BK260" s="141">
        <f>ROUND(I260*H260,2)</f>
        <v>0</v>
      </c>
      <c r="BL260" s="17" t="s">
        <v>126</v>
      </c>
      <c r="BM260" s="140" t="s">
        <v>887</v>
      </c>
    </row>
    <row r="261" spans="2:65" s="11" customFormat="1" ht="22.75" customHeight="1">
      <c r="B261" s="116"/>
      <c r="D261" s="117" t="s">
        <v>71</v>
      </c>
      <c r="E261" s="126" t="s">
        <v>526</v>
      </c>
      <c r="F261" s="126" t="s">
        <v>527</v>
      </c>
      <c r="I261" s="119"/>
      <c r="J261" s="127">
        <f>BK261</f>
        <v>0</v>
      </c>
      <c r="L261" s="116"/>
      <c r="M261" s="121"/>
      <c r="P261" s="122">
        <f>SUM(P262:P276)</f>
        <v>0</v>
      </c>
      <c r="R261" s="122">
        <f>SUM(R262:R276)</f>
        <v>0</v>
      </c>
      <c r="T261" s="123">
        <f>SUM(T262:T276)</f>
        <v>0</v>
      </c>
      <c r="AR261" s="117" t="s">
        <v>80</v>
      </c>
      <c r="AT261" s="124" t="s">
        <v>71</v>
      </c>
      <c r="AU261" s="124" t="s">
        <v>80</v>
      </c>
      <c r="AY261" s="117" t="s">
        <v>120</v>
      </c>
      <c r="BK261" s="125">
        <f>SUM(BK262:BK276)</f>
        <v>0</v>
      </c>
    </row>
    <row r="262" spans="2:65" s="1" customFormat="1" ht="49" customHeight="1">
      <c r="B262" s="32"/>
      <c r="C262" s="128" t="s">
        <v>888</v>
      </c>
      <c r="D262" s="128" t="s">
        <v>122</v>
      </c>
      <c r="E262" s="129" t="s">
        <v>889</v>
      </c>
      <c r="F262" s="130" t="s">
        <v>890</v>
      </c>
      <c r="G262" s="131" t="s">
        <v>259</v>
      </c>
      <c r="H262" s="132">
        <v>0.21199999999999999</v>
      </c>
      <c r="I262" s="133"/>
      <c r="J262" s="134">
        <f>ROUND(I262*H262,2)</f>
        <v>0</v>
      </c>
      <c r="K262" s="135"/>
      <c r="L262" s="32"/>
      <c r="M262" s="136" t="s">
        <v>19</v>
      </c>
      <c r="N262" s="137" t="s">
        <v>43</v>
      </c>
      <c r="P262" s="138">
        <f>O262*H262</f>
        <v>0</v>
      </c>
      <c r="Q262" s="138">
        <v>0</v>
      </c>
      <c r="R262" s="138">
        <f>Q262*H262</f>
        <v>0</v>
      </c>
      <c r="S262" s="138">
        <v>0</v>
      </c>
      <c r="T262" s="139">
        <f>S262*H262</f>
        <v>0</v>
      </c>
      <c r="AR262" s="140" t="s">
        <v>126</v>
      </c>
      <c r="AT262" s="140" t="s">
        <v>122</v>
      </c>
      <c r="AU262" s="140" t="s">
        <v>82</v>
      </c>
      <c r="AY262" s="17" t="s">
        <v>120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7" t="s">
        <v>80</v>
      </c>
      <c r="BK262" s="141">
        <f>ROUND(I262*H262,2)</f>
        <v>0</v>
      </c>
      <c r="BL262" s="17" t="s">
        <v>126</v>
      </c>
      <c r="BM262" s="140" t="s">
        <v>891</v>
      </c>
    </row>
    <row r="263" spans="2:65" s="1" customFormat="1" ht="10">
      <c r="B263" s="32"/>
      <c r="D263" s="142" t="s">
        <v>128</v>
      </c>
      <c r="F263" s="143" t="s">
        <v>892</v>
      </c>
      <c r="I263" s="144"/>
      <c r="L263" s="32"/>
      <c r="M263" s="145"/>
      <c r="T263" s="53"/>
      <c r="AT263" s="17" t="s">
        <v>128</v>
      </c>
      <c r="AU263" s="17" t="s">
        <v>82</v>
      </c>
    </row>
    <row r="264" spans="2:65" s="1" customFormat="1" ht="66.75" customHeight="1">
      <c r="B264" s="32"/>
      <c r="C264" s="128" t="s">
        <v>893</v>
      </c>
      <c r="D264" s="128" t="s">
        <v>122</v>
      </c>
      <c r="E264" s="129" t="s">
        <v>894</v>
      </c>
      <c r="F264" s="130" t="s">
        <v>895</v>
      </c>
      <c r="G264" s="131" t="s">
        <v>259</v>
      </c>
      <c r="H264" s="132">
        <v>2.968</v>
      </c>
      <c r="I264" s="133"/>
      <c r="J264" s="134">
        <f>ROUND(I264*H264,2)</f>
        <v>0</v>
      </c>
      <c r="K264" s="135"/>
      <c r="L264" s="32"/>
      <c r="M264" s="136" t="s">
        <v>19</v>
      </c>
      <c r="N264" s="137" t="s">
        <v>43</v>
      </c>
      <c r="P264" s="138">
        <f>O264*H264</f>
        <v>0</v>
      </c>
      <c r="Q264" s="138">
        <v>0</v>
      </c>
      <c r="R264" s="138">
        <f>Q264*H264</f>
        <v>0</v>
      </c>
      <c r="S264" s="138">
        <v>0</v>
      </c>
      <c r="T264" s="139">
        <f>S264*H264</f>
        <v>0</v>
      </c>
      <c r="AR264" s="140" t="s">
        <v>126</v>
      </c>
      <c r="AT264" s="140" t="s">
        <v>122</v>
      </c>
      <c r="AU264" s="140" t="s">
        <v>82</v>
      </c>
      <c r="AY264" s="17" t="s">
        <v>120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7" t="s">
        <v>80</v>
      </c>
      <c r="BK264" s="141">
        <f>ROUND(I264*H264,2)</f>
        <v>0</v>
      </c>
      <c r="BL264" s="17" t="s">
        <v>126</v>
      </c>
      <c r="BM264" s="140" t="s">
        <v>896</v>
      </c>
    </row>
    <row r="265" spans="2:65" s="1" customFormat="1" ht="10">
      <c r="B265" s="32"/>
      <c r="D265" s="142" t="s">
        <v>128</v>
      </c>
      <c r="F265" s="143" t="s">
        <v>897</v>
      </c>
      <c r="I265" s="144"/>
      <c r="L265" s="32"/>
      <c r="M265" s="145"/>
      <c r="T265" s="53"/>
      <c r="AT265" s="17" t="s">
        <v>128</v>
      </c>
      <c r="AU265" s="17" t="s">
        <v>82</v>
      </c>
    </row>
    <row r="266" spans="2:65" s="12" customFormat="1" ht="10">
      <c r="B266" s="146"/>
      <c r="D266" s="147" t="s">
        <v>159</v>
      </c>
      <c r="E266" s="148" t="s">
        <v>19</v>
      </c>
      <c r="F266" s="149" t="s">
        <v>898</v>
      </c>
      <c r="H266" s="150">
        <v>2.968</v>
      </c>
      <c r="I266" s="151"/>
      <c r="L266" s="146"/>
      <c r="M266" s="152"/>
      <c r="T266" s="153"/>
      <c r="AT266" s="148" t="s">
        <v>159</v>
      </c>
      <c r="AU266" s="148" t="s">
        <v>82</v>
      </c>
      <c r="AV266" s="12" t="s">
        <v>82</v>
      </c>
      <c r="AW266" s="12" t="s">
        <v>33</v>
      </c>
      <c r="AX266" s="12" t="s">
        <v>80</v>
      </c>
      <c r="AY266" s="148" t="s">
        <v>120</v>
      </c>
    </row>
    <row r="267" spans="2:65" s="1" customFormat="1" ht="33" customHeight="1">
      <c r="B267" s="32"/>
      <c r="C267" s="128" t="s">
        <v>899</v>
      </c>
      <c r="D267" s="128" t="s">
        <v>122</v>
      </c>
      <c r="E267" s="129" t="s">
        <v>900</v>
      </c>
      <c r="F267" s="130" t="s">
        <v>901</v>
      </c>
      <c r="G267" s="131" t="s">
        <v>259</v>
      </c>
      <c r="H267" s="132">
        <v>0.21199999999999999</v>
      </c>
      <c r="I267" s="133"/>
      <c r="J267" s="134">
        <f>ROUND(I267*H267,2)</f>
        <v>0</v>
      </c>
      <c r="K267" s="135"/>
      <c r="L267" s="32"/>
      <c r="M267" s="136" t="s">
        <v>19</v>
      </c>
      <c r="N267" s="137" t="s">
        <v>43</v>
      </c>
      <c r="P267" s="138">
        <f>O267*H267</f>
        <v>0</v>
      </c>
      <c r="Q267" s="138">
        <v>0</v>
      </c>
      <c r="R267" s="138">
        <f>Q267*H267</f>
        <v>0</v>
      </c>
      <c r="S267" s="138">
        <v>0</v>
      </c>
      <c r="T267" s="139">
        <f>S267*H267</f>
        <v>0</v>
      </c>
      <c r="AR267" s="140" t="s">
        <v>126</v>
      </c>
      <c r="AT267" s="140" t="s">
        <v>122</v>
      </c>
      <c r="AU267" s="140" t="s">
        <v>82</v>
      </c>
      <c r="AY267" s="17" t="s">
        <v>120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7" t="s">
        <v>80</v>
      </c>
      <c r="BK267" s="141">
        <f>ROUND(I267*H267,2)</f>
        <v>0</v>
      </c>
      <c r="BL267" s="17" t="s">
        <v>126</v>
      </c>
      <c r="BM267" s="140" t="s">
        <v>902</v>
      </c>
    </row>
    <row r="268" spans="2:65" s="1" customFormat="1" ht="10">
      <c r="B268" s="32"/>
      <c r="D268" s="142" t="s">
        <v>128</v>
      </c>
      <c r="F268" s="143" t="s">
        <v>903</v>
      </c>
      <c r="I268" s="144"/>
      <c r="L268" s="32"/>
      <c r="M268" s="145"/>
      <c r="T268" s="53"/>
      <c r="AT268" s="17" t="s">
        <v>128</v>
      </c>
      <c r="AU268" s="17" t="s">
        <v>82</v>
      </c>
    </row>
    <row r="269" spans="2:65" s="1" customFormat="1" ht="37.75" customHeight="1">
      <c r="B269" s="32"/>
      <c r="C269" s="128" t="s">
        <v>904</v>
      </c>
      <c r="D269" s="128" t="s">
        <v>122</v>
      </c>
      <c r="E269" s="129" t="s">
        <v>905</v>
      </c>
      <c r="F269" s="130" t="s">
        <v>906</v>
      </c>
      <c r="G269" s="131" t="s">
        <v>259</v>
      </c>
      <c r="H269" s="132">
        <v>1.44</v>
      </c>
      <c r="I269" s="133"/>
      <c r="J269" s="134">
        <f>ROUND(I269*H269,2)</f>
        <v>0</v>
      </c>
      <c r="K269" s="135"/>
      <c r="L269" s="32"/>
      <c r="M269" s="136" t="s">
        <v>19</v>
      </c>
      <c r="N269" s="137" t="s">
        <v>43</v>
      </c>
      <c r="P269" s="138">
        <f>O269*H269</f>
        <v>0</v>
      </c>
      <c r="Q269" s="138">
        <v>0</v>
      </c>
      <c r="R269" s="138">
        <f>Q269*H269</f>
        <v>0</v>
      </c>
      <c r="S269" s="138">
        <v>0</v>
      </c>
      <c r="T269" s="139">
        <f>S269*H269</f>
        <v>0</v>
      </c>
      <c r="AR269" s="140" t="s">
        <v>126</v>
      </c>
      <c r="AT269" s="140" t="s">
        <v>122</v>
      </c>
      <c r="AU269" s="140" t="s">
        <v>82</v>
      </c>
      <c r="AY269" s="17" t="s">
        <v>120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7" t="s">
        <v>80</v>
      </c>
      <c r="BK269" s="141">
        <f>ROUND(I269*H269,2)</f>
        <v>0</v>
      </c>
      <c r="BL269" s="17" t="s">
        <v>126</v>
      </c>
      <c r="BM269" s="140" t="s">
        <v>907</v>
      </c>
    </row>
    <row r="270" spans="2:65" s="1" customFormat="1" ht="10">
      <c r="B270" s="32"/>
      <c r="D270" s="142" t="s">
        <v>128</v>
      </c>
      <c r="F270" s="143" t="s">
        <v>908</v>
      </c>
      <c r="I270" s="144"/>
      <c r="L270" s="32"/>
      <c r="M270" s="145"/>
      <c r="T270" s="53"/>
      <c r="AT270" s="17" t="s">
        <v>128</v>
      </c>
      <c r="AU270" s="17" t="s">
        <v>82</v>
      </c>
    </row>
    <row r="271" spans="2:65" s="1" customFormat="1" ht="37.75" customHeight="1">
      <c r="B271" s="32"/>
      <c r="C271" s="128" t="s">
        <v>909</v>
      </c>
      <c r="D271" s="128" t="s">
        <v>122</v>
      </c>
      <c r="E271" s="129" t="s">
        <v>910</v>
      </c>
      <c r="F271" s="130" t="s">
        <v>535</v>
      </c>
      <c r="G271" s="131" t="s">
        <v>259</v>
      </c>
      <c r="H271" s="132">
        <v>20.16</v>
      </c>
      <c r="I271" s="133"/>
      <c r="J271" s="134">
        <f>ROUND(I271*H271,2)</f>
        <v>0</v>
      </c>
      <c r="K271" s="135"/>
      <c r="L271" s="32"/>
      <c r="M271" s="136" t="s">
        <v>19</v>
      </c>
      <c r="N271" s="137" t="s">
        <v>43</v>
      </c>
      <c r="P271" s="138">
        <f>O271*H271</f>
        <v>0</v>
      </c>
      <c r="Q271" s="138">
        <v>0</v>
      </c>
      <c r="R271" s="138">
        <f>Q271*H271</f>
        <v>0</v>
      </c>
      <c r="S271" s="138">
        <v>0</v>
      </c>
      <c r="T271" s="139">
        <f>S271*H271</f>
        <v>0</v>
      </c>
      <c r="AR271" s="140" t="s">
        <v>126</v>
      </c>
      <c r="AT271" s="140" t="s">
        <v>122</v>
      </c>
      <c r="AU271" s="140" t="s">
        <v>82</v>
      </c>
      <c r="AY271" s="17" t="s">
        <v>120</v>
      </c>
      <c r="BE271" s="141">
        <f>IF(N271="základní",J271,0)</f>
        <v>0</v>
      </c>
      <c r="BF271" s="141">
        <f>IF(N271="snížená",J271,0)</f>
        <v>0</v>
      </c>
      <c r="BG271" s="141">
        <f>IF(N271="zákl. přenesená",J271,0)</f>
        <v>0</v>
      </c>
      <c r="BH271" s="141">
        <f>IF(N271="sníž. přenesená",J271,0)</f>
        <v>0</v>
      </c>
      <c r="BI271" s="141">
        <f>IF(N271="nulová",J271,0)</f>
        <v>0</v>
      </c>
      <c r="BJ271" s="17" t="s">
        <v>80</v>
      </c>
      <c r="BK271" s="141">
        <f>ROUND(I271*H271,2)</f>
        <v>0</v>
      </c>
      <c r="BL271" s="17" t="s">
        <v>126</v>
      </c>
      <c r="BM271" s="140" t="s">
        <v>911</v>
      </c>
    </row>
    <row r="272" spans="2:65" s="1" customFormat="1" ht="10">
      <c r="B272" s="32"/>
      <c r="D272" s="142" t="s">
        <v>128</v>
      </c>
      <c r="F272" s="143" t="s">
        <v>912</v>
      </c>
      <c r="I272" s="144"/>
      <c r="L272" s="32"/>
      <c r="M272" s="145"/>
      <c r="T272" s="53"/>
      <c r="AT272" s="17" t="s">
        <v>128</v>
      </c>
      <c r="AU272" s="17" t="s">
        <v>82</v>
      </c>
    </row>
    <row r="273" spans="2:65" s="1" customFormat="1" ht="24.15" customHeight="1">
      <c r="B273" s="32"/>
      <c r="C273" s="128" t="s">
        <v>913</v>
      </c>
      <c r="D273" s="128" t="s">
        <v>122</v>
      </c>
      <c r="E273" s="129" t="s">
        <v>914</v>
      </c>
      <c r="F273" s="130" t="s">
        <v>915</v>
      </c>
      <c r="G273" s="131" t="s">
        <v>259</v>
      </c>
      <c r="H273" s="132">
        <v>1.44</v>
      </c>
      <c r="I273" s="133"/>
      <c r="J273" s="134">
        <f>ROUND(I273*H273,2)</f>
        <v>0</v>
      </c>
      <c r="K273" s="135"/>
      <c r="L273" s="32"/>
      <c r="M273" s="136" t="s">
        <v>19</v>
      </c>
      <c r="N273" s="137" t="s">
        <v>43</v>
      </c>
      <c r="P273" s="138">
        <f>O273*H273</f>
        <v>0</v>
      </c>
      <c r="Q273" s="138">
        <v>0</v>
      </c>
      <c r="R273" s="138">
        <f>Q273*H273</f>
        <v>0</v>
      </c>
      <c r="S273" s="138">
        <v>0</v>
      </c>
      <c r="T273" s="139">
        <f>S273*H273</f>
        <v>0</v>
      </c>
      <c r="AR273" s="140" t="s">
        <v>126</v>
      </c>
      <c r="AT273" s="140" t="s">
        <v>122</v>
      </c>
      <c r="AU273" s="140" t="s">
        <v>82</v>
      </c>
      <c r="AY273" s="17" t="s">
        <v>120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7" t="s">
        <v>80</v>
      </c>
      <c r="BK273" s="141">
        <f>ROUND(I273*H273,2)</f>
        <v>0</v>
      </c>
      <c r="BL273" s="17" t="s">
        <v>126</v>
      </c>
      <c r="BM273" s="140" t="s">
        <v>916</v>
      </c>
    </row>
    <row r="274" spans="2:65" s="1" customFormat="1" ht="10">
      <c r="B274" s="32"/>
      <c r="D274" s="142" t="s">
        <v>128</v>
      </c>
      <c r="F274" s="143" t="s">
        <v>917</v>
      </c>
      <c r="I274" s="144"/>
      <c r="L274" s="32"/>
      <c r="M274" s="145"/>
      <c r="T274" s="53"/>
      <c r="AT274" s="17" t="s">
        <v>128</v>
      </c>
      <c r="AU274" s="17" t="s">
        <v>82</v>
      </c>
    </row>
    <row r="275" spans="2:65" s="1" customFormat="1" ht="44.25" customHeight="1">
      <c r="B275" s="32"/>
      <c r="C275" s="128" t="s">
        <v>918</v>
      </c>
      <c r="D275" s="128" t="s">
        <v>122</v>
      </c>
      <c r="E275" s="129" t="s">
        <v>919</v>
      </c>
      <c r="F275" s="130" t="s">
        <v>920</v>
      </c>
      <c r="G275" s="131" t="s">
        <v>259</v>
      </c>
      <c r="H275" s="132">
        <v>1.44</v>
      </c>
      <c r="I275" s="133"/>
      <c r="J275" s="134">
        <f>ROUND(I275*H275,2)</f>
        <v>0</v>
      </c>
      <c r="K275" s="135"/>
      <c r="L275" s="32"/>
      <c r="M275" s="136" t="s">
        <v>19</v>
      </c>
      <c r="N275" s="137" t="s">
        <v>43</v>
      </c>
      <c r="P275" s="138">
        <f>O275*H275</f>
        <v>0</v>
      </c>
      <c r="Q275" s="138">
        <v>0</v>
      </c>
      <c r="R275" s="138">
        <f>Q275*H275</f>
        <v>0</v>
      </c>
      <c r="S275" s="138">
        <v>0</v>
      </c>
      <c r="T275" s="139">
        <f>S275*H275</f>
        <v>0</v>
      </c>
      <c r="AR275" s="140" t="s">
        <v>126</v>
      </c>
      <c r="AT275" s="140" t="s">
        <v>122</v>
      </c>
      <c r="AU275" s="140" t="s">
        <v>82</v>
      </c>
      <c r="AY275" s="17" t="s">
        <v>120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7" t="s">
        <v>80</v>
      </c>
      <c r="BK275" s="141">
        <f>ROUND(I275*H275,2)</f>
        <v>0</v>
      </c>
      <c r="BL275" s="17" t="s">
        <v>126</v>
      </c>
      <c r="BM275" s="140" t="s">
        <v>921</v>
      </c>
    </row>
    <row r="276" spans="2:65" s="1" customFormat="1" ht="10">
      <c r="B276" s="32"/>
      <c r="D276" s="142" t="s">
        <v>128</v>
      </c>
      <c r="F276" s="143" t="s">
        <v>922</v>
      </c>
      <c r="I276" s="144"/>
      <c r="L276" s="32"/>
      <c r="M276" s="145"/>
      <c r="T276" s="53"/>
      <c r="AT276" s="17" t="s">
        <v>128</v>
      </c>
      <c r="AU276" s="17" t="s">
        <v>82</v>
      </c>
    </row>
    <row r="277" spans="2:65" s="11" customFormat="1" ht="22.75" customHeight="1">
      <c r="B277" s="116"/>
      <c r="D277" s="117" t="s">
        <v>71</v>
      </c>
      <c r="E277" s="126" t="s">
        <v>544</v>
      </c>
      <c r="F277" s="126" t="s">
        <v>545</v>
      </c>
      <c r="I277" s="119"/>
      <c r="J277" s="127">
        <f>BK277</f>
        <v>0</v>
      </c>
      <c r="L277" s="116"/>
      <c r="M277" s="121"/>
      <c r="P277" s="122">
        <f>SUM(P278:P279)</f>
        <v>0</v>
      </c>
      <c r="R277" s="122">
        <f>SUM(R278:R279)</f>
        <v>0</v>
      </c>
      <c r="T277" s="123">
        <f>SUM(T278:T279)</f>
        <v>0</v>
      </c>
      <c r="AR277" s="117" t="s">
        <v>80</v>
      </c>
      <c r="AT277" s="124" t="s">
        <v>71</v>
      </c>
      <c r="AU277" s="124" t="s">
        <v>80</v>
      </c>
      <c r="AY277" s="117" t="s">
        <v>120</v>
      </c>
      <c r="BK277" s="125">
        <f>SUM(BK278:BK279)</f>
        <v>0</v>
      </c>
    </row>
    <row r="278" spans="2:65" s="1" customFormat="1" ht="44.25" customHeight="1">
      <c r="B278" s="32"/>
      <c r="C278" s="128" t="s">
        <v>923</v>
      </c>
      <c r="D278" s="128" t="s">
        <v>122</v>
      </c>
      <c r="E278" s="129" t="s">
        <v>924</v>
      </c>
      <c r="F278" s="130" t="s">
        <v>925</v>
      </c>
      <c r="G278" s="131" t="s">
        <v>259</v>
      </c>
      <c r="H278" s="132">
        <v>775.73099999999999</v>
      </c>
      <c r="I278" s="133"/>
      <c r="J278" s="134">
        <f>ROUND(I278*H278,2)</f>
        <v>0</v>
      </c>
      <c r="K278" s="135"/>
      <c r="L278" s="32"/>
      <c r="M278" s="136" t="s">
        <v>19</v>
      </c>
      <c r="N278" s="137" t="s">
        <v>43</v>
      </c>
      <c r="P278" s="138">
        <f>O278*H278</f>
        <v>0</v>
      </c>
      <c r="Q278" s="138">
        <v>0</v>
      </c>
      <c r="R278" s="138">
        <f>Q278*H278</f>
        <v>0</v>
      </c>
      <c r="S278" s="138">
        <v>0</v>
      </c>
      <c r="T278" s="139">
        <f>S278*H278</f>
        <v>0</v>
      </c>
      <c r="AR278" s="140" t="s">
        <v>126</v>
      </c>
      <c r="AT278" s="140" t="s">
        <v>122</v>
      </c>
      <c r="AU278" s="140" t="s">
        <v>82</v>
      </c>
      <c r="AY278" s="17" t="s">
        <v>120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7" t="s">
        <v>80</v>
      </c>
      <c r="BK278" s="141">
        <f>ROUND(I278*H278,2)</f>
        <v>0</v>
      </c>
      <c r="BL278" s="17" t="s">
        <v>126</v>
      </c>
      <c r="BM278" s="140" t="s">
        <v>926</v>
      </c>
    </row>
    <row r="279" spans="2:65" s="1" customFormat="1" ht="10">
      <c r="B279" s="32"/>
      <c r="D279" s="142" t="s">
        <v>128</v>
      </c>
      <c r="F279" s="143" t="s">
        <v>927</v>
      </c>
      <c r="I279" s="144"/>
      <c r="L279" s="32"/>
      <c r="M279" s="145"/>
      <c r="T279" s="53"/>
      <c r="AT279" s="17" t="s">
        <v>128</v>
      </c>
      <c r="AU279" s="17" t="s">
        <v>82</v>
      </c>
    </row>
    <row r="280" spans="2:65" s="11" customFormat="1" ht="25.9" customHeight="1">
      <c r="B280" s="116"/>
      <c r="D280" s="117" t="s">
        <v>71</v>
      </c>
      <c r="E280" s="118" t="s">
        <v>928</v>
      </c>
      <c r="F280" s="118" t="s">
        <v>929</v>
      </c>
      <c r="I280" s="119"/>
      <c r="J280" s="120">
        <f>BK280</f>
        <v>0</v>
      </c>
      <c r="L280" s="116"/>
      <c r="M280" s="121"/>
      <c r="P280" s="122">
        <f>P281</f>
        <v>0</v>
      </c>
      <c r="R280" s="122">
        <f>R281</f>
        <v>0.29900697999999998</v>
      </c>
      <c r="T280" s="123">
        <f>T281</f>
        <v>0</v>
      </c>
      <c r="AR280" s="117" t="s">
        <v>82</v>
      </c>
      <c r="AT280" s="124" t="s">
        <v>71</v>
      </c>
      <c r="AU280" s="124" t="s">
        <v>72</v>
      </c>
      <c r="AY280" s="117" t="s">
        <v>120</v>
      </c>
      <c r="BK280" s="125">
        <f>BK281</f>
        <v>0</v>
      </c>
    </row>
    <row r="281" spans="2:65" s="11" customFormat="1" ht="22.75" customHeight="1">
      <c r="B281" s="116"/>
      <c r="D281" s="117" t="s">
        <v>71</v>
      </c>
      <c r="E281" s="126" t="s">
        <v>930</v>
      </c>
      <c r="F281" s="126" t="s">
        <v>931</v>
      </c>
      <c r="I281" s="119"/>
      <c r="J281" s="127">
        <f>BK281</f>
        <v>0</v>
      </c>
      <c r="L281" s="116"/>
      <c r="M281" s="121"/>
      <c r="P281" s="122">
        <f>SUM(P282:P303)</f>
        <v>0</v>
      </c>
      <c r="R281" s="122">
        <f>SUM(R282:R303)</f>
        <v>0.29900697999999998</v>
      </c>
      <c r="T281" s="123">
        <f>SUM(T282:T303)</f>
        <v>0</v>
      </c>
      <c r="AR281" s="117" t="s">
        <v>82</v>
      </c>
      <c r="AT281" s="124" t="s">
        <v>71</v>
      </c>
      <c r="AU281" s="124" t="s">
        <v>80</v>
      </c>
      <c r="AY281" s="117" t="s">
        <v>120</v>
      </c>
      <c r="BK281" s="125">
        <f>SUM(BK282:BK303)</f>
        <v>0</v>
      </c>
    </row>
    <row r="282" spans="2:65" s="1" customFormat="1" ht="33" customHeight="1">
      <c r="B282" s="32"/>
      <c r="C282" s="128" t="s">
        <v>932</v>
      </c>
      <c r="D282" s="128" t="s">
        <v>122</v>
      </c>
      <c r="E282" s="129" t="s">
        <v>933</v>
      </c>
      <c r="F282" s="130" t="s">
        <v>934</v>
      </c>
      <c r="G282" s="131" t="s">
        <v>146</v>
      </c>
      <c r="H282" s="132">
        <v>34.256999999999998</v>
      </c>
      <c r="I282" s="133"/>
      <c r="J282" s="134">
        <f>ROUND(I282*H282,2)</f>
        <v>0</v>
      </c>
      <c r="K282" s="135"/>
      <c r="L282" s="32"/>
      <c r="M282" s="136" t="s">
        <v>19</v>
      </c>
      <c r="N282" s="137" t="s">
        <v>43</v>
      </c>
      <c r="P282" s="138">
        <f>O282*H282</f>
        <v>0</v>
      </c>
      <c r="Q282" s="138">
        <v>0</v>
      </c>
      <c r="R282" s="138">
        <f>Q282*H282</f>
        <v>0</v>
      </c>
      <c r="S282" s="138">
        <v>0</v>
      </c>
      <c r="T282" s="139">
        <f>S282*H282</f>
        <v>0</v>
      </c>
      <c r="AR282" s="140" t="s">
        <v>215</v>
      </c>
      <c r="AT282" s="140" t="s">
        <v>122</v>
      </c>
      <c r="AU282" s="140" t="s">
        <v>82</v>
      </c>
      <c r="AY282" s="17" t="s">
        <v>120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7" t="s">
        <v>80</v>
      </c>
      <c r="BK282" s="141">
        <f>ROUND(I282*H282,2)</f>
        <v>0</v>
      </c>
      <c r="BL282" s="17" t="s">
        <v>215</v>
      </c>
      <c r="BM282" s="140" t="s">
        <v>935</v>
      </c>
    </row>
    <row r="283" spans="2:65" s="1" customFormat="1" ht="10">
      <c r="B283" s="32"/>
      <c r="D283" s="142" t="s">
        <v>128</v>
      </c>
      <c r="F283" s="143" t="s">
        <v>936</v>
      </c>
      <c r="I283" s="144"/>
      <c r="L283" s="32"/>
      <c r="M283" s="145"/>
      <c r="T283" s="53"/>
      <c r="AT283" s="17" t="s">
        <v>128</v>
      </c>
      <c r="AU283" s="17" t="s">
        <v>82</v>
      </c>
    </row>
    <row r="284" spans="2:65" s="1" customFormat="1" ht="33" customHeight="1">
      <c r="B284" s="32"/>
      <c r="C284" s="128" t="s">
        <v>937</v>
      </c>
      <c r="D284" s="128" t="s">
        <v>122</v>
      </c>
      <c r="E284" s="129" t="s">
        <v>938</v>
      </c>
      <c r="F284" s="130" t="s">
        <v>939</v>
      </c>
      <c r="G284" s="131" t="s">
        <v>146</v>
      </c>
      <c r="H284" s="132">
        <v>188.006</v>
      </c>
      <c r="I284" s="133"/>
      <c r="J284" s="134">
        <f>ROUND(I284*H284,2)</f>
        <v>0</v>
      </c>
      <c r="K284" s="135"/>
      <c r="L284" s="32"/>
      <c r="M284" s="136" t="s">
        <v>19</v>
      </c>
      <c r="N284" s="137" t="s">
        <v>43</v>
      </c>
      <c r="P284" s="138">
        <f>O284*H284</f>
        <v>0</v>
      </c>
      <c r="Q284" s="138">
        <v>0</v>
      </c>
      <c r="R284" s="138">
        <f>Q284*H284</f>
        <v>0</v>
      </c>
      <c r="S284" s="138">
        <v>0</v>
      </c>
      <c r="T284" s="139">
        <f>S284*H284</f>
        <v>0</v>
      </c>
      <c r="AR284" s="140" t="s">
        <v>215</v>
      </c>
      <c r="AT284" s="140" t="s">
        <v>122</v>
      </c>
      <c r="AU284" s="140" t="s">
        <v>82</v>
      </c>
      <c r="AY284" s="17" t="s">
        <v>120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7" t="s">
        <v>80</v>
      </c>
      <c r="BK284" s="141">
        <f>ROUND(I284*H284,2)</f>
        <v>0</v>
      </c>
      <c r="BL284" s="17" t="s">
        <v>215</v>
      </c>
      <c r="BM284" s="140" t="s">
        <v>940</v>
      </c>
    </row>
    <row r="285" spans="2:65" s="1" customFormat="1" ht="10">
      <c r="B285" s="32"/>
      <c r="D285" s="142" t="s">
        <v>128</v>
      </c>
      <c r="F285" s="143" t="s">
        <v>941</v>
      </c>
      <c r="I285" s="144"/>
      <c r="L285" s="32"/>
      <c r="M285" s="145"/>
      <c r="T285" s="53"/>
      <c r="AT285" s="17" t="s">
        <v>128</v>
      </c>
      <c r="AU285" s="17" t="s">
        <v>82</v>
      </c>
    </row>
    <row r="286" spans="2:65" s="1" customFormat="1" ht="16.5" customHeight="1">
      <c r="B286" s="32"/>
      <c r="C286" s="167" t="s">
        <v>942</v>
      </c>
      <c r="D286" s="167" t="s">
        <v>271</v>
      </c>
      <c r="E286" s="168" t="s">
        <v>943</v>
      </c>
      <c r="F286" s="169" t="s">
        <v>944</v>
      </c>
      <c r="G286" s="170" t="s">
        <v>259</v>
      </c>
      <c r="H286" s="171">
        <v>8.8999999999999996E-2</v>
      </c>
      <c r="I286" s="172"/>
      <c r="J286" s="173">
        <f>ROUND(I286*H286,2)</f>
        <v>0</v>
      </c>
      <c r="K286" s="174"/>
      <c r="L286" s="175"/>
      <c r="M286" s="176" t="s">
        <v>19</v>
      </c>
      <c r="N286" s="177" t="s">
        <v>43</v>
      </c>
      <c r="P286" s="138">
        <f>O286*H286</f>
        <v>0</v>
      </c>
      <c r="Q286" s="138">
        <v>1</v>
      </c>
      <c r="R286" s="138">
        <f>Q286*H286</f>
        <v>8.8999999999999996E-2</v>
      </c>
      <c r="S286" s="138">
        <v>0</v>
      </c>
      <c r="T286" s="139">
        <f>S286*H286</f>
        <v>0</v>
      </c>
      <c r="AR286" s="140" t="s">
        <v>321</v>
      </c>
      <c r="AT286" s="140" t="s">
        <v>271</v>
      </c>
      <c r="AU286" s="140" t="s">
        <v>82</v>
      </c>
      <c r="AY286" s="17" t="s">
        <v>120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7" t="s">
        <v>80</v>
      </c>
      <c r="BK286" s="141">
        <f>ROUND(I286*H286,2)</f>
        <v>0</v>
      </c>
      <c r="BL286" s="17" t="s">
        <v>215</v>
      </c>
      <c r="BM286" s="140" t="s">
        <v>945</v>
      </c>
    </row>
    <row r="287" spans="2:65" s="12" customFormat="1" ht="20">
      <c r="B287" s="146"/>
      <c r="D287" s="147" t="s">
        <v>159</v>
      </c>
      <c r="E287" s="148" t="s">
        <v>19</v>
      </c>
      <c r="F287" s="149" t="s">
        <v>946</v>
      </c>
      <c r="H287" s="150">
        <v>8.8999999999999996E-2</v>
      </c>
      <c r="I287" s="151"/>
      <c r="L287" s="146"/>
      <c r="M287" s="152"/>
      <c r="T287" s="153"/>
      <c r="AT287" s="148" t="s">
        <v>159</v>
      </c>
      <c r="AU287" s="148" t="s">
        <v>82</v>
      </c>
      <c r="AV287" s="12" t="s">
        <v>82</v>
      </c>
      <c r="AW287" s="12" t="s">
        <v>33</v>
      </c>
      <c r="AX287" s="12" t="s">
        <v>80</v>
      </c>
      <c r="AY287" s="148" t="s">
        <v>120</v>
      </c>
    </row>
    <row r="288" spans="2:65" s="1" customFormat="1" ht="33" customHeight="1">
      <c r="B288" s="32"/>
      <c r="C288" s="128" t="s">
        <v>947</v>
      </c>
      <c r="D288" s="128" t="s">
        <v>122</v>
      </c>
      <c r="E288" s="129" t="s">
        <v>948</v>
      </c>
      <c r="F288" s="130" t="s">
        <v>949</v>
      </c>
      <c r="G288" s="131" t="s">
        <v>146</v>
      </c>
      <c r="H288" s="132">
        <v>68.513999999999996</v>
      </c>
      <c r="I288" s="133"/>
      <c r="J288" s="134">
        <f>ROUND(I288*H288,2)</f>
        <v>0</v>
      </c>
      <c r="K288" s="135"/>
      <c r="L288" s="32"/>
      <c r="M288" s="136" t="s">
        <v>19</v>
      </c>
      <c r="N288" s="137" t="s">
        <v>43</v>
      </c>
      <c r="P288" s="138">
        <f>O288*H288</f>
        <v>0</v>
      </c>
      <c r="Q288" s="138">
        <v>3.0000000000000001E-5</v>
      </c>
      <c r="R288" s="138">
        <f>Q288*H288</f>
        <v>2.0554200000000001E-3</v>
      </c>
      <c r="S288" s="138">
        <v>0</v>
      </c>
      <c r="T288" s="139">
        <f>S288*H288</f>
        <v>0</v>
      </c>
      <c r="AR288" s="140" t="s">
        <v>215</v>
      </c>
      <c r="AT288" s="140" t="s">
        <v>122</v>
      </c>
      <c r="AU288" s="140" t="s">
        <v>82</v>
      </c>
      <c r="AY288" s="17" t="s">
        <v>120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7" t="s">
        <v>80</v>
      </c>
      <c r="BK288" s="141">
        <f>ROUND(I288*H288,2)</f>
        <v>0</v>
      </c>
      <c r="BL288" s="17" t="s">
        <v>215</v>
      </c>
      <c r="BM288" s="140" t="s">
        <v>950</v>
      </c>
    </row>
    <row r="289" spans="2:65" s="1" customFormat="1" ht="10">
      <c r="B289" s="32"/>
      <c r="D289" s="142" t="s">
        <v>128</v>
      </c>
      <c r="F289" s="143" t="s">
        <v>951</v>
      </c>
      <c r="I289" s="144"/>
      <c r="L289" s="32"/>
      <c r="M289" s="145"/>
      <c r="T289" s="53"/>
      <c r="AT289" s="17" t="s">
        <v>128</v>
      </c>
      <c r="AU289" s="17" t="s">
        <v>82</v>
      </c>
    </row>
    <row r="290" spans="2:65" s="1" customFormat="1" ht="33" customHeight="1">
      <c r="B290" s="32"/>
      <c r="C290" s="128" t="s">
        <v>952</v>
      </c>
      <c r="D290" s="128" t="s">
        <v>122</v>
      </c>
      <c r="E290" s="129" t="s">
        <v>953</v>
      </c>
      <c r="F290" s="130" t="s">
        <v>954</v>
      </c>
      <c r="G290" s="131" t="s">
        <v>146</v>
      </c>
      <c r="H290" s="132">
        <v>376.012</v>
      </c>
      <c r="I290" s="133"/>
      <c r="J290" s="134">
        <f>ROUND(I290*H290,2)</f>
        <v>0</v>
      </c>
      <c r="K290" s="135"/>
      <c r="L290" s="32"/>
      <c r="M290" s="136" t="s">
        <v>19</v>
      </c>
      <c r="N290" s="137" t="s">
        <v>43</v>
      </c>
      <c r="P290" s="138">
        <f>O290*H290</f>
        <v>0</v>
      </c>
      <c r="Q290" s="138">
        <v>3.0000000000000001E-5</v>
      </c>
      <c r="R290" s="138">
        <f>Q290*H290</f>
        <v>1.128036E-2</v>
      </c>
      <c r="S290" s="138">
        <v>0</v>
      </c>
      <c r="T290" s="139">
        <f>S290*H290</f>
        <v>0</v>
      </c>
      <c r="AR290" s="140" t="s">
        <v>215</v>
      </c>
      <c r="AT290" s="140" t="s">
        <v>122</v>
      </c>
      <c r="AU290" s="140" t="s">
        <v>82</v>
      </c>
      <c r="AY290" s="17" t="s">
        <v>120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7" t="s">
        <v>80</v>
      </c>
      <c r="BK290" s="141">
        <f>ROUND(I290*H290,2)</f>
        <v>0</v>
      </c>
      <c r="BL290" s="17" t="s">
        <v>215</v>
      </c>
      <c r="BM290" s="140" t="s">
        <v>955</v>
      </c>
    </row>
    <row r="291" spans="2:65" s="1" customFormat="1" ht="10">
      <c r="B291" s="32"/>
      <c r="D291" s="142" t="s">
        <v>128</v>
      </c>
      <c r="F291" s="143" t="s">
        <v>956</v>
      </c>
      <c r="I291" s="144"/>
      <c r="L291" s="32"/>
      <c r="M291" s="145"/>
      <c r="T291" s="53"/>
      <c r="AT291" s="17" t="s">
        <v>128</v>
      </c>
      <c r="AU291" s="17" t="s">
        <v>82</v>
      </c>
    </row>
    <row r="292" spans="2:65" s="1" customFormat="1" ht="16.5" customHeight="1">
      <c r="B292" s="32"/>
      <c r="C292" s="167" t="s">
        <v>957</v>
      </c>
      <c r="D292" s="167" t="s">
        <v>271</v>
      </c>
      <c r="E292" s="168" t="s">
        <v>958</v>
      </c>
      <c r="F292" s="169" t="s">
        <v>959</v>
      </c>
      <c r="G292" s="170" t="s">
        <v>259</v>
      </c>
      <c r="H292" s="171">
        <v>0.17799999999999999</v>
      </c>
      <c r="I292" s="172"/>
      <c r="J292" s="173">
        <f>ROUND(I292*H292,2)</f>
        <v>0</v>
      </c>
      <c r="K292" s="174"/>
      <c r="L292" s="175"/>
      <c r="M292" s="176" t="s">
        <v>19</v>
      </c>
      <c r="N292" s="177" t="s">
        <v>43</v>
      </c>
      <c r="P292" s="138">
        <f>O292*H292</f>
        <v>0</v>
      </c>
      <c r="Q292" s="138">
        <v>1</v>
      </c>
      <c r="R292" s="138">
        <f>Q292*H292</f>
        <v>0.17799999999999999</v>
      </c>
      <c r="S292" s="138">
        <v>0</v>
      </c>
      <c r="T292" s="139">
        <f>S292*H292</f>
        <v>0</v>
      </c>
      <c r="AR292" s="140" t="s">
        <v>321</v>
      </c>
      <c r="AT292" s="140" t="s">
        <v>271</v>
      </c>
      <c r="AU292" s="140" t="s">
        <v>82</v>
      </c>
      <c r="AY292" s="17" t="s">
        <v>120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7" t="s">
        <v>80</v>
      </c>
      <c r="BK292" s="141">
        <f>ROUND(I292*H292,2)</f>
        <v>0</v>
      </c>
      <c r="BL292" s="17" t="s">
        <v>215</v>
      </c>
      <c r="BM292" s="140" t="s">
        <v>960</v>
      </c>
    </row>
    <row r="293" spans="2:65" s="12" customFormat="1" ht="20">
      <c r="B293" s="146"/>
      <c r="D293" s="147" t="s">
        <v>159</v>
      </c>
      <c r="E293" s="148" t="s">
        <v>19</v>
      </c>
      <c r="F293" s="149" t="s">
        <v>961</v>
      </c>
      <c r="H293" s="150">
        <v>0.17799999999999999</v>
      </c>
      <c r="I293" s="151"/>
      <c r="L293" s="146"/>
      <c r="M293" s="152"/>
      <c r="T293" s="153"/>
      <c r="AT293" s="148" t="s">
        <v>159</v>
      </c>
      <c r="AU293" s="148" t="s">
        <v>82</v>
      </c>
      <c r="AV293" s="12" t="s">
        <v>82</v>
      </c>
      <c r="AW293" s="12" t="s">
        <v>33</v>
      </c>
      <c r="AX293" s="12" t="s">
        <v>80</v>
      </c>
      <c r="AY293" s="148" t="s">
        <v>120</v>
      </c>
    </row>
    <row r="294" spans="2:65" s="1" customFormat="1" ht="24.15" customHeight="1">
      <c r="B294" s="32"/>
      <c r="C294" s="128" t="s">
        <v>962</v>
      </c>
      <c r="D294" s="128" t="s">
        <v>122</v>
      </c>
      <c r="E294" s="129" t="s">
        <v>963</v>
      </c>
      <c r="F294" s="130" t="s">
        <v>964</v>
      </c>
      <c r="G294" s="131" t="s">
        <v>146</v>
      </c>
      <c r="H294" s="132">
        <v>25.49</v>
      </c>
      <c r="I294" s="133"/>
      <c r="J294" s="134">
        <f>ROUND(I294*H294,2)</f>
        <v>0</v>
      </c>
      <c r="K294" s="135"/>
      <c r="L294" s="32"/>
      <c r="M294" s="136" t="s">
        <v>19</v>
      </c>
      <c r="N294" s="137" t="s">
        <v>43</v>
      </c>
      <c r="P294" s="138">
        <f>O294*H294</f>
        <v>0</v>
      </c>
      <c r="Q294" s="138">
        <v>4.0000000000000002E-4</v>
      </c>
      <c r="R294" s="138">
        <f>Q294*H294</f>
        <v>1.0196E-2</v>
      </c>
      <c r="S294" s="138">
        <v>0</v>
      </c>
      <c r="T294" s="139">
        <f>S294*H294</f>
        <v>0</v>
      </c>
      <c r="AR294" s="140" t="s">
        <v>215</v>
      </c>
      <c r="AT294" s="140" t="s">
        <v>122</v>
      </c>
      <c r="AU294" s="140" t="s">
        <v>82</v>
      </c>
      <c r="AY294" s="17" t="s">
        <v>120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7" t="s">
        <v>80</v>
      </c>
      <c r="BK294" s="141">
        <f>ROUND(I294*H294,2)</f>
        <v>0</v>
      </c>
      <c r="BL294" s="17" t="s">
        <v>215</v>
      </c>
      <c r="BM294" s="140" t="s">
        <v>965</v>
      </c>
    </row>
    <row r="295" spans="2:65" s="1" customFormat="1" ht="10">
      <c r="B295" s="32"/>
      <c r="D295" s="142" t="s">
        <v>128</v>
      </c>
      <c r="F295" s="143" t="s">
        <v>966</v>
      </c>
      <c r="I295" s="144"/>
      <c r="L295" s="32"/>
      <c r="M295" s="145"/>
      <c r="T295" s="53"/>
      <c r="AT295" s="17" t="s">
        <v>128</v>
      </c>
      <c r="AU295" s="17" t="s">
        <v>82</v>
      </c>
    </row>
    <row r="296" spans="2:65" s="1" customFormat="1" ht="24.15" customHeight="1">
      <c r="B296" s="32"/>
      <c r="C296" s="128" t="s">
        <v>967</v>
      </c>
      <c r="D296" s="128" t="s">
        <v>122</v>
      </c>
      <c r="E296" s="129" t="s">
        <v>968</v>
      </c>
      <c r="F296" s="130" t="s">
        <v>969</v>
      </c>
      <c r="G296" s="131" t="s">
        <v>146</v>
      </c>
      <c r="H296" s="132">
        <v>21.187999999999999</v>
      </c>
      <c r="I296" s="133"/>
      <c r="J296" s="134">
        <f>ROUND(I296*H296,2)</f>
        <v>0</v>
      </c>
      <c r="K296" s="135"/>
      <c r="L296" s="32"/>
      <c r="M296" s="136" t="s">
        <v>19</v>
      </c>
      <c r="N296" s="137" t="s">
        <v>43</v>
      </c>
      <c r="P296" s="138">
        <f>O296*H296</f>
        <v>0</v>
      </c>
      <c r="Q296" s="138">
        <v>4.0000000000000002E-4</v>
      </c>
      <c r="R296" s="138">
        <f>Q296*H296</f>
        <v>8.4752000000000004E-3</v>
      </c>
      <c r="S296" s="138">
        <v>0</v>
      </c>
      <c r="T296" s="139">
        <f>S296*H296</f>
        <v>0</v>
      </c>
      <c r="AR296" s="140" t="s">
        <v>215</v>
      </c>
      <c r="AT296" s="140" t="s">
        <v>122</v>
      </c>
      <c r="AU296" s="140" t="s">
        <v>82</v>
      </c>
      <c r="AY296" s="17" t="s">
        <v>120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7" t="s">
        <v>80</v>
      </c>
      <c r="BK296" s="141">
        <f>ROUND(I296*H296,2)</f>
        <v>0</v>
      </c>
      <c r="BL296" s="17" t="s">
        <v>215</v>
      </c>
      <c r="BM296" s="140" t="s">
        <v>970</v>
      </c>
    </row>
    <row r="297" spans="2:65" s="1" customFormat="1" ht="10">
      <c r="B297" s="32"/>
      <c r="D297" s="142" t="s">
        <v>128</v>
      </c>
      <c r="F297" s="143" t="s">
        <v>971</v>
      </c>
      <c r="I297" s="144"/>
      <c r="L297" s="32"/>
      <c r="M297" s="145"/>
      <c r="T297" s="53"/>
      <c r="AT297" s="17" t="s">
        <v>128</v>
      </c>
      <c r="AU297" s="17" t="s">
        <v>82</v>
      </c>
    </row>
    <row r="298" spans="2:65" s="1" customFormat="1" ht="16.5" customHeight="1">
      <c r="B298" s="32"/>
      <c r="C298" s="167" t="s">
        <v>972</v>
      </c>
      <c r="D298" s="167" t="s">
        <v>271</v>
      </c>
      <c r="E298" s="168" t="s">
        <v>973</v>
      </c>
      <c r="F298" s="169" t="s">
        <v>974</v>
      </c>
      <c r="G298" s="170" t="s">
        <v>146</v>
      </c>
      <c r="H298" s="171">
        <v>51.345999999999997</v>
      </c>
      <c r="I298" s="172"/>
      <c r="J298" s="173">
        <f>ROUND(I298*H298,2)</f>
        <v>0</v>
      </c>
      <c r="K298" s="174"/>
      <c r="L298" s="175"/>
      <c r="M298" s="176" t="s">
        <v>19</v>
      </c>
      <c r="N298" s="177" t="s">
        <v>43</v>
      </c>
      <c r="P298" s="138">
        <f>O298*H298</f>
        <v>0</v>
      </c>
      <c r="Q298" s="138">
        <v>0</v>
      </c>
      <c r="R298" s="138">
        <f>Q298*H298</f>
        <v>0</v>
      </c>
      <c r="S298" s="138">
        <v>0</v>
      </c>
      <c r="T298" s="139">
        <f>S298*H298</f>
        <v>0</v>
      </c>
      <c r="AR298" s="140" t="s">
        <v>321</v>
      </c>
      <c r="AT298" s="140" t="s">
        <v>271</v>
      </c>
      <c r="AU298" s="140" t="s">
        <v>82</v>
      </c>
      <c r="AY298" s="17" t="s">
        <v>120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7" t="s">
        <v>80</v>
      </c>
      <c r="BK298" s="141">
        <f>ROUND(I298*H298,2)</f>
        <v>0</v>
      </c>
      <c r="BL298" s="17" t="s">
        <v>215</v>
      </c>
      <c r="BM298" s="140" t="s">
        <v>975</v>
      </c>
    </row>
    <row r="299" spans="2:65" s="1" customFormat="1" ht="24.15" customHeight="1">
      <c r="B299" s="32"/>
      <c r="C299" s="128" t="s">
        <v>976</v>
      </c>
      <c r="D299" s="128" t="s">
        <v>122</v>
      </c>
      <c r="E299" s="129" t="s">
        <v>977</v>
      </c>
      <c r="F299" s="130" t="s">
        <v>978</v>
      </c>
      <c r="G299" s="131" t="s">
        <v>146</v>
      </c>
      <c r="H299" s="132">
        <v>144.667</v>
      </c>
      <c r="I299" s="133"/>
      <c r="J299" s="134">
        <f>ROUND(I299*H299,2)</f>
        <v>0</v>
      </c>
      <c r="K299" s="135"/>
      <c r="L299" s="32"/>
      <c r="M299" s="136" t="s">
        <v>19</v>
      </c>
      <c r="N299" s="137" t="s">
        <v>43</v>
      </c>
      <c r="P299" s="138">
        <f>O299*H299</f>
        <v>0</v>
      </c>
      <c r="Q299" s="138">
        <v>0</v>
      </c>
      <c r="R299" s="138">
        <f>Q299*H299</f>
        <v>0</v>
      </c>
      <c r="S299" s="138">
        <v>0</v>
      </c>
      <c r="T299" s="139">
        <f>S299*H299</f>
        <v>0</v>
      </c>
      <c r="AR299" s="140" t="s">
        <v>215</v>
      </c>
      <c r="AT299" s="140" t="s">
        <v>122</v>
      </c>
      <c r="AU299" s="140" t="s">
        <v>82</v>
      </c>
      <c r="AY299" s="17" t="s">
        <v>120</v>
      </c>
      <c r="BE299" s="141">
        <f>IF(N299="základní",J299,0)</f>
        <v>0</v>
      </c>
      <c r="BF299" s="141">
        <f>IF(N299="snížená",J299,0)</f>
        <v>0</v>
      </c>
      <c r="BG299" s="141">
        <f>IF(N299="zákl. přenesená",J299,0)</f>
        <v>0</v>
      </c>
      <c r="BH299" s="141">
        <f>IF(N299="sníž. přenesená",J299,0)</f>
        <v>0</v>
      </c>
      <c r="BI299" s="141">
        <f>IF(N299="nulová",J299,0)</f>
        <v>0</v>
      </c>
      <c r="BJ299" s="17" t="s">
        <v>80</v>
      </c>
      <c r="BK299" s="141">
        <f>ROUND(I299*H299,2)</f>
        <v>0</v>
      </c>
      <c r="BL299" s="17" t="s">
        <v>215</v>
      </c>
      <c r="BM299" s="140" t="s">
        <v>979</v>
      </c>
    </row>
    <row r="300" spans="2:65" s="1" customFormat="1" ht="10">
      <c r="B300" s="32"/>
      <c r="D300" s="142" t="s">
        <v>128</v>
      </c>
      <c r="F300" s="143" t="s">
        <v>980</v>
      </c>
      <c r="I300" s="144"/>
      <c r="L300" s="32"/>
      <c r="M300" s="145"/>
      <c r="T300" s="53"/>
      <c r="AT300" s="17" t="s">
        <v>128</v>
      </c>
      <c r="AU300" s="17" t="s">
        <v>82</v>
      </c>
    </row>
    <row r="301" spans="2:65" s="1" customFormat="1" ht="16.5" customHeight="1">
      <c r="B301" s="32"/>
      <c r="C301" s="167" t="s">
        <v>981</v>
      </c>
      <c r="D301" s="167" t="s">
        <v>271</v>
      </c>
      <c r="E301" s="168" t="s">
        <v>982</v>
      </c>
      <c r="F301" s="169" t="s">
        <v>983</v>
      </c>
      <c r="G301" s="170" t="s">
        <v>146</v>
      </c>
      <c r="H301" s="171">
        <v>159.13399999999999</v>
      </c>
      <c r="I301" s="172"/>
      <c r="J301" s="173">
        <f>ROUND(I301*H301,2)</f>
        <v>0</v>
      </c>
      <c r="K301" s="174"/>
      <c r="L301" s="175"/>
      <c r="M301" s="176" t="s">
        <v>19</v>
      </c>
      <c r="N301" s="177" t="s">
        <v>43</v>
      </c>
      <c r="P301" s="138">
        <f>O301*H301</f>
        <v>0</v>
      </c>
      <c r="Q301" s="138">
        <v>0</v>
      </c>
      <c r="R301" s="138">
        <f>Q301*H301</f>
        <v>0</v>
      </c>
      <c r="S301" s="138">
        <v>0</v>
      </c>
      <c r="T301" s="139">
        <f>S301*H301</f>
        <v>0</v>
      </c>
      <c r="AR301" s="140" t="s">
        <v>321</v>
      </c>
      <c r="AT301" s="140" t="s">
        <v>271</v>
      </c>
      <c r="AU301" s="140" t="s">
        <v>82</v>
      </c>
      <c r="AY301" s="17" t="s">
        <v>120</v>
      </c>
      <c r="BE301" s="141">
        <f>IF(N301="základní",J301,0)</f>
        <v>0</v>
      </c>
      <c r="BF301" s="141">
        <f>IF(N301="snížená",J301,0)</f>
        <v>0</v>
      </c>
      <c r="BG301" s="141">
        <f>IF(N301="zákl. přenesená",J301,0)</f>
        <v>0</v>
      </c>
      <c r="BH301" s="141">
        <f>IF(N301="sníž. přenesená",J301,0)</f>
        <v>0</v>
      </c>
      <c r="BI301" s="141">
        <f>IF(N301="nulová",J301,0)</f>
        <v>0</v>
      </c>
      <c r="BJ301" s="17" t="s">
        <v>80</v>
      </c>
      <c r="BK301" s="141">
        <f>ROUND(I301*H301,2)</f>
        <v>0</v>
      </c>
      <c r="BL301" s="17" t="s">
        <v>215</v>
      </c>
      <c r="BM301" s="140" t="s">
        <v>984</v>
      </c>
    </row>
    <row r="302" spans="2:65" s="1" customFormat="1" ht="49" customHeight="1">
      <c r="B302" s="32"/>
      <c r="C302" s="128" t="s">
        <v>985</v>
      </c>
      <c r="D302" s="128" t="s">
        <v>122</v>
      </c>
      <c r="E302" s="129" t="s">
        <v>986</v>
      </c>
      <c r="F302" s="130" t="s">
        <v>987</v>
      </c>
      <c r="G302" s="131" t="s">
        <v>259</v>
      </c>
      <c r="H302" s="132">
        <v>0.29899999999999999</v>
      </c>
      <c r="I302" s="133"/>
      <c r="J302" s="134">
        <f>ROUND(I302*H302,2)</f>
        <v>0</v>
      </c>
      <c r="K302" s="135"/>
      <c r="L302" s="32"/>
      <c r="M302" s="136" t="s">
        <v>19</v>
      </c>
      <c r="N302" s="137" t="s">
        <v>43</v>
      </c>
      <c r="P302" s="138">
        <f>O302*H302</f>
        <v>0</v>
      </c>
      <c r="Q302" s="138">
        <v>0</v>
      </c>
      <c r="R302" s="138">
        <f>Q302*H302</f>
        <v>0</v>
      </c>
      <c r="S302" s="138">
        <v>0</v>
      </c>
      <c r="T302" s="139">
        <f>S302*H302</f>
        <v>0</v>
      </c>
      <c r="AR302" s="140" t="s">
        <v>215</v>
      </c>
      <c r="AT302" s="140" t="s">
        <v>122</v>
      </c>
      <c r="AU302" s="140" t="s">
        <v>82</v>
      </c>
      <c r="AY302" s="17" t="s">
        <v>120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7" t="s">
        <v>80</v>
      </c>
      <c r="BK302" s="141">
        <f>ROUND(I302*H302,2)</f>
        <v>0</v>
      </c>
      <c r="BL302" s="17" t="s">
        <v>215</v>
      </c>
      <c r="BM302" s="140" t="s">
        <v>988</v>
      </c>
    </row>
    <row r="303" spans="2:65" s="1" customFormat="1" ht="10">
      <c r="B303" s="32"/>
      <c r="D303" s="142" t="s">
        <v>128</v>
      </c>
      <c r="F303" s="143" t="s">
        <v>989</v>
      </c>
      <c r="I303" s="144"/>
      <c r="L303" s="32"/>
      <c r="M303" s="145"/>
      <c r="T303" s="53"/>
      <c r="AT303" s="17" t="s">
        <v>128</v>
      </c>
      <c r="AU303" s="17" t="s">
        <v>82</v>
      </c>
    </row>
    <row r="304" spans="2:65" s="11" customFormat="1" ht="25.9" customHeight="1">
      <c r="B304" s="116"/>
      <c r="D304" s="117" t="s">
        <v>71</v>
      </c>
      <c r="E304" s="118" t="s">
        <v>86</v>
      </c>
      <c r="F304" s="118" t="s">
        <v>87</v>
      </c>
      <c r="I304" s="119"/>
      <c r="J304" s="120">
        <f>BK304</f>
        <v>0</v>
      </c>
      <c r="L304" s="116"/>
      <c r="M304" s="121"/>
      <c r="P304" s="122">
        <f>P305</f>
        <v>0</v>
      </c>
      <c r="R304" s="122">
        <f>R305</f>
        <v>0</v>
      </c>
      <c r="T304" s="123">
        <f>T305</f>
        <v>0</v>
      </c>
      <c r="AR304" s="117" t="s">
        <v>143</v>
      </c>
      <c r="AT304" s="124" t="s">
        <v>71</v>
      </c>
      <c r="AU304" s="124" t="s">
        <v>72</v>
      </c>
      <c r="AY304" s="117" t="s">
        <v>120</v>
      </c>
      <c r="BK304" s="125">
        <f>BK305</f>
        <v>0</v>
      </c>
    </row>
    <row r="305" spans="2:65" s="11" customFormat="1" ht="22.75" customHeight="1">
      <c r="B305" s="116"/>
      <c r="D305" s="117" t="s">
        <v>71</v>
      </c>
      <c r="E305" s="126" t="s">
        <v>990</v>
      </c>
      <c r="F305" s="126" t="s">
        <v>991</v>
      </c>
      <c r="I305" s="119"/>
      <c r="J305" s="127">
        <f>BK305</f>
        <v>0</v>
      </c>
      <c r="L305" s="116"/>
      <c r="M305" s="121"/>
      <c r="P305" s="122">
        <f>P306</f>
        <v>0</v>
      </c>
      <c r="R305" s="122">
        <f>R306</f>
        <v>0</v>
      </c>
      <c r="T305" s="123">
        <f>T306</f>
        <v>0</v>
      </c>
      <c r="AR305" s="117" t="s">
        <v>143</v>
      </c>
      <c r="AT305" s="124" t="s">
        <v>71</v>
      </c>
      <c r="AU305" s="124" t="s">
        <v>80</v>
      </c>
      <c r="AY305" s="117" t="s">
        <v>120</v>
      </c>
      <c r="BK305" s="125">
        <f>BK306</f>
        <v>0</v>
      </c>
    </row>
    <row r="306" spans="2:65" s="1" customFormat="1" ht="16.5" customHeight="1">
      <c r="B306" s="32"/>
      <c r="C306" s="128" t="s">
        <v>992</v>
      </c>
      <c r="D306" s="128" t="s">
        <v>122</v>
      </c>
      <c r="E306" s="129" t="s">
        <v>993</v>
      </c>
      <c r="F306" s="130" t="s">
        <v>994</v>
      </c>
      <c r="G306" s="131" t="s">
        <v>995</v>
      </c>
      <c r="H306" s="132">
        <v>1</v>
      </c>
      <c r="I306" s="133"/>
      <c r="J306" s="134">
        <f>ROUND(I306*H306,2)</f>
        <v>0</v>
      </c>
      <c r="K306" s="135"/>
      <c r="L306" s="32"/>
      <c r="M306" s="181" t="s">
        <v>19</v>
      </c>
      <c r="N306" s="182" t="s">
        <v>43</v>
      </c>
      <c r="O306" s="179"/>
      <c r="P306" s="183">
        <f>O306*H306</f>
        <v>0</v>
      </c>
      <c r="Q306" s="183">
        <v>0</v>
      </c>
      <c r="R306" s="183">
        <f>Q306*H306</f>
        <v>0</v>
      </c>
      <c r="S306" s="183">
        <v>0</v>
      </c>
      <c r="T306" s="184">
        <f>S306*H306</f>
        <v>0</v>
      </c>
      <c r="AR306" s="140" t="s">
        <v>996</v>
      </c>
      <c r="AT306" s="140" t="s">
        <v>122</v>
      </c>
      <c r="AU306" s="140" t="s">
        <v>82</v>
      </c>
      <c r="AY306" s="17" t="s">
        <v>120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7" t="s">
        <v>80</v>
      </c>
      <c r="BK306" s="141">
        <f>ROUND(I306*H306,2)</f>
        <v>0</v>
      </c>
      <c r="BL306" s="17" t="s">
        <v>996</v>
      </c>
      <c r="BM306" s="140" t="s">
        <v>997</v>
      </c>
    </row>
    <row r="307" spans="2:65" s="1" customFormat="1" ht="7" customHeight="1">
      <c r="B307" s="41"/>
      <c r="C307" s="42"/>
      <c r="D307" s="42"/>
      <c r="E307" s="42"/>
      <c r="F307" s="42"/>
      <c r="G307" s="42"/>
      <c r="H307" s="42"/>
      <c r="I307" s="42"/>
      <c r="J307" s="42"/>
      <c r="K307" s="42"/>
      <c r="L307" s="32"/>
    </row>
  </sheetData>
  <sheetProtection algorithmName="SHA-512" hashValue="JPAnvgO5tMMRqzWugo9+0SpLZJh/otipicbXjEZ1PV1ueze0XLksZL1Zea+JLHOdVSMaHmMO+lu4vvl9+C3ZYA==" saltValue="vv/s6rocnc2U9ubuxwbTTl4Bi/M3ds8oQa0ZCbph2daEJOsyI0QkDM9uIrsjcUYNG7+005acPB1Yyu119uAKDg==" spinCount="100000" sheet="1" objects="1" scenarios="1" formatColumns="0" formatRows="0" autoFilter="0"/>
  <autoFilter ref="C92:K306" xr:uid="{00000000-0009-0000-0000-000002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200-000000000000}"/>
    <hyperlink ref="F99" r:id="rId2" xr:uid="{00000000-0004-0000-0200-000001000000}"/>
    <hyperlink ref="F101" r:id="rId3" xr:uid="{00000000-0004-0000-0200-000002000000}"/>
    <hyperlink ref="F105" r:id="rId4" xr:uid="{00000000-0004-0000-0200-000003000000}"/>
    <hyperlink ref="F109" r:id="rId5" xr:uid="{00000000-0004-0000-0200-000004000000}"/>
    <hyperlink ref="F113" r:id="rId6" xr:uid="{00000000-0004-0000-0200-000005000000}"/>
    <hyperlink ref="F115" r:id="rId7" xr:uid="{00000000-0004-0000-0200-000006000000}"/>
    <hyperlink ref="F117" r:id="rId8" xr:uid="{00000000-0004-0000-0200-000007000000}"/>
    <hyperlink ref="F119" r:id="rId9" xr:uid="{00000000-0004-0000-0200-000008000000}"/>
    <hyperlink ref="F121" r:id="rId10" xr:uid="{00000000-0004-0000-0200-000009000000}"/>
    <hyperlink ref="F123" r:id="rId11" xr:uid="{00000000-0004-0000-0200-00000A000000}"/>
    <hyperlink ref="F125" r:id="rId12" xr:uid="{00000000-0004-0000-0200-00000B000000}"/>
    <hyperlink ref="F128" r:id="rId13" xr:uid="{00000000-0004-0000-0200-00000C000000}"/>
    <hyperlink ref="F130" r:id="rId14" xr:uid="{00000000-0004-0000-0200-00000D000000}"/>
    <hyperlink ref="F133" r:id="rId15" xr:uid="{00000000-0004-0000-0200-00000E000000}"/>
    <hyperlink ref="F139" r:id="rId16" xr:uid="{00000000-0004-0000-0200-00000F000000}"/>
    <hyperlink ref="F141" r:id="rId17" xr:uid="{00000000-0004-0000-0200-000010000000}"/>
    <hyperlink ref="F145" r:id="rId18" xr:uid="{00000000-0004-0000-0200-000011000000}"/>
    <hyperlink ref="F147" r:id="rId19" xr:uid="{00000000-0004-0000-0200-000012000000}"/>
    <hyperlink ref="F149" r:id="rId20" xr:uid="{00000000-0004-0000-0200-000013000000}"/>
    <hyperlink ref="F151" r:id="rId21" xr:uid="{00000000-0004-0000-0200-000014000000}"/>
    <hyperlink ref="F154" r:id="rId22" xr:uid="{00000000-0004-0000-0200-000015000000}"/>
    <hyperlink ref="F157" r:id="rId23" xr:uid="{00000000-0004-0000-0200-000016000000}"/>
    <hyperlink ref="F159" r:id="rId24" xr:uid="{00000000-0004-0000-0200-000017000000}"/>
    <hyperlink ref="F162" r:id="rId25" xr:uid="{00000000-0004-0000-0200-000018000000}"/>
    <hyperlink ref="F164" r:id="rId26" xr:uid="{00000000-0004-0000-0200-000019000000}"/>
    <hyperlink ref="F166" r:id="rId27" xr:uid="{00000000-0004-0000-0200-00001A000000}"/>
    <hyperlink ref="F168" r:id="rId28" xr:uid="{00000000-0004-0000-0200-00001B000000}"/>
    <hyperlink ref="F170" r:id="rId29" xr:uid="{00000000-0004-0000-0200-00001C000000}"/>
    <hyperlink ref="F173" r:id="rId30" xr:uid="{00000000-0004-0000-0200-00001D000000}"/>
    <hyperlink ref="F176" r:id="rId31" xr:uid="{00000000-0004-0000-0200-00001E000000}"/>
    <hyperlink ref="F178" r:id="rId32" xr:uid="{00000000-0004-0000-0200-00001F000000}"/>
    <hyperlink ref="F180" r:id="rId33" xr:uid="{00000000-0004-0000-0200-000020000000}"/>
    <hyperlink ref="F182" r:id="rId34" xr:uid="{00000000-0004-0000-0200-000021000000}"/>
    <hyperlink ref="F184" r:id="rId35" xr:uid="{00000000-0004-0000-0200-000022000000}"/>
    <hyperlink ref="F186" r:id="rId36" xr:uid="{00000000-0004-0000-0200-000023000000}"/>
    <hyperlink ref="F188" r:id="rId37" xr:uid="{00000000-0004-0000-0200-000024000000}"/>
    <hyperlink ref="F190" r:id="rId38" xr:uid="{00000000-0004-0000-0200-000025000000}"/>
    <hyperlink ref="F192" r:id="rId39" xr:uid="{00000000-0004-0000-0200-000026000000}"/>
    <hyperlink ref="F194" r:id="rId40" xr:uid="{00000000-0004-0000-0200-000027000000}"/>
    <hyperlink ref="F196" r:id="rId41" xr:uid="{00000000-0004-0000-0200-000028000000}"/>
    <hyperlink ref="F198" r:id="rId42" xr:uid="{00000000-0004-0000-0200-000029000000}"/>
    <hyperlink ref="F201" r:id="rId43" xr:uid="{00000000-0004-0000-0200-00002A000000}"/>
    <hyperlink ref="F212" r:id="rId44" xr:uid="{00000000-0004-0000-0200-00002B000000}"/>
    <hyperlink ref="F214" r:id="rId45" xr:uid="{00000000-0004-0000-0200-00002C000000}"/>
    <hyperlink ref="F216" r:id="rId46" xr:uid="{00000000-0004-0000-0200-00002D000000}"/>
    <hyperlink ref="F218" r:id="rId47" xr:uid="{00000000-0004-0000-0200-00002E000000}"/>
    <hyperlink ref="F220" r:id="rId48" xr:uid="{00000000-0004-0000-0200-00002F000000}"/>
    <hyperlink ref="F223" r:id="rId49" xr:uid="{00000000-0004-0000-0200-000030000000}"/>
    <hyperlink ref="F225" r:id="rId50" xr:uid="{00000000-0004-0000-0200-000031000000}"/>
    <hyperlink ref="F228" r:id="rId51" xr:uid="{00000000-0004-0000-0200-000032000000}"/>
    <hyperlink ref="F232" r:id="rId52" xr:uid="{00000000-0004-0000-0200-000033000000}"/>
    <hyperlink ref="F239" r:id="rId53" xr:uid="{00000000-0004-0000-0200-000034000000}"/>
    <hyperlink ref="F241" r:id="rId54" xr:uid="{00000000-0004-0000-0200-000035000000}"/>
    <hyperlink ref="F243" r:id="rId55" xr:uid="{00000000-0004-0000-0200-000036000000}"/>
    <hyperlink ref="F245" r:id="rId56" xr:uid="{00000000-0004-0000-0200-000037000000}"/>
    <hyperlink ref="F247" r:id="rId57" xr:uid="{00000000-0004-0000-0200-000038000000}"/>
    <hyperlink ref="F249" r:id="rId58" xr:uid="{00000000-0004-0000-0200-000039000000}"/>
    <hyperlink ref="F251" r:id="rId59" xr:uid="{00000000-0004-0000-0200-00003A000000}"/>
    <hyperlink ref="F253" r:id="rId60" xr:uid="{00000000-0004-0000-0200-00003B000000}"/>
    <hyperlink ref="F255" r:id="rId61" xr:uid="{00000000-0004-0000-0200-00003C000000}"/>
    <hyperlink ref="F257" r:id="rId62" xr:uid="{00000000-0004-0000-0200-00003D000000}"/>
    <hyperlink ref="F259" r:id="rId63" xr:uid="{00000000-0004-0000-0200-00003E000000}"/>
    <hyperlink ref="F263" r:id="rId64" xr:uid="{00000000-0004-0000-0200-00003F000000}"/>
    <hyperlink ref="F265" r:id="rId65" xr:uid="{00000000-0004-0000-0200-000040000000}"/>
    <hyperlink ref="F268" r:id="rId66" xr:uid="{00000000-0004-0000-0200-000041000000}"/>
    <hyperlink ref="F270" r:id="rId67" xr:uid="{00000000-0004-0000-0200-000042000000}"/>
    <hyperlink ref="F272" r:id="rId68" xr:uid="{00000000-0004-0000-0200-000043000000}"/>
    <hyperlink ref="F274" r:id="rId69" xr:uid="{00000000-0004-0000-0200-000044000000}"/>
    <hyperlink ref="F276" r:id="rId70" xr:uid="{00000000-0004-0000-0200-000045000000}"/>
    <hyperlink ref="F279" r:id="rId71" xr:uid="{00000000-0004-0000-0200-000046000000}"/>
    <hyperlink ref="F283" r:id="rId72" xr:uid="{00000000-0004-0000-0200-000047000000}"/>
    <hyperlink ref="F285" r:id="rId73" xr:uid="{00000000-0004-0000-0200-000048000000}"/>
    <hyperlink ref="F289" r:id="rId74" xr:uid="{00000000-0004-0000-0200-000049000000}"/>
    <hyperlink ref="F291" r:id="rId75" xr:uid="{00000000-0004-0000-0200-00004A000000}"/>
    <hyperlink ref="F295" r:id="rId76" xr:uid="{00000000-0004-0000-0200-00004B000000}"/>
    <hyperlink ref="F297" r:id="rId77" xr:uid="{00000000-0004-0000-0200-00004C000000}"/>
    <hyperlink ref="F300" r:id="rId78" xr:uid="{00000000-0004-0000-0200-00004D000000}"/>
    <hyperlink ref="F303" r:id="rId79" xr:uid="{00000000-0004-0000-0200-00004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13"/>
  <sheetViews>
    <sheetView showGridLines="0" tabSelected="1" topLeftCell="A57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5" customHeight="1">
      <c r="B4" s="20"/>
      <c r="D4" s="21" t="s">
        <v>89</v>
      </c>
      <c r="L4" s="20"/>
      <c r="M4" s="85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III/1114 Líšno svah a část vozovky</v>
      </c>
      <c r="F7" s="302"/>
      <c r="G7" s="302"/>
      <c r="H7" s="302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83" t="s">
        <v>555</v>
      </c>
      <c r="F9" s="303"/>
      <c r="G9" s="303"/>
      <c r="H9" s="30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23. 11. 2023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67"/>
      <c r="G18" s="267"/>
      <c r="H18" s="267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72" t="s">
        <v>19</v>
      </c>
      <c r="F27" s="272"/>
      <c r="G27" s="272"/>
      <c r="H27" s="272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" customHeight="1">
      <c r="B33" s="32"/>
      <c r="D33" s="52" t="s">
        <v>42</v>
      </c>
      <c r="E33" s="27" t="s">
        <v>43</v>
      </c>
      <c r="F33" s="88">
        <f>ROUND((SUM(BE85:BE112)),  2)</f>
        <v>0</v>
      </c>
      <c r="I33" s="89">
        <v>0.21</v>
      </c>
      <c r="J33" s="88">
        <f>ROUND(((SUM(BE85:BE112))*I33),  2)</f>
        <v>0</v>
      </c>
      <c r="L33" s="32"/>
    </row>
    <row r="34" spans="2:12" s="1" customFormat="1" ht="14.4" customHeight="1">
      <c r="B34" s="32"/>
      <c r="E34" s="27" t="s">
        <v>44</v>
      </c>
      <c r="F34" s="88">
        <f>ROUND((SUM(BF85:BF112)),  2)</f>
        <v>0</v>
      </c>
      <c r="I34" s="89">
        <v>0.15</v>
      </c>
      <c r="J34" s="88">
        <f>ROUND(((SUM(BF85:BF112))*I34),  2)</f>
        <v>0</v>
      </c>
      <c r="L34" s="32"/>
    </row>
    <row r="35" spans="2:12" s="1" customFormat="1" ht="14.4" hidden="1" customHeight="1">
      <c r="B35" s="32"/>
      <c r="E35" s="27" t="s">
        <v>45</v>
      </c>
      <c r="F35" s="88">
        <f>ROUND((SUM(BG85:BG112)),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46</v>
      </c>
      <c r="F36" s="88">
        <f>ROUND((SUM(BH85:BH112)),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47</v>
      </c>
      <c r="F37" s="88">
        <f>ROUND((SUM(BI85:BI112)),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customHeight="1">
      <c r="B45" s="32"/>
      <c r="C45" s="21" t="s">
        <v>92</v>
      </c>
      <c r="L45" s="32"/>
    </row>
    <row r="46" spans="2:12" s="1" customFormat="1" ht="7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III/1114 Líšno svah a část vozovky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90</v>
      </c>
      <c r="L49" s="32"/>
    </row>
    <row r="50" spans="2:47" s="1" customFormat="1" ht="16.5" customHeight="1">
      <c r="B50" s="32"/>
      <c r="E50" s="283" t="str">
        <f>E9</f>
        <v>VRN - Vedlejší rozpočtové náklady</v>
      </c>
      <c r="F50" s="303"/>
      <c r="G50" s="303"/>
      <c r="H50" s="303"/>
      <c r="L50" s="32"/>
    </row>
    <row r="51" spans="2:47" s="1" customFormat="1" ht="7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Líšno</v>
      </c>
      <c r="I52" s="27" t="s">
        <v>23</v>
      </c>
      <c r="J52" s="49" t="str">
        <f>IF(J12="","",J12)</f>
        <v>23. 11. 2023</v>
      </c>
      <c r="L52" s="32"/>
    </row>
    <row r="53" spans="2:47" s="1" customFormat="1" ht="7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>KRAJSKÁ SPRÁVA A ÚDRŽBA SILNIC STŘEDOČESKÉHO KRAJE</v>
      </c>
      <c r="I54" s="27" t="s">
        <v>31</v>
      </c>
      <c r="J54" s="30" t="str">
        <f>E21</f>
        <v>360 DEGREES CONSTRUCT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25" customHeight="1">
      <c r="B56" s="32"/>
      <c r="L56" s="32"/>
    </row>
    <row r="57" spans="2:47" s="1" customFormat="1" ht="29.25" customHeight="1">
      <c r="B57" s="32"/>
      <c r="C57" s="96" t="s">
        <v>93</v>
      </c>
      <c r="D57" s="90"/>
      <c r="E57" s="90"/>
      <c r="F57" s="90"/>
      <c r="G57" s="90"/>
      <c r="H57" s="90"/>
      <c r="I57" s="90"/>
      <c r="J57" s="97" t="s">
        <v>94</v>
      </c>
      <c r="K57" s="90"/>
      <c r="L57" s="32"/>
    </row>
    <row r="58" spans="2:47" s="1" customFormat="1" ht="10.25" customHeight="1">
      <c r="B58" s="32"/>
      <c r="L58" s="32"/>
    </row>
    <row r="59" spans="2:47" s="1" customFormat="1" ht="22.75" customHeight="1">
      <c r="B59" s="32"/>
      <c r="C59" s="98" t="s">
        <v>70</v>
      </c>
      <c r="J59" s="63">
        <f>J85</f>
        <v>0</v>
      </c>
      <c r="L59" s="32"/>
      <c r="AU59" s="17" t="s">
        <v>95</v>
      </c>
    </row>
    <row r="60" spans="2:47" s="8" customFormat="1" ht="25" customHeight="1">
      <c r="B60" s="99"/>
      <c r="D60" s="100" t="s">
        <v>555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998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999</v>
      </c>
      <c r="E62" s="105"/>
      <c r="F62" s="105"/>
      <c r="G62" s="105"/>
      <c r="H62" s="105"/>
      <c r="I62" s="105"/>
      <c r="J62" s="106">
        <f>J95</f>
        <v>0</v>
      </c>
      <c r="L62" s="103"/>
    </row>
    <row r="63" spans="2:47" s="9" customFormat="1" ht="19.899999999999999" customHeight="1">
      <c r="B63" s="103"/>
      <c r="D63" s="104" t="s">
        <v>556</v>
      </c>
      <c r="E63" s="105"/>
      <c r="F63" s="105"/>
      <c r="G63" s="105"/>
      <c r="H63" s="105"/>
      <c r="I63" s="105"/>
      <c r="J63" s="106">
        <f>J100</f>
        <v>0</v>
      </c>
      <c r="L63" s="103"/>
    </row>
    <row r="64" spans="2:47" s="9" customFormat="1" ht="19.899999999999999" customHeight="1">
      <c r="B64" s="103"/>
      <c r="D64" s="104" t="s">
        <v>1000</v>
      </c>
      <c r="E64" s="105"/>
      <c r="F64" s="105"/>
      <c r="G64" s="105"/>
      <c r="H64" s="105"/>
      <c r="I64" s="105"/>
      <c r="J64" s="106">
        <f>J102</f>
        <v>0</v>
      </c>
      <c r="L64" s="103"/>
    </row>
    <row r="65" spans="2:12" s="9" customFormat="1" ht="19.899999999999999" customHeight="1">
      <c r="B65" s="103"/>
      <c r="D65" s="104" t="s">
        <v>1001</v>
      </c>
      <c r="E65" s="105"/>
      <c r="F65" s="105"/>
      <c r="G65" s="105"/>
      <c r="H65" s="105"/>
      <c r="I65" s="105"/>
      <c r="J65" s="106">
        <f>J107</f>
        <v>0</v>
      </c>
      <c r="L65" s="103"/>
    </row>
    <row r="66" spans="2:12" s="1" customFormat="1" ht="21.75" customHeight="1">
      <c r="B66" s="32"/>
      <c r="L66" s="32"/>
    </row>
    <row r="67" spans="2:12" s="1" customFormat="1" ht="7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7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5" customHeight="1">
      <c r="B72" s="32"/>
      <c r="C72" s="21" t="s">
        <v>105</v>
      </c>
      <c r="L72" s="32"/>
    </row>
    <row r="73" spans="2:12" s="1" customFormat="1" ht="7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1" t="str">
        <f>E7</f>
        <v>III/1114 Líšno svah a část vozovky</v>
      </c>
      <c r="F75" s="302"/>
      <c r="G75" s="302"/>
      <c r="H75" s="302"/>
      <c r="L75" s="32"/>
    </row>
    <row r="76" spans="2:12" s="1" customFormat="1" ht="12" customHeight="1">
      <c r="B76" s="32"/>
      <c r="C76" s="27" t="s">
        <v>90</v>
      </c>
      <c r="L76" s="32"/>
    </row>
    <row r="77" spans="2:12" s="1" customFormat="1" ht="16.5" customHeight="1">
      <c r="B77" s="32"/>
      <c r="E77" s="283" t="str">
        <f>E9</f>
        <v>VRN - Vedlejší rozpočtové náklady</v>
      </c>
      <c r="F77" s="303"/>
      <c r="G77" s="303"/>
      <c r="H77" s="303"/>
      <c r="L77" s="32"/>
    </row>
    <row r="78" spans="2:12" s="1" customFormat="1" ht="7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Líšno</v>
      </c>
      <c r="I79" s="27" t="s">
        <v>23</v>
      </c>
      <c r="J79" s="49" t="str">
        <f>IF(J12="","",J12)</f>
        <v>23. 11. 2023</v>
      </c>
      <c r="L79" s="32"/>
    </row>
    <row r="80" spans="2:12" s="1" customFormat="1" ht="7" customHeight="1">
      <c r="B80" s="32"/>
      <c r="L80" s="32"/>
    </row>
    <row r="81" spans="2:65" s="1" customFormat="1" ht="25.65" customHeight="1">
      <c r="B81" s="32"/>
      <c r="C81" s="27" t="s">
        <v>25</v>
      </c>
      <c r="F81" s="25" t="str">
        <f>E15</f>
        <v>KRAJSKÁ SPRÁVA A ÚDRŽBA SILNIC STŘEDOČESKÉHO KRAJE</v>
      </c>
      <c r="I81" s="27" t="s">
        <v>31</v>
      </c>
      <c r="J81" s="30" t="str">
        <f>E21</f>
        <v>360 DEGREES CONSTRUCT s.r.o.</v>
      </c>
      <c r="L81" s="32"/>
    </row>
    <row r="82" spans="2:65" s="1" customFormat="1" ht="15.15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 xml:space="preserve"> </v>
      </c>
      <c r="L82" s="32"/>
    </row>
    <row r="83" spans="2:65" s="1" customFormat="1" ht="10.25" customHeight="1">
      <c r="B83" s="32"/>
      <c r="L83" s="32"/>
    </row>
    <row r="84" spans="2:65" s="10" customFormat="1" ht="29.25" customHeight="1">
      <c r="B84" s="107"/>
      <c r="C84" s="108" t="s">
        <v>106</v>
      </c>
      <c r="D84" s="109" t="s">
        <v>57</v>
      </c>
      <c r="E84" s="109" t="s">
        <v>53</v>
      </c>
      <c r="F84" s="109" t="s">
        <v>54</v>
      </c>
      <c r="G84" s="109" t="s">
        <v>107</v>
      </c>
      <c r="H84" s="109" t="s">
        <v>108</v>
      </c>
      <c r="I84" s="109" t="s">
        <v>109</v>
      </c>
      <c r="J84" s="110" t="s">
        <v>94</v>
      </c>
      <c r="K84" s="111" t="s">
        <v>110</v>
      </c>
      <c r="L84" s="107"/>
      <c r="M84" s="56" t="s">
        <v>19</v>
      </c>
      <c r="N84" s="57" t="s">
        <v>42</v>
      </c>
      <c r="O84" s="57" t="s">
        <v>111</v>
      </c>
      <c r="P84" s="57" t="s">
        <v>112</v>
      </c>
      <c r="Q84" s="57" t="s">
        <v>113</v>
      </c>
      <c r="R84" s="57" t="s">
        <v>114</v>
      </c>
      <c r="S84" s="57" t="s">
        <v>115</v>
      </c>
      <c r="T84" s="58" t="s">
        <v>116</v>
      </c>
    </row>
    <row r="85" spans="2:65" s="1" customFormat="1" ht="22.75" customHeight="1">
      <c r="B85" s="32"/>
      <c r="C85" s="61" t="s">
        <v>117</v>
      </c>
      <c r="J85" s="112">
        <f>BK85</f>
        <v>0</v>
      </c>
      <c r="L85" s="32"/>
      <c r="M85" s="59"/>
      <c r="N85" s="50"/>
      <c r="O85" s="50"/>
      <c r="P85" s="113">
        <f>P86</f>
        <v>0</v>
      </c>
      <c r="Q85" s="50"/>
      <c r="R85" s="113">
        <f>R86</f>
        <v>0</v>
      </c>
      <c r="S85" s="50"/>
      <c r="T85" s="114">
        <f>T86</f>
        <v>0</v>
      </c>
      <c r="AT85" s="17" t="s">
        <v>71</v>
      </c>
      <c r="AU85" s="17" t="s">
        <v>95</v>
      </c>
      <c r="BK85" s="115">
        <f>BK86</f>
        <v>0</v>
      </c>
    </row>
    <row r="86" spans="2:65" s="11" customFormat="1" ht="25.9" customHeight="1">
      <c r="B86" s="116"/>
      <c r="D86" s="117" t="s">
        <v>71</v>
      </c>
      <c r="E86" s="118" t="s">
        <v>86</v>
      </c>
      <c r="F86" s="118" t="s">
        <v>87</v>
      </c>
      <c r="I86" s="119"/>
      <c r="J86" s="120">
        <f>BK86</f>
        <v>0</v>
      </c>
      <c r="L86" s="116"/>
      <c r="M86" s="121"/>
      <c r="P86" s="122">
        <f>P87+P95+P100+P102+P107</f>
        <v>0</v>
      </c>
      <c r="R86" s="122">
        <f>R87+R95+R100+R102+R107</f>
        <v>0</v>
      </c>
      <c r="T86" s="123">
        <f>T87+T95+T100+T102+T107</f>
        <v>0</v>
      </c>
      <c r="AR86" s="117" t="s">
        <v>143</v>
      </c>
      <c r="AT86" s="124" t="s">
        <v>71</v>
      </c>
      <c r="AU86" s="124" t="s">
        <v>72</v>
      </c>
      <c r="AY86" s="117" t="s">
        <v>120</v>
      </c>
      <c r="BK86" s="125">
        <f>BK87+BK95+BK100+BK102+BK107</f>
        <v>0</v>
      </c>
    </row>
    <row r="87" spans="2:65" s="11" customFormat="1" ht="22.75" customHeight="1">
      <c r="B87" s="116"/>
      <c r="D87" s="117" t="s">
        <v>71</v>
      </c>
      <c r="E87" s="126" t="s">
        <v>1002</v>
      </c>
      <c r="F87" s="126" t="s">
        <v>1003</v>
      </c>
      <c r="I87" s="119"/>
      <c r="J87" s="127">
        <f>BK87</f>
        <v>0</v>
      </c>
      <c r="L87" s="116"/>
      <c r="M87" s="121"/>
      <c r="P87" s="122">
        <f>SUM(P88:P94)</f>
        <v>0</v>
      </c>
      <c r="R87" s="122">
        <f>SUM(R88:R94)</f>
        <v>0</v>
      </c>
      <c r="T87" s="123">
        <f>SUM(T88:T94)</f>
        <v>0</v>
      </c>
      <c r="AR87" s="117" t="s">
        <v>143</v>
      </c>
      <c r="AT87" s="124" t="s">
        <v>71</v>
      </c>
      <c r="AU87" s="124" t="s">
        <v>80</v>
      </c>
      <c r="AY87" s="117" t="s">
        <v>120</v>
      </c>
      <c r="BK87" s="125">
        <f>SUM(BK88:BK94)</f>
        <v>0</v>
      </c>
    </row>
    <row r="88" spans="2:65" s="1" customFormat="1" ht="16.5" customHeight="1">
      <c r="B88" s="32"/>
      <c r="C88" s="128" t="s">
        <v>80</v>
      </c>
      <c r="D88" s="128" t="s">
        <v>122</v>
      </c>
      <c r="E88" s="129" t="s">
        <v>1004</v>
      </c>
      <c r="F88" s="130" t="s">
        <v>1005</v>
      </c>
      <c r="G88" s="131" t="s">
        <v>1006</v>
      </c>
      <c r="H88" s="132">
        <v>1</v>
      </c>
      <c r="I88" s="133"/>
      <c r="J88" s="134">
        <f t="shared" ref="J88:J94" si="0">ROUND(I88*H88,2)</f>
        <v>0</v>
      </c>
      <c r="K88" s="135"/>
      <c r="L88" s="32"/>
      <c r="M88" s="136" t="s">
        <v>19</v>
      </c>
      <c r="N88" s="137" t="s">
        <v>43</v>
      </c>
      <c r="P88" s="138">
        <f t="shared" ref="P88:P94" si="1">O88*H88</f>
        <v>0</v>
      </c>
      <c r="Q88" s="138">
        <v>0</v>
      </c>
      <c r="R88" s="138">
        <f t="shared" ref="R88:R94" si="2">Q88*H88</f>
        <v>0</v>
      </c>
      <c r="S88" s="138">
        <v>0</v>
      </c>
      <c r="T88" s="139">
        <f t="shared" ref="T88:T94" si="3">S88*H88</f>
        <v>0</v>
      </c>
      <c r="AR88" s="140" t="s">
        <v>996</v>
      </c>
      <c r="AT88" s="140" t="s">
        <v>122</v>
      </c>
      <c r="AU88" s="140" t="s">
        <v>82</v>
      </c>
      <c r="AY88" s="17" t="s">
        <v>120</v>
      </c>
      <c r="BE88" s="141">
        <f t="shared" ref="BE88:BE94" si="4">IF(N88="základní",J88,0)</f>
        <v>0</v>
      </c>
      <c r="BF88" s="141">
        <f t="shared" ref="BF88:BF94" si="5">IF(N88="snížená",J88,0)</f>
        <v>0</v>
      </c>
      <c r="BG88" s="141">
        <f t="shared" ref="BG88:BG94" si="6">IF(N88="zákl. přenesená",J88,0)</f>
        <v>0</v>
      </c>
      <c r="BH88" s="141">
        <f t="shared" ref="BH88:BH94" si="7">IF(N88="sníž. přenesená",J88,0)</f>
        <v>0</v>
      </c>
      <c r="BI88" s="141">
        <f t="shared" ref="BI88:BI94" si="8">IF(N88="nulová",J88,0)</f>
        <v>0</v>
      </c>
      <c r="BJ88" s="17" t="s">
        <v>80</v>
      </c>
      <c r="BK88" s="141">
        <f t="shared" ref="BK88:BK94" si="9">ROUND(I88*H88,2)</f>
        <v>0</v>
      </c>
      <c r="BL88" s="17" t="s">
        <v>996</v>
      </c>
      <c r="BM88" s="140" t="s">
        <v>1007</v>
      </c>
    </row>
    <row r="89" spans="2:65" s="1" customFormat="1" ht="16.5" customHeight="1">
      <c r="B89" s="32"/>
      <c r="C89" s="128" t="s">
        <v>82</v>
      </c>
      <c r="D89" s="128" t="s">
        <v>122</v>
      </c>
      <c r="E89" s="129" t="s">
        <v>1008</v>
      </c>
      <c r="F89" s="130" t="s">
        <v>1009</v>
      </c>
      <c r="G89" s="131" t="s">
        <v>1006</v>
      </c>
      <c r="H89" s="132">
        <v>1</v>
      </c>
      <c r="I89" s="133"/>
      <c r="J89" s="134">
        <f t="shared" si="0"/>
        <v>0</v>
      </c>
      <c r="K89" s="135"/>
      <c r="L89" s="32"/>
      <c r="M89" s="136" t="s">
        <v>19</v>
      </c>
      <c r="N89" s="137" t="s">
        <v>43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996</v>
      </c>
      <c r="AT89" s="140" t="s">
        <v>122</v>
      </c>
      <c r="AU89" s="140" t="s">
        <v>82</v>
      </c>
      <c r="AY89" s="17" t="s">
        <v>120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7" t="s">
        <v>80</v>
      </c>
      <c r="BK89" s="141">
        <f t="shared" si="9"/>
        <v>0</v>
      </c>
      <c r="BL89" s="17" t="s">
        <v>996</v>
      </c>
      <c r="BM89" s="140" t="s">
        <v>1010</v>
      </c>
    </row>
    <row r="90" spans="2:65" s="1" customFormat="1" ht="16.5" customHeight="1">
      <c r="B90" s="32"/>
      <c r="C90" s="128" t="s">
        <v>134</v>
      </c>
      <c r="D90" s="128" t="s">
        <v>122</v>
      </c>
      <c r="E90" s="129" t="s">
        <v>1011</v>
      </c>
      <c r="F90" s="130" t="s">
        <v>1012</v>
      </c>
      <c r="G90" s="131" t="s">
        <v>1006</v>
      </c>
      <c r="H90" s="132">
        <v>1</v>
      </c>
      <c r="I90" s="133"/>
      <c r="J90" s="134">
        <f t="shared" si="0"/>
        <v>0</v>
      </c>
      <c r="K90" s="135"/>
      <c r="L90" s="32"/>
      <c r="M90" s="136" t="s">
        <v>19</v>
      </c>
      <c r="N90" s="137" t="s">
        <v>43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996</v>
      </c>
      <c r="AT90" s="140" t="s">
        <v>122</v>
      </c>
      <c r="AU90" s="140" t="s">
        <v>82</v>
      </c>
      <c r="AY90" s="17" t="s">
        <v>120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80</v>
      </c>
      <c r="BK90" s="141">
        <f t="shared" si="9"/>
        <v>0</v>
      </c>
      <c r="BL90" s="17" t="s">
        <v>996</v>
      </c>
      <c r="BM90" s="140" t="s">
        <v>1013</v>
      </c>
    </row>
    <row r="91" spans="2:65" s="1" customFormat="1" ht="16.5" customHeight="1">
      <c r="B91" s="32"/>
      <c r="C91" s="128" t="s">
        <v>126</v>
      </c>
      <c r="D91" s="128" t="s">
        <v>122</v>
      </c>
      <c r="E91" s="129" t="s">
        <v>1014</v>
      </c>
      <c r="F91" s="130" t="s">
        <v>1015</v>
      </c>
      <c r="G91" s="131" t="s">
        <v>1006</v>
      </c>
      <c r="H91" s="132">
        <v>1</v>
      </c>
      <c r="I91" s="133"/>
      <c r="J91" s="134">
        <f t="shared" si="0"/>
        <v>0</v>
      </c>
      <c r="K91" s="135"/>
      <c r="L91" s="32"/>
      <c r="M91" s="136" t="s">
        <v>19</v>
      </c>
      <c r="N91" s="137" t="s">
        <v>43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996</v>
      </c>
      <c r="AT91" s="140" t="s">
        <v>122</v>
      </c>
      <c r="AU91" s="140" t="s">
        <v>82</v>
      </c>
      <c r="AY91" s="17" t="s">
        <v>120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80</v>
      </c>
      <c r="BK91" s="141">
        <f t="shared" si="9"/>
        <v>0</v>
      </c>
      <c r="BL91" s="17" t="s">
        <v>996</v>
      </c>
      <c r="BM91" s="140" t="s">
        <v>1016</v>
      </c>
    </row>
    <row r="92" spans="2:65" s="1" customFormat="1" ht="16.5" customHeight="1">
      <c r="B92" s="32"/>
      <c r="C92" s="128" t="s">
        <v>143</v>
      </c>
      <c r="D92" s="128" t="s">
        <v>122</v>
      </c>
      <c r="E92" s="129" t="s">
        <v>1017</v>
      </c>
      <c r="F92" s="130" t="s">
        <v>1018</v>
      </c>
      <c r="G92" s="131" t="s">
        <v>1006</v>
      </c>
      <c r="H92" s="132">
        <v>1</v>
      </c>
      <c r="I92" s="133"/>
      <c r="J92" s="134">
        <f t="shared" si="0"/>
        <v>0</v>
      </c>
      <c r="K92" s="135"/>
      <c r="L92" s="32"/>
      <c r="M92" s="136" t="s">
        <v>19</v>
      </c>
      <c r="N92" s="137" t="s">
        <v>43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996</v>
      </c>
      <c r="AT92" s="140" t="s">
        <v>122</v>
      </c>
      <c r="AU92" s="140" t="s">
        <v>82</v>
      </c>
      <c r="AY92" s="17" t="s">
        <v>120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80</v>
      </c>
      <c r="BK92" s="141">
        <f t="shared" si="9"/>
        <v>0</v>
      </c>
      <c r="BL92" s="17" t="s">
        <v>996</v>
      </c>
      <c r="BM92" s="140" t="s">
        <v>1019</v>
      </c>
    </row>
    <row r="93" spans="2:65" s="1" customFormat="1" ht="16.5" customHeight="1">
      <c r="B93" s="32"/>
      <c r="C93" s="128" t="s">
        <v>149</v>
      </c>
      <c r="D93" s="128" t="s">
        <v>122</v>
      </c>
      <c r="E93" s="129" t="s">
        <v>1020</v>
      </c>
      <c r="F93" s="130" t="s">
        <v>1021</v>
      </c>
      <c r="G93" s="131" t="s">
        <v>1006</v>
      </c>
      <c r="H93" s="132">
        <v>1</v>
      </c>
      <c r="I93" s="133"/>
      <c r="J93" s="134">
        <f t="shared" si="0"/>
        <v>0</v>
      </c>
      <c r="K93" s="135"/>
      <c r="L93" s="32"/>
      <c r="M93" s="136" t="s">
        <v>19</v>
      </c>
      <c r="N93" s="137" t="s">
        <v>43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996</v>
      </c>
      <c r="AT93" s="140" t="s">
        <v>122</v>
      </c>
      <c r="AU93" s="140" t="s">
        <v>82</v>
      </c>
      <c r="AY93" s="17" t="s">
        <v>120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80</v>
      </c>
      <c r="BK93" s="141">
        <f t="shared" si="9"/>
        <v>0</v>
      </c>
      <c r="BL93" s="17" t="s">
        <v>996</v>
      </c>
      <c r="BM93" s="140" t="s">
        <v>1022</v>
      </c>
    </row>
    <row r="94" spans="2:65" s="1" customFormat="1" ht="16.5" customHeight="1">
      <c r="B94" s="32"/>
      <c r="C94" s="128" t="s">
        <v>154</v>
      </c>
      <c r="D94" s="128" t="s">
        <v>122</v>
      </c>
      <c r="E94" s="129" t="s">
        <v>1023</v>
      </c>
      <c r="F94" s="130" t="s">
        <v>1024</v>
      </c>
      <c r="G94" s="131" t="s">
        <v>1006</v>
      </c>
      <c r="H94" s="132">
        <v>1</v>
      </c>
      <c r="I94" s="133"/>
      <c r="J94" s="134">
        <f t="shared" si="0"/>
        <v>0</v>
      </c>
      <c r="K94" s="135"/>
      <c r="L94" s="32"/>
      <c r="M94" s="136" t="s">
        <v>19</v>
      </c>
      <c r="N94" s="137" t="s">
        <v>43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996</v>
      </c>
      <c r="AT94" s="140" t="s">
        <v>122</v>
      </c>
      <c r="AU94" s="140" t="s">
        <v>82</v>
      </c>
      <c r="AY94" s="17" t="s">
        <v>120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80</v>
      </c>
      <c r="BK94" s="141">
        <f t="shared" si="9"/>
        <v>0</v>
      </c>
      <c r="BL94" s="17" t="s">
        <v>996</v>
      </c>
      <c r="BM94" s="140" t="s">
        <v>1025</v>
      </c>
    </row>
    <row r="95" spans="2:65" s="11" customFormat="1" ht="22.75" customHeight="1">
      <c r="B95" s="116"/>
      <c r="D95" s="117" t="s">
        <v>71</v>
      </c>
      <c r="E95" s="126" t="s">
        <v>1026</v>
      </c>
      <c r="F95" s="126" t="s">
        <v>1027</v>
      </c>
      <c r="I95" s="119"/>
      <c r="J95" s="127">
        <f>BK95</f>
        <v>0</v>
      </c>
      <c r="L95" s="116"/>
      <c r="M95" s="121"/>
      <c r="P95" s="122">
        <f>SUM(P96:P99)</f>
        <v>0</v>
      </c>
      <c r="R95" s="122">
        <f>SUM(R96:R99)</f>
        <v>0</v>
      </c>
      <c r="T95" s="123">
        <f>SUM(T96:T99)</f>
        <v>0</v>
      </c>
      <c r="AR95" s="117" t="s">
        <v>143</v>
      </c>
      <c r="AT95" s="124" t="s">
        <v>71</v>
      </c>
      <c r="AU95" s="124" t="s">
        <v>80</v>
      </c>
      <c r="AY95" s="117" t="s">
        <v>120</v>
      </c>
      <c r="BK95" s="125">
        <f>SUM(BK96:BK99)</f>
        <v>0</v>
      </c>
    </row>
    <row r="96" spans="2:65" s="1" customFormat="1" ht="16.5" customHeight="1">
      <c r="B96" s="32"/>
      <c r="C96" s="128" t="s">
        <v>163</v>
      </c>
      <c r="D96" s="128" t="s">
        <v>122</v>
      </c>
      <c r="E96" s="129" t="s">
        <v>1028</v>
      </c>
      <c r="F96" s="130" t="s">
        <v>1029</v>
      </c>
      <c r="G96" s="131" t="s">
        <v>1006</v>
      </c>
      <c r="H96" s="132">
        <v>1</v>
      </c>
      <c r="I96" s="133"/>
      <c r="J96" s="134">
        <f>ROUND(I96*H96,2)</f>
        <v>0</v>
      </c>
      <c r="K96" s="135"/>
      <c r="L96" s="32"/>
      <c r="M96" s="136" t="s">
        <v>19</v>
      </c>
      <c r="N96" s="137" t="s">
        <v>43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996</v>
      </c>
      <c r="AT96" s="140" t="s">
        <v>122</v>
      </c>
      <c r="AU96" s="140" t="s">
        <v>82</v>
      </c>
      <c r="AY96" s="17" t="s">
        <v>120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80</v>
      </c>
      <c r="BK96" s="141">
        <f>ROUND(I96*H96,2)</f>
        <v>0</v>
      </c>
      <c r="BL96" s="17" t="s">
        <v>996</v>
      </c>
      <c r="BM96" s="140" t="s">
        <v>1030</v>
      </c>
    </row>
    <row r="97" spans="2:65" s="1" customFormat="1" ht="16.5" customHeight="1">
      <c r="B97" s="32"/>
      <c r="C97" s="128" t="s">
        <v>171</v>
      </c>
      <c r="D97" s="128" t="s">
        <v>122</v>
      </c>
      <c r="E97" s="129" t="s">
        <v>1031</v>
      </c>
      <c r="F97" s="130" t="s">
        <v>1032</v>
      </c>
      <c r="G97" s="131" t="s">
        <v>1006</v>
      </c>
      <c r="H97" s="132">
        <v>1</v>
      </c>
      <c r="I97" s="133"/>
      <c r="J97" s="134">
        <f>ROUND(I97*H97,2)</f>
        <v>0</v>
      </c>
      <c r="K97" s="135"/>
      <c r="L97" s="32"/>
      <c r="M97" s="136" t="s">
        <v>19</v>
      </c>
      <c r="N97" s="137" t="s">
        <v>43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996</v>
      </c>
      <c r="AT97" s="140" t="s">
        <v>122</v>
      </c>
      <c r="AU97" s="140" t="s">
        <v>82</v>
      </c>
      <c r="AY97" s="17" t="s">
        <v>120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80</v>
      </c>
      <c r="BK97" s="141">
        <f>ROUND(I97*H97,2)</f>
        <v>0</v>
      </c>
      <c r="BL97" s="17" t="s">
        <v>996</v>
      </c>
      <c r="BM97" s="140" t="s">
        <v>1033</v>
      </c>
    </row>
    <row r="98" spans="2:65" s="1" customFormat="1" ht="16.5" customHeight="1">
      <c r="B98" s="32"/>
      <c r="C98" s="128" t="s">
        <v>178</v>
      </c>
      <c r="D98" s="128" t="s">
        <v>122</v>
      </c>
      <c r="E98" s="129" t="s">
        <v>1034</v>
      </c>
      <c r="F98" s="130" t="s">
        <v>1035</v>
      </c>
      <c r="G98" s="131" t="s">
        <v>1006</v>
      </c>
      <c r="H98" s="132">
        <v>1</v>
      </c>
      <c r="I98" s="133"/>
      <c r="J98" s="134">
        <f>ROUND(I98*H98,2)</f>
        <v>0</v>
      </c>
      <c r="K98" s="135"/>
      <c r="L98" s="32"/>
      <c r="M98" s="136" t="s">
        <v>19</v>
      </c>
      <c r="N98" s="137" t="s">
        <v>43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996</v>
      </c>
      <c r="AT98" s="140" t="s">
        <v>122</v>
      </c>
      <c r="AU98" s="140" t="s">
        <v>82</v>
      </c>
      <c r="AY98" s="17" t="s">
        <v>120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80</v>
      </c>
      <c r="BK98" s="141">
        <f>ROUND(I98*H98,2)</f>
        <v>0</v>
      </c>
      <c r="BL98" s="17" t="s">
        <v>996</v>
      </c>
      <c r="BM98" s="140" t="s">
        <v>1036</v>
      </c>
    </row>
    <row r="99" spans="2:65" s="1" customFormat="1" ht="16.5" customHeight="1">
      <c r="B99" s="32"/>
      <c r="C99" s="128" t="s">
        <v>185</v>
      </c>
      <c r="D99" s="128" t="s">
        <v>122</v>
      </c>
      <c r="E99" s="129" t="s">
        <v>1037</v>
      </c>
      <c r="F99" s="130" t="s">
        <v>1038</v>
      </c>
      <c r="G99" s="131" t="s">
        <v>1006</v>
      </c>
      <c r="H99" s="132">
        <v>1</v>
      </c>
      <c r="I99" s="133"/>
      <c r="J99" s="134">
        <f>ROUND(I99*H99,2)</f>
        <v>0</v>
      </c>
      <c r="K99" s="135"/>
      <c r="L99" s="32"/>
      <c r="M99" s="136" t="s">
        <v>19</v>
      </c>
      <c r="N99" s="137" t="s">
        <v>43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996</v>
      </c>
      <c r="AT99" s="140" t="s">
        <v>122</v>
      </c>
      <c r="AU99" s="140" t="s">
        <v>82</v>
      </c>
      <c r="AY99" s="17" t="s">
        <v>120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80</v>
      </c>
      <c r="BK99" s="141">
        <f>ROUND(I99*H99,2)</f>
        <v>0</v>
      </c>
      <c r="BL99" s="17" t="s">
        <v>996</v>
      </c>
      <c r="BM99" s="140" t="s">
        <v>1039</v>
      </c>
    </row>
    <row r="100" spans="2:65" s="11" customFormat="1" ht="22.75" customHeight="1">
      <c r="B100" s="116"/>
      <c r="D100" s="117" t="s">
        <v>71</v>
      </c>
      <c r="E100" s="126" t="s">
        <v>990</v>
      </c>
      <c r="F100" s="126" t="s">
        <v>991</v>
      </c>
      <c r="I100" s="119"/>
      <c r="J100" s="127">
        <f>BK100</f>
        <v>0</v>
      </c>
      <c r="L100" s="116"/>
      <c r="M100" s="121"/>
      <c r="P100" s="122">
        <f>P101</f>
        <v>0</v>
      </c>
      <c r="R100" s="122">
        <f>R101</f>
        <v>0</v>
      </c>
      <c r="T100" s="123">
        <f>T101</f>
        <v>0</v>
      </c>
      <c r="AR100" s="117" t="s">
        <v>143</v>
      </c>
      <c r="AT100" s="124" t="s">
        <v>71</v>
      </c>
      <c r="AU100" s="124" t="s">
        <v>80</v>
      </c>
      <c r="AY100" s="117" t="s">
        <v>120</v>
      </c>
      <c r="BK100" s="125">
        <f>BK101</f>
        <v>0</v>
      </c>
    </row>
    <row r="101" spans="2:65" s="1" customFormat="1" ht="16.5" customHeight="1">
      <c r="B101" s="32"/>
      <c r="C101" s="128" t="s">
        <v>194</v>
      </c>
      <c r="D101" s="128" t="s">
        <v>122</v>
      </c>
      <c r="E101" s="129" t="s">
        <v>1040</v>
      </c>
      <c r="F101" s="130" t="s">
        <v>1041</v>
      </c>
      <c r="G101" s="131" t="s">
        <v>1006</v>
      </c>
      <c r="H101" s="132">
        <v>1</v>
      </c>
      <c r="I101" s="133"/>
      <c r="J101" s="134">
        <f>ROUND(I101*H101,2)</f>
        <v>0</v>
      </c>
      <c r="K101" s="135"/>
      <c r="L101" s="32"/>
      <c r="M101" s="136" t="s">
        <v>19</v>
      </c>
      <c r="N101" s="137" t="s">
        <v>43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996</v>
      </c>
      <c r="AT101" s="140" t="s">
        <v>122</v>
      </c>
      <c r="AU101" s="140" t="s">
        <v>82</v>
      </c>
      <c r="AY101" s="17" t="s">
        <v>120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80</v>
      </c>
      <c r="BK101" s="141">
        <f>ROUND(I101*H101,2)</f>
        <v>0</v>
      </c>
      <c r="BL101" s="17" t="s">
        <v>996</v>
      </c>
      <c r="BM101" s="140" t="s">
        <v>1042</v>
      </c>
    </row>
    <row r="102" spans="2:65" s="11" customFormat="1" ht="22.75" customHeight="1">
      <c r="B102" s="116"/>
      <c r="D102" s="117" t="s">
        <v>71</v>
      </c>
      <c r="E102" s="126" t="s">
        <v>1043</v>
      </c>
      <c r="F102" s="126" t="s">
        <v>1044</v>
      </c>
      <c r="I102" s="119"/>
      <c r="J102" s="127">
        <f>BK102</f>
        <v>0</v>
      </c>
      <c r="L102" s="116"/>
      <c r="M102" s="121"/>
      <c r="P102" s="122">
        <f>SUM(P103:P106)</f>
        <v>0</v>
      </c>
      <c r="R102" s="122">
        <f>SUM(R103:R106)</f>
        <v>0</v>
      </c>
      <c r="T102" s="123">
        <f>SUM(T103:T106)</f>
        <v>0</v>
      </c>
      <c r="AR102" s="117" t="s">
        <v>143</v>
      </c>
      <c r="AT102" s="124" t="s">
        <v>71</v>
      </c>
      <c r="AU102" s="124" t="s">
        <v>80</v>
      </c>
      <c r="AY102" s="117" t="s">
        <v>120</v>
      </c>
      <c r="BK102" s="125">
        <f>SUM(BK103:BK106)</f>
        <v>0</v>
      </c>
    </row>
    <row r="103" spans="2:65" s="1" customFormat="1" ht="16.5" customHeight="1">
      <c r="B103" s="32"/>
      <c r="C103" s="128" t="s">
        <v>201</v>
      </c>
      <c r="D103" s="128" t="s">
        <v>122</v>
      </c>
      <c r="E103" s="129" t="s">
        <v>1045</v>
      </c>
      <c r="F103" s="130" t="s">
        <v>1046</v>
      </c>
      <c r="G103" s="131" t="s">
        <v>1006</v>
      </c>
      <c r="H103" s="132">
        <v>1</v>
      </c>
      <c r="I103" s="133"/>
      <c r="J103" s="134">
        <f>ROUND(I103*H103,2)</f>
        <v>0</v>
      </c>
      <c r="K103" s="135"/>
      <c r="L103" s="32"/>
      <c r="M103" s="136" t="s">
        <v>19</v>
      </c>
      <c r="N103" s="137" t="s">
        <v>43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126</v>
      </c>
      <c r="AT103" s="140" t="s">
        <v>122</v>
      </c>
      <c r="AU103" s="140" t="s">
        <v>82</v>
      </c>
      <c r="AY103" s="17" t="s">
        <v>120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80</v>
      </c>
      <c r="BK103" s="141">
        <f>ROUND(I103*H103,2)</f>
        <v>0</v>
      </c>
      <c r="BL103" s="17" t="s">
        <v>126</v>
      </c>
      <c r="BM103" s="140" t="s">
        <v>1047</v>
      </c>
    </row>
    <row r="104" spans="2:65" s="1" customFormat="1" ht="24.15" customHeight="1">
      <c r="B104" s="32"/>
      <c r="C104" s="128" t="s">
        <v>206</v>
      </c>
      <c r="D104" s="128" t="s">
        <v>122</v>
      </c>
      <c r="E104" s="129" t="s">
        <v>1048</v>
      </c>
      <c r="F104" s="130" t="s">
        <v>1049</v>
      </c>
      <c r="G104" s="131" t="s">
        <v>1006</v>
      </c>
      <c r="H104" s="132">
        <v>1</v>
      </c>
      <c r="I104" s="133"/>
      <c r="J104" s="134">
        <f>ROUND(I104*H104,2)</f>
        <v>0</v>
      </c>
      <c r="K104" s="135"/>
      <c r="L104" s="32"/>
      <c r="M104" s="136" t="s">
        <v>19</v>
      </c>
      <c r="N104" s="137" t="s">
        <v>43</v>
      </c>
      <c r="P104" s="138">
        <f>O104*H104</f>
        <v>0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126</v>
      </c>
      <c r="AT104" s="140" t="s">
        <v>122</v>
      </c>
      <c r="AU104" s="140" t="s">
        <v>82</v>
      </c>
      <c r="AY104" s="17" t="s">
        <v>120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80</v>
      </c>
      <c r="BK104" s="141">
        <f>ROUND(I104*H104,2)</f>
        <v>0</v>
      </c>
      <c r="BL104" s="17" t="s">
        <v>126</v>
      </c>
      <c r="BM104" s="140" t="s">
        <v>1050</v>
      </c>
    </row>
    <row r="105" spans="2:65" s="1" customFormat="1" ht="16.5" customHeight="1">
      <c r="B105" s="32"/>
      <c r="C105" s="128" t="s">
        <v>8</v>
      </c>
      <c r="D105" s="128" t="s">
        <v>122</v>
      </c>
      <c r="E105" s="129" t="s">
        <v>1051</v>
      </c>
      <c r="F105" s="130" t="s">
        <v>1052</v>
      </c>
      <c r="G105" s="131" t="s">
        <v>1006</v>
      </c>
      <c r="H105" s="132">
        <v>1</v>
      </c>
      <c r="I105" s="133"/>
      <c r="J105" s="134">
        <f>ROUND(I105*H105,2)</f>
        <v>0</v>
      </c>
      <c r="K105" s="135"/>
      <c r="L105" s="32"/>
      <c r="M105" s="136" t="s">
        <v>19</v>
      </c>
      <c r="N105" s="137" t="s">
        <v>43</v>
      </c>
      <c r="P105" s="138">
        <f>O105*H105</f>
        <v>0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996</v>
      </c>
      <c r="AT105" s="140" t="s">
        <v>122</v>
      </c>
      <c r="AU105" s="140" t="s">
        <v>82</v>
      </c>
      <c r="AY105" s="17" t="s">
        <v>120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80</v>
      </c>
      <c r="BK105" s="141">
        <f>ROUND(I105*H105,2)</f>
        <v>0</v>
      </c>
      <c r="BL105" s="17" t="s">
        <v>996</v>
      </c>
      <c r="BM105" s="140" t="s">
        <v>1053</v>
      </c>
    </row>
    <row r="106" spans="2:65" s="1" customFormat="1" ht="16.5" customHeight="1">
      <c r="B106" s="32"/>
      <c r="C106" s="128" t="s">
        <v>215</v>
      </c>
      <c r="D106" s="128" t="s">
        <v>122</v>
      </c>
      <c r="E106" s="129" t="s">
        <v>1054</v>
      </c>
      <c r="F106" s="130" t="s">
        <v>1055</v>
      </c>
      <c r="G106" s="131" t="s">
        <v>1006</v>
      </c>
      <c r="H106" s="132">
        <v>1</v>
      </c>
      <c r="I106" s="133"/>
      <c r="J106" s="134">
        <f>ROUND(I106*H106,2)</f>
        <v>0</v>
      </c>
      <c r="K106" s="135"/>
      <c r="L106" s="32"/>
      <c r="M106" s="136" t="s">
        <v>19</v>
      </c>
      <c r="N106" s="137" t="s">
        <v>43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996</v>
      </c>
      <c r="AT106" s="140" t="s">
        <v>122</v>
      </c>
      <c r="AU106" s="140" t="s">
        <v>82</v>
      </c>
      <c r="AY106" s="17" t="s">
        <v>120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80</v>
      </c>
      <c r="BK106" s="141">
        <f>ROUND(I106*H106,2)</f>
        <v>0</v>
      </c>
      <c r="BL106" s="17" t="s">
        <v>996</v>
      </c>
      <c r="BM106" s="140" t="s">
        <v>1056</v>
      </c>
    </row>
    <row r="107" spans="2:65" s="11" customFormat="1" ht="22.75" customHeight="1">
      <c r="B107" s="116"/>
      <c r="D107" s="117" t="s">
        <v>71</v>
      </c>
      <c r="E107" s="126" t="s">
        <v>1057</v>
      </c>
      <c r="F107" s="126" t="s">
        <v>1058</v>
      </c>
      <c r="I107" s="119"/>
      <c r="J107" s="127">
        <f>BK107</f>
        <v>0</v>
      </c>
      <c r="L107" s="116"/>
      <c r="M107" s="121"/>
      <c r="P107" s="122">
        <f>SUM(P108:P112)</f>
        <v>0</v>
      </c>
      <c r="R107" s="122">
        <f>SUM(R108:R112)</f>
        <v>0</v>
      </c>
      <c r="T107" s="123">
        <f>SUM(T108:T112)</f>
        <v>0</v>
      </c>
      <c r="AR107" s="117" t="s">
        <v>143</v>
      </c>
      <c r="AT107" s="124" t="s">
        <v>71</v>
      </c>
      <c r="AU107" s="124" t="s">
        <v>80</v>
      </c>
      <c r="AY107" s="117" t="s">
        <v>120</v>
      </c>
      <c r="BK107" s="125">
        <f>SUM(BK108:BK112)</f>
        <v>0</v>
      </c>
    </row>
    <row r="108" spans="2:65" s="1" customFormat="1" ht="44.25" customHeight="1">
      <c r="B108" s="32"/>
      <c r="C108" s="128" t="s">
        <v>220</v>
      </c>
      <c r="D108" s="128" t="s">
        <v>122</v>
      </c>
      <c r="E108" s="129" t="s">
        <v>1059</v>
      </c>
      <c r="F108" s="130" t="s">
        <v>1060</v>
      </c>
      <c r="G108" s="131" t="s">
        <v>1006</v>
      </c>
      <c r="H108" s="132">
        <v>1</v>
      </c>
      <c r="I108" s="133"/>
      <c r="J108" s="134">
        <f>ROUND(I108*H108,2)</f>
        <v>0</v>
      </c>
      <c r="K108" s="135"/>
      <c r="L108" s="32"/>
      <c r="M108" s="136" t="s">
        <v>19</v>
      </c>
      <c r="N108" s="137" t="s">
        <v>43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126</v>
      </c>
      <c r="AT108" s="140" t="s">
        <v>122</v>
      </c>
      <c r="AU108" s="140" t="s">
        <v>82</v>
      </c>
      <c r="AY108" s="17" t="s">
        <v>120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7" t="s">
        <v>80</v>
      </c>
      <c r="BK108" s="141">
        <f>ROUND(I108*H108,2)</f>
        <v>0</v>
      </c>
      <c r="BL108" s="17" t="s">
        <v>126</v>
      </c>
      <c r="BM108" s="140" t="s">
        <v>1061</v>
      </c>
    </row>
    <row r="109" spans="2:65" s="1" customFormat="1" ht="16.5" customHeight="1">
      <c r="B109" s="32"/>
      <c r="C109" s="128" t="s">
        <v>225</v>
      </c>
      <c r="D109" s="128" t="s">
        <v>122</v>
      </c>
      <c r="E109" s="129" t="s">
        <v>1062</v>
      </c>
      <c r="F109" s="130" t="s">
        <v>1063</v>
      </c>
      <c r="G109" s="131" t="s">
        <v>1006</v>
      </c>
      <c r="H109" s="132">
        <v>1</v>
      </c>
      <c r="I109" s="133"/>
      <c r="J109" s="134">
        <f>ROUND(I109*H109,2)</f>
        <v>0</v>
      </c>
      <c r="K109" s="135"/>
      <c r="L109" s="32"/>
      <c r="M109" s="136" t="s">
        <v>19</v>
      </c>
      <c r="N109" s="137" t="s">
        <v>43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126</v>
      </c>
      <c r="AT109" s="140" t="s">
        <v>122</v>
      </c>
      <c r="AU109" s="140" t="s">
        <v>82</v>
      </c>
      <c r="AY109" s="17" t="s">
        <v>120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80</v>
      </c>
      <c r="BK109" s="141">
        <f>ROUND(I109*H109,2)</f>
        <v>0</v>
      </c>
      <c r="BL109" s="17" t="s">
        <v>126</v>
      </c>
      <c r="BM109" s="140" t="s">
        <v>1064</v>
      </c>
    </row>
    <row r="110" spans="2:65" s="1" customFormat="1" ht="16.5" customHeight="1">
      <c r="B110" s="32"/>
      <c r="C110" s="128" t="s">
        <v>232</v>
      </c>
      <c r="D110" s="128" t="s">
        <v>122</v>
      </c>
      <c r="E110" s="129" t="s">
        <v>1065</v>
      </c>
      <c r="F110" s="130" t="s">
        <v>1066</v>
      </c>
      <c r="G110" s="131" t="s">
        <v>1006</v>
      </c>
      <c r="H110" s="132">
        <v>1</v>
      </c>
      <c r="I110" s="133"/>
      <c r="J110" s="134">
        <f>ROUND(I110*H110,2)</f>
        <v>0</v>
      </c>
      <c r="K110" s="135"/>
      <c r="L110" s="32"/>
      <c r="M110" s="136" t="s">
        <v>19</v>
      </c>
      <c r="N110" s="137" t="s">
        <v>43</v>
      </c>
      <c r="P110" s="138">
        <f>O110*H110</f>
        <v>0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126</v>
      </c>
      <c r="AT110" s="140" t="s">
        <v>122</v>
      </c>
      <c r="AU110" s="140" t="s">
        <v>82</v>
      </c>
      <c r="AY110" s="17" t="s">
        <v>120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7" t="s">
        <v>80</v>
      </c>
      <c r="BK110" s="141">
        <f>ROUND(I110*H110,2)</f>
        <v>0</v>
      </c>
      <c r="BL110" s="17" t="s">
        <v>126</v>
      </c>
      <c r="BM110" s="140" t="s">
        <v>1067</v>
      </c>
    </row>
    <row r="111" spans="2:65" s="1" customFormat="1" ht="16.5" customHeight="1">
      <c r="B111" s="32"/>
      <c r="C111" s="128" t="s">
        <v>245</v>
      </c>
      <c r="D111" s="128" t="s">
        <v>122</v>
      </c>
      <c r="E111" s="129" t="s">
        <v>1068</v>
      </c>
      <c r="F111" s="130" t="s">
        <v>1069</v>
      </c>
      <c r="G111" s="131" t="s">
        <v>1006</v>
      </c>
      <c r="H111" s="132">
        <v>1</v>
      </c>
      <c r="I111" s="133"/>
      <c r="J111" s="134">
        <f>ROUND(I111*H111,2)</f>
        <v>0</v>
      </c>
      <c r="K111" s="135"/>
      <c r="L111" s="32"/>
      <c r="M111" s="136" t="s">
        <v>19</v>
      </c>
      <c r="N111" s="137" t="s">
        <v>43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996</v>
      </c>
      <c r="AT111" s="140" t="s">
        <v>122</v>
      </c>
      <c r="AU111" s="140" t="s">
        <v>82</v>
      </c>
      <c r="AY111" s="17" t="s">
        <v>120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80</v>
      </c>
      <c r="BK111" s="141">
        <f>ROUND(I111*H111,2)</f>
        <v>0</v>
      </c>
      <c r="BL111" s="17" t="s">
        <v>996</v>
      </c>
      <c r="BM111" s="140" t="s">
        <v>1070</v>
      </c>
    </row>
    <row r="112" spans="2:65" s="1" customFormat="1" ht="16.5" customHeight="1">
      <c r="B112" s="32"/>
      <c r="C112" s="128" t="s">
        <v>7</v>
      </c>
      <c r="D112" s="128" t="s">
        <v>122</v>
      </c>
      <c r="E112" s="129" t="s">
        <v>1071</v>
      </c>
      <c r="F112" s="130" t="s">
        <v>1072</v>
      </c>
      <c r="G112" s="131" t="s">
        <v>1006</v>
      </c>
      <c r="H112" s="132">
        <v>1</v>
      </c>
      <c r="I112" s="133"/>
      <c r="J112" s="134">
        <f>ROUND(I112*H112,2)</f>
        <v>0</v>
      </c>
      <c r="K112" s="135"/>
      <c r="L112" s="32"/>
      <c r="M112" s="181" t="s">
        <v>19</v>
      </c>
      <c r="N112" s="182" t="s">
        <v>43</v>
      </c>
      <c r="O112" s="179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AR112" s="140" t="s">
        <v>126</v>
      </c>
      <c r="AT112" s="140" t="s">
        <v>122</v>
      </c>
      <c r="AU112" s="140" t="s">
        <v>82</v>
      </c>
      <c r="AY112" s="17" t="s">
        <v>120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80</v>
      </c>
      <c r="BK112" s="141">
        <f>ROUND(I112*H112,2)</f>
        <v>0</v>
      </c>
      <c r="BL112" s="17" t="s">
        <v>126</v>
      </c>
      <c r="BM112" s="140" t="s">
        <v>1073</v>
      </c>
    </row>
    <row r="113" spans="2:12" s="1" customFormat="1" ht="7" customHeight="1"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32"/>
    </row>
  </sheetData>
  <sheetProtection algorithmName="SHA-512" hashValue="f5sbcIwhylwjjvGbH+brk6Cyjx35EplB2q1sJoSm4IBlpbDsBEHtkeHSUdzLhHZa2uJuJpclpeKk8cKYTs3uow==" saltValue="Ex+woAJ9KXMYRBpArscUb+IGNAiGkRNFmPzsoVH8LtaanmL1kOwrQBY7QqrMzYi9kzU3G/NG3A01HNB1WvPIrA==" spinCount="100000" sheet="1" objects="1" scenarios="1" formatColumns="0" formatRows="0" autoFilter="0"/>
  <autoFilter ref="C84:K112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4.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09375" style="185" customWidth="1"/>
    <col min="7" max="7" width="5" style="185" customWidth="1"/>
    <col min="8" max="8" width="77.77734375" style="185" customWidth="1"/>
    <col min="9" max="10" width="20" style="185" customWidth="1"/>
    <col min="11" max="11" width="1.6640625" style="185" customWidth="1"/>
  </cols>
  <sheetData>
    <row r="1" spans="2:11" customFormat="1" ht="37.5" customHeight="1"/>
    <row r="2" spans="2:11" customFormat="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5" customFormat="1" ht="45" customHeight="1">
      <c r="B3" s="189"/>
      <c r="C3" s="306" t="s">
        <v>1074</v>
      </c>
      <c r="D3" s="306"/>
      <c r="E3" s="306"/>
      <c r="F3" s="306"/>
      <c r="G3" s="306"/>
      <c r="H3" s="306"/>
      <c r="I3" s="306"/>
      <c r="J3" s="306"/>
      <c r="K3" s="190"/>
    </row>
    <row r="4" spans="2:11" customFormat="1" ht="25.5" customHeight="1">
      <c r="B4" s="191"/>
      <c r="C4" s="311" t="s">
        <v>1075</v>
      </c>
      <c r="D4" s="311"/>
      <c r="E4" s="311"/>
      <c r="F4" s="311"/>
      <c r="G4" s="311"/>
      <c r="H4" s="311"/>
      <c r="I4" s="311"/>
      <c r="J4" s="311"/>
      <c r="K4" s="192"/>
    </row>
    <row r="5" spans="2:1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" customHeight="1">
      <c r="B6" s="191"/>
      <c r="C6" s="310" t="s">
        <v>1076</v>
      </c>
      <c r="D6" s="310"/>
      <c r="E6" s="310"/>
      <c r="F6" s="310"/>
      <c r="G6" s="310"/>
      <c r="H6" s="310"/>
      <c r="I6" s="310"/>
      <c r="J6" s="310"/>
      <c r="K6" s="192"/>
    </row>
    <row r="7" spans="2:11" customFormat="1" ht="15" customHeight="1">
      <c r="B7" s="195"/>
      <c r="C7" s="310" t="s">
        <v>1077</v>
      </c>
      <c r="D7" s="310"/>
      <c r="E7" s="310"/>
      <c r="F7" s="310"/>
      <c r="G7" s="310"/>
      <c r="H7" s="310"/>
      <c r="I7" s="310"/>
      <c r="J7" s="310"/>
      <c r="K7" s="192"/>
    </row>
    <row r="8" spans="2:1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customFormat="1" ht="15" customHeight="1">
      <c r="B9" s="195"/>
      <c r="C9" s="310" t="s">
        <v>1078</v>
      </c>
      <c r="D9" s="310"/>
      <c r="E9" s="310"/>
      <c r="F9" s="310"/>
      <c r="G9" s="310"/>
      <c r="H9" s="310"/>
      <c r="I9" s="310"/>
      <c r="J9" s="310"/>
      <c r="K9" s="192"/>
    </row>
    <row r="10" spans="2:11" customFormat="1" ht="15" customHeight="1">
      <c r="B10" s="195"/>
      <c r="C10" s="194"/>
      <c r="D10" s="310" t="s">
        <v>1079</v>
      </c>
      <c r="E10" s="310"/>
      <c r="F10" s="310"/>
      <c r="G10" s="310"/>
      <c r="H10" s="310"/>
      <c r="I10" s="310"/>
      <c r="J10" s="310"/>
      <c r="K10" s="192"/>
    </row>
    <row r="11" spans="2:11" customFormat="1" ht="15" customHeight="1">
      <c r="B11" s="195"/>
      <c r="C11" s="196"/>
      <c r="D11" s="310" t="s">
        <v>1080</v>
      </c>
      <c r="E11" s="310"/>
      <c r="F11" s="310"/>
      <c r="G11" s="310"/>
      <c r="H11" s="310"/>
      <c r="I11" s="310"/>
      <c r="J11" s="310"/>
      <c r="K11" s="192"/>
    </row>
    <row r="12" spans="2:1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customFormat="1" ht="15" customHeight="1">
      <c r="B13" s="195"/>
      <c r="C13" s="196"/>
      <c r="D13" s="197" t="s">
        <v>1081</v>
      </c>
      <c r="E13" s="194"/>
      <c r="F13" s="194"/>
      <c r="G13" s="194"/>
      <c r="H13" s="194"/>
      <c r="I13" s="194"/>
      <c r="J13" s="194"/>
      <c r="K13" s="192"/>
    </row>
    <row r="14" spans="2:1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customFormat="1" ht="15" customHeight="1">
      <c r="B15" s="195"/>
      <c r="C15" s="196"/>
      <c r="D15" s="310" t="s">
        <v>1082</v>
      </c>
      <c r="E15" s="310"/>
      <c r="F15" s="310"/>
      <c r="G15" s="310"/>
      <c r="H15" s="310"/>
      <c r="I15" s="310"/>
      <c r="J15" s="310"/>
      <c r="K15" s="192"/>
    </row>
    <row r="16" spans="2:11" customFormat="1" ht="15" customHeight="1">
      <c r="B16" s="195"/>
      <c r="C16" s="196"/>
      <c r="D16" s="310" t="s">
        <v>1083</v>
      </c>
      <c r="E16" s="310"/>
      <c r="F16" s="310"/>
      <c r="G16" s="310"/>
      <c r="H16" s="310"/>
      <c r="I16" s="310"/>
      <c r="J16" s="310"/>
      <c r="K16" s="192"/>
    </row>
    <row r="17" spans="2:11" customFormat="1" ht="15" customHeight="1">
      <c r="B17" s="195"/>
      <c r="C17" s="196"/>
      <c r="D17" s="310" t="s">
        <v>1084</v>
      </c>
      <c r="E17" s="310"/>
      <c r="F17" s="310"/>
      <c r="G17" s="310"/>
      <c r="H17" s="310"/>
      <c r="I17" s="310"/>
      <c r="J17" s="310"/>
      <c r="K17" s="192"/>
    </row>
    <row r="18" spans="2:11" customFormat="1" ht="15" customHeight="1">
      <c r="B18" s="195"/>
      <c r="C18" s="196"/>
      <c r="D18" s="196"/>
      <c r="E18" s="198" t="s">
        <v>79</v>
      </c>
      <c r="F18" s="310" t="s">
        <v>1085</v>
      </c>
      <c r="G18" s="310"/>
      <c r="H18" s="310"/>
      <c r="I18" s="310"/>
      <c r="J18" s="310"/>
      <c r="K18" s="192"/>
    </row>
    <row r="19" spans="2:11" customFormat="1" ht="15" customHeight="1">
      <c r="B19" s="195"/>
      <c r="C19" s="196"/>
      <c r="D19" s="196"/>
      <c r="E19" s="198" t="s">
        <v>1086</v>
      </c>
      <c r="F19" s="310" t="s">
        <v>1087</v>
      </c>
      <c r="G19" s="310"/>
      <c r="H19" s="310"/>
      <c r="I19" s="310"/>
      <c r="J19" s="310"/>
      <c r="K19" s="192"/>
    </row>
    <row r="20" spans="2:11" customFormat="1" ht="15" customHeight="1">
      <c r="B20" s="195"/>
      <c r="C20" s="196"/>
      <c r="D20" s="196"/>
      <c r="E20" s="198" t="s">
        <v>1088</v>
      </c>
      <c r="F20" s="310" t="s">
        <v>1089</v>
      </c>
      <c r="G20" s="310"/>
      <c r="H20" s="310"/>
      <c r="I20" s="310"/>
      <c r="J20" s="310"/>
      <c r="K20" s="192"/>
    </row>
    <row r="21" spans="2:11" customFormat="1" ht="15" customHeight="1">
      <c r="B21" s="195"/>
      <c r="C21" s="196"/>
      <c r="D21" s="196"/>
      <c r="E21" s="198" t="s">
        <v>1090</v>
      </c>
      <c r="F21" s="310" t="s">
        <v>1091</v>
      </c>
      <c r="G21" s="310"/>
      <c r="H21" s="310"/>
      <c r="I21" s="310"/>
      <c r="J21" s="310"/>
      <c r="K21" s="192"/>
    </row>
    <row r="22" spans="2:11" customFormat="1" ht="15" customHeight="1">
      <c r="B22" s="195"/>
      <c r="C22" s="196"/>
      <c r="D22" s="196"/>
      <c r="E22" s="198" t="s">
        <v>1092</v>
      </c>
      <c r="F22" s="310" t="s">
        <v>1093</v>
      </c>
      <c r="G22" s="310"/>
      <c r="H22" s="310"/>
      <c r="I22" s="310"/>
      <c r="J22" s="310"/>
      <c r="K22" s="192"/>
    </row>
    <row r="23" spans="2:11" customFormat="1" ht="15" customHeight="1">
      <c r="B23" s="195"/>
      <c r="C23" s="196"/>
      <c r="D23" s="196"/>
      <c r="E23" s="198" t="s">
        <v>1094</v>
      </c>
      <c r="F23" s="310" t="s">
        <v>1095</v>
      </c>
      <c r="G23" s="310"/>
      <c r="H23" s="310"/>
      <c r="I23" s="310"/>
      <c r="J23" s="310"/>
      <c r="K23" s="192"/>
    </row>
    <row r="24" spans="2:1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customFormat="1" ht="15" customHeight="1">
      <c r="B25" s="195"/>
      <c r="C25" s="310" t="s">
        <v>1096</v>
      </c>
      <c r="D25" s="310"/>
      <c r="E25" s="310"/>
      <c r="F25" s="310"/>
      <c r="G25" s="310"/>
      <c r="H25" s="310"/>
      <c r="I25" s="310"/>
      <c r="J25" s="310"/>
      <c r="K25" s="192"/>
    </row>
    <row r="26" spans="2:11" customFormat="1" ht="15" customHeight="1">
      <c r="B26" s="195"/>
      <c r="C26" s="310" t="s">
        <v>1097</v>
      </c>
      <c r="D26" s="310"/>
      <c r="E26" s="310"/>
      <c r="F26" s="310"/>
      <c r="G26" s="310"/>
      <c r="H26" s="310"/>
      <c r="I26" s="310"/>
      <c r="J26" s="310"/>
      <c r="K26" s="192"/>
    </row>
    <row r="27" spans="2:11" customFormat="1" ht="15" customHeight="1">
      <c r="B27" s="195"/>
      <c r="C27" s="194"/>
      <c r="D27" s="310" t="s">
        <v>1098</v>
      </c>
      <c r="E27" s="310"/>
      <c r="F27" s="310"/>
      <c r="G27" s="310"/>
      <c r="H27" s="310"/>
      <c r="I27" s="310"/>
      <c r="J27" s="310"/>
      <c r="K27" s="192"/>
    </row>
    <row r="28" spans="2:11" customFormat="1" ht="15" customHeight="1">
      <c r="B28" s="195"/>
      <c r="C28" s="196"/>
      <c r="D28" s="310" t="s">
        <v>1099</v>
      </c>
      <c r="E28" s="310"/>
      <c r="F28" s="310"/>
      <c r="G28" s="310"/>
      <c r="H28" s="310"/>
      <c r="I28" s="310"/>
      <c r="J28" s="310"/>
      <c r="K28" s="192"/>
    </row>
    <row r="29" spans="2:1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customFormat="1" ht="15" customHeight="1">
      <c r="B30" s="195"/>
      <c r="C30" s="196"/>
      <c r="D30" s="310" t="s">
        <v>1100</v>
      </c>
      <c r="E30" s="310"/>
      <c r="F30" s="310"/>
      <c r="G30" s="310"/>
      <c r="H30" s="310"/>
      <c r="I30" s="310"/>
      <c r="J30" s="310"/>
      <c r="K30" s="192"/>
    </row>
    <row r="31" spans="2:11" customFormat="1" ht="15" customHeight="1">
      <c r="B31" s="195"/>
      <c r="C31" s="196"/>
      <c r="D31" s="310" t="s">
        <v>1101</v>
      </c>
      <c r="E31" s="310"/>
      <c r="F31" s="310"/>
      <c r="G31" s="310"/>
      <c r="H31" s="310"/>
      <c r="I31" s="310"/>
      <c r="J31" s="310"/>
      <c r="K31" s="192"/>
    </row>
    <row r="32" spans="2:1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customFormat="1" ht="15" customHeight="1">
      <c r="B33" s="195"/>
      <c r="C33" s="196"/>
      <c r="D33" s="310" t="s">
        <v>1102</v>
      </c>
      <c r="E33" s="310"/>
      <c r="F33" s="310"/>
      <c r="G33" s="310"/>
      <c r="H33" s="310"/>
      <c r="I33" s="310"/>
      <c r="J33" s="310"/>
      <c r="K33" s="192"/>
    </row>
    <row r="34" spans="2:11" customFormat="1" ht="15" customHeight="1">
      <c r="B34" s="195"/>
      <c r="C34" s="196"/>
      <c r="D34" s="310" t="s">
        <v>1103</v>
      </c>
      <c r="E34" s="310"/>
      <c r="F34" s="310"/>
      <c r="G34" s="310"/>
      <c r="H34" s="310"/>
      <c r="I34" s="310"/>
      <c r="J34" s="310"/>
      <c r="K34" s="192"/>
    </row>
    <row r="35" spans="2:11" customFormat="1" ht="15" customHeight="1">
      <c r="B35" s="195"/>
      <c r="C35" s="196"/>
      <c r="D35" s="310" t="s">
        <v>1104</v>
      </c>
      <c r="E35" s="310"/>
      <c r="F35" s="310"/>
      <c r="G35" s="310"/>
      <c r="H35" s="310"/>
      <c r="I35" s="310"/>
      <c r="J35" s="310"/>
      <c r="K35" s="192"/>
    </row>
    <row r="36" spans="2:11" customFormat="1" ht="15" customHeight="1">
      <c r="B36" s="195"/>
      <c r="C36" s="196"/>
      <c r="D36" s="194"/>
      <c r="E36" s="197" t="s">
        <v>106</v>
      </c>
      <c r="F36" s="194"/>
      <c r="G36" s="310" t="s">
        <v>1105</v>
      </c>
      <c r="H36" s="310"/>
      <c r="I36" s="310"/>
      <c r="J36" s="310"/>
      <c r="K36" s="192"/>
    </row>
    <row r="37" spans="2:11" customFormat="1" ht="30.75" customHeight="1">
      <c r="B37" s="195"/>
      <c r="C37" s="196"/>
      <c r="D37" s="194"/>
      <c r="E37" s="197" t="s">
        <v>1106</v>
      </c>
      <c r="F37" s="194"/>
      <c r="G37" s="310" t="s">
        <v>1107</v>
      </c>
      <c r="H37" s="310"/>
      <c r="I37" s="310"/>
      <c r="J37" s="310"/>
      <c r="K37" s="192"/>
    </row>
    <row r="38" spans="2:11" customFormat="1" ht="15" customHeight="1">
      <c r="B38" s="195"/>
      <c r="C38" s="196"/>
      <c r="D38" s="194"/>
      <c r="E38" s="197" t="s">
        <v>53</v>
      </c>
      <c r="F38" s="194"/>
      <c r="G38" s="310" t="s">
        <v>1108</v>
      </c>
      <c r="H38" s="310"/>
      <c r="I38" s="310"/>
      <c r="J38" s="310"/>
      <c r="K38" s="192"/>
    </row>
    <row r="39" spans="2:11" customFormat="1" ht="15" customHeight="1">
      <c r="B39" s="195"/>
      <c r="C39" s="196"/>
      <c r="D39" s="194"/>
      <c r="E39" s="197" t="s">
        <v>54</v>
      </c>
      <c r="F39" s="194"/>
      <c r="G39" s="310" t="s">
        <v>1109</v>
      </c>
      <c r="H39" s="310"/>
      <c r="I39" s="310"/>
      <c r="J39" s="310"/>
      <c r="K39" s="192"/>
    </row>
    <row r="40" spans="2:11" customFormat="1" ht="15" customHeight="1">
      <c r="B40" s="195"/>
      <c r="C40" s="196"/>
      <c r="D40" s="194"/>
      <c r="E40" s="197" t="s">
        <v>107</v>
      </c>
      <c r="F40" s="194"/>
      <c r="G40" s="310" t="s">
        <v>1110</v>
      </c>
      <c r="H40" s="310"/>
      <c r="I40" s="310"/>
      <c r="J40" s="310"/>
      <c r="K40" s="192"/>
    </row>
    <row r="41" spans="2:11" customFormat="1" ht="15" customHeight="1">
      <c r="B41" s="195"/>
      <c r="C41" s="196"/>
      <c r="D41" s="194"/>
      <c r="E41" s="197" t="s">
        <v>108</v>
      </c>
      <c r="F41" s="194"/>
      <c r="G41" s="310" t="s">
        <v>1111</v>
      </c>
      <c r="H41" s="310"/>
      <c r="I41" s="310"/>
      <c r="J41" s="310"/>
      <c r="K41" s="192"/>
    </row>
    <row r="42" spans="2:11" customFormat="1" ht="15" customHeight="1">
      <c r="B42" s="195"/>
      <c r="C42" s="196"/>
      <c r="D42" s="194"/>
      <c r="E42" s="197" t="s">
        <v>1112</v>
      </c>
      <c r="F42" s="194"/>
      <c r="G42" s="310" t="s">
        <v>1113</v>
      </c>
      <c r="H42" s="310"/>
      <c r="I42" s="310"/>
      <c r="J42" s="310"/>
      <c r="K42" s="192"/>
    </row>
    <row r="43" spans="2:11" customFormat="1" ht="15" customHeight="1">
      <c r="B43" s="195"/>
      <c r="C43" s="196"/>
      <c r="D43" s="194"/>
      <c r="E43" s="197"/>
      <c r="F43" s="194"/>
      <c r="G43" s="310" t="s">
        <v>1114</v>
      </c>
      <c r="H43" s="310"/>
      <c r="I43" s="310"/>
      <c r="J43" s="310"/>
      <c r="K43" s="192"/>
    </row>
    <row r="44" spans="2:11" customFormat="1" ht="15" customHeight="1">
      <c r="B44" s="195"/>
      <c r="C44" s="196"/>
      <c r="D44" s="194"/>
      <c r="E44" s="197" t="s">
        <v>1115</v>
      </c>
      <c r="F44" s="194"/>
      <c r="G44" s="310" t="s">
        <v>1116</v>
      </c>
      <c r="H44" s="310"/>
      <c r="I44" s="310"/>
      <c r="J44" s="310"/>
      <c r="K44" s="192"/>
    </row>
    <row r="45" spans="2:11" customFormat="1" ht="15" customHeight="1">
      <c r="B45" s="195"/>
      <c r="C45" s="196"/>
      <c r="D45" s="194"/>
      <c r="E45" s="197" t="s">
        <v>110</v>
      </c>
      <c r="F45" s="194"/>
      <c r="G45" s="310" t="s">
        <v>1117</v>
      </c>
      <c r="H45" s="310"/>
      <c r="I45" s="310"/>
      <c r="J45" s="310"/>
      <c r="K45" s="192"/>
    </row>
    <row r="46" spans="2:1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customFormat="1" ht="15" customHeight="1">
      <c r="B47" s="195"/>
      <c r="C47" s="196"/>
      <c r="D47" s="310" t="s">
        <v>1118</v>
      </c>
      <c r="E47" s="310"/>
      <c r="F47" s="310"/>
      <c r="G47" s="310"/>
      <c r="H47" s="310"/>
      <c r="I47" s="310"/>
      <c r="J47" s="310"/>
      <c r="K47" s="192"/>
    </row>
    <row r="48" spans="2:11" customFormat="1" ht="15" customHeight="1">
      <c r="B48" s="195"/>
      <c r="C48" s="196"/>
      <c r="D48" s="196"/>
      <c r="E48" s="310" t="s">
        <v>1119</v>
      </c>
      <c r="F48" s="310"/>
      <c r="G48" s="310"/>
      <c r="H48" s="310"/>
      <c r="I48" s="310"/>
      <c r="J48" s="310"/>
      <c r="K48" s="192"/>
    </row>
    <row r="49" spans="2:11" customFormat="1" ht="15" customHeight="1">
      <c r="B49" s="195"/>
      <c r="C49" s="196"/>
      <c r="D49" s="196"/>
      <c r="E49" s="310" t="s">
        <v>1120</v>
      </c>
      <c r="F49" s="310"/>
      <c r="G49" s="310"/>
      <c r="H49" s="310"/>
      <c r="I49" s="310"/>
      <c r="J49" s="310"/>
      <c r="K49" s="192"/>
    </row>
    <row r="50" spans="2:11" customFormat="1" ht="15" customHeight="1">
      <c r="B50" s="195"/>
      <c r="C50" s="196"/>
      <c r="D50" s="196"/>
      <c r="E50" s="310" t="s">
        <v>1121</v>
      </c>
      <c r="F50" s="310"/>
      <c r="G50" s="310"/>
      <c r="H50" s="310"/>
      <c r="I50" s="310"/>
      <c r="J50" s="310"/>
      <c r="K50" s="192"/>
    </row>
    <row r="51" spans="2:11" customFormat="1" ht="15" customHeight="1">
      <c r="B51" s="195"/>
      <c r="C51" s="196"/>
      <c r="D51" s="310" t="s">
        <v>1122</v>
      </c>
      <c r="E51" s="310"/>
      <c r="F51" s="310"/>
      <c r="G51" s="310"/>
      <c r="H51" s="310"/>
      <c r="I51" s="310"/>
      <c r="J51" s="310"/>
      <c r="K51" s="192"/>
    </row>
    <row r="52" spans="2:11" customFormat="1" ht="25.5" customHeight="1">
      <c r="B52" s="191"/>
      <c r="C52" s="311" t="s">
        <v>1123</v>
      </c>
      <c r="D52" s="311"/>
      <c r="E52" s="311"/>
      <c r="F52" s="311"/>
      <c r="G52" s="311"/>
      <c r="H52" s="311"/>
      <c r="I52" s="311"/>
      <c r="J52" s="311"/>
      <c r="K52" s="192"/>
    </row>
    <row r="53" spans="2:1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" customHeight="1">
      <c r="B54" s="191"/>
      <c r="C54" s="310" t="s">
        <v>1124</v>
      </c>
      <c r="D54" s="310"/>
      <c r="E54" s="310"/>
      <c r="F54" s="310"/>
      <c r="G54" s="310"/>
      <c r="H54" s="310"/>
      <c r="I54" s="310"/>
      <c r="J54" s="310"/>
      <c r="K54" s="192"/>
    </row>
    <row r="55" spans="2:11" customFormat="1" ht="15" customHeight="1">
      <c r="B55" s="191"/>
      <c r="C55" s="310" t="s">
        <v>1125</v>
      </c>
      <c r="D55" s="310"/>
      <c r="E55" s="310"/>
      <c r="F55" s="310"/>
      <c r="G55" s="310"/>
      <c r="H55" s="310"/>
      <c r="I55" s="310"/>
      <c r="J55" s="310"/>
      <c r="K55" s="192"/>
    </row>
    <row r="56" spans="2:11" customFormat="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customFormat="1" ht="15" customHeight="1">
      <c r="B57" s="191"/>
      <c r="C57" s="310" t="s">
        <v>1126</v>
      </c>
      <c r="D57" s="310"/>
      <c r="E57" s="310"/>
      <c r="F57" s="310"/>
      <c r="G57" s="310"/>
      <c r="H57" s="310"/>
      <c r="I57" s="310"/>
      <c r="J57" s="310"/>
      <c r="K57" s="192"/>
    </row>
    <row r="58" spans="2:11" customFormat="1" ht="15" customHeight="1">
      <c r="B58" s="191"/>
      <c r="C58" s="196"/>
      <c r="D58" s="310" t="s">
        <v>1127</v>
      </c>
      <c r="E58" s="310"/>
      <c r="F58" s="310"/>
      <c r="G58" s="310"/>
      <c r="H58" s="310"/>
      <c r="I58" s="310"/>
      <c r="J58" s="310"/>
      <c r="K58" s="192"/>
    </row>
    <row r="59" spans="2:11" customFormat="1" ht="15" customHeight="1">
      <c r="B59" s="191"/>
      <c r="C59" s="196"/>
      <c r="D59" s="310" t="s">
        <v>1128</v>
      </c>
      <c r="E59" s="310"/>
      <c r="F59" s="310"/>
      <c r="G59" s="310"/>
      <c r="H59" s="310"/>
      <c r="I59" s="310"/>
      <c r="J59" s="310"/>
      <c r="K59" s="192"/>
    </row>
    <row r="60" spans="2:11" customFormat="1" ht="15" customHeight="1">
      <c r="B60" s="191"/>
      <c r="C60" s="196"/>
      <c r="D60" s="310" t="s">
        <v>1129</v>
      </c>
      <c r="E60" s="310"/>
      <c r="F60" s="310"/>
      <c r="G60" s="310"/>
      <c r="H60" s="310"/>
      <c r="I60" s="310"/>
      <c r="J60" s="310"/>
      <c r="K60" s="192"/>
    </row>
    <row r="61" spans="2:11" customFormat="1" ht="15" customHeight="1">
      <c r="B61" s="191"/>
      <c r="C61" s="196"/>
      <c r="D61" s="310" t="s">
        <v>1130</v>
      </c>
      <c r="E61" s="310"/>
      <c r="F61" s="310"/>
      <c r="G61" s="310"/>
      <c r="H61" s="310"/>
      <c r="I61" s="310"/>
      <c r="J61" s="310"/>
      <c r="K61" s="192"/>
    </row>
    <row r="62" spans="2:11" customFormat="1" ht="15" customHeight="1">
      <c r="B62" s="191"/>
      <c r="C62" s="196"/>
      <c r="D62" s="312" t="s">
        <v>1131</v>
      </c>
      <c r="E62" s="312"/>
      <c r="F62" s="312"/>
      <c r="G62" s="312"/>
      <c r="H62" s="312"/>
      <c r="I62" s="312"/>
      <c r="J62" s="312"/>
      <c r="K62" s="192"/>
    </row>
    <row r="63" spans="2:11" customFormat="1" ht="15" customHeight="1">
      <c r="B63" s="191"/>
      <c r="C63" s="196"/>
      <c r="D63" s="310" t="s">
        <v>1132</v>
      </c>
      <c r="E63" s="310"/>
      <c r="F63" s="310"/>
      <c r="G63" s="310"/>
      <c r="H63" s="310"/>
      <c r="I63" s="310"/>
      <c r="J63" s="310"/>
      <c r="K63" s="192"/>
    </row>
    <row r="64" spans="2:11" customFormat="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customFormat="1" ht="15" customHeight="1">
      <c r="B65" s="191"/>
      <c r="C65" s="196"/>
      <c r="D65" s="310" t="s">
        <v>1133</v>
      </c>
      <c r="E65" s="310"/>
      <c r="F65" s="310"/>
      <c r="G65" s="310"/>
      <c r="H65" s="310"/>
      <c r="I65" s="310"/>
      <c r="J65" s="310"/>
      <c r="K65" s="192"/>
    </row>
    <row r="66" spans="2:11" customFormat="1" ht="15" customHeight="1">
      <c r="B66" s="191"/>
      <c r="C66" s="196"/>
      <c r="D66" s="312" t="s">
        <v>1134</v>
      </c>
      <c r="E66" s="312"/>
      <c r="F66" s="312"/>
      <c r="G66" s="312"/>
      <c r="H66" s="312"/>
      <c r="I66" s="312"/>
      <c r="J66" s="312"/>
      <c r="K66" s="192"/>
    </row>
    <row r="67" spans="2:11" customFormat="1" ht="15" customHeight="1">
      <c r="B67" s="191"/>
      <c r="C67" s="196"/>
      <c r="D67" s="310" t="s">
        <v>1135</v>
      </c>
      <c r="E67" s="310"/>
      <c r="F67" s="310"/>
      <c r="G67" s="310"/>
      <c r="H67" s="310"/>
      <c r="I67" s="310"/>
      <c r="J67" s="310"/>
      <c r="K67" s="192"/>
    </row>
    <row r="68" spans="2:11" customFormat="1" ht="15" customHeight="1">
      <c r="B68" s="191"/>
      <c r="C68" s="196"/>
      <c r="D68" s="310" t="s">
        <v>1136</v>
      </c>
      <c r="E68" s="310"/>
      <c r="F68" s="310"/>
      <c r="G68" s="310"/>
      <c r="H68" s="310"/>
      <c r="I68" s="310"/>
      <c r="J68" s="310"/>
      <c r="K68" s="192"/>
    </row>
    <row r="69" spans="2:11" customFormat="1" ht="15" customHeight="1">
      <c r="B69" s="191"/>
      <c r="C69" s="196"/>
      <c r="D69" s="310" t="s">
        <v>1137</v>
      </c>
      <c r="E69" s="310"/>
      <c r="F69" s="310"/>
      <c r="G69" s="310"/>
      <c r="H69" s="310"/>
      <c r="I69" s="310"/>
      <c r="J69" s="310"/>
      <c r="K69" s="192"/>
    </row>
    <row r="70" spans="2:11" customFormat="1" ht="15" customHeight="1">
      <c r="B70" s="191"/>
      <c r="C70" s="196"/>
      <c r="D70" s="310" t="s">
        <v>1138</v>
      </c>
      <c r="E70" s="310"/>
      <c r="F70" s="310"/>
      <c r="G70" s="310"/>
      <c r="H70" s="310"/>
      <c r="I70" s="310"/>
      <c r="J70" s="310"/>
      <c r="K70" s="192"/>
    </row>
    <row r="71" spans="2:11" customFormat="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customFormat="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customFormat="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customFormat="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customFormat="1" ht="45" customHeight="1">
      <c r="B75" s="208"/>
      <c r="C75" s="305" t="s">
        <v>1139</v>
      </c>
      <c r="D75" s="305"/>
      <c r="E75" s="305"/>
      <c r="F75" s="305"/>
      <c r="G75" s="305"/>
      <c r="H75" s="305"/>
      <c r="I75" s="305"/>
      <c r="J75" s="305"/>
      <c r="K75" s="209"/>
    </row>
    <row r="76" spans="2:11" customFormat="1" ht="17.25" customHeight="1">
      <c r="B76" s="208"/>
      <c r="C76" s="210" t="s">
        <v>1140</v>
      </c>
      <c r="D76" s="210"/>
      <c r="E76" s="210"/>
      <c r="F76" s="210" t="s">
        <v>1141</v>
      </c>
      <c r="G76" s="211"/>
      <c r="H76" s="210" t="s">
        <v>54</v>
      </c>
      <c r="I76" s="210" t="s">
        <v>57</v>
      </c>
      <c r="J76" s="210" t="s">
        <v>1142</v>
      </c>
      <c r="K76" s="209"/>
    </row>
    <row r="77" spans="2:11" customFormat="1" ht="17.25" customHeight="1">
      <c r="B77" s="208"/>
      <c r="C77" s="212" t="s">
        <v>1143</v>
      </c>
      <c r="D77" s="212"/>
      <c r="E77" s="212"/>
      <c r="F77" s="213" t="s">
        <v>1144</v>
      </c>
      <c r="G77" s="214"/>
      <c r="H77" s="212"/>
      <c r="I77" s="212"/>
      <c r="J77" s="212" t="s">
        <v>1145</v>
      </c>
      <c r="K77" s="209"/>
    </row>
    <row r="78" spans="2:1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customFormat="1" ht="15" customHeight="1">
      <c r="B79" s="208"/>
      <c r="C79" s="197" t="s">
        <v>53</v>
      </c>
      <c r="D79" s="217"/>
      <c r="E79" s="217"/>
      <c r="F79" s="218" t="s">
        <v>1146</v>
      </c>
      <c r="G79" s="219"/>
      <c r="H79" s="197" t="s">
        <v>1147</v>
      </c>
      <c r="I79" s="197" t="s">
        <v>1148</v>
      </c>
      <c r="J79" s="197">
        <v>20</v>
      </c>
      <c r="K79" s="209"/>
    </row>
    <row r="80" spans="2:11" customFormat="1" ht="15" customHeight="1">
      <c r="B80" s="208"/>
      <c r="C80" s="197" t="s">
        <v>1149</v>
      </c>
      <c r="D80" s="197"/>
      <c r="E80" s="197"/>
      <c r="F80" s="218" t="s">
        <v>1146</v>
      </c>
      <c r="G80" s="219"/>
      <c r="H80" s="197" t="s">
        <v>1150</v>
      </c>
      <c r="I80" s="197" t="s">
        <v>1148</v>
      </c>
      <c r="J80" s="197">
        <v>120</v>
      </c>
      <c r="K80" s="209"/>
    </row>
    <row r="81" spans="2:11" customFormat="1" ht="15" customHeight="1">
      <c r="B81" s="220"/>
      <c r="C81" s="197" t="s">
        <v>1151</v>
      </c>
      <c r="D81" s="197"/>
      <c r="E81" s="197"/>
      <c r="F81" s="218" t="s">
        <v>1152</v>
      </c>
      <c r="G81" s="219"/>
      <c r="H81" s="197" t="s">
        <v>1153</v>
      </c>
      <c r="I81" s="197" t="s">
        <v>1148</v>
      </c>
      <c r="J81" s="197">
        <v>50</v>
      </c>
      <c r="K81" s="209"/>
    </row>
    <row r="82" spans="2:11" customFormat="1" ht="15" customHeight="1">
      <c r="B82" s="220"/>
      <c r="C82" s="197" t="s">
        <v>1154</v>
      </c>
      <c r="D82" s="197"/>
      <c r="E82" s="197"/>
      <c r="F82" s="218" t="s">
        <v>1146</v>
      </c>
      <c r="G82" s="219"/>
      <c r="H82" s="197" t="s">
        <v>1155</v>
      </c>
      <c r="I82" s="197" t="s">
        <v>1156</v>
      </c>
      <c r="J82" s="197"/>
      <c r="K82" s="209"/>
    </row>
    <row r="83" spans="2:11" customFormat="1" ht="15" customHeight="1">
      <c r="B83" s="220"/>
      <c r="C83" s="197" t="s">
        <v>1157</v>
      </c>
      <c r="D83" s="197"/>
      <c r="E83" s="197"/>
      <c r="F83" s="218" t="s">
        <v>1152</v>
      </c>
      <c r="G83" s="197"/>
      <c r="H83" s="197" t="s">
        <v>1158</v>
      </c>
      <c r="I83" s="197" t="s">
        <v>1148</v>
      </c>
      <c r="J83" s="197">
        <v>15</v>
      </c>
      <c r="K83" s="209"/>
    </row>
    <row r="84" spans="2:11" customFormat="1" ht="15" customHeight="1">
      <c r="B84" s="220"/>
      <c r="C84" s="197" t="s">
        <v>1159</v>
      </c>
      <c r="D84" s="197"/>
      <c r="E84" s="197"/>
      <c r="F84" s="218" t="s">
        <v>1152</v>
      </c>
      <c r="G84" s="197"/>
      <c r="H84" s="197" t="s">
        <v>1160</v>
      </c>
      <c r="I84" s="197" t="s">
        <v>1148</v>
      </c>
      <c r="J84" s="197">
        <v>15</v>
      </c>
      <c r="K84" s="209"/>
    </row>
    <row r="85" spans="2:11" customFormat="1" ht="15" customHeight="1">
      <c r="B85" s="220"/>
      <c r="C85" s="197" t="s">
        <v>1161</v>
      </c>
      <c r="D85" s="197"/>
      <c r="E85" s="197"/>
      <c r="F85" s="218" t="s">
        <v>1152</v>
      </c>
      <c r="G85" s="197"/>
      <c r="H85" s="197" t="s">
        <v>1162</v>
      </c>
      <c r="I85" s="197" t="s">
        <v>1148</v>
      </c>
      <c r="J85" s="197">
        <v>20</v>
      </c>
      <c r="K85" s="209"/>
    </row>
    <row r="86" spans="2:11" customFormat="1" ht="15" customHeight="1">
      <c r="B86" s="220"/>
      <c r="C86" s="197" t="s">
        <v>1163</v>
      </c>
      <c r="D86" s="197"/>
      <c r="E86" s="197"/>
      <c r="F86" s="218" t="s">
        <v>1152</v>
      </c>
      <c r="G86" s="197"/>
      <c r="H86" s="197" t="s">
        <v>1164</v>
      </c>
      <c r="I86" s="197" t="s">
        <v>1148</v>
      </c>
      <c r="J86" s="197">
        <v>20</v>
      </c>
      <c r="K86" s="209"/>
    </row>
    <row r="87" spans="2:11" customFormat="1" ht="15" customHeight="1">
      <c r="B87" s="220"/>
      <c r="C87" s="197" t="s">
        <v>1165</v>
      </c>
      <c r="D87" s="197"/>
      <c r="E87" s="197"/>
      <c r="F87" s="218" t="s">
        <v>1152</v>
      </c>
      <c r="G87" s="219"/>
      <c r="H87" s="197" t="s">
        <v>1166</v>
      </c>
      <c r="I87" s="197" t="s">
        <v>1148</v>
      </c>
      <c r="J87" s="197">
        <v>50</v>
      </c>
      <c r="K87" s="209"/>
    </row>
    <row r="88" spans="2:11" customFormat="1" ht="15" customHeight="1">
      <c r="B88" s="220"/>
      <c r="C88" s="197" t="s">
        <v>1167</v>
      </c>
      <c r="D88" s="197"/>
      <c r="E88" s="197"/>
      <c r="F88" s="218" t="s">
        <v>1152</v>
      </c>
      <c r="G88" s="219"/>
      <c r="H88" s="197" t="s">
        <v>1168</v>
      </c>
      <c r="I88" s="197" t="s">
        <v>1148</v>
      </c>
      <c r="J88" s="197">
        <v>20</v>
      </c>
      <c r="K88" s="209"/>
    </row>
    <row r="89" spans="2:11" customFormat="1" ht="15" customHeight="1">
      <c r="B89" s="220"/>
      <c r="C89" s="197" t="s">
        <v>1169</v>
      </c>
      <c r="D89" s="197"/>
      <c r="E89" s="197"/>
      <c r="F89" s="218" t="s">
        <v>1152</v>
      </c>
      <c r="G89" s="219"/>
      <c r="H89" s="197" t="s">
        <v>1170</v>
      </c>
      <c r="I89" s="197" t="s">
        <v>1148</v>
      </c>
      <c r="J89" s="197">
        <v>20</v>
      </c>
      <c r="K89" s="209"/>
    </row>
    <row r="90" spans="2:11" customFormat="1" ht="15" customHeight="1">
      <c r="B90" s="220"/>
      <c r="C90" s="197" t="s">
        <v>1171</v>
      </c>
      <c r="D90" s="197"/>
      <c r="E90" s="197"/>
      <c r="F90" s="218" t="s">
        <v>1152</v>
      </c>
      <c r="G90" s="219"/>
      <c r="H90" s="197" t="s">
        <v>1172</v>
      </c>
      <c r="I90" s="197" t="s">
        <v>1148</v>
      </c>
      <c r="J90" s="197">
        <v>50</v>
      </c>
      <c r="K90" s="209"/>
    </row>
    <row r="91" spans="2:11" customFormat="1" ht="15" customHeight="1">
      <c r="B91" s="220"/>
      <c r="C91" s="197" t="s">
        <v>1173</v>
      </c>
      <c r="D91" s="197"/>
      <c r="E91" s="197"/>
      <c r="F91" s="218" t="s">
        <v>1152</v>
      </c>
      <c r="G91" s="219"/>
      <c r="H91" s="197" t="s">
        <v>1173</v>
      </c>
      <c r="I91" s="197" t="s">
        <v>1148</v>
      </c>
      <c r="J91" s="197">
        <v>50</v>
      </c>
      <c r="K91" s="209"/>
    </row>
    <row r="92" spans="2:11" customFormat="1" ht="15" customHeight="1">
      <c r="B92" s="220"/>
      <c r="C92" s="197" t="s">
        <v>1174</v>
      </c>
      <c r="D92" s="197"/>
      <c r="E92" s="197"/>
      <c r="F92" s="218" t="s">
        <v>1152</v>
      </c>
      <c r="G92" s="219"/>
      <c r="H92" s="197" t="s">
        <v>1175</v>
      </c>
      <c r="I92" s="197" t="s">
        <v>1148</v>
      </c>
      <c r="J92" s="197">
        <v>255</v>
      </c>
      <c r="K92" s="209"/>
    </row>
    <row r="93" spans="2:11" customFormat="1" ht="15" customHeight="1">
      <c r="B93" s="220"/>
      <c r="C93" s="197" t="s">
        <v>1176</v>
      </c>
      <c r="D93" s="197"/>
      <c r="E93" s="197"/>
      <c r="F93" s="218" t="s">
        <v>1146</v>
      </c>
      <c r="G93" s="219"/>
      <c r="H93" s="197" t="s">
        <v>1177</v>
      </c>
      <c r="I93" s="197" t="s">
        <v>1178</v>
      </c>
      <c r="J93" s="197"/>
      <c r="K93" s="209"/>
    </row>
    <row r="94" spans="2:11" customFormat="1" ht="15" customHeight="1">
      <c r="B94" s="220"/>
      <c r="C94" s="197" t="s">
        <v>1179</v>
      </c>
      <c r="D94" s="197"/>
      <c r="E94" s="197"/>
      <c r="F94" s="218" t="s">
        <v>1146</v>
      </c>
      <c r="G94" s="219"/>
      <c r="H94" s="197" t="s">
        <v>1180</v>
      </c>
      <c r="I94" s="197" t="s">
        <v>1181</v>
      </c>
      <c r="J94" s="197"/>
      <c r="K94" s="209"/>
    </row>
    <row r="95" spans="2:11" customFormat="1" ht="15" customHeight="1">
      <c r="B95" s="220"/>
      <c r="C95" s="197" t="s">
        <v>1182</v>
      </c>
      <c r="D95" s="197"/>
      <c r="E95" s="197"/>
      <c r="F95" s="218" t="s">
        <v>1146</v>
      </c>
      <c r="G95" s="219"/>
      <c r="H95" s="197" t="s">
        <v>1182</v>
      </c>
      <c r="I95" s="197" t="s">
        <v>1181</v>
      </c>
      <c r="J95" s="197"/>
      <c r="K95" s="209"/>
    </row>
    <row r="96" spans="2:11" customFormat="1" ht="15" customHeight="1">
      <c r="B96" s="220"/>
      <c r="C96" s="197" t="s">
        <v>38</v>
      </c>
      <c r="D96" s="197"/>
      <c r="E96" s="197"/>
      <c r="F96" s="218" t="s">
        <v>1146</v>
      </c>
      <c r="G96" s="219"/>
      <c r="H96" s="197" t="s">
        <v>1183</v>
      </c>
      <c r="I96" s="197" t="s">
        <v>1181</v>
      </c>
      <c r="J96" s="197"/>
      <c r="K96" s="209"/>
    </row>
    <row r="97" spans="2:11" customFormat="1" ht="15" customHeight="1">
      <c r="B97" s="220"/>
      <c r="C97" s="197" t="s">
        <v>48</v>
      </c>
      <c r="D97" s="197"/>
      <c r="E97" s="197"/>
      <c r="F97" s="218" t="s">
        <v>1146</v>
      </c>
      <c r="G97" s="219"/>
      <c r="H97" s="197" t="s">
        <v>1184</v>
      </c>
      <c r="I97" s="197" t="s">
        <v>1181</v>
      </c>
      <c r="J97" s="197"/>
      <c r="K97" s="209"/>
    </row>
    <row r="98" spans="2:11" customFormat="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customFormat="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customFormat="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customFormat="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customFormat="1" ht="45" customHeight="1">
      <c r="B102" s="208"/>
      <c r="C102" s="305" t="s">
        <v>1185</v>
      </c>
      <c r="D102" s="305"/>
      <c r="E102" s="305"/>
      <c r="F102" s="305"/>
      <c r="G102" s="305"/>
      <c r="H102" s="305"/>
      <c r="I102" s="305"/>
      <c r="J102" s="305"/>
      <c r="K102" s="209"/>
    </row>
    <row r="103" spans="2:11" customFormat="1" ht="17.25" customHeight="1">
      <c r="B103" s="208"/>
      <c r="C103" s="210" t="s">
        <v>1140</v>
      </c>
      <c r="D103" s="210"/>
      <c r="E103" s="210"/>
      <c r="F103" s="210" t="s">
        <v>1141</v>
      </c>
      <c r="G103" s="211"/>
      <c r="H103" s="210" t="s">
        <v>54</v>
      </c>
      <c r="I103" s="210" t="s">
        <v>57</v>
      </c>
      <c r="J103" s="210" t="s">
        <v>1142</v>
      </c>
      <c r="K103" s="209"/>
    </row>
    <row r="104" spans="2:11" customFormat="1" ht="17.25" customHeight="1">
      <c r="B104" s="208"/>
      <c r="C104" s="212" t="s">
        <v>1143</v>
      </c>
      <c r="D104" s="212"/>
      <c r="E104" s="212"/>
      <c r="F104" s="213" t="s">
        <v>1144</v>
      </c>
      <c r="G104" s="214"/>
      <c r="H104" s="212"/>
      <c r="I104" s="212"/>
      <c r="J104" s="212" t="s">
        <v>1145</v>
      </c>
      <c r="K104" s="209"/>
    </row>
    <row r="105" spans="2:11" customFormat="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customFormat="1" ht="15" customHeight="1">
      <c r="B106" s="208"/>
      <c r="C106" s="197" t="s">
        <v>53</v>
      </c>
      <c r="D106" s="217"/>
      <c r="E106" s="217"/>
      <c r="F106" s="218" t="s">
        <v>1146</v>
      </c>
      <c r="G106" s="197"/>
      <c r="H106" s="197" t="s">
        <v>1186</v>
      </c>
      <c r="I106" s="197" t="s">
        <v>1148</v>
      </c>
      <c r="J106" s="197">
        <v>20</v>
      </c>
      <c r="K106" s="209"/>
    </row>
    <row r="107" spans="2:11" customFormat="1" ht="15" customHeight="1">
      <c r="B107" s="208"/>
      <c r="C107" s="197" t="s">
        <v>1149</v>
      </c>
      <c r="D107" s="197"/>
      <c r="E107" s="197"/>
      <c r="F107" s="218" t="s">
        <v>1146</v>
      </c>
      <c r="G107" s="197"/>
      <c r="H107" s="197" t="s">
        <v>1186</v>
      </c>
      <c r="I107" s="197" t="s">
        <v>1148</v>
      </c>
      <c r="J107" s="197">
        <v>120</v>
      </c>
      <c r="K107" s="209"/>
    </row>
    <row r="108" spans="2:11" customFormat="1" ht="15" customHeight="1">
      <c r="B108" s="220"/>
      <c r="C108" s="197" t="s">
        <v>1151</v>
      </c>
      <c r="D108" s="197"/>
      <c r="E108" s="197"/>
      <c r="F108" s="218" t="s">
        <v>1152</v>
      </c>
      <c r="G108" s="197"/>
      <c r="H108" s="197" t="s">
        <v>1186</v>
      </c>
      <c r="I108" s="197" t="s">
        <v>1148</v>
      </c>
      <c r="J108" s="197">
        <v>50</v>
      </c>
      <c r="K108" s="209"/>
    </row>
    <row r="109" spans="2:11" customFormat="1" ht="15" customHeight="1">
      <c r="B109" s="220"/>
      <c r="C109" s="197" t="s">
        <v>1154</v>
      </c>
      <c r="D109" s="197"/>
      <c r="E109" s="197"/>
      <c r="F109" s="218" t="s">
        <v>1146</v>
      </c>
      <c r="G109" s="197"/>
      <c r="H109" s="197" t="s">
        <v>1186</v>
      </c>
      <c r="I109" s="197" t="s">
        <v>1156</v>
      </c>
      <c r="J109" s="197"/>
      <c r="K109" s="209"/>
    </row>
    <row r="110" spans="2:11" customFormat="1" ht="15" customHeight="1">
      <c r="B110" s="220"/>
      <c r="C110" s="197" t="s">
        <v>1165</v>
      </c>
      <c r="D110" s="197"/>
      <c r="E110" s="197"/>
      <c r="F110" s="218" t="s">
        <v>1152</v>
      </c>
      <c r="G110" s="197"/>
      <c r="H110" s="197" t="s">
        <v>1186</v>
      </c>
      <c r="I110" s="197" t="s">
        <v>1148</v>
      </c>
      <c r="J110" s="197">
        <v>50</v>
      </c>
      <c r="K110" s="209"/>
    </row>
    <row r="111" spans="2:11" customFormat="1" ht="15" customHeight="1">
      <c r="B111" s="220"/>
      <c r="C111" s="197" t="s">
        <v>1173</v>
      </c>
      <c r="D111" s="197"/>
      <c r="E111" s="197"/>
      <c r="F111" s="218" t="s">
        <v>1152</v>
      </c>
      <c r="G111" s="197"/>
      <c r="H111" s="197" t="s">
        <v>1186</v>
      </c>
      <c r="I111" s="197" t="s">
        <v>1148</v>
      </c>
      <c r="J111" s="197">
        <v>50</v>
      </c>
      <c r="K111" s="209"/>
    </row>
    <row r="112" spans="2:11" customFormat="1" ht="15" customHeight="1">
      <c r="B112" s="220"/>
      <c r="C112" s="197" t="s">
        <v>1171</v>
      </c>
      <c r="D112" s="197"/>
      <c r="E112" s="197"/>
      <c r="F112" s="218" t="s">
        <v>1152</v>
      </c>
      <c r="G112" s="197"/>
      <c r="H112" s="197" t="s">
        <v>1186</v>
      </c>
      <c r="I112" s="197" t="s">
        <v>1148</v>
      </c>
      <c r="J112" s="197">
        <v>50</v>
      </c>
      <c r="K112" s="209"/>
    </row>
    <row r="113" spans="2:11" customFormat="1" ht="15" customHeight="1">
      <c r="B113" s="220"/>
      <c r="C113" s="197" t="s">
        <v>53</v>
      </c>
      <c r="D113" s="197"/>
      <c r="E113" s="197"/>
      <c r="F113" s="218" t="s">
        <v>1146</v>
      </c>
      <c r="G113" s="197"/>
      <c r="H113" s="197" t="s">
        <v>1187</v>
      </c>
      <c r="I113" s="197" t="s">
        <v>1148</v>
      </c>
      <c r="J113" s="197">
        <v>20</v>
      </c>
      <c r="K113" s="209"/>
    </row>
    <row r="114" spans="2:11" customFormat="1" ht="15" customHeight="1">
      <c r="B114" s="220"/>
      <c r="C114" s="197" t="s">
        <v>1188</v>
      </c>
      <c r="D114" s="197"/>
      <c r="E114" s="197"/>
      <c r="F114" s="218" t="s">
        <v>1146</v>
      </c>
      <c r="G114" s="197"/>
      <c r="H114" s="197" t="s">
        <v>1189</v>
      </c>
      <c r="I114" s="197" t="s">
        <v>1148</v>
      </c>
      <c r="J114" s="197">
        <v>120</v>
      </c>
      <c r="K114" s="209"/>
    </row>
    <row r="115" spans="2:11" customFormat="1" ht="15" customHeight="1">
      <c r="B115" s="220"/>
      <c r="C115" s="197" t="s">
        <v>38</v>
      </c>
      <c r="D115" s="197"/>
      <c r="E115" s="197"/>
      <c r="F115" s="218" t="s">
        <v>1146</v>
      </c>
      <c r="G115" s="197"/>
      <c r="H115" s="197" t="s">
        <v>1190</v>
      </c>
      <c r="I115" s="197" t="s">
        <v>1181</v>
      </c>
      <c r="J115" s="197"/>
      <c r="K115" s="209"/>
    </row>
    <row r="116" spans="2:11" customFormat="1" ht="15" customHeight="1">
      <c r="B116" s="220"/>
      <c r="C116" s="197" t="s">
        <v>48</v>
      </c>
      <c r="D116" s="197"/>
      <c r="E116" s="197"/>
      <c r="F116" s="218" t="s">
        <v>1146</v>
      </c>
      <c r="G116" s="197"/>
      <c r="H116" s="197" t="s">
        <v>1191</v>
      </c>
      <c r="I116" s="197" t="s">
        <v>1181</v>
      </c>
      <c r="J116" s="197"/>
      <c r="K116" s="209"/>
    </row>
    <row r="117" spans="2:11" customFormat="1" ht="15" customHeight="1">
      <c r="B117" s="220"/>
      <c r="C117" s="197" t="s">
        <v>57</v>
      </c>
      <c r="D117" s="197"/>
      <c r="E117" s="197"/>
      <c r="F117" s="218" t="s">
        <v>1146</v>
      </c>
      <c r="G117" s="197"/>
      <c r="H117" s="197" t="s">
        <v>1192</v>
      </c>
      <c r="I117" s="197" t="s">
        <v>1193</v>
      </c>
      <c r="J117" s="197"/>
      <c r="K117" s="209"/>
    </row>
    <row r="118" spans="2:11" customFormat="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customFormat="1" ht="18.75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customFormat="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customFormat="1" ht="7.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customFormat="1" ht="45" customHeight="1">
      <c r="B122" s="234"/>
      <c r="C122" s="306" t="s">
        <v>1194</v>
      </c>
      <c r="D122" s="306"/>
      <c r="E122" s="306"/>
      <c r="F122" s="306"/>
      <c r="G122" s="306"/>
      <c r="H122" s="306"/>
      <c r="I122" s="306"/>
      <c r="J122" s="306"/>
      <c r="K122" s="235"/>
    </row>
    <row r="123" spans="2:11" customFormat="1" ht="17.25" customHeight="1">
      <c r="B123" s="236"/>
      <c r="C123" s="210" t="s">
        <v>1140</v>
      </c>
      <c r="D123" s="210"/>
      <c r="E123" s="210"/>
      <c r="F123" s="210" t="s">
        <v>1141</v>
      </c>
      <c r="G123" s="211"/>
      <c r="H123" s="210" t="s">
        <v>54</v>
      </c>
      <c r="I123" s="210" t="s">
        <v>57</v>
      </c>
      <c r="J123" s="210" t="s">
        <v>1142</v>
      </c>
      <c r="K123" s="237"/>
    </row>
    <row r="124" spans="2:11" customFormat="1" ht="17.25" customHeight="1">
      <c r="B124" s="236"/>
      <c r="C124" s="212" t="s">
        <v>1143</v>
      </c>
      <c r="D124" s="212"/>
      <c r="E124" s="212"/>
      <c r="F124" s="213" t="s">
        <v>1144</v>
      </c>
      <c r="G124" s="214"/>
      <c r="H124" s="212"/>
      <c r="I124" s="212"/>
      <c r="J124" s="212" t="s">
        <v>1145</v>
      </c>
      <c r="K124" s="237"/>
    </row>
    <row r="125" spans="2:11" customFormat="1" ht="5.25" customHeight="1">
      <c r="B125" s="238"/>
      <c r="C125" s="215"/>
      <c r="D125" s="215"/>
      <c r="E125" s="215"/>
      <c r="F125" s="215"/>
      <c r="G125" s="239"/>
      <c r="H125" s="215"/>
      <c r="I125" s="215"/>
      <c r="J125" s="215"/>
      <c r="K125" s="240"/>
    </row>
    <row r="126" spans="2:11" customFormat="1" ht="15" customHeight="1">
      <c r="B126" s="238"/>
      <c r="C126" s="197" t="s">
        <v>1149</v>
      </c>
      <c r="D126" s="217"/>
      <c r="E126" s="217"/>
      <c r="F126" s="218" t="s">
        <v>1146</v>
      </c>
      <c r="G126" s="197"/>
      <c r="H126" s="197" t="s">
        <v>1186</v>
      </c>
      <c r="I126" s="197" t="s">
        <v>1148</v>
      </c>
      <c r="J126" s="197">
        <v>120</v>
      </c>
      <c r="K126" s="241"/>
    </row>
    <row r="127" spans="2:11" customFormat="1" ht="15" customHeight="1">
      <c r="B127" s="238"/>
      <c r="C127" s="197" t="s">
        <v>1195</v>
      </c>
      <c r="D127" s="197"/>
      <c r="E127" s="197"/>
      <c r="F127" s="218" t="s">
        <v>1146</v>
      </c>
      <c r="G127" s="197"/>
      <c r="H127" s="197" t="s">
        <v>1196</v>
      </c>
      <c r="I127" s="197" t="s">
        <v>1148</v>
      </c>
      <c r="J127" s="197" t="s">
        <v>1197</v>
      </c>
      <c r="K127" s="241"/>
    </row>
    <row r="128" spans="2:11" customFormat="1" ht="15" customHeight="1">
      <c r="B128" s="238"/>
      <c r="C128" s="197" t="s">
        <v>1094</v>
      </c>
      <c r="D128" s="197"/>
      <c r="E128" s="197"/>
      <c r="F128" s="218" t="s">
        <v>1146</v>
      </c>
      <c r="G128" s="197"/>
      <c r="H128" s="197" t="s">
        <v>1198</v>
      </c>
      <c r="I128" s="197" t="s">
        <v>1148</v>
      </c>
      <c r="J128" s="197" t="s">
        <v>1197</v>
      </c>
      <c r="K128" s="241"/>
    </row>
    <row r="129" spans="2:11" customFormat="1" ht="15" customHeight="1">
      <c r="B129" s="238"/>
      <c r="C129" s="197" t="s">
        <v>1157</v>
      </c>
      <c r="D129" s="197"/>
      <c r="E129" s="197"/>
      <c r="F129" s="218" t="s">
        <v>1152</v>
      </c>
      <c r="G129" s="197"/>
      <c r="H129" s="197" t="s">
        <v>1158</v>
      </c>
      <c r="I129" s="197" t="s">
        <v>1148</v>
      </c>
      <c r="J129" s="197">
        <v>15</v>
      </c>
      <c r="K129" s="241"/>
    </row>
    <row r="130" spans="2:11" customFormat="1" ht="15" customHeight="1">
      <c r="B130" s="238"/>
      <c r="C130" s="197" t="s">
        <v>1159</v>
      </c>
      <c r="D130" s="197"/>
      <c r="E130" s="197"/>
      <c r="F130" s="218" t="s">
        <v>1152</v>
      </c>
      <c r="G130" s="197"/>
      <c r="H130" s="197" t="s">
        <v>1160</v>
      </c>
      <c r="I130" s="197" t="s">
        <v>1148</v>
      </c>
      <c r="J130" s="197">
        <v>15</v>
      </c>
      <c r="K130" s="241"/>
    </row>
    <row r="131" spans="2:11" customFormat="1" ht="15" customHeight="1">
      <c r="B131" s="238"/>
      <c r="C131" s="197" t="s">
        <v>1161</v>
      </c>
      <c r="D131" s="197"/>
      <c r="E131" s="197"/>
      <c r="F131" s="218" t="s">
        <v>1152</v>
      </c>
      <c r="G131" s="197"/>
      <c r="H131" s="197" t="s">
        <v>1162</v>
      </c>
      <c r="I131" s="197" t="s">
        <v>1148</v>
      </c>
      <c r="J131" s="197">
        <v>20</v>
      </c>
      <c r="K131" s="241"/>
    </row>
    <row r="132" spans="2:11" customFormat="1" ht="15" customHeight="1">
      <c r="B132" s="238"/>
      <c r="C132" s="197" t="s">
        <v>1163</v>
      </c>
      <c r="D132" s="197"/>
      <c r="E132" s="197"/>
      <c r="F132" s="218" t="s">
        <v>1152</v>
      </c>
      <c r="G132" s="197"/>
      <c r="H132" s="197" t="s">
        <v>1164</v>
      </c>
      <c r="I132" s="197" t="s">
        <v>1148</v>
      </c>
      <c r="J132" s="197">
        <v>20</v>
      </c>
      <c r="K132" s="241"/>
    </row>
    <row r="133" spans="2:11" customFormat="1" ht="15" customHeight="1">
      <c r="B133" s="238"/>
      <c r="C133" s="197" t="s">
        <v>1151</v>
      </c>
      <c r="D133" s="197"/>
      <c r="E133" s="197"/>
      <c r="F133" s="218" t="s">
        <v>1152</v>
      </c>
      <c r="G133" s="197"/>
      <c r="H133" s="197" t="s">
        <v>1186</v>
      </c>
      <c r="I133" s="197" t="s">
        <v>1148</v>
      </c>
      <c r="J133" s="197">
        <v>50</v>
      </c>
      <c r="K133" s="241"/>
    </row>
    <row r="134" spans="2:11" customFormat="1" ht="15" customHeight="1">
      <c r="B134" s="238"/>
      <c r="C134" s="197" t="s">
        <v>1165</v>
      </c>
      <c r="D134" s="197"/>
      <c r="E134" s="197"/>
      <c r="F134" s="218" t="s">
        <v>1152</v>
      </c>
      <c r="G134" s="197"/>
      <c r="H134" s="197" t="s">
        <v>1186</v>
      </c>
      <c r="I134" s="197" t="s">
        <v>1148</v>
      </c>
      <c r="J134" s="197">
        <v>50</v>
      </c>
      <c r="K134" s="241"/>
    </row>
    <row r="135" spans="2:11" customFormat="1" ht="15" customHeight="1">
      <c r="B135" s="238"/>
      <c r="C135" s="197" t="s">
        <v>1171</v>
      </c>
      <c r="D135" s="197"/>
      <c r="E135" s="197"/>
      <c r="F135" s="218" t="s">
        <v>1152</v>
      </c>
      <c r="G135" s="197"/>
      <c r="H135" s="197" t="s">
        <v>1186</v>
      </c>
      <c r="I135" s="197" t="s">
        <v>1148</v>
      </c>
      <c r="J135" s="197">
        <v>50</v>
      </c>
      <c r="K135" s="241"/>
    </row>
    <row r="136" spans="2:11" customFormat="1" ht="15" customHeight="1">
      <c r="B136" s="238"/>
      <c r="C136" s="197" t="s">
        <v>1173</v>
      </c>
      <c r="D136" s="197"/>
      <c r="E136" s="197"/>
      <c r="F136" s="218" t="s">
        <v>1152</v>
      </c>
      <c r="G136" s="197"/>
      <c r="H136" s="197" t="s">
        <v>1186</v>
      </c>
      <c r="I136" s="197" t="s">
        <v>1148</v>
      </c>
      <c r="J136" s="197">
        <v>50</v>
      </c>
      <c r="K136" s="241"/>
    </row>
    <row r="137" spans="2:11" customFormat="1" ht="15" customHeight="1">
      <c r="B137" s="238"/>
      <c r="C137" s="197" t="s">
        <v>1174</v>
      </c>
      <c r="D137" s="197"/>
      <c r="E137" s="197"/>
      <c r="F137" s="218" t="s">
        <v>1152</v>
      </c>
      <c r="G137" s="197"/>
      <c r="H137" s="197" t="s">
        <v>1199</v>
      </c>
      <c r="I137" s="197" t="s">
        <v>1148</v>
      </c>
      <c r="J137" s="197">
        <v>255</v>
      </c>
      <c r="K137" s="241"/>
    </row>
    <row r="138" spans="2:11" customFormat="1" ht="15" customHeight="1">
      <c r="B138" s="238"/>
      <c r="C138" s="197" t="s">
        <v>1176</v>
      </c>
      <c r="D138" s="197"/>
      <c r="E138" s="197"/>
      <c r="F138" s="218" t="s">
        <v>1146</v>
      </c>
      <c r="G138" s="197"/>
      <c r="H138" s="197" t="s">
        <v>1200</v>
      </c>
      <c r="I138" s="197" t="s">
        <v>1178</v>
      </c>
      <c r="J138" s="197"/>
      <c r="K138" s="241"/>
    </row>
    <row r="139" spans="2:11" customFormat="1" ht="15" customHeight="1">
      <c r="B139" s="238"/>
      <c r="C139" s="197" t="s">
        <v>1179</v>
      </c>
      <c r="D139" s="197"/>
      <c r="E139" s="197"/>
      <c r="F139" s="218" t="s">
        <v>1146</v>
      </c>
      <c r="G139" s="197"/>
      <c r="H139" s="197" t="s">
        <v>1201</v>
      </c>
      <c r="I139" s="197" t="s">
        <v>1181</v>
      </c>
      <c r="J139" s="197"/>
      <c r="K139" s="241"/>
    </row>
    <row r="140" spans="2:11" customFormat="1" ht="15" customHeight="1">
      <c r="B140" s="238"/>
      <c r="C140" s="197" t="s">
        <v>1182</v>
      </c>
      <c r="D140" s="197"/>
      <c r="E140" s="197"/>
      <c r="F140" s="218" t="s">
        <v>1146</v>
      </c>
      <c r="G140" s="197"/>
      <c r="H140" s="197" t="s">
        <v>1182</v>
      </c>
      <c r="I140" s="197" t="s">
        <v>1181</v>
      </c>
      <c r="J140" s="197"/>
      <c r="K140" s="241"/>
    </row>
    <row r="141" spans="2:11" customFormat="1" ht="15" customHeight="1">
      <c r="B141" s="238"/>
      <c r="C141" s="197" t="s">
        <v>38</v>
      </c>
      <c r="D141" s="197"/>
      <c r="E141" s="197"/>
      <c r="F141" s="218" t="s">
        <v>1146</v>
      </c>
      <c r="G141" s="197"/>
      <c r="H141" s="197" t="s">
        <v>1202</v>
      </c>
      <c r="I141" s="197" t="s">
        <v>1181</v>
      </c>
      <c r="J141" s="197"/>
      <c r="K141" s="241"/>
    </row>
    <row r="142" spans="2:11" customFormat="1" ht="15" customHeight="1">
      <c r="B142" s="238"/>
      <c r="C142" s="197" t="s">
        <v>1203</v>
      </c>
      <c r="D142" s="197"/>
      <c r="E142" s="197"/>
      <c r="F142" s="218" t="s">
        <v>1146</v>
      </c>
      <c r="G142" s="197"/>
      <c r="H142" s="197" t="s">
        <v>1204</v>
      </c>
      <c r="I142" s="197" t="s">
        <v>1181</v>
      </c>
      <c r="J142" s="197"/>
      <c r="K142" s="241"/>
    </row>
    <row r="143" spans="2:11" customFormat="1" ht="1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customFormat="1" ht="18.75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customFormat="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customFormat="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customFormat="1" ht="45" customHeight="1">
      <c r="B147" s="208"/>
      <c r="C147" s="305" t="s">
        <v>1205</v>
      </c>
      <c r="D147" s="305"/>
      <c r="E147" s="305"/>
      <c r="F147" s="305"/>
      <c r="G147" s="305"/>
      <c r="H147" s="305"/>
      <c r="I147" s="305"/>
      <c r="J147" s="305"/>
      <c r="K147" s="209"/>
    </row>
    <row r="148" spans="2:11" customFormat="1" ht="17.25" customHeight="1">
      <c r="B148" s="208"/>
      <c r="C148" s="210" t="s">
        <v>1140</v>
      </c>
      <c r="D148" s="210"/>
      <c r="E148" s="210"/>
      <c r="F148" s="210" t="s">
        <v>1141</v>
      </c>
      <c r="G148" s="211"/>
      <c r="H148" s="210" t="s">
        <v>54</v>
      </c>
      <c r="I148" s="210" t="s">
        <v>57</v>
      </c>
      <c r="J148" s="210" t="s">
        <v>1142</v>
      </c>
      <c r="K148" s="209"/>
    </row>
    <row r="149" spans="2:11" customFormat="1" ht="17.25" customHeight="1">
      <c r="B149" s="208"/>
      <c r="C149" s="212" t="s">
        <v>1143</v>
      </c>
      <c r="D149" s="212"/>
      <c r="E149" s="212"/>
      <c r="F149" s="213" t="s">
        <v>1144</v>
      </c>
      <c r="G149" s="214"/>
      <c r="H149" s="212"/>
      <c r="I149" s="212"/>
      <c r="J149" s="212" t="s">
        <v>1145</v>
      </c>
      <c r="K149" s="209"/>
    </row>
    <row r="150" spans="2:1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1"/>
    </row>
    <row r="151" spans="2:11" customFormat="1" ht="15" customHeight="1">
      <c r="B151" s="220"/>
      <c r="C151" s="245" t="s">
        <v>1149</v>
      </c>
      <c r="D151" s="197"/>
      <c r="E151" s="197"/>
      <c r="F151" s="246" t="s">
        <v>1146</v>
      </c>
      <c r="G151" s="197"/>
      <c r="H151" s="245" t="s">
        <v>1186</v>
      </c>
      <c r="I151" s="245" t="s">
        <v>1148</v>
      </c>
      <c r="J151" s="245">
        <v>120</v>
      </c>
      <c r="K151" s="241"/>
    </row>
    <row r="152" spans="2:11" customFormat="1" ht="15" customHeight="1">
      <c r="B152" s="220"/>
      <c r="C152" s="245" t="s">
        <v>1195</v>
      </c>
      <c r="D152" s="197"/>
      <c r="E152" s="197"/>
      <c r="F152" s="246" t="s">
        <v>1146</v>
      </c>
      <c r="G152" s="197"/>
      <c r="H152" s="245" t="s">
        <v>1206</v>
      </c>
      <c r="I152" s="245" t="s">
        <v>1148</v>
      </c>
      <c r="J152" s="245" t="s">
        <v>1197</v>
      </c>
      <c r="K152" s="241"/>
    </row>
    <row r="153" spans="2:11" customFormat="1" ht="15" customHeight="1">
      <c r="B153" s="220"/>
      <c r="C153" s="245" t="s">
        <v>1094</v>
      </c>
      <c r="D153" s="197"/>
      <c r="E153" s="197"/>
      <c r="F153" s="246" t="s">
        <v>1146</v>
      </c>
      <c r="G153" s="197"/>
      <c r="H153" s="245" t="s">
        <v>1207</v>
      </c>
      <c r="I153" s="245" t="s">
        <v>1148</v>
      </c>
      <c r="J153" s="245" t="s">
        <v>1197</v>
      </c>
      <c r="K153" s="241"/>
    </row>
    <row r="154" spans="2:11" customFormat="1" ht="15" customHeight="1">
      <c r="B154" s="220"/>
      <c r="C154" s="245" t="s">
        <v>1151</v>
      </c>
      <c r="D154" s="197"/>
      <c r="E154" s="197"/>
      <c r="F154" s="246" t="s">
        <v>1152</v>
      </c>
      <c r="G154" s="197"/>
      <c r="H154" s="245" t="s">
        <v>1186</v>
      </c>
      <c r="I154" s="245" t="s">
        <v>1148</v>
      </c>
      <c r="J154" s="245">
        <v>50</v>
      </c>
      <c r="K154" s="241"/>
    </row>
    <row r="155" spans="2:11" customFormat="1" ht="15" customHeight="1">
      <c r="B155" s="220"/>
      <c r="C155" s="245" t="s">
        <v>1154</v>
      </c>
      <c r="D155" s="197"/>
      <c r="E155" s="197"/>
      <c r="F155" s="246" t="s">
        <v>1146</v>
      </c>
      <c r="G155" s="197"/>
      <c r="H155" s="245" t="s">
        <v>1186</v>
      </c>
      <c r="I155" s="245" t="s">
        <v>1156</v>
      </c>
      <c r="J155" s="245"/>
      <c r="K155" s="241"/>
    </row>
    <row r="156" spans="2:11" customFormat="1" ht="15" customHeight="1">
      <c r="B156" s="220"/>
      <c r="C156" s="245" t="s">
        <v>1165</v>
      </c>
      <c r="D156" s="197"/>
      <c r="E156" s="197"/>
      <c r="F156" s="246" t="s">
        <v>1152</v>
      </c>
      <c r="G156" s="197"/>
      <c r="H156" s="245" t="s">
        <v>1186</v>
      </c>
      <c r="I156" s="245" t="s">
        <v>1148</v>
      </c>
      <c r="J156" s="245">
        <v>50</v>
      </c>
      <c r="K156" s="241"/>
    </row>
    <row r="157" spans="2:11" customFormat="1" ht="15" customHeight="1">
      <c r="B157" s="220"/>
      <c r="C157" s="245" t="s">
        <v>1173</v>
      </c>
      <c r="D157" s="197"/>
      <c r="E157" s="197"/>
      <c r="F157" s="246" t="s">
        <v>1152</v>
      </c>
      <c r="G157" s="197"/>
      <c r="H157" s="245" t="s">
        <v>1186</v>
      </c>
      <c r="I157" s="245" t="s">
        <v>1148</v>
      </c>
      <c r="J157" s="245">
        <v>50</v>
      </c>
      <c r="K157" s="241"/>
    </row>
    <row r="158" spans="2:11" customFormat="1" ht="15" customHeight="1">
      <c r="B158" s="220"/>
      <c r="C158" s="245" t="s">
        <v>1171</v>
      </c>
      <c r="D158" s="197"/>
      <c r="E158" s="197"/>
      <c r="F158" s="246" t="s">
        <v>1152</v>
      </c>
      <c r="G158" s="197"/>
      <c r="H158" s="245" t="s">
        <v>1186</v>
      </c>
      <c r="I158" s="245" t="s">
        <v>1148</v>
      </c>
      <c r="J158" s="245">
        <v>50</v>
      </c>
      <c r="K158" s="241"/>
    </row>
    <row r="159" spans="2:11" customFormat="1" ht="15" customHeight="1">
      <c r="B159" s="220"/>
      <c r="C159" s="245" t="s">
        <v>93</v>
      </c>
      <c r="D159" s="197"/>
      <c r="E159" s="197"/>
      <c r="F159" s="246" t="s">
        <v>1146</v>
      </c>
      <c r="G159" s="197"/>
      <c r="H159" s="245" t="s">
        <v>1208</v>
      </c>
      <c r="I159" s="245" t="s">
        <v>1148</v>
      </c>
      <c r="J159" s="245" t="s">
        <v>1209</v>
      </c>
      <c r="K159" s="241"/>
    </row>
    <row r="160" spans="2:11" customFormat="1" ht="15" customHeight="1">
      <c r="B160" s="220"/>
      <c r="C160" s="245" t="s">
        <v>1210</v>
      </c>
      <c r="D160" s="197"/>
      <c r="E160" s="197"/>
      <c r="F160" s="246" t="s">
        <v>1146</v>
      </c>
      <c r="G160" s="197"/>
      <c r="H160" s="245" t="s">
        <v>1211</v>
      </c>
      <c r="I160" s="245" t="s">
        <v>1181</v>
      </c>
      <c r="J160" s="245"/>
      <c r="K160" s="241"/>
    </row>
    <row r="161" spans="2:11" customFormat="1" ht="1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customFormat="1" ht="18.75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customFormat="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customFormat="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>
      <c r="B165" s="189"/>
      <c r="C165" s="306" t="s">
        <v>1212</v>
      </c>
      <c r="D165" s="306"/>
      <c r="E165" s="306"/>
      <c r="F165" s="306"/>
      <c r="G165" s="306"/>
      <c r="H165" s="306"/>
      <c r="I165" s="306"/>
      <c r="J165" s="306"/>
      <c r="K165" s="190"/>
    </row>
    <row r="166" spans="2:11" customFormat="1" ht="17.25" customHeight="1">
      <c r="B166" s="189"/>
      <c r="C166" s="210" t="s">
        <v>1140</v>
      </c>
      <c r="D166" s="210"/>
      <c r="E166" s="210"/>
      <c r="F166" s="210" t="s">
        <v>1141</v>
      </c>
      <c r="G166" s="250"/>
      <c r="H166" s="251" t="s">
        <v>54</v>
      </c>
      <c r="I166" s="251" t="s">
        <v>57</v>
      </c>
      <c r="J166" s="210" t="s">
        <v>1142</v>
      </c>
      <c r="K166" s="190"/>
    </row>
    <row r="167" spans="2:11" customFormat="1" ht="17.25" customHeight="1">
      <c r="B167" s="191"/>
      <c r="C167" s="212" t="s">
        <v>1143</v>
      </c>
      <c r="D167" s="212"/>
      <c r="E167" s="212"/>
      <c r="F167" s="213" t="s">
        <v>1144</v>
      </c>
      <c r="G167" s="252"/>
      <c r="H167" s="253"/>
      <c r="I167" s="253"/>
      <c r="J167" s="212" t="s">
        <v>1145</v>
      </c>
      <c r="K167" s="192"/>
    </row>
    <row r="168" spans="2:1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1"/>
    </row>
    <row r="169" spans="2:11" customFormat="1" ht="15" customHeight="1">
      <c r="B169" s="220"/>
      <c r="C169" s="197" t="s">
        <v>1149</v>
      </c>
      <c r="D169" s="197"/>
      <c r="E169" s="197"/>
      <c r="F169" s="218" t="s">
        <v>1146</v>
      </c>
      <c r="G169" s="197"/>
      <c r="H169" s="197" t="s">
        <v>1186</v>
      </c>
      <c r="I169" s="197" t="s">
        <v>1148</v>
      </c>
      <c r="J169" s="197">
        <v>120</v>
      </c>
      <c r="K169" s="241"/>
    </row>
    <row r="170" spans="2:11" customFormat="1" ht="15" customHeight="1">
      <c r="B170" s="220"/>
      <c r="C170" s="197" t="s">
        <v>1195</v>
      </c>
      <c r="D170" s="197"/>
      <c r="E170" s="197"/>
      <c r="F170" s="218" t="s">
        <v>1146</v>
      </c>
      <c r="G170" s="197"/>
      <c r="H170" s="197" t="s">
        <v>1196</v>
      </c>
      <c r="I170" s="197" t="s">
        <v>1148</v>
      </c>
      <c r="J170" s="197" t="s">
        <v>1197</v>
      </c>
      <c r="K170" s="241"/>
    </row>
    <row r="171" spans="2:11" customFormat="1" ht="15" customHeight="1">
      <c r="B171" s="220"/>
      <c r="C171" s="197" t="s">
        <v>1094</v>
      </c>
      <c r="D171" s="197"/>
      <c r="E171" s="197"/>
      <c r="F171" s="218" t="s">
        <v>1146</v>
      </c>
      <c r="G171" s="197"/>
      <c r="H171" s="197" t="s">
        <v>1213</v>
      </c>
      <c r="I171" s="197" t="s">
        <v>1148</v>
      </c>
      <c r="J171" s="197" t="s">
        <v>1197</v>
      </c>
      <c r="K171" s="241"/>
    </row>
    <row r="172" spans="2:11" customFormat="1" ht="15" customHeight="1">
      <c r="B172" s="220"/>
      <c r="C172" s="197" t="s">
        <v>1151</v>
      </c>
      <c r="D172" s="197"/>
      <c r="E172" s="197"/>
      <c r="F172" s="218" t="s">
        <v>1152</v>
      </c>
      <c r="G172" s="197"/>
      <c r="H172" s="197" t="s">
        <v>1213</v>
      </c>
      <c r="I172" s="197" t="s">
        <v>1148</v>
      </c>
      <c r="J172" s="197">
        <v>50</v>
      </c>
      <c r="K172" s="241"/>
    </row>
    <row r="173" spans="2:11" customFormat="1" ht="15" customHeight="1">
      <c r="B173" s="220"/>
      <c r="C173" s="197" t="s">
        <v>1154</v>
      </c>
      <c r="D173" s="197"/>
      <c r="E173" s="197"/>
      <c r="F173" s="218" t="s">
        <v>1146</v>
      </c>
      <c r="G173" s="197"/>
      <c r="H173" s="197" t="s">
        <v>1213</v>
      </c>
      <c r="I173" s="197" t="s">
        <v>1156</v>
      </c>
      <c r="J173" s="197"/>
      <c r="K173" s="241"/>
    </row>
    <row r="174" spans="2:11" customFormat="1" ht="15" customHeight="1">
      <c r="B174" s="220"/>
      <c r="C174" s="197" t="s">
        <v>1165</v>
      </c>
      <c r="D174" s="197"/>
      <c r="E174" s="197"/>
      <c r="F174" s="218" t="s">
        <v>1152</v>
      </c>
      <c r="G174" s="197"/>
      <c r="H174" s="197" t="s">
        <v>1213</v>
      </c>
      <c r="I174" s="197" t="s">
        <v>1148</v>
      </c>
      <c r="J174" s="197">
        <v>50</v>
      </c>
      <c r="K174" s="241"/>
    </row>
    <row r="175" spans="2:11" customFormat="1" ht="15" customHeight="1">
      <c r="B175" s="220"/>
      <c r="C175" s="197" t="s">
        <v>1173</v>
      </c>
      <c r="D175" s="197"/>
      <c r="E175" s="197"/>
      <c r="F175" s="218" t="s">
        <v>1152</v>
      </c>
      <c r="G175" s="197"/>
      <c r="H175" s="197" t="s">
        <v>1213</v>
      </c>
      <c r="I175" s="197" t="s">
        <v>1148</v>
      </c>
      <c r="J175" s="197">
        <v>50</v>
      </c>
      <c r="K175" s="241"/>
    </row>
    <row r="176" spans="2:11" customFormat="1" ht="15" customHeight="1">
      <c r="B176" s="220"/>
      <c r="C176" s="197" t="s">
        <v>1171</v>
      </c>
      <c r="D176" s="197"/>
      <c r="E176" s="197"/>
      <c r="F176" s="218" t="s">
        <v>1152</v>
      </c>
      <c r="G176" s="197"/>
      <c r="H176" s="197" t="s">
        <v>1213</v>
      </c>
      <c r="I176" s="197" t="s">
        <v>1148</v>
      </c>
      <c r="J176" s="197">
        <v>50</v>
      </c>
      <c r="K176" s="241"/>
    </row>
    <row r="177" spans="2:11" customFormat="1" ht="15" customHeight="1">
      <c r="B177" s="220"/>
      <c r="C177" s="197" t="s">
        <v>106</v>
      </c>
      <c r="D177" s="197"/>
      <c r="E177" s="197"/>
      <c r="F177" s="218" t="s">
        <v>1146</v>
      </c>
      <c r="G177" s="197"/>
      <c r="H177" s="197" t="s">
        <v>1214</v>
      </c>
      <c r="I177" s="197" t="s">
        <v>1215</v>
      </c>
      <c r="J177" s="197"/>
      <c r="K177" s="241"/>
    </row>
    <row r="178" spans="2:11" customFormat="1" ht="15" customHeight="1">
      <c r="B178" s="220"/>
      <c r="C178" s="197" t="s">
        <v>57</v>
      </c>
      <c r="D178" s="197"/>
      <c r="E178" s="197"/>
      <c r="F178" s="218" t="s">
        <v>1146</v>
      </c>
      <c r="G178" s="197"/>
      <c r="H178" s="197" t="s">
        <v>1216</v>
      </c>
      <c r="I178" s="197" t="s">
        <v>1217</v>
      </c>
      <c r="J178" s="197">
        <v>1</v>
      </c>
      <c r="K178" s="241"/>
    </row>
    <row r="179" spans="2:11" customFormat="1" ht="15" customHeight="1">
      <c r="B179" s="220"/>
      <c r="C179" s="197" t="s">
        <v>53</v>
      </c>
      <c r="D179" s="197"/>
      <c r="E179" s="197"/>
      <c r="F179" s="218" t="s">
        <v>1146</v>
      </c>
      <c r="G179" s="197"/>
      <c r="H179" s="197" t="s">
        <v>1218</v>
      </c>
      <c r="I179" s="197" t="s">
        <v>1148</v>
      </c>
      <c r="J179" s="197">
        <v>20</v>
      </c>
      <c r="K179" s="241"/>
    </row>
    <row r="180" spans="2:11" customFormat="1" ht="15" customHeight="1">
      <c r="B180" s="220"/>
      <c r="C180" s="197" t="s">
        <v>54</v>
      </c>
      <c r="D180" s="197"/>
      <c r="E180" s="197"/>
      <c r="F180" s="218" t="s">
        <v>1146</v>
      </c>
      <c r="G180" s="197"/>
      <c r="H180" s="197" t="s">
        <v>1219</v>
      </c>
      <c r="I180" s="197" t="s">
        <v>1148</v>
      </c>
      <c r="J180" s="197">
        <v>255</v>
      </c>
      <c r="K180" s="241"/>
    </row>
    <row r="181" spans="2:11" customFormat="1" ht="15" customHeight="1">
      <c r="B181" s="220"/>
      <c r="C181" s="197" t="s">
        <v>107</v>
      </c>
      <c r="D181" s="197"/>
      <c r="E181" s="197"/>
      <c r="F181" s="218" t="s">
        <v>1146</v>
      </c>
      <c r="G181" s="197"/>
      <c r="H181" s="197" t="s">
        <v>1110</v>
      </c>
      <c r="I181" s="197" t="s">
        <v>1148</v>
      </c>
      <c r="J181" s="197">
        <v>10</v>
      </c>
      <c r="K181" s="241"/>
    </row>
    <row r="182" spans="2:11" customFormat="1" ht="15" customHeight="1">
      <c r="B182" s="220"/>
      <c r="C182" s="197" t="s">
        <v>108</v>
      </c>
      <c r="D182" s="197"/>
      <c r="E182" s="197"/>
      <c r="F182" s="218" t="s">
        <v>1146</v>
      </c>
      <c r="G182" s="197"/>
      <c r="H182" s="197" t="s">
        <v>1220</v>
      </c>
      <c r="I182" s="197" t="s">
        <v>1181</v>
      </c>
      <c r="J182" s="197"/>
      <c r="K182" s="241"/>
    </row>
    <row r="183" spans="2:11" customFormat="1" ht="15" customHeight="1">
      <c r="B183" s="220"/>
      <c r="C183" s="197" t="s">
        <v>1221</v>
      </c>
      <c r="D183" s="197"/>
      <c r="E183" s="197"/>
      <c r="F183" s="218" t="s">
        <v>1146</v>
      </c>
      <c r="G183" s="197"/>
      <c r="H183" s="197" t="s">
        <v>1222</v>
      </c>
      <c r="I183" s="197" t="s">
        <v>1181</v>
      </c>
      <c r="J183" s="197"/>
      <c r="K183" s="241"/>
    </row>
    <row r="184" spans="2:11" customFormat="1" ht="15" customHeight="1">
      <c r="B184" s="220"/>
      <c r="C184" s="197" t="s">
        <v>1210</v>
      </c>
      <c r="D184" s="197"/>
      <c r="E184" s="197"/>
      <c r="F184" s="218" t="s">
        <v>1146</v>
      </c>
      <c r="G184" s="197"/>
      <c r="H184" s="197" t="s">
        <v>1223</v>
      </c>
      <c r="I184" s="197" t="s">
        <v>1181</v>
      </c>
      <c r="J184" s="197"/>
      <c r="K184" s="241"/>
    </row>
    <row r="185" spans="2:11" customFormat="1" ht="15" customHeight="1">
      <c r="B185" s="220"/>
      <c r="C185" s="197" t="s">
        <v>110</v>
      </c>
      <c r="D185" s="197"/>
      <c r="E185" s="197"/>
      <c r="F185" s="218" t="s">
        <v>1152</v>
      </c>
      <c r="G185" s="197"/>
      <c r="H185" s="197" t="s">
        <v>1224</v>
      </c>
      <c r="I185" s="197" t="s">
        <v>1148</v>
      </c>
      <c r="J185" s="197">
        <v>50</v>
      </c>
      <c r="K185" s="241"/>
    </row>
    <row r="186" spans="2:11" customFormat="1" ht="15" customHeight="1">
      <c r="B186" s="220"/>
      <c r="C186" s="197" t="s">
        <v>1225</v>
      </c>
      <c r="D186" s="197"/>
      <c r="E186" s="197"/>
      <c r="F186" s="218" t="s">
        <v>1152</v>
      </c>
      <c r="G186" s="197"/>
      <c r="H186" s="197" t="s">
        <v>1226</v>
      </c>
      <c r="I186" s="197" t="s">
        <v>1227</v>
      </c>
      <c r="J186" s="197"/>
      <c r="K186" s="241"/>
    </row>
    <row r="187" spans="2:11" customFormat="1" ht="15" customHeight="1">
      <c r="B187" s="220"/>
      <c r="C187" s="197" t="s">
        <v>1228</v>
      </c>
      <c r="D187" s="197"/>
      <c r="E187" s="197"/>
      <c r="F187" s="218" t="s">
        <v>1152</v>
      </c>
      <c r="G187" s="197"/>
      <c r="H187" s="197" t="s">
        <v>1229</v>
      </c>
      <c r="I187" s="197" t="s">
        <v>1227</v>
      </c>
      <c r="J187" s="197"/>
      <c r="K187" s="241"/>
    </row>
    <row r="188" spans="2:11" customFormat="1" ht="15" customHeight="1">
      <c r="B188" s="220"/>
      <c r="C188" s="197" t="s">
        <v>1230</v>
      </c>
      <c r="D188" s="197"/>
      <c r="E188" s="197"/>
      <c r="F188" s="218" t="s">
        <v>1152</v>
      </c>
      <c r="G188" s="197"/>
      <c r="H188" s="197" t="s">
        <v>1231</v>
      </c>
      <c r="I188" s="197" t="s">
        <v>1227</v>
      </c>
      <c r="J188" s="197"/>
      <c r="K188" s="241"/>
    </row>
    <row r="189" spans="2:11" customFormat="1" ht="15" customHeight="1">
      <c r="B189" s="220"/>
      <c r="C189" s="254" t="s">
        <v>1232</v>
      </c>
      <c r="D189" s="197"/>
      <c r="E189" s="197"/>
      <c r="F189" s="218" t="s">
        <v>1152</v>
      </c>
      <c r="G189" s="197"/>
      <c r="H189" s="197" t="s">
        <v>1233</v>
      </c>
      <c r="I189" s="197" t="s">
        <v>1234</v>
      </c>
      <c r="J189" s="255" t="s">
        <v>1235</v>
      </c>
      <c r="K189" s="241"/>
    </row>
    <row r="190" spans="2:11" customFormat="1" ht="15" customHeight="1">
      <c r="B190" s="220"/>
      <c r="C190" s="254" t="s">
        <v>42</v>
      </c>
      <c r="D190" s="197"/>
      <c r="E190" s="197"/>
      <c r="F190" s="218" t="s">
        <v>1146</v>
      </c>
      <c r="G190" s="197"/>
      <c r="H190" s="194" t="s">
        <v>1236</v>
      </c>
      <c r="I190" s="197" t="s">
        <v>1237</v>
      </c>
      <c r="J190" s="197"/>
      <c r="K190" s="241"/>
    </row>
    <row r="191" spans="2:11" customFormat="1" ht="15" customHeight="1">
      <c r="B191" s="220"/>
      <c r="C191" s="254" t="s">
        <v>1238</v>
      </c>
      <c r="D191" s="197"/>
      <c r="E191" s="197"/>
      <c r="F191" s="218" t="s">
        <v>1146</v>
      </c>
      <c r="G191" s="197"/>
      <c r="H191" s="197" t="s">
        <v>1239</v>
      </c>
      <c r="I191" s="197" t="s">
        <v>1181</v>
      </c>
      <c r="J191" s="197"/>
      <c r="K191" s="241"/>
    </row>
    <row r="192" spans="2:11" customFormat="1" ht="15" customHeight="1">
      <c r="B192" s="220"/>
      <c r="C192" s="254" t="s">
        <v>1240</v>
      </c>
      <c r="D192" s="197"/>
      <c r="E192" s="197"/>
      <c r="F192" s="218" t="s">
        <v>1146</v>
      </c>
      <c r="G192" s="197"/>
      <c r="H192" s="197" t="s">
        <v>1241</v>
      </c>
      <c r="I192" s="197" t="s">
        <v>1181</v>
      </c>
      <c r="J192" s="197"/>
      <c r="K192" s="241"/>
    </row>
    <row r="193" spans="2:11" customFormat="1" ht="15" customHeight="1">
      <c r="B193" s="220"/>
      <c r="C193" s="254" t="s">
        <v>1242</v>
      </c>
      <c r="D193" s="197"/>
      <c r="E193" s="197"/>
      <c r="F193" s="218" t="s">
        <v>1152</v>
      </c>
      <c r="G193" s="197"/>
      <c r="H193" s="197" t="s">
        <v>1243</v>
      </c>
      <c r="I193" s="197" t="s">
        <v>1181</v>
      </c>
      <c r="J193" s="197"/>
      <c r="K193" s="241"/>
    </row>
    <row r="194" spans="2:11" customFormat="1" ht="15" customHeight="1">
      <c r="B194" s="247"/>
      <c r="C194" s="256"/>
      <c r="D194" s="227"/>
      <c r="E194" s="227"/>
      <c r="F194" s="227"/>
      <c r="G194" s="227"/>
      <c r="H194" s="227"/>
      <c r="I194" s="227"/>
      <c r="J194" s="227"/>
      <c r="K194" s="248"/>
    </row>
    <row r="195" spans="2:11" customFormat="1" ht="18.75" customHeight="1">
      <c r="B195" s="229"/>
      <c r="C195" s="239"/>
      <c r="D195" s="239"/>
      <c r="E195" s="239"/>
      <c r="F195" s="249"/>
      <c r="G195" s="239"/>
      <c r="H195" s="239"/>
      <c r="I195" s="239"/>
      <c r="J195" s="239"/>
      <c r="K195" s="229"/>
    </row>
    <row r="196" spans="2:11" customFormat="1" ht="18.75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customFormat="1" ht="18.75" customHeight="1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</row>
    <row r="198" spans="2:11" customFormat="1" ht="12">
      <c r="B198" s="186"/>
      <c r="C198" s="187"/>
      <c r="D198" s="187"/>
      <c r="E198" s="187"/>
      <c r="F198" s="187"/>
      <c r="G198" s="187"/>
      <c r="H198" s="187"/>
      <c r="I198" s="187"/>
      <c r="J198" s="187"/>
      <c r="K198" s="188"/>
    </row>
    <row r="199" spans="2:11" customFormat="1" ht="20.5">
      <c r="B199" s="189"/>
      <c r="C199" s="306" t="s">
        <v>1244</v>
      </c>
      <c r="D199" s="306"/>
      <c r="E199" s="306"/>
      <c r="F199" s="306"/>
      <c r="G199" s="306"/>
      <c r="H199" s="306"/>
      <c r="I199" s="306"/>
      <c r="J199" s="306"/>
      <c r="K199" s="190"/>
    </row>
    <row r="200" spans="2:11" customFormat="1" ht="25.5" customHeight="1">
      <c r="B200" s="189"/>
      <c r="C200" s="257" t="s">
        <v>1245</v>
      </c>
      <c r="D200" s="257"/>
      <c r="E200" s="257"/>
      <c r="F200" s="257" t="s">
        <v>1246</v>
      </c>
      <c r="G200" s="258"/>
      <c r="H200" s="307" t="s">
        <v>1247</v>
      </c>
      <c r="I200" s="307"/>
      <c r="J200" s="307"/>
      <c r="K200" s="190"/>
    </row>
    <row r="201" spans="2:11" customFormat="1" ht="5.25" customHeight="1">
      <c r="B201" s="220"/>
      <c r="C201" s="215"/>
      <c r="D201" s="215"/>
      <c r="E201" s="215"/>
      <c r="F201" s="215"/>
      <c r="G201" s="239"/>
      <c r="H201" s="215"/>
      <c r="I201" s="215"/>
      <c r="J201" s="215"/>
      <c r="K201" s="241"/>
    </row>
    <row r="202" spans="2:11" customFormat="1" ht="15" customHeight="1">
      <c r="B202" s="220"/>
      <c r="C202" s="197" t="s">
        <v>1237</v>
      </c>
      <c r="D202" s="197"/>
      <c r="E202" s="197"/>
      <c r="F202" s="218" t="s">
        <v>43</v>
      </c>
      <c r="G202" s="197"/>
      <c r="H202" s="308" t="s">
        <v>1248</v>
      </c>
      <c r="I202" s="308"/>
      <c r="J202" s="308"/>
      <c r="K202" s="241"/>
    </row>
    <row r="203" spans="2:11" customFormat="1" ht="15" customHeight="1">
      <c r="B203" s="220"/>
      <c r="C203" s="197"/>
      <c r="D203" s="197"/>
      <c r="E203" s="197"/>
      <c r="F203" s="218" t="s">
        <v>44</v>
      </c>
      <c r="G203" s="197"/>
      <c r="H203" s="308" t="s">
        <v>1249</v>
      </c>
      <c r="I203" s="308"/>
      <c r="J203" s="308"/>
      <c r="K203" s="241"/>
    </row>
    <row r="204" spans="2:11" customFormat="1" ht="15" customHeight="1">
      <c r="B204" s="220"/>
      <c r="C204" s="197"/>
      <c r="D204" s="197"/>
      <c r="E204" s="197"/>
      <c r="F204" s="218" t="s">
        <v>47</v>
      </c>
      <c r="G204" s="197"/>
      <c r="H204" s="308" t="s">
        <v>1250</v>
      </c>
      <c r="I204" s="308"/>
      <c r="J204" s="308"/>
      <c r="K204" s="241"/>
    </row>
    <row r="205" spans="2:11" customFormat="1" ht="15" customHeight="1">
      <c r="B205" s="220"/>
      <c r="C205" s="197"/>
      <c r="D205" s="197"/>
      <c r="E205" s="197"/>
      <c r="F205" s="218" t="s">
        <v>45</v>
      </c>
      <c r="G205" s="197"/>
      <c r="H205" s="308" t="s">
        <v>1251</v>
      </c>
      <c r="I205" s="308"/>
      <c r="J205" s="308"/>
      <c r="K205" s="241"/>
    </row>
    <row r="206" spans="2:11" customFormat="1" ht="15" customHeight="1">
      <c r="B206" s="220"/>
      <c r="C206" s="197"/>
      <c r="D206" s="197"/>
      <c r="E206" s="197"/>
      <c r="F206" s="218" t="s">
        <v>46</v>
      </c>
      <c r="G206" s="197"/>
      <c r="H206" s="308" t="s">
        <v>1252</v>
      </c>
      <c r="I206" s="308"/>
      <c r="J206" s="308"/>
      <c r="K206" s="241"/>
    </row>
    <row r="207" spans="2:11" customFormat="1" ht="15" customHeight="1">
      <c r="B207" s="220"/>
      <c r="C207" s="197"/>
      <c r="D207" s="197"/>
      <c r="E207" s="197"/>
      <c r="F207" s="218"/>
      <c r="G207" s="197"/>
      <c r="H207" s="197"/>
      <c r="I207" s="197"/>
      <c r="J207" s="197"/>
      <c r="K207" s="241"/>
    </row>
    <row r="208" spans="2:11" customFormat="1" ht="15" customHeight="1">
      <c r="B208" s="220"/>
      <c r="C208" s="197" t="s">
        <v>1193</v>
      </c>
      <c r="D208" s="197"/>
      <c r="E208" s="197"/>
      <c r="F208" s="218" t="s">
        <v>79</v>
      </c>
      <c r="G208" s="197"/>
      <c r="H208" s="308" t="s">
        <v>1253</v>
      </c>
      <c r="I208" s="308"/>
      <c r="J208" s="308"/>
      <c r="K208" s="241"/>
    </row>
    <row r="209" spans="2:11" customFormat="1" ht="15" customHeight="1">
      <c r="B209" s="220"/>
      <c r="C209" s="197"/>
      <c r="D209" s="197"/>
      <c r="E209" s="197"/>
      <c r="F209" s="218" t="s">
        <v>1088</v>
      </c>
      <c r="G209" s="197"/>
      <c r="H209" s="308" t="s">
        <v>1089</v>
      </c>
      <c r="I209" s="308"/>
      <c r="J209" s="308"/>
      <c r="K209" s="241"/>
    </row>
    <row r="210" spans="2:11" customFormat="1" ht="15" customHeight="1">
      <c r="B210" s="220"/>
      <c r="C210" s="197"/>
      <c r="D210" s="197"/>
      <c r="E210" s="197"/>
      <c r="F210" s="218" t="s">
        <v>1086</v>
      </c>
      <c r="G210" s="197"/>
      <c r="H210" s="308" t="s">
        <v>1254</v>
      </c>
      <c r="I210" s="308"/>
      <c r="J210" s="308"/>
      <c r="K210" s="241"/>
    </row>
    <row r="211" spans="2:11" customFormat="1" ht="15" customHeight="1">
      <c r="B211" s="259"/>
      <c r="C211" s="197"/>
      <c r="D211" s="197"/>
      <c r="E211" s="197"/>
      <c r="F211" s="218" t="s">
        <v>1090</v>
      </c>
      <c r="G211" s="254"/>
      <c r="H211" s="309" t="s">
        <v>1091</v>
      </c>
      <c r="I211" s="309"/>
      <c r="J211" s="309"/>
      <c r="K211" s="260"/>
    </row>
    <row r="212" spans="2:11" customFormat="1" ht="15" customHeight="1">
      <c r="B212" s="259"/>
      <c r="C212" s="197"/>
      <c r="D212" s="197"/>
      <c r="E212" s="197"/>
      <c r="F212" s="218" t="s">
        <v>1092</v>
      </c>
      <c r="G212" s="254"/>
      <c r="H212" s="309" t="s">
        <v>1058</v>
      </c>
      <c r="I212" s="309"/>
      <c r="J212" s="309"/>
      <c r="K212" s="260"/>
    </row>
    <row r="213" spans="2:11" customFormat="1" ht="15" customHeight="1">
      <c r="B213" s="259"/>
      <c r="C213" s="197"/>
      <c r="D213" s="197"/>
      <c r="E213" s="197"/>
      <c r="F213" s="218"/>
      <c r="G213" s="254"/>
      <c r="H213" s="245"/>
      <c r="I213" s="245"/>
      <c r="J213" s="245"/>
      <c r="K213" s="260"/>
    </row>
    <row r="214" spans="2:11" customFormat="1" ht="15" customHeight="1">
      <c r="B214" s="259"/>
      <c r="C214" s="197" t="s">
        <v>1217</v>
      </c>
      <c r="D214" s="197"/>
      <c r="E214" s="197"/>
      <c r="F214" s="218">
        <v>1</v>
      </c>
      <c r="G214" s="254"/>
      <c r="H214" s="309" t="s">
        <v>1255</v>
      </c>
      <c r="I214" s="309"/>
      <c r="J214" s="309"/>
      <c r="K214" s="260"/>
    </row>
    <row r="215" spans="2:11" customFormat="1" ht="15" customHeight="1">
      <c r="B215" s="259"/>
      <c r="C215" s="197"/>
      <c r="D215" s="197"/>
      <c r="E215" s="197"/>
      <c r="F215" s="218">
        <v>2</v>
      </c>
      <c r="G215" s="254"/>
      <c r="H215" s="309" t="s">
        <v>1256</v>
      </c>
      <c r="I215" s="309"/>
      <c r="J215" s="309"/>
      <c r="K215" s="260"/>
    </row>
    <row r="216" spans="2:11" customFormat="1" ht="15" customHeight="1">
      <c r="B216" s="259"/>
      <c r="C216" s="197"/>
      <c r="D216" s="197"/>
      <c r="E216" s="197"/>
      <c r="F216" s="218">
        <v>3</v>
      </c>
      <c r="G216" s="254"/>
      <c r="H216" s="309" t="s">
        <v>1257</v>
      </c>
      <c r="I216" s="309"/>
      <c r="J216" s="309"/>
      <c r="K216" s="260"/>
    </row>
    <row r="217" spans="2:11" customFormat="1" ht="15" customHeight="1">
      <c r="B217" s="259"/>
      <c r="C217" s="197"/>
      <c r="D217" s="197"/>
      <c r="E217" s="197"/>
      <c r="F217" s="218">
        <v>4</v>
      </c>
      <c r="G217" s="254"/>
      <c r="H217" s="309" t="s">
        <v>1258</v>
      </c>
      <c r="I217" s="309"/>
      <c r="J217" s="309"/>
      <c r="K217" s="260"/>
    </row>
    <row r="218" spans="2:11" customFormat="1" ht="12.75" customHeight="1">
      <c r="B218" s="261"/>
      <c r="C218" s="262"/>
      <c r="D218" s="262"/>
      <c r="E218" s="262"/>
      <c r="F218" s="262"/>
      <c r="G218" s="262"/>
      <c r="H218" s="262"/>
      <c r="I218" s="262"/>
      <c r="J218" s="262"/>
      <c r="K218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101 - Objekty pozemníc...</vt:lpstr>
      <vt:lpstr>SO 201 - Opěrná zeď</vt:lpstr>
      <vt:lpstr>VRN - Vedlejší rozpočtové...</vt:lpstr>
      <vt:lpstr>Pokyny pro vyplnění</vt:lpstr>
      <vt:lpstr>'Rekapitulace stavby'!Názvy_tisku</vt:lpstr>
      <vt:lpstr>'SO 101 - Objekty pozemníc...'!Názvy_tisku</vt:lpstr>
      <vt:lpstr>'SO 201 - Opěrná zeď'!Názvy_tisku</vt:lpstr>
      <vt:lpstr>'VRN - Vedlejší rozpočtové...'!Názvy_tisku</vt:lpstr>
      <vt:lpstr>'Pokyny pro vyplnění'!Oblast_tisku</vt:lpstr>
      <vt:lpstr>'Rekapitulace stavby'!Oblast_tisku</vt:lpstr>
      <vt:lpstr>'SO 101 - Objekty pozemníc...'!Oblast_tisku</vt:lpstr>
      <vt:lpstr>'SO 201 - Opěrná zeď'!Oblast_tisku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Pirklová Eva</dc:creator>
  <cp:lastModifiedBy>Pohunek Miloslav</cp:lastModifiedBy>
  <dcterms:created xsi:type="dcterms:W3CDTF">2023-11-23T10:35:40Z</dcterms:created>
  <dcterms:modified xsi:type="dcterms:W3CDTF">2024-01-24T13:28:18Z</dcterms:modified>
</cp:coreProperties>
</file>