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bocanekm" reservationPassword="0"/>
  <workbookPr/>
  <bookViews>
    <workbookView xWindow="240" yWindow="120" windowWidth="14940" windowHeight="9225" activeTab="0"/>
  </bookViews>
  <sheets>
    <sheet name="Rekapitulace" sheetId="1" r:id="rId1"/>
    <sheet name="000" sheetId="2" r:id="rId2"/>
    <sheet name="101" sheetId="3" r:id="rId3"/>
    <sheet name="102" sheetId="4" r:id="rId4"/>
    <sheet name="103" sheetId="5" r:id="rId5"/>
    <sheet name="104" sheetId="6" r:id="rId6"/>
    <sheet name="107" sheetId="7" r:id="rId7"/>
    <sheet name="111" sheetId="8" r:id="rId8"/>
    <sheet name="112" sheetId="9" r:id="rId9"/>
    <sheet name="113" sheetId="10" r:id="rId10"/>
    <sheet name="114" sheetId="11" r:id="rId11"/>
    <sheet name="130" sheetId="12" r:id="rId12"/>
    <sheet name="201" sheetId="13" r:id="rId13"/>
    <sheet name="320" sheetId="14" r:id="rId14"/>
    <sheet name="321" sheetId="15" r:id="rId15"/>
    <sheet name="330" sheetId="16" r:id="rId16"/>
    <sheet name="430" sheetId="17" r:id="rId17"/>
    <sheet name="431" sheetId="18" r:id="rId18"/>
    <sheet name="801" sheetId="19" r:id="rId19"/>
    <sheet name="810.2" sheetId="20" r:id="rId20"/>
    <sheet name="830" sheetId="21" r:id="rId21"/>
  </sheets>
  <definedNames/>
  <calcPr/>
  <webPublishing/>
</workbook>
</file>

<file path=xl/sharedStrings.xml><?xml version="1.0" encoding="utf-8"?>
<sst xmlns="http://schemas.openxmlformats.org/spreadsheetml/2006/main" count="8066" uniqueCount="1431">
  <si>
    <t xml:space="preserve">Firma: </t>
  </si>
  <si>
    <t>Rekapitulace ceny</t>
  </si>
  <si>
    <t>Stavba: 20-318-2 - Propojení průmyslové zóny Plazy s MÚK Kosmonosy - prodloužení silnice III/0164</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</si>
  <si>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</si>
  <si>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</si>
  <si>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</si>
  <si>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</si>
  <si>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</si>
  <si>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</si>
  <si>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</si>
  <si>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</si>
  <si>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</si>
  <si>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</si>
  <si>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</si>
  <si>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</si>
  <si>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20-318-2</t>
  </si>
  <si>
    <t>Propojení průmyslové zóny Plazy s MÚK Kosmonosy - prodloužení silnice III/0164</t>
  </si>
  <si>
    <t>O</t>
  </si>
  <si>
    <t>Rozpočet:</t>
  </si>
  <si>
    <t>0,00</t>
  </si>
  <si>
    <t>15,00</t>
  </si>
  <si>
    <t>21,00</t>
  </si>
  <si>
    <t>3</t>
  </si>
  <si>
    <t>2</t>
  </si>
  <si>
    <t>000</t>
  </si>
  <si>
    <t>Vedlejší a ostatní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</si>
  <si>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</si>
  <si>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</si>
  <si>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</si>
  <si>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</si>
  <si>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</si>
  <si>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</si>
  <si>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</si>
  <si>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</si>
  <si>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</si>
  <si>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</si>
  <si>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</si>
  <si>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</si>
  <si>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</si>
  <si>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</si>
  <si>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</si>
  <si>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</si>
  <si>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</si>
  <si>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</si>
  <si>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</si>
  <si>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</si>
  <si>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02620</t>
  </si>
  <si>
    <t/>
  </si>
  <si>
    <t>ZKOUŠENÍ KONSTRUKCÍ A PRACÍ NEZÁVISLOU ZKUŠEBNOU</t>
  </si>
  <si>
    <t>KPL</t>
  </si>
  <si>
    <t>PP</t>
  </si>
  <si>
    <t>průkazní a kontrolní zkoušky dle příslušných kapitol TKP a ZTKP akreditovanou nezávislou zkušebnou odsouhlasenou objednatelem.</t>
  </si>
  <si>
    <t>VV</t>
  </si>
  <si>
    <t>TS</t>
  </si>
  <si>
    <t>zahrnuje veškeré náklady spojené s objednatelem požadovanými zkouškami</t>
  </si>
  <si>
    <t>02710</t>
  </si>
  <si>
    <t>POMOC PRÁCE ZŘÍZ NEBO ZAJIŠŤ OBJÍŽĎKY A PŘÍSTUP CESTY</t>
  </si>
  <si>
    <t>případné DIO včetně zajištění vydání všech potřebných rozhodnutí a stanovení pro přechodnou 
případná úpravu provozu na pozemních komunikacích</t>
  </si>
  <si>
    <t>zahrnuje veškeré náklady spojené s objednatelem požadovanými zařízeními</t>
  </si>
  <si>
    <t>02730</t>
  </si>
  <si>
    <t>POMOC PRÁCE ZŘÍZ NEBO ZAJIŠŤ OCHRANU INŽENÝRSKÝCH SÍTÍ</t>
  </si>
  <si>
    <t>zajištění vytýčení veškerých stávajících inženýrských sítí (včetně úhrady za vytýčení), odpovědnost za jejich neporušení během výstavby a zpětné předání pro všechny SO jejich správcům.</t>
  </si>
  <si>
    <t>02851</t>
  </si>
  <si>
    <t>PRŮZKUMNÉ PRÁCE DIAGNOSTIKY KONSTRUKCÍ NA POVRCHU</t>
  </si>
  <si>
    <t>pasportizace okolních staveb a pozemků před zahájením prací a po dokončení prací</t>
  </si>
  <si>
    <t>zahrnuje veškeré náklady spojené s objednatelem požadovanými pracemi</t>
  </si>
  <si>
    <t>02910</t>
  </si>
  <si>
    <t>OSTATNÍ POŽADAVKY - ZEMĚMĚŘIČSKÁ MĚŘENÍ</t>
  </si>
  <si>
    <t>- geodetické vytýčení prostoru staveniště v terénu před zahájením stavebních prací  
(vytýčení hranic trvalého i dočasného záboru), včetně soustavného vytyčování  
zřetelného označení obvodu staveniště  
- veškeré geodetické práce v průběhu výstavby pro všechny SO</t>
  </si>
  <si>
    <t>zahrnuje veškeré náklady spojené s objednatelem požadovanými pracemi,   
- pro stanovení orientační investorské ceny určete jednotkovou cenu jako 1% odhadované ceny stavby</t>
  </si>
  <si>
    <t>029113</t>
  </si>
  <si>
    <t>OSTATNÍ POŽADAVKY - GEODETICKÉ ZAMĚŘENÍ - CELKY</t>
  </si>
  <si>
    <t>KUS</t>
  </si>
  <si>
    <t>- zaměření skutečného provedení stavby</t>
  </si>
  <si>
    <t>7</t>
  </si>
  <si>
    <t>02914</t>
  </si>
  <si>
    <t>OSTATNÍ POŽADAVKY - BOD ZÁKLADNÍ VYTYČOVACÍ SÍTĚ</t>
  </si>
  <si>
    <t>dle projektu ZVS: 12 =12,000 [A]</t>
  </si>
  <si>
    <t>oceněno jako celková částka ze samostatného soupisu prací jako nedílné součásti projektu základní vytyčovací sítě</t>
  </si>
  <si>
    <t>8</t>
  </si>
  <si>
    <t>02943</t>
  </si>
  <si>
    <t>OSTATNÍ POŽADAVKY - VYPRACOVÁNÍ RDS</t>
  </si>
  <si>
    <t>Realizační dokumentace stavby (dále jen „RDS“) dle Směrnice pro dokumentaci staveb pozemních komunikací. Součástí je předán dokumentace v tištěné podobě a předání 1 x v elektronické podobě (rozsah a uspořádání odpovídající podobě tištěné) v uzavřeném (PDF) a otevřeném formátu (DWG, XLS, DOC, apod.). Kompletní pro všechny SO.</t>
  </si>
  <si>
    <t>02944</t>
  </si>
  <si>
    <t>OSTAT POŽADAVKY - DOKUMENTACE SKUTEČ PROVEDENÍ V DIGIT FORMĚ</t>
  </si>
  <si>
    <t>Dokumentace skutečného provedení stavby ve smyslu § 125 odst. 6 stavebního zákona, dle Směrnice pro dokumentaci staveb pozemních komunikací. Součástí je předání dokumentace v tištěné podobě (3 paré) a  předání 1 x v digitální podobě (rozsah a uspořádání odpovídající podobě tištěné) v uzavřeném (PDF) a otevřeném formátu (DWG, XLS, DOC, apod.). Kompletní pro všechny trvalé SO.</t>
  </si>
  <si>
    <t>02945</t>
  </si>
  <si>
    <t>OSTAT POŽADAVKY - GEOMETRICKÝ PLÁN</t>
  </si>
  <si>
    <t>HM</t>
  </si>
  <si>
    <t>Vypracování geometrického plánu (dále jen GP) dokončené stavby.  
- počet plánů : dle počtu vlastníků pozemků ( 1 vlastník = 4+2 paré GP),   
Pozn.:  GP bude mít náležitosti stanovené zvláštními předpisy , zejména Vyhláškou č. 26/2007 Sb., bude ověřen oprávněným zeměměřičským inženýrem a bude potvrzen příslušným katastrálním úřadem. GP bude způsobilý k majetkoprávnímu vypořádání. Obdobným způsobem budou zajištěny a předány rovněž GP pro případné zřízení věcných břemen (přeložky inž. sítí). GP musí být před konečným vyhotovením předány objednateli k odsouhlasení. Zaměřené hranice budou vytýčeny mezníky.</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</si>
  <si>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</si>
  <si>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11</t>
  </si>
  <si>
    <t>02990</t>
  </si>
  <si>
    <t>OSTATNÍ POŽADAVKY - INFORMAČNÍ TABULE</t>
  </si>
  <si>
    <t>Místo realizace projektu bude osazeno: 
dvěma velkoplošnými reklamními panely/billboardy dle pravidel publicity dotačního příslušného dotačního programu, po schválení objednatelem. Bude se jednat o pronájem,  – výrobu, montáž a demontáž si zajistí zhotovitel stavebních prací.  
2=2,000 [A]</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</si>
  <si>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</si>
  <si>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12</t>
  </si>
  <si>
    <t>03100</t>
  </si>
  <si>
    <t>ZAŘÍZENÍ STAVENIŠTĚ - ZŘÍZENÍ, PROVOZ, DEMONTÁŽ</t>
  </si>
  <si>
    <t>Kompletní zařízení staveniště pro celou stavbu  včetně zajištění potřebných povolení a rozhodnutí.   
Položka zahrnuje náklady spojené se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</si>
  <si>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zahrnuje objednatelem povolené náklady na pořízení (event. pronájem), provozování, udržování a likvidaci zhotovitelova zařízení</t>
  </si>
  <si>
    <t>13</t>
  </si>
  <si>
    <t>03710</t>
  </si>
  <si>
    <t>POMOC PRÁCE ZAJIŠŤ NEBO ZŘÍZ OBJÍŽĎKY A PŘÍSTUP CESTY</t>
  </si>
  <si>
    <t>Oprava objízdných a návozních tras (komunikací dotčených stavbou) včetně pasportu před a po stavbě. 
Povinná pevná částka pro všechny zhotovitele ve výši 2 500 000,- Kč  
Bude čerpáno se souhlasem TDI a zástupcem KSUS.</t>
  </si>
  <si>
    <t>zahrnuje objednatelem povolené náklady na požadovaná zařízení zhotovitele</t>
  </si>
  <si>
    <t>101</t>
  </si>
  <si>
    <t>Prodloužení silnice III/0164</t>
  </si>
  <si>
    <t>014102</t>
  </si>
  <si>
    <t>POPLATKY ZA SKLÁDKU</t>
  </si>
  <si>
    <t>T</t>
  </si>
  <si>
    <t>zemina, drn</t>
  </si>
  <si>
    <t>na skládku, 2,0 t/m3: 
- dle pol.č.11130: 690 * 0,1 * 2,0 =138,000 [A]</t>
  </si>
  <si>
    <t>zahrnuje veškeré poplatky provozovateli skládky související s uložením odpadu na skládce.</t>
  </si>
  <si>
    <t>Zemní práce</t>
  </si>
  <si>
    <t>11130</t>
  </si>
  <si>
    <t>SEJMUTÍ DRNU</t>
  </si>
  <si>
    <t>M2</t>
  </si>
  <si>
    <t>v tl. 0.10 m, včetně odvozu na skládku, skládkovné v pol. 014101, 
zahrnuje i plochy pod SO 111 a 320</t>
  </si>
  <si>
    <t>ze situace: 
km ZÚ-0,113: 40,0  =40,000 [A] 
km 0,113-KÚ: 650  =650,000 [B] 
Celkem: A+B=690,000 [C] m2</t>
  </si>
  <si>
    <t>včetně vodorovné dopravy  a uložení na skládku</t>
  </si>
  <si>
    <t>113765</t>
  </si>
  <si>
    <t>FRÉZOVÁNÍ DRÁŽKY PRŮŘEZU DO 600MM2 V ASFALTOVÉ VOZOVCE</t>
  </si>
  <si>
    <t>M</t>
  </si>
  <si>
    <t>vč. veškeré manipulace s vybouranou sutí, uložení na skládku a skládkovného</t>
  </si>
  <si>
    <t>podél obrubníku:  
km ZÚ-0,113: 0 =0,000 [A] 
km 0,113-KÚ: 32 =32,000 [B]  
Celkem: A+B=32,000 [C]</t>
  </si>
  <si>
    <t>Položka zahrnuje veškerou manipulaci s vybouranou sutí a s vybouranými hmotami vč. uložení na skládku.</t>
  </si>
  <si>
    <t>12373</t>
  </si>
  <si>
    <t>ODKOP PRO SPOD STAVBU SILNIC A ŽELEZNIC TŘ. I</t>
  </si>
  <si>
    <t>M3</t>
  </si>
  <si>
    <t>Položka zahrnuje vodorovnou  a svislou dopravu (odvoz na mezideponii) vč. veškeré manipulace s výkopkem, vč. třídění výkopku (přetřídění) na mezideponii zvolené zhotovitelem pro zpětné použití do násypů a obsypu. Součástí položky je ochrana deponovaného výkopku před nepříznivými klimatickými jevy (např. zaplachtování, zahrázkování zamezující podmáčení zemních valů atd.) Uložení výkopku na mezideponii je v samostatné položce 17120.</t>
  </si>
  <si>
    <t>dle kub. listu: 
km ZÚ-0,113: 266,46 =266,460 [A] 
km 0,113-KÚ: 4148,44 =4 148,440 [B] 
Celkem: A+B =4 414,900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</si>
  <si>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</si>
  <si>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</si>
  <si>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</si>
  <si>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natěžení na mezideponii, materiál do nasypů/obsypů, položka zahrnuje veškerou manipulaci s výkopkem</t>
  </si>
  <si>
    <t>dle pol. 17120: 
  266,46 + 4148,44 =4 414,900 [A] 
  28,020 + 42,000 + 131,600  =201,620 [B] 
přebytečná zemina z SO 102 (výkopy + hloubení - zásypy - obsypy): 
  3575,98 + 397,27 - 266,82 - 80,64 =3 625,790 [C] 
přebytečná zemina z SO 113, 114, 320, 321: 84,0 + 105 + (121,22-73,50) + (373,00-73,50) =536,220 [D] 
Celkem: A+B+C+D=8 778,530 [E]</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</si>
  <si>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</si>
  <si>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z deponie</t>
  </si>
  <si>
    <t>pro rozprostění (pol. 18220 a 18230): 
km ZÚ-0,113: 157,896 + 14,000 =171,896 [A] 
km 0,113-KÚ: 2713,608 + 678,000 =3 391,608 [B] 
Celkem: A+B=3 563,504 [C]</t>
  </si>
  <si>
    <t>13173</t>
  </si>
  <si>
    <t>HLOUBENÍ JAM ZAPAŽ I NEPAŽ TŘ. I</t>
  </si>
  <si>
    <t>km ZÚ-0,113:  
  - vyústění příkopu do koryta SPÚ 1,2*14+1,7*6,6=28,020 [A] 
km 0,113-KÚ: 
  - propust km 0,312: 2,00*21,0 =42,000 [B] 
  - propust km 0,720: 6,60*16,0+(13,00*1,0)*2 =131,600 [C] 
Celkem: A+B+C=201,620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</si>
  <si>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</si>
  <si>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t>
  </si>
  <si>
    <t>ULOŽENÍ SYPANINY DO NÁSYPŮ SE ZHUTNĚNÍM</t>
  </si>
  <si>
    <t>pod ornicí v rovině v trv. záb.</t>
  </si>
  <si>
    <t>km ZU-0,113: 70 * (0,75-0,20) =38,500 [A] 
km 0,113-KU: 2510 * (0,75-0,20) =1 380,500 [B] 
Celkem: A+B=1 419,000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</si>
  <si>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</si>
  <si>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171101</t>
  </si>
  <si>
    <t>ULOŽENÍ SYPANINY DO NÁSYPŮ SE ZHUTNĚNÍM DO 95% PS</t>
  </si>
  <si>
    <t>dle kub. listu   minus natěžená zemina se zlepšením (z pol. 17111): 
 (420,93 + 16541,22) - 8778,53 =8 183,620 [A]</t>
  </si>
  <si>
    <t>17111</t>
  </si>
  <si>
    <t>ULOŽENÍ SYPANINY DO NÁSYPŮ SE ZLEPŠENÍM ZEMINY</t>
  </si>
  <si>
    <t>hutnění 95%PS, natěžená zemina z výkopů v rámci stavby</t>
  </si>
  <si>
    <t>z pol. 12573.1: 8778,53 =8 778,530 [A]</t>
  </si>
  <si>
    <t>17120</t>
  </si>
  <si>
    <t>ULOŽENÍ SYPANINY DO NÁSYPŮ A NA SKLÁDKY BEZ ZHUTNĚNÍ</t>
  </si>
  <si>
    <t>uložení vytěženého materiálu na mezideponii, zpětné použití</t>
  </si>
  <si>
    <t>výkopy z pol.12373: 266,46 + 4148,44 =4 414,900 [A] 
hloubení z pol. 13173: 28,020 + (42,000 + 131,600)  =201,620 [B] 
Celkem: A+B=4 616,520 [C]</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</si>
  <si>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</si>
  <si>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171303</t>
  </si>
  <si>
    <t>ULOŽENÍ SYPANINY DO NÁSYPŮ V AKTIV ZÓNĚ SE ZHUT DO 100% PS</t>
  </si>
  <si>
    <t>dle kub. listu: 
km ZÚ-0,113: 681,33 =681,330 [A] 
km 0,113-KÚ: 8719,54 =8 719,540 [B] 
Celkem: A+B =9 400,870 [C]</t>
  </si>
  <si>
    <t>173103</t>
  </si>
  <si>
    <t>ZEMNÍ KRAJNICE A DOSYPÁVKY SE ZHUT DO 100% PS</t>
  </si>
  <si>
    <t>km ZÚ-0,113:  
 - úseky bez svodidel: 152*0,10 =15,200 [A] 
km 0,113-KÚ:  
 - úseky bez svodidel: 1328*0,10 =132,800 [B] 
 - úseky se svodidly: 880*0,22 =193,600 [C] 
Celkem: A+B+C =341,600 [D] m2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</si>
  <si>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</si>
  <si>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14</t>
  </si>
  <si>
    <t>17511</t>
  </si>
  <si>
    <t>OBSYP POTRUBÍ A OBJEKTŮ SE ZHUTNĚNÍM</t>
  </si>
  <si>
    <t>zásyp propustku km 0,720: 2,30*16,0+(1,70*1,0)*4 =43,600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</si>
  <si>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</si>
  <si>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15</t>
  </si>
  <si>
    <t>17581</t>
  </si>
  <si>
    <t>OBSYP POTRUBÍ A OBJEKTŮ Z NAKUPOVANÝCH MATERIÁLŮ</t>
  </si>
  <si>
    <t>obsyp propustků z ŠDB 0/32</t>
  </si>
  <si>
    <t>km 0,312 + 0,720: 1,50*16,0 + 1,26*16,0 =44,160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</si>
  <si>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</si>
  <si>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16</t>
  </si>
  <si>
    <t>18110</t>
  </si>
  <si>
    <t>ÚPRAVA PLÁNĚ SE ZHUTNĚNÍM V HORNINĚ TŘ. I</t>
  </si>
  <si>
    <t>Edef,2=45MPa</t>
  </si>
  <si>
    <t>plocha povrchu vozovky ze situace + přípočty na kraji: 
km ZÚ-0,113: 1010 + (152 * 1,75 ) =1 276,000 [A] 
km 0,113-KÚ: 11743 + (1328 * 1,75 + 880 * 2,35) =16 135,000 [B] 
Celkem: A+B=17 411,000 [C] m2</t>
  </si>
  <si>
    <t>položka zahrnuje úpravu pláně včetně vyrovnání výškových rozdílů. Míru zhutnění určuje projekt.</t>
  </si>
  <si>
    <t>17</t>
  </si>
  <si>
    <t>18220</t>
  </si>
  <si>
    <t>ROZPROSTŘENÍ ORNICE VE SVAHU</t>
  </si>
  <si>
    <t>v tl. 0,20 m</t>
  </si>
  <si>
    <t>plocha * koef. sklonu svahu:  
km ZÚ-0,113: 731*1,08*0,20 =157,896 [A] 
km 0,113-KÚ: 12563*1,08*0,20 =2 713,608 [B] 
Celkem: A+B =2 871,504 [C]</t>
  </si>
  <si>
    <t>položka zahrnuje: 
nutné přemístění ornice z dočasných skládek vzdálených do 50m 
rozprostření ornice v předepsané tloušťce ve svahu přes 1:5</t>
  </si>
  <si>
    <t>18</t>
  </si>
  <si>
    <t>18230</t>
  </si>
  <si>
    <t>ROZPROSTŘENÍ ORNICE V ROVINĚ</t>
  </si>
  <si>
    <t>km ZÚ-0,113: 70*0,20 =14,000 [A] 
km 0,113-KÚ: (2510*0,20)+(880*1,0*0,20) =678,000 [B] 
Celkem: A+B =692,000 [C]</t>
  </si>
  <si>
    <t>položka zahrnuje: 
nutné přemístění ornice z dočasných skládek vzdálených do 50m 
rozprostření ornice v předepsané tloušťce v rovině a ve svahu do 1:5</t>
  </si>
  <si>
    <t>Základy</t>
  </si>
  <si>
    <t>19</t>
  </si>
  <si>
    <t>21197</t>
  </si>
  <si>
    <t>OPLÁŠTĚNÍ ODVODŇOVACÍCH ŽEBER Z GEOTEXTILIE</t>
  </si>
  <si>
    <t>filtr. a separační geotextilie S2</t>
  </si>
  <si>
    <t>km ZÚ-0,113: 0=0,000 [A] 
km 0,113-KÚ:  
  vsak. příkop: (1+1+0,9+0,9)*620+(1+1+2+2)*42 =2 608,000 [B] 
  vsak. příkop pro drény: (0,4+0,4+0,9+0,9)*542+(0,9+0,9+1,9+1,9)*50 =1 689,200 [C] 
  vsak. žebro v místě drénu cca po 10m: ((0,5+0,5+0,6)*4)*(130/10) =83,200 [D] 
Celkem: A+B+C+D=4 380,400 [E]</t>
  </si>
  <si>
    <t>položka zahrnuje dodávku předepsané geotextilie, mimostaveništní a vnitrostaveništní dopravu a její uložení včetně potřebných přesahů (nezapočítávají se do výměry)</t>
  </si>
  <si>
    <t>20</t>
  </si>
  <si>
    <t>21331</t>
  </si>
  <si>
    <t>DRENÁŽNÍ VRSTVY Z BETONU MEZEROVITÉHO (DRENÁŽNÍHO)</t>
  </si>
  <si>
    <t>obetonování drenáží</t>
  </si>
  <si>
    <t>propust km 0,720: (0,07*16,0)*2 =2,240 [A]</t>
  </si>
  <si>
    <t>Položka zahrnuje: 
- dodávku předepsaného materiálu pro drenážní vrstvu, včetně mimostaveništní a vnitrostaveništní dopravy 
- provedení drenážní vrstvy předepsaných rozměrů a předepsaného tvaru</t>
  </si>
  <si>
    <t>21</t>
  </si>
  <si>
    <t>21363</t>
  </si>
  <si>
    <t>DRENÁŽNÍ VRSTVY Z GEOMATRACE</t>
  </si>
  <si>
    <t>ochrana izolace na rámovém propustku, geosyntetická matrace tl. 6 mm po stlačení</t>
  </si>
  <si>
    <t>propust km 0,720: (2,4+1,8+1,8)*16,0 =96,000 [A]</t>
  </si>
  <si>
    <t>Položka zahrnuje: 
- dodávku předepsané geomatrace pro drenážní vrstvu, včetně mimostaveništní a vnitrostaveništní dopravy 
- provedení drenážní vrstvy předepsaných rozměrů a předepsaného tvaru</t>
  </si>
  <si>
    <t>22</t>
  </si>
  <si>
    <t>21452</t>
  </si>
  <si>
    <t>SANAČNÍ VRSTVY Z KAMENIVA DRCENÉHO</t>
  </si>
  <si>
    <t>první vrstva násypu z kamenité sypaniny, vysoký násyp km 1,180-KÚ, velikost zrna max 200 mm, hutnění 95%PS</t>
  </si>
  <si>
    <t>z kub listu:  
2858,86 =2 858,860 [A]</t>
  </si>
  <si>
    <t>položka zahrnuje dodávku předepsaného kameniva, mimostaveništní a vnitrostaveništní dopravu a jeho uložení 
není-li v zadávací dokumentaci uvedeno jinak, jedná se o nakupovaný materiál</t>
  </si>
  <si>
    <t>23</t>
  </si>
  <si>
    <t>21461</t>
  </si>
  <si>
    <t>SEPARAČNÍ GEOTEXTILIE</t>
  </si>
  <si>
    <t>typ S2, na polštáři z kam. sypaniny v km 1,180-kÚ, 
POUŽITÍ POUZE V PŘÍPADĚ NESPLNĚNÍ FILTRAČNÍHO KRITÉRIA PO SCHVÁLENÍ TDI A OBJEDNATELEM</t>
  </si>
  <si>
    <t>z kub listu: 7150,61 =7 150,610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</si>
  <si>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</si>
  <si>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t>
  </si>
  <si>
    <t>215663</t>
  </si>
  <si>
    <t>ÚPRAVA PODLOŽÍ HYDRAULICKÝMI POJIVY DO 2% HL DO 0,5M</t>
  </si>
  <si>
    <t>úprava AZ (v zářezu) nebo podloží násypu v tl. 0,50 m, hutnění min. 92% PS</t>
  </si>
  <si>
    <t>dle kub. listu: 
km ZÚ-0,113: 1498,09 =1 498,090 [A] 
km 0,113-KÚ: 18261,99 =18 261,990 [B] 
Celkem: A+B =19 760,080 [C]</t>
  </si>
  <si>
    <t>položka zahrnuje zafrézování předepsaného množství hydraulického pojiva do podloží do hloubky do 0,5m, zhutnění 
druh hydraulického pojiva stanoví zadávací dokumentace</t>
  </si>
  <si>
    <t>25</t>
  </si>
  <si>
    <t>215669</t>
  </si>
  <si>
    <t>ÚPRAVA PODLOŽÍ HYDRAULICKÝMI POJIVY HL DO 0,5M - PŘÍPLATEK ZA DALŠÍCH 0,5%</t>
  </si>
  <si>
    <t>podmíněno souhlasem TDI a investora</t>
  </si>
  <si>
    <t>položka zahrnuje příplatek za 0,5% dalšího (i započatého) množství hydraulického pojiva přes 2% 
druh hydraulického pojiva stanoví zadávací dokumentace</t>
  </si>
  <si>
    <t>26</t>
  </si>
  <si>
    <t>272325</t>
  </si>
  <si>
    <t>ZÁKLADY ZE ŽELEZOBETONU DO C30/37</t>
  </si>
  <si>
    <t>beton C30/37 XF4, vč.bednění, výplně a těsnění spar, nátěru zasypaných ploch proti zemní vlhkosti vč. úpravy povrchu pro pokládku izolace, vč.podpěrné konstrukce, vč. kontrolních zkoušek betonu dle TKP 18</t>
  </si>
  <si>
    <t>základ čela propustu km 0,720: (1,60*0,34+0,48*0,30)*(7,70-2,40)*2 =7,293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</si>
  <si>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</si>
  <si>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t>
  </si>
  <si>
    <t>272365</t>
  </si>
  <si>
    <t>VÝZTUŽ ZÁKLADŮ Z OCELI 10505, B500B</t>
  </si>
  <si>
    <t>vyztužení 120 kg/m3</t>
  </si>
  <si>
    <t>základ čela propustu km 0,720: 7,293 * 0,120 =0,875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</si>
  <si>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</si>
  <si>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t>
  </si>
  <si>
    <t>28999</t>
  </si>
  <si>
    <t>OPLÁŠTĚNÍ (ZPEVNĚNÍ) Z FÓLIE</t>
  </si>
  <si>
    <t>geomembrána, min. pevnost 20kN/m, tažnost 20kN v obou směrech</t>
  </si>
  <si>
    <t>propust km 0,720: (2,25*16,0)*2 =72,000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</si>
  <si>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</si>
  <si>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</si>
  <si>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29</t>
  </si>
  <si>
    <t>317325</t>
  </si>
  <si>
    <t>ŘÍMSY ZE ŽELEZOBETONU DO C30/37</t>
  </si>
  <si>
    <t>C30/37 XF4</t>
  </si>
  <si>
    <t>propust km 0,720: (0,55*0,30+0,25*0,20)*7,70*2 =3,311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</si>
  <si>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</si>
  <si>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30</t>
  </si>
  <si>
    <t>317365</t>
  </si>
  <si>
    <t>VÝZTUŽ ŘÍMS Z OCELI 10505, B500B</t>
  </si>
  <si>
    <t>propust km 0,720: 3,311 * 0,120 =0,397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</si>
  <si>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</si>
  <si>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31</t>
  </si>
  <si>
    <t>327325</t>
  </si>
  <si>
    <t>ZDI OPĚRNÉ, ZÁRUBNÍ, NÁBŘEŽNÍ ZE ŽELEZOVÉHO BETONU DO C30/37</t>
  </si>
  <si>
    <t>Beton C30/37-XF4, vč. lešení a bednění, úpravy, výplně a těsnění pracovních a smršťovacích spár, průchodu drenáže, vč. nátěrů zasypaných ploch proti zemní vlhkosti ALP + 2xALN a kontrolních zkoušek betonu dle TKP 18</t>
  </si>
  <si>
    <t>dřík čela propustu km 0,720: 
 - v místě mimo rám: (1,82*0,30)*(7,70-2,40)*2 =5,788 [A] 
 - v místě rámu: (0,40*0,30+0,10*0,20)*2,40*2 =0,672 [B] 
Celkem: A+B=6,460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</si>
  <si>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</si>
  <si>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32</t>
  </si>
  <si>
    <t>327365</t>
  </si>
  <si>
    <t>VÝZTUŽ ZDÍ OPĚRNÝCH, ZÁRUBNÍCH, NÁBŘEŽNÍCH Z OCELI 10505, B500B</t>
  </si>
  <si>
    <t>dřík čela propustu km 0,720: 6,460 * 0,120 =0,775 [A]</t>
  </si>
  <si>
    <t>Vodorovné konstrukce</t>
  </si>
  <si>
    <t>33</t>
  </si>
  <si>
    <t>451313</t>
  </si>
  <si>
    <t>PODKLADNÍ A VÝPLŇOVÉ VRSTVY Z PROSTÉHO BETONU C16/20</t>
  </si>
  <si>
    <t>sokl pod drenáží - podkladní beton C16/20 XF1</t>
  </si>
  <si>
    <t>propust km 0,720: (0,30*16,0)*2 =9,600 [A]</t>
  </si>
  <si>
    <t>34</t>
  </si>
  <si>
    <t>45131A</t>
  </si>
  <si>
    <t>PODKLADNÍ A VÝPLŇOVÉ VRSTVY Z PROSTÉHO BETONU C20/25</t>
  </si>
  <si>
    <t>C20/25nXF3</t>
  </si>
  <si>
    <t>- pod lomovým kamenem - u propustů tl. 100 mm, v korytě SPÚ tl. 150 mm, v rámu prům. tl. 200 mm: 
km ZÚ-0,113:  
  36*1,08 * 0,10 =3,888 [A] 
  25*1,08 * 0,15 =4,050 [B] 
km 0,113-KÚ:  
  27*1,08 * 0,10 + 2,0*16,0*0,20 =9,316 [C] 
- pod propusty: 
km 0,113-KÚ:  
  km 0,312 a 0,720: 0,46*17,5 + (3,6*16,0*0,15 + 2,4*0,07*16,0) =19,378 [D] 
vyrovnávací vrstva na rámu tl. 50-85mm: 2,4*0,07*16,0 =2,688 [E] 
Celkem: A+B+C+D+E=39,320 [F]</t>
  </si>
  <si>
    <t>35</t>
  </si>
  <si>
    <t>45152</t>
  </si>
  <si>
    <t>PODKLADNÍ A VÝPLŇOVÉ VRSTVY Z KAMENIVA DRCENÉHO</t>
  </si>
  <si>
    <t>ŠDB 0/32</t>
  </si>
  <si>
    <t>km ZÚ-0,113:  
  - pod lomovým kamenem, tl. 100 mm: (36+25)*1,08 * 0,10 =6,588 [A] 
km 0,113-KÚ:  
   - pod lomovým kamenem, tl. 100 mm: 27*1,08 * 0,10 =2,916 [B] 
   - propust km 0,312 a 0,720, pod troubami/rámem: 0,46*17,5 + 4,6*16,0*0,15 =19,090 [C] 
Celkem: A+B+C=28,594 [D]</t>
  </si>
  <si>
    <t>36</t>
  </si>
  <si>
    <t>451523</t>
  </si>
  <si>
    <t>VÝPLŇ VRSTVY Z KAMENIVA DRCENÉHO, INDEX ZHUTNĚNÍ ID DO 0,9</t>
  </si>
  <si>
    <t>vsakovací příkop - výplň štěrk16/32</t>
  </si>
  <si>
    <t>km ZÚ-0,113: 0=0,000 [A] 
km 0,113-KÚ:  
  vsak. příkop (hl x š x dl): 1*0,9*620+1*2*42 =642,000 [B] 
  vsak. příkop pro drény (hl x š x dl): 0,4*0,9*542+0,9*1,9*50 =280,620 [C] 
  vsak. žebro v místě drénu cca po 10m (hl x š x dl x ks): (0,5*0,6*4)*(130/10) =15,600 [D] 
Celkem: A+B+C+D=938,220 [E]</t>
  </si>
  <si>
    <t>37</t>
  </si>
  <si>
    <t>45157</t>
  </si>
  <si>
    <t>PODKLADNÍ A VÝPLŇOVÉ VRSTVY Z KAMENIVA TĚŽENÉHO</t>
  </si>
  <si>
    <t>vsakovací příkop - dosypávka štěrkopískem</t>
  </si>
  <si>
    <t>km ZÚ-0,113: 0=0,000 [A] 
km 0,113-KÚ:  
  vsak. příkop: 0,25*620+0,4*42 =171,800 [B] 
  vsak. příkop pro drény: 0,25*542 +0,4*50 =155,500 [C] 
Celkem: A+B+C=327,300 [D]</t>
  </si>
  <si>
    <t>38</t>
  </si>
  <si>
    <t>štěrkopísek - ochrana geomembrány</t>
  </si>
  <si>
    <t>propust km 0,720: 1,20*16,0=19,200 [A]</t>
  </si>
  <si>
    <t>39</t>
  </si>
  <si>
    <t>465512</t>
  </si>
  <si>
    <t>DLAŽBY Z LOMOVÉHO KAMENE NA MC</t>
  </si>
  <si>
    <t>u propustů tl. 200 mm, v korytě SPÚ tl. 250 mm, 
včetně spárování, podkladní vrstvy (beton a ŠD) v samostatných položkách</t>
  </si>
  <si>
    <t>km ZÚ-0,113:  
  36*1,08 * 0,20 =7,776 [A] 
  25*1,08 * 0,25 =6,750 [B] 
km 0,113-KÚ: 27*1,08 * 0,20 + 2,0*16,0*0,20 =12,232 [C] 
Celkem: A+B+C=26,758 [D]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</si>
  <si>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</si>
  <si>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40</t>
  </si>
  <si>
    <t>467315</t>
  </si>
  <si>
    <t>STUPNĚ A PRAHY VODNÍCH KORYT Z PROSTÉHO BETONU C30/37</t>
  </si>
  <si>
    <t>betonové prahy, C30/37 XF4, včetně bednění</t>
  </si>
  <si>
    <t>km ZÚ-0,113:  
  vyústění příkopu do koryta SPÚ: (0,8*0,6*7,8)*2 =7,488 [A] 
km 0,113-KÚ:  
  propust km 0,312: (0,5*0,8*1,1)*2 + (0,3*0,6*3,0)*4 =3,040 [B] 
Celkem: A+B=10,528 [C]</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</si>
  <si>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</si>
  <si>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Komunikace</t>
  </si>
  <si>
    <t>41</t>
  </si>
  <si>
    <t>56214</t>
  </si>
  <si>
    <t>VOZOVKOVÉ VRSTVY Z MATERIÁLŮ STABIL CEMENTEM TL DO 200MM</t>
  </si>
  <si>
    <t>SC C8/10, tl 170 mm</t>
  </si>
  <si>
    <t>plocha povrchu vozovky ze situace + rozšíření na kraji: 
- km ZÚ-0,113: 1010 + (226 * 0,44) =1 109,440 [A] 
- km 0,113-KÚ: 11743 + (2346 * 0,44) + (15*0,44) =12 781,840 [B] 
Celkem: A+B =13 891,280 [C]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</si>
  <si>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</si>
  <si>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42</t>
  </si>
  <si>
    <t>56330</t>
  </si>
  <si>
    <t>VOZOVKOVÉ VRSTVY ZE ŠTĚRKODRTI</t>
  </si>
  <si>
    <t>ŠDA 0/63 tl. min. 250 mm (prům. tl. 270 mm)</t>
  </si>
  <si>
    <t>(plocha povrchu vozovky ze situace + přípočty na kraji) * prům. tloušťka: 
km ZÚ-0,113: (1010 + (152 * 1,0 )) * 0,27 =313,740 [A] 
km 0,113-KÚ: (11743 + (1328 * 1,0 + 880 * 1,5)) * 0,27 =3 885,570 [B] 
Celkem: A+B=4 199,310 [C] m3</t>
  </si>
  <si>
    <t>- dodání kameniva předepsané kvality a zrnitosti 
- rozprostření a zhutnění vrstvy v předepsané tloušťce 
- zřízení vrstvy bez rozlišení šířky, pokládání vrstvy po etapách 
- nezahrnuje postřiky, nátěry</t>
  </si>
  <si>
    <t>43</t>
  </si>
  <si>
    <t>56933</t>
  </si>
  <si>
    <t>R</t>
  </si>
  <si>
    <t>ZPEVNĚNÍ KRAJNIC ZE ŠTĚRKODRTI TL. DO 150MM</t>
  </si>
  <si>
    <t>zpevnění krajnic R-materiálem fr.0/22 nebo štěrkodrtí fr.0/32 v tl.150 mm,  
ZHOTOVITEL NACENÍ JEMU VÝHODNĚJŠÍ VARIANTU</t>
  </si>
  <si>
    <t>km ZÚ-0,113:  
 - úseky bez svodidel: 152*0,75 =114,000 [A] 
km 0,113-KÚ:  
 - úseky bez svodidel: 1328*0,75 =996,000 [B] 
 - úseky se svodidly: 880*0,50 =440,000 [C] 
Celkem: A+B+C =1 550,000 [D] m2</t>
  </si>
  <si>
    <t>- dodání kameniva předepsané kvality a zrnitosti 
- rozprostření a zhutnění vrstvy v předepsané tloušťce 
- zřízení vrstvy bez rozlišení šířky, pokládání vrstvy po etapách</t>
  </si>
  <si>
    <t>44</t>
  </si>
  <si>
    <t>572123</t>
  </si>
  <si>
    <t>INFILTRAČNÍ POSTŘIK Z EMULZE DO 1,0KG/M2</t>
  </si>
  <si>
    <t>zbytkový obsah pojiva 0.70 kg/m2</t>
  </si>
  <si>
    <t>na SC (z pol. 56314): 13891,28 =13 891,280 [A]</t>
  </si>
  <si>
    <t>- dodání všech předepsaných materiálů pro postřiky v předepsaném množství 
- provedení dle předepsaného technologického předpisu 
- zřízení vrstvy bez rozlišení šířky, pokládání vrstvy po etapách 
- úpravu napojení, ukončení</t>
  </si>
  <si>
    <t>45</t>
  </si>
  <si>
    <t>572214</t>
  </si>
  <si>
    <t>SPOJOVACÍ POSTŘIK Z MODIFIK EMULZE DO 0,5KG/M2</t>
  </si>
  <si>
    <t>zbytkový obsah pojiva 0.35 kg/m2</t>
  </si>
  <si>
    <t>na ACL 16S (z pol. 574D66): 13074,50 =13 074,500 [A] 
na ACP 16S (z pol. 574E56): 13370,28 =13 370,280 [B] 
Celkem: A+B=26 444,780 [C]</t>
  </si>
  <si>
    <t>46</t>
  </si>
  <si>
    <t>574D66</t>
  </si>
  <si>
    <t>ASFALTOVÝ BETON PRO LOŽNÍ VRSTVY MODIFIK ACL 16+, 16S TL. 70MM</t>
  </si>
  <si>
    <t>ACL 16S PMB</t>
  </si>
  <si>
    <t>plocha povrchu vozovky ze situace + rozšíření na kraji: 
- km ZÚ-0,113: 1010 + (226 * 0,125) =1 038,250 [A] 
- km 0,113-KÚ: 11743 + (2346 * 0,125) =12 036,250 [B] 
Celkem: A+B =13 074,500 [C] m2</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</si>
  <si>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</si>
  <si>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47</t>
  </si>
  <si>
    <t>574E56</t>
  </si>
  <si>
    <t>ASFALTOVÝ BETON PRO PODKLADNÍ VRSTVY ACP 16+, 16S TL. 60MM</t>
  </si>
  <si>
    <t>ACP 16S</t>
  </si>
  <si>
    <t>plocha povrchu vozovky ze situace + rozšíření na kraji: 
- km ZÚ-0,113: 1010 + (226 * 0,24) =1 064,240 [A] 
- km 0,113-KÚ: 11743 + (2346 * 0,24) =12 306,040 [B] 
Celkem: A+B =13 370,280 [C] m2</t>
  </si>
  <si>
    <t>48</t>
  </si>
  <si>
    <t>574J54</t>
  </si>
  <si>
    <t>ASFALTOVÝ KOBEREC MASTIXOVÝ MODIFIK SMA 11+, 11S TL. 40MM</t>
  </si>
  <si>
    <t>SMA 11S PMB, vč. výplně pracovních spar</t>
  </si>
  <si>
    <t>plocha dle situace:  
km ZÚ-0,113: 1010 =1 010,000 [A] 
km 0,113-KÚ: 11743 =11 743,000 [B] 
Celkem: A+B=12 753,000 [C] m2</t>
  </si>
  <si>
    <t>49</t>
  </si>
  <si>
    <t>57621</t>
  </si>
  <si>
    <t>POSYP KAMENIVEM DRCENÝM 5KG/M2</t>
  </si>
  <si>
    <t>kamenivo frakce 2/4 v množství 3,0 kg/m2</t>
  </si>
  <si>
    <t>na infiltračním postřiku na SC (z pol. 56314): 13891,28 =13 891,280 [A]</t>
  </si>
  <si>
    <t>- dodání kameniva předepsané kvality a zrnitosti 
- posyp předepsaným množstvím</t>
  </si>
  <si>
    <t>50</t>
  </si>
  <si>
    <t>576411</t>
  </si>
  <si>
    <t>POSYP KAMENIVEM OBALOVANÝM 2KG/M2</t>
  </si>
  <si>
    <t>na SMA, předobalené kamenivo frakce 2/4 v množství 1.5 kg/m2</t>
  </si>
  <si>
    <t>na SMA (z pol. 574J54): 12753 =12 753,000 [A]</t>
  </si>
  <si>
    <t>- dodání obalovaného kameniva předepsané kvality a zrnitosti 
- posyp předepsaným množstvím</t>
  </si>
  <si>
    <t>51</t>
  </si>
  <si>
    <t>58222</t>
  </si>
  <si>
    <t>DLÁŽDĚNÉ KRYTY Z DROBNÝCH KOSTEK DO LOŽE Z MC</t>
  </si>
  <si>
    <t>žulové kostky 100x100 do lože M25 XF4 tl. 40 mm</t>
  </si>
  <si>
    <t>km ZÚ-0,113: 0 =0,000 [A] 
km 0,113-KÚ: 14 =14,000 [B] 
Celkem: A+B=14,000 [C]</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</si>
  <si>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</si>
  <si>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52</t>
  </si>
  <si>
    <t>582621</t>
  </si>
  <si>
    <t>KRYTY Z BETON DLAŽDIC SE ZÁMKEM ŠEDÝCH TL 60MM DO LOŽE Z MC</t>
  </si>
  <si>
    <t>dlažba z betonu min. C25/30 XF4 vč. lože z M25 XF4 tl. 40 mm</t>
  </si>
  <si>
    <t>km ZÚ-0,113: 0 =0,000 [A] 
km 0,113-KÚ: 7,5 =7,500 [B] 
Celkem: A+B=7,500 [C]</t>
  </si>
  <si>
    <t>Přidružená stavební výroba</t>
  </si>
  <si>
    <t>53</t>
  </si>
  <si>
    <t>711111</t>
  </si>
  <si>
    <t>IZOLACE BĚŽNÝCH KONSTRUKCÍ PROTI ZEMNÍ VLHKOSTI ASFALTOVÝMI NÁTĚRY</t>
  </si>
  <si>
    <t>ALP+2xALN</t>
  </si>
  <si>
    <t>rámový propust km 0,720, vnitřní strana: 3 * (16* (2*0,5+2,0)) =144,000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</si>
  <si>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</si>
  <si>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54</t>
  </si>
  <si>
    <t>711112</t>
  </si>
  <si>
    <t>IZOLACE BĚŽNÝCH KONSTRUKCÍ PROTI ZEMNÍ VLHKOSTI ASFALTOVÝMI PÁSY</t>
  </si>
  <si>
    <t>vč. penetračního nátěru</t>
  </si>
  <si>
    <t>Potrubí</t>
  </si>
  <si>
    <t>55</t>
  </si>
  <si>
    <t>875332</t>
  </si>
  <si>
    <t>POTRUBÍ DREN Z TRUB PLAST DN DO 150MM DĚROVANÝCH</t>
  </si>
  <si>
    <t>SN 8 celoperforované</t>
  </si>
  <si>
    <t>propust km 0,720: 16,0 * 2 =32,000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</si>
  <si>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</si>
  <si>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56</t>
  </si>
  <si>
    <t>899524</t>
  </si>
  <si>
    <t>OBETONOVÁNÍ POTRUBÍ Z PROSTÉHO BETONU DO C25/30</t>
  </si>
  <si>
    <t>C25/30 XF3</t>
  </si>
  <si>
    <t>propust DN 800 v km 0,312: 16,0 * 0,65  =10,400 [A]</t>
  </si>
  <si>
    <t>Ostatní konstrukce a práce</t>
  </si>
  <si>
    <t>57</t>
  </si>
  <si>
    <t>9112A1</t>
  </si>
  <si>
    <t>ZÁBRADLÍ MOSTNÍ S VODOR MADLY - DODÁVKA A MONTÁŽ</t>
  </si>
  <si>
    <t>kompozit, v. 1,1 m</t>
  </si>
  <si>
    <t>propust km 0,720: 7,0*2 =14,000 [A]</t>
  </si>
  <si>
    <t>položka zahrnuje: 
dodání zábradlí včetně předepsané povrchové úpravy 
kotvení sloupků, t.j. kotevní desky, šrouby z nerez oceli, vrty a zálivku, pokud zadávací dokumentace nestanoví jinak 
případné nivelační hmoty pod kotevní desky</t>
  </si>
  <si>
    <t>58</t>
  </si>
  <si>
    <t>9113A1</t>
  </si>
  <si>
    <t>SVODIDLO OCEL SILNIČ JEDNOSTR, ÚROVEŇ ZADRŽ N1, N2 - DODÁVKA A MONTÁŽ</t>
  </si>
  <si>
    <t>z podélného profilu: 
km ZÚ-0,113: 0 =0,000 [A] 
km 0,113-KÚ: 158+39+109+224+174+116+6*10  =880,000 [B] 
Celkem: A+B=880,000 [C]</t>
  </si>
  <si>
    <t>položka zahrnuje: 
- kompletní dodávku všech dílů ocelového svodidla s předepsanou povrchovou úpravou včetně spojovacích prvků 
- montáž a osazení svodidla, osazení sloupků zaberaněním nebo osazením do betonových bloků (včetně betonových bloků a nutných zemních prací 
- ukončení zapuštěním do betonových bloků (včetně betonového bloku a nutných zemních prací) nebo koncovkou 
- přechod na jiný typ svodidla nebo přes mostní závěr 
- ochranu proti bludným proudům a vývody pro jejich měření 
nezahrnuje odrazky nebo retroreflexní fólie</t>
  </si>
  <si>
    <t>59</t>
  </si>
  <si>
    <t>911DA1</t>
  </si>
  <si>
    <t>SVODIDLO BETON, ÚROVEŇ ZADRŽ N2 VÝŠ 1,0M - DODÁVKA A MONTÁŽ</t>
  </si>
  <si>
    <t>8 =8,000 [A]</t>
  </si>
  <si>
    <t>položka zahrnuje: 
- kompletní dodávku všech dílů betonového svodidla včetně spojovacích prvků 
- osazení svodidla 
- přechod na jiný typ svodidla nebo přes mostní závěr 
nezahrnuje odrazky nebo retroreflexní fólie 
nezahrnuje podkladní vrstvu</t>
  </si>
  <si>
    <t>60</t>
  </si>
  <si>
    <t>91228</t>
  </si>
  <si>
    <t>SMĚROVÉ SLOUPKY Z PLAST HMOT VČETNĚ ODRAZNÉHO PÁSKU</t>
  </si>
  <si>
    <t>v 0,80 m - bílé</t>
  </si>
  <si>
    <t>km ZÚ-0,113: 4 =4,000 [A] 
km 0,113-KÚ: 53  =53,000 [B] 
Celkem: A+B=57,000 [C]</t>
  </si>
  <si>
    <t>položka zahrnuje: 
- dodání a osazení sloupku včetně nutných zemních prací 
- vnitrostaveništní a mimostaveništní doprava 
- odrazky plastové nebo z retroreflexní fólie</t>
  </si>
  <si>
    <t>61</t>
  </si>
  <si>
    <t>v 0,80 m - červené Z11g</t>
  </si>
  <si>
    <t>km ZÚ-0,113: 2 =2,000 [A] 
km 0,113-KÚ: 2  =2,000 [B] 
Celkem: A+B=4,000 [C]</t>
  </si>
  <si>
    <t>62</t>
  </si>
  <si>
    <t>91238</t>
  </si>
  <si>
    <t>SMĚROVÉ SLOUPKY Z PLAST HMOT - NÁSTAVCE NA SVODIDLA VČETNĚ ODRAZNÉHO PÁSKU</t>
  </si>
  <si>
    <t>bílé</t>
  </si>
  <si>
    <t>km ZÚ-0,113: 0 =0,000 [A] 
km 0,113-KÚ: 49  =49,000 [B] 
Celkem: A+B=49,000 [C]</t>
  </si>
  <si>
    <t>63</t>
  </si>
  <si>
    <t>červené</t>
  </si>
  <si>
    <t>km ZÚ-0,113: 0 =0,000 [A] 
km 0,113-KÚ: 2  =2,000 [B] 
Celkem: A+B=2,000 [C]</t>
  </si>
  <si>
    <t>64</t>
  </si>
  <si>
    <t>914121</t>
  </si>
  <si>
    <t>DOPRAVNÍ ZNAČKY ZÁKLADNÍ VELIKOSTI OCELOVÉ FÓLIE TŘ 1 - DODÁVKA A MONTÁŽ</t>
  </si>
  <si>
    <t>retroreflexe RA1</t>
  </si>
  <si>
    <t>km ZÚ-0,113:  A1b:1ks, IP5:1ks 2=2,000 [A] 
km 0,113-KÚ: A1a:1ks, A1b:1ks, A4:1ks, IP5:2ks, IP19:2ks, IS5:2ks, P1:2ks  11=11,000 [B] 
Celkem: A+B=13,000 [C] ks</t>
  </si>
  <si>
    <t>položka zahrnuje: 
- dodávku a montáž značek v požadovaném provedení</t>
  </si>
  <si>
    <t>65</t>
  </si>
  <si>
    <t>914122</t>
  </si>
  <si>
    <t>DOPRAVNÍ ZNAČKY ZÁKLADNÍ VELIKOSTI OCELOVÉ FÓLIE TŘ 1 - MONTÁŽ S PŘEMÍSTĚNÍM</t>
  </si>
  <si>
    <t>km ZÚ-0,113: 0=0,000 [A] 
km 0,113-KÚ: C4a:1ks, C4c:1ks 2=2,000 [B] 
Celkem: A+B=2,000 [C]</t>
  </si>
  <si>
    <t>položka zahrnuje: 
- dopravu demontované značky z dočasné skládky 
- osazení a montáž značky na místě určeném projektem 
- nutnou opravu poškozených částí 
nezahrnuje dodávku značky</t>
  </si>
  <si>
    <t>66</t>
  </si>
  <si>
    <t>914123</t>
  </si>
  <si>
    <t>DOPRAVNÍ ZNAČKY ZÁKLADNÍ VELIKOSTI OCELOVÉ FÓLIE TŘ 1 - DEMONTÁŽ</t>
  </si>
  <si>
    <t>Položka zahrnuje odstranění, demontáž a odklizení materiálu s odvozem na předepsané místo</t>
  </si>
  <si>
    <t>67</t>
  </si>
  <si>
    <t>914511</t>
  </si>
  <si>
    <t>DOPRAV ZNAČ VELKOPLOŠ OCEL LAMELY FÓLIE TŘ 1 - DOD A MONT</t>
  </si>
  <si>
    <t>IS9b: 4*3,5 =14,000 [A]</t>
  </si>
  <si>
    <t>68</t>
  </si>
  <si>
    <t>914721</t>
  </si>
  <si>
    <t>STÁLÁ DOPRAV ZAŘÍZ Z3 OCEL S FÓLIÍ TŘ 1 DODÁVKA A MONTÁŽ</t>
  </si>
  <si>
    <t>km ZÚ-0,113:  2=2,000 [A] 
km 0,113-KÚ: 0=0,000 [B] 
Celkem: A+B=2,000 [C] ks</t>
  </si>
  <si>
    <t>69</t>
  </si>
  <si>
    <t>914921</t>
  </si>
  <si>
    <t>SLOUPKY A STOJKY DOPRAVNÍCH ZNAČEK Z OCEL TRUBEK DO PATKY - DODÁVKA A MONTÁŽ</t>
  </si>
  <si>
    <t>km ZÚ-0,113: 0=0,000 [A] 
km 0,113-KÚ: 9=9,000 [B] 
Celkem: A+B=9,000 [C]</t>
  </si>
  <si>
    <t>položka zahrnuje: 
- sloupky a upevňovací zařízení včetně jejich osazení (betonová patka, zemní práce)</t>
  </si>
  <si>
    <t>70</t>
  </si>
  <si>
    <t>914981</t>
  </si>
  <si>
    <t>SLOUPKY A STOJKY DZ Z PŘÍHRAD KONSTR DOD A MONTÁŽ</t>
  </si>
  <si>
    <t>2 =2,000 [A]</t>
  </si>
  <si>
    <t>71</t>
  </si>
  <si>
    <t>915111</t>
  </si>
  <si>
    <t>VODOROVNÉ DOPRAVNÍ ZNAČENÍ BARVOU HLADKÉ - DODÁVKA A POKLÁDKA</t>
  </si>
  <si>
    <t>první etapa VDZ po položení asf. vrstev, vč. reflexní úpravy</t>
  </si>
  <si>
    <t>z pol. 915231 a 915211: 
km ZÚ-0,113: 16,00 + 61,75 =77,750 [A] 
km 0,113-KÚ: 208,58 + 843,42 =1 052,000 [B] 
Celkem: A+B=1 129,750 [C]</t>
  </si>
  <si>
    <t>položka zahrnuje: 
- dodání a pokládku nátěrového materiálu (měří se pouze natíraná plocha) 
- předznačení a reflexní úpravu</t>
  </si>
  <si>
    <t>72</t>
  </si>
  <si>
    <t>915211</t>
  </si>
  <si>
    <t>VODOROVNÉ DOPRAVNÍ ZNAČENÍ PLASTEM HLADKÉ - DODÁVKA A POKLÁDKA</t>
  </si>
  <si>
    <t>km ZÚ-0,113:  
  V13 (0.5/1.0): 48/3 =16,000 [A] 
km 0,113-KÚ:  
  V13 (0.5/1.0): 565/3 =188,333 [B] 
  V9: 27 *0,75 =20,250 [C] 
Celkem: A+B+C=224,583 [D]</t>
  </si>
  <si>
    <t>73</t>
  </si>
  <si>
    <t>915231</t>
  </si>
  <si>
    <t>VODOR DOPRAV ZNAČ PLASTEM PROFIL ZVUČÍCÍ - DOD A POKLÁDKA</t>
  </si>
  <si>
    <t>km ZÚ-0,113:  
  V4 (0.25): 170*0,25 =42,500 [A] 
  V1a (0.125): 150*0,125 =18,750 [B] 
  V2b (3/1.5/0.125): 6*0,125/1,5 =0,500 [C] 
km 0,113-KÚ:  
  V4 (0.25): 2384*0,25 =596,000 [D] 
  V1a (0.125): 1475*0,125 =184,375 [E] 
  V2b (3/1.5/0.125): 455*0,125/1,5 =37,917 [F] 
  V2b (1.5/1.5/0.25): 175*0,25/2 =21,875 [G] 
  V5: 6,5*0,50 =3,250 [H] 
Celkem: A+B+C+D+E+F+G+H=905,167 [I]</t>
  </si>
  <si>
    <t>položka zahrnuje:  
- dodání a pokládku nátěrového materiálu (měří se pouze natíraná plocha)  
- předznačení a reflexní úpravu</t>
  </si>
  <si>
    <t>74</t>
  </si>
  <si>
    <t>917224</t>
  </si>
  <si>
    <t>SILNIČNÍ A CHODNÍKOVÉ OBRUBY Z BETONOVÝCH OBRUBNÍKŮ ŠÍŘ 150MM</t>
  </si>
  <si>
    <t>bet. obrubník C35/45 XF4, vč. bet. lože C20/25nXF3 tl. min 0,10 m</t>
  </si>
  <si>
    <t>km ZÚ-0,113: 0 =0,000 [A] 
km 0,113-KÚ: 21+3+3+2,5+2,5 =32,000 [B]  
Celkem: A+B=32,000 [C]</t>
  </si>
  <si>
    <t>Položka zahrnuje: 
dodání a pokládku betonových obrubníků o rozměrech předepsaných zadávací dokumentací 
betonové lože i boční betonovou opěrku.</t>
  </si>
  <si>
    <t>75</t>
  </si>
  <si>
    <t>9183E2</t>
  </si>
  <si>
    <t>PROPUSTY Z TRUB DN 800MM ŽELEZOBETONOVÝCH</t>
  </si>
  <si>
    <t>propust DN 800 km 0,312: 18,5 =18,500 [A]</t>
  </si>
  <si>
    <t>Položka zahrnuje: 
- dodání a položení potrubí z trub z dokumentací předepsaného materiálu a předepsaného průměru 
- případné úpravy trub (zkrácení, šikmé seříznutí) 
Nezahrnuje podkladní vrstvy a obetonování.</t>
  </si>
  <si>
    <t>76</t>
  </si>
  <si>
    <t>91843</t>
  </si>
  <si>
    <t>PROPUSTY RÁMOVÉ 200/200</t>
  </si>
  <si>
    <t>rám 1600x2000</t>
  </si>
  <si>
    <t>km 0,720: 16 =16,000 [A]</t>
  </si>
  <si>
    <t>Položka zahrnuje: 
- dodání a položení prefabrikovaných rámů z dokumentací předepsaných rozměrů 
- případné úpravy rámů 
Nezahrnuje podkladní vrstvy, vyrovnávací a spádový beton uvnitř rámů a na jejich povrchu, izolaci.</t>
  </si>
  <si>
    <t>77</t>
  </si>
  <si>
    <t>931315</t>
  </si>
  <si>
    <t>TĚSNĚNÍ DILATAČ SPAR ASF ZÁLIVKOU PRŮŘ DO 600MM2</t>
  </si>
  <si>
    <t>zálivka za horka, těsnící zálivka  typu N2 dle ČSN EN 14188, včetně úpravy spár adhézním nátěrem a přípravy povrchu,  
frézování drážky v sam. pol. 113765</t>
  </si>
  <si>
    <t>položka zahrnuje dodávku a osazení předepsaného materiálu, očištění ploch spáry před úpravou, očištění okolí spáry po úpravě 
nezahrnuje těsnící profil</t>
  </si>
  <si>
    <t>78</t>
  </si>
  <si>
    <t>935212</t>
  </si>
  <si>
    <t>PŘÍKOPOVÉ ŽLABY Z BETON TVÁRNIC ŠÍŘ DO 600MM DO BETONU TL 100MM</t>
  </si>
  <si>
    <t>z betonu C30/37 XF4 vč. betonového lože C20/25nXF3 tl. 0.10 m a spárování cem. matou (XF4)</t>
  </si>
  <si>
    <t>za římsou propustu km 0,720: 8,0*2 =16,000 [A] 
skluz u propustu km 0,720: 3,0 * 4 =12,000 [B] 
Celkem: A+B=28,000 [C]</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</si>
  <si>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</si>
  <si>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102</t>
  </si>
  <si>
    <t>Prodloužení silnice III/0164 - úsek podél areálu fy GLP</t>
  </si>
  <si>
    <t>- dle pol.č.11130, 2,0 t/m3:  
km ZÚ-0,088: 50*0,1*2,0  =10,000 [A] 
km 0,088-KÚ: 2950*0,1*2,0  =590,000 [B] 
Celkem: A+B=600,000 [C] t</t>
  </si>
  <si>
    <t>v tl. 0.10 m, včetně odvozu na skládku, skládkovné v pol. 014101, 
zahrnuje i plochy pod SO 113, 114a 321</t>
  </si>
  <si>
    <t>ze situace: 
km ZÚ-0,088: 50  =50,000 [A] 
km 0,088-KÚ: 2950  =2 950,000 [B] 
Celkem: A+B=3 000,000 [C] m2</t>
  </si>
  <si>
    <t>11348</t>
  </si>
  <si>
    <t>ODSTRANĚNÍ KRYTU ZPEVNĚNÝCH PLOCH Z DLAŽDIC VČETNĚ PODKLADU</t>
  </si>
  <si>
    <t>vč. poplatku za skládku</t>
  </si>
  <si>
    <t>odstranění chodníku ze zámkové dlažby 45 * 0,3 =13,500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</si>
  <si>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</si>
  <si>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t>
  </si>
  <si>
    <t>ODSTRANĚNÍ CHODNÍKOVÝCH A SILNIČNÍCH OBRUBNÍKŮ BETONOVÝCH</t>
  </si>
  <si>
    <t>zahrnuje veškerou manipulaci s vybouranou sutí vč. uložení a poplatku za skládku</t>
  </si>
  <si>
    <t>25+29+29=83,000 [A]</t>
  </si>
  <si>
    <t>11372R</t>
  </si>
  <si>
    <t>FRÉZOVÁNÍ ZPEVNĚNÝCH PLOCH ASFALTOVÝCH</t>
  </si>
  <si>
    <t>POVINNÝ ODKUP ZHOTOVITELEM</t>
  </si>
  <si>
    <t>km 0,088-KU: 172,0 * 0,10 =17,200 [A] m3</t>
  </si>
  <si>
    <t>podél obrubníku:  
km ZÚ-0,113: 0 =0,000 [A] 
km 0,113-KÚ: 37+30+16+1,5+1,5 =86,000 [B]  
Celkem: A+B=86,000 [C]</t>
  </si>
  <si>
    <t>dle kub. listu: 
km ZÚ-0,088: 94,68 =94,680 [A] 
km 0,088-KÚ: 3481,30 =3 481,300 [B] 
Celkem: A+B =3 575,980 [C]</t>
  </si>
  <si>
    <t>natěžení na mezideponii, materiál do nasypů/obsypů SO 102, položka zahrnuje veškerou manipulaci s výkopkem</t>
  </si>
  <si>
    <t>pro zásypy a obsypy (pol. 17411 a 17511): 
266,820 + 80,64 =347,460 [A]</t>
  </si>
  <si>
    <t>pro rozprostění (pol. 18220 a 18230): 
km ZÚ-0,088: 78,2+171,072 =249,272 [A] 
km 0,088-KÚ: 372,168+244,200 =616,368 [B] 
Celkem: A+B=865,640 [C]</t>
  </si>
  <si>
    <t>km ZÚ-0,088:  
  - propust km 0,070: 1,8*15,4+1,7*7,0+2,5*7,6=58,620 [A] 
km 0,088-KÚ: 
  - propust km 0,312: 1,6*15,9+1,7*3,5+2,1*7,6 =47,350 [B] 
  - propust km 0,720: 5,5*20,6+28,0*3,0+30,0*3,0 =287,300 [C] 
Celkem: A+B+C=393,270 [D]</t>
  </si>
  <si>
    <t>pod ornicí v rovině v trv. záboru</t>
  </si>
  <si>
    <t>km ZU-0,088: 151*(0,75-0,20)+149*(0,50-0,20) =127,750 [A] 
km 0,088-KU: 360*(0,75-0,20)+124*(0,50-0,20) =235,200 [B] 
Celkem: A+B=362,950 [C]</t>
  </si>
  <si>
    <t>výkopy z pol.12373: 94,68 + 3481,30 =3 575,980 [A] 
hloubení z pol. 13173: 58,62 + 334,65  =393,270 [B] 
Celkem: A+B=3 969,250 [C]</t>
  </si>
  <si>
    <t>17180</t>
  </si>
  <si>
    <t>ULOŽENÍ SYPANINY DO NÁSYPŮ Z NAKUPOVANÝCH MATERIÁLŮ</t>
  </si>
  <si>
    <t>Násyp z štěrkovitého materiálu G1-G3, hutnění 95%PS</t>
  </si>
  <si>
    <t>dle kub. listu: 
km ZU-0,088: 315,99 =315,990 [A] 
km 0,088-KU: 758,27=758,270 [B] 
Celkem: A+B=1 074,260 [C]</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</si>
  <si>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</si>
  <si>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17180R</t>
  </si>
  <si>
    <t>V AKTIVNÍ ZÓNĚ, násyp z štěrkovitého materiálu G1-G3, hutnění 100 % PS</t>
  </si>
  <si>
    <t>dle kub. listu: 
km ZU-0,088: 701,30 =701,300 [A] 
km 0,088-KU: 2535,40=2 535,400 [B] 
Celkem: A+B=3 236,700 [C]</t>
  </si>
  <si>
    <t>km ZÚ-0,088:  
 - úseky bez svodidel: 111,0*0,10 =11,100 [A] 
 - úseky se svodidly: 91*0,18 =16,380 [B] 
km 0,088-KÚ:  
 - úseky bez svodidel: 212*0,10 =21,200 [C] 
 - úseky se svodidly: 500*0,18 =90,000 [D] 
 - úsek s chodníkem: 17*0,50 =8,500 [E] 
 - úsek s obrubou: 21*0,50 =10,500 [F] 
Celkem: A+B+C+D+E+F=157,680 [G]</t>
  </si>
  <si>
    <t>17411</t>
  </si>
  <si>
    <t>ZÁSYP JAM A RÝH ZEMINOU SE ZHUTNĚNÍM</t>
  </si>
  <si>
    <t>zemina z mezideponie, 
zásyp koryta SPU, protisvahů příkopů a ostatní dosypávky</t>
  </si>
  <si>
    <t>z kub listu: 
km ZU-0,088: 32,03 =32,030 [A] 
km 0,088-KU: 234,79 =234,790 [B] 
Celkem: A+B=266,820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</si>
  <si>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</si>
  <si>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čel propustku km 0,427: (5,0*3,0)*4+1,2*(8,8+8,4) =80,640 [A]</t>
  </si>
  <si>
    <t>km 0,070: 1,30 * 12,5 =16,250 [A] 
km 0,280 a 0,427: 1,5*13,0 + 2,6*20,6 =73,060 [B] 
Celkem: A+B=89,310 [C]</t>
  </si>
  <si>
    <t>plocha povrchu vozovky ze situace + přípočty na kraji: 
- km ZÚ-0,088: 950 + (111 * 1,75 + 91 * 2,35)  =1 358,100 [A] 
- km 0,088-KÚ: 3657 + ((212+17+21)*1,75 + 500 * 2,35) =5 269,500 [B] 
Celkem: A+B=6 627,600 [C] m3</t>
  </si>
  <si>
    <t>plocha * koef. sklonu svahu:  
km ZÚ-0,088: 792*1,08*0,20 =171,072 [A] 
km 0,088-KÚ: 1723*1,08*0,20 =372,168 [B] 
Celkem: A+B =543,240 [C]</t>
  </si>
  <si>
    <t>km ZÚ-0,088: 91*0,20 + 300*0,20 =78,200 [A] 
km 0,088-KÚ: (721*0,20)+(500*0,20) =244,200 [B] 
Celkem: A+B =322,400 [C]</t>
  </si>
  <si>
    <t>filtr. a separační geotextilie S1, obalení trativodu</t>
  </si>
  <si>
    <t>km ZÚ-0,088: 0=0,000 [A] 
km 0,088-KÚ: 2,1*61 =128,100 [B]  
Celkem: A+B=128,100 [C]</t>
  </si>
  <si>
    <t>21263</t>
  </si>
  <si>
    <t>TRATIVODY KOMPLET Z TRUB Z PLAST HMOT DN DO 150MM</t>
  </si>
  <si>
    <t>plast DN150,  SN8, vč. obsypu kamenivem fr. 8/16 a lože</t>
  </si>
  <si>
    <t>km  0,088-ZÚ: 67 =67,000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</si>
  <si>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</si>
  <si>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typ S2, na podloží násypu</t>
  </si>
  <si>
    <t>z kub listu: 1577,25 + 5400,54 =6 977,790 [A]</t>
  </si>
  <si>
    <t>289972</t>
  </si>
  <si>
    <t>OPLÁŠTĚNÍ (ZPEVNĚNÍ) Z GEOMŘÍŽOVIN</t>
  </si>
  <si>
    <t>geobuňky výšky 150 mm, kompletní provedení vč. trnů</t>
  </si>
  <si>
    <t>km 0,088-KU: 32*0,80 =25,600 [A]</t>
  </si>
  <si>
    <t>Položka zahrnuje: 
- dodávku předepsané geomřížoviny 
- úpravu, očištění a ochranu podkladu 
- přichycení k podkladu, případně zatížení 
- úpravy spojů a zajištění okrajů 
- úpravy pro odvodnění 
- nutné přesahy 
- mimostaveništní a vnitrostaveništní dopravu</t>
  </si>
  <si>
    <t>33817C</t>
  </si>
  <si>
    <t>SLOUPKY PLOTOVÉ Z DÍLCŮ KOVOVÝCH  DO BETONOVÝCH PATEK</t>
  </si>
  <si>
    <t>KS</t>
  </si>
  <si>
    <t>sloupky dl.2900 mm, kompletní provedení - položka zahrnuje PKO, bet. patky C25/30nXF2, podsyp ŠP 0/32 a kompletní zemní práce vč. likvidace odpadu</t>
  </si>
  <si>
    <t>22=22,000 [A]</t>
  </si>
  <si>
    <t>- dodání a osazení předepsaného sloupku včetně PKO 
- případnou betonovou patku z předepsané třídy betonu 
- nutné zemní práce</t>
  </si>
  <si>
    <t>33817D</t>
  </si>
  <si>
    <t>VZPĚRY PLOTOVÉ Z DÍLCŮ KOVOVÝCH  DO BETONOVÝCH PATEK</t>
  </si>
  <si>
    <t>dl.2900 mm, kompletní provedení - položka zahrnuje PKO, bet. patky C25/30nXF2, podsyp ŠP 0/32 a kompletní zemní práce vč. likvidace odpadu</t>
  </si>
  <si>
    <t>6 =6,000 [A]</t>
  </si>
  <si>
    <t>- dodání a osazení předepsané vzpěry včetně PKO 
- případnou betonovou patku z předepsané třídy betonu 
- nutné zemní práce</t>
  </si>
  <si>
    <t>- pod lomovým kamenem - u propustů tl. 100 mm, v korytě SPÚ tl. 150 mm: 
 km ZÚ-0,088:  
  35*1,08 * 0,10 =3,780 [A] 
  28*1,08 * 0,15 =4,536 [B] 
 km 0,088-KÚ: 25*1,08 * 0,10 + 26*1,08*0,15 =6,912 [C] 
- pod ocel.chráničkou vodovodu km 0,495, tl. 100 mm: 
 km 0,088-KÚ: 7*1,0*0,1 =0,700 [D] 
- pod troubami a čely propustů: 
 km 0,070: 0,46 * 14,40 =6,624 [E] 
 km 0,428 a 0,720: 0,46*14,9 + (0,56*20,6 + 2,10*(7,70+7,30)*0,25) =26,265 [F] 
Celkem: A+B+C+D+E+F=48,817 [G]</t>
  </si>
  <si>
    <t>- pod lomovým kamenem, tl.100mm: 
   km ZÚ-0,088:  
    35*1,08 * 0,10 =3,780 [A] 
    28*1,08 * 0,10 =3,024 [B] 
   km 0,088-KÚ: 25*1,08 * 0,10 + 26*1,08*0,15 =6,912 [C] 
- pod troubami a čely propustů, tl. 300 mm: 
   km 0,070: 0,46*14,4 =6,624 [D] 
   km 0,280 a 0,427: 0,46*14,9 + (0,56*20,60 + 2,40*(8,00+7,60)*0,30) =29,622 [E] 
Celkem: A+B+C+D+E=49,962 [F]</t>
  </si>
  <si>
    <t>km ZÚ-0,088:  
  35*1,08 * 0,20 =7,560 [A] 
  28*1,08 * 0,25 =7,560 [B] 
km 0,088-KÚ: 25*1,08 * 0,20 + 26*1,08*0,25 =12,420 [C] 
Celkem: A+B+C=27,540 [D] m3</t>
  </si>
  <si>
    <t>km ZÚ-0,088:  
  propust km 0,070:  (0,5*0,8*1,1)*2 + (0,3*0,6)*(3,6+3,0) + (0,6*0,8*8,0)*2 =9,748 [A] 
km 0,088-KÚ:  
  propust km 0,280:  (0,5*0,8*1,1)*2 + (0,3*0,6)*(3,0+3,0) + (0,6*0,8*7,4)*2 =9,064 [B] 
Celkem: A+B=18,812 [C]</t>
  </si>
  <si>
    <t>56213</t>
  </si>
  <si>
    <t>VOZOVKOVÉ VRSTVY Z MATERIÁLŮ STABIL CEMENTEM TL DO 150MM</t>
  </si>
  <si>
    <t>SC C8/10, tl 150 mm</t>
  </si>
  <si>
    <t>plocha povrchu vozovky ze situace + rozšíření na kraji: 
- km ZÚ-0,088: 950 + (202 * 0,4) =1 030,800 [A] 
- km 0,088-KÚ: 3485 + (500+212+40)*0,4 + (17+21+7)*0,4 =3 803,800 [B] 
Celkem: A+B =4 834,600 [C] m2</t>
  </si>
  <si>
    <t>(plocha povrchu vozovky ze situace + přípočty na kraji) * prům. tloušťka: 
- km ZÚ-0,088: (950 + (111 * 1,0 + 91 * 1,5)) * 0,27 =323,325 [A] 
- km 0,088-KÚ: (3657 + ((212+17+21)*1,0 + 500 * 1,5)) *0,27 =1 257,390 [B] 
Celkem: A+B=1 580,715 [C] m3</t>
  </si>
  <si>
    <t>km ZÚ-0,088:  
 - úseky bez svodidel: 111*0,75 =83,250 [A] 
 - úseky se svodidly: 91*0,50 =45,500 [B] 
km 0,088-KÚ:  
 - úseky bez svodidel: 212*0,75 =159,000 [C] 
 - úseky se svodidly: 500*0,50 =250,000 [D] 
Celkem: A+B+C+D=537,750 [E] m2</t>
  </si>
  <si>
    <t>na SC (z pol. 56314): 1030,800+3803,800 =4 834,600 [A]</t>
  </si>
  <si>
    <t>na ACL 16+ (z pol. 574C56): 974,24 + 3747,96 =4 722,200 [A] 
na ACP 16+ (z pol. 574E46): 995,45 + 3827,55 =4 823,000 [B] 
Celkem: A+B=9 545,200 [C]</t>
  </si>
  <si>
    <t>574C56</t>
  </si>
  <si>
    <t>ASFALTOVÝ BETON PRO LOŽNÍ VRSTVY ACL 16+, 16S TL. 60MM</t>
  </si>
  <si>
    <t>ACL 16+</t>
  </si>
  <si>
    <t>plocha povrchu vozovky ze situace + rozšíření na kraji: 
- km ZÚ-0,088: 950 + (202 * 0,12) =974,240 [A] 
- km 0,088-KÚ: 3657 + (500+212+46)*0,12 =3 747,960 [B] 
Celkem: A+B =4 722,200 [C] m2</t>
  </si>
  <si>
    <t>574E46</t>
  </si>
  <si>
    <t>ASFALTOVÝ BETON PRO PODKLADNÍ VRSTVY ACP 16+, 16S TL. 50MM</t>
  </si>
  <si>
    <t>ACP 16+</t>
  </si>
  <si>
    <t>plocha povrchu vozovky ze situace + rozšíření na kraji: 
- km ZÚ-0,088: 950 + (202 * 0,225) =995,450 [A] 
- km 0,088-KÚ: 3657 + (500+212+46)*0,225 =3 827,550 [B] 
Celkem: A+B =4 823,000 [C] m2</t>
  </si>
  <si>
    <t>SMA 11+, vč. výplně pracovních spar</t>
  </si>
  <si>
    <t>plocha dle situace:  
km ZÚ-0,088: 950 =950,000 [A] 
km 0,088-KÚ: 3485+172 =3 657,000 [B] 
Celkem: A+B=4 607,000 [C] m2</t>
  </si>
  <si>
    <t>na infiltračním postřiku na SC (z pol. 56314): 1030,800+3803,800 =4 834,600 [A]</t>
  </si>
  <si>
    <t>na SMA (z pol. 574J54): 950+3657 =4 607,000 [A]</t>
  </si>
  <si>
    <t>km ZÚ-0,088: 0 =0,000 [A] 
km 0,088-KÚ: 5,5 =5,500 [B] 
Celkem: A+B=5,500 [C]</t>
  </si>
  <si>
    <t>58302</t>
  </si>
  <si>
    <t>KRYT ZE SILNIČNÍCH DÍLCŮ (PANELŮ) TL 180MM</t>
  </si>
  <si>
    <t>vč. lože z ŠP tl. 100 mmm</t>
  </si>
  <si>
    <t>km 0,088-KU: ochrana odpadu: 15*15 =225,000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</si>
  <si>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</si>
  <si>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767911</t>
  </si>
  <si>
    <t>OPLOCENÍ Z DRÁTĚNÉHO PLETIVA POZINKOVANÉHO STANDARDNÍHO</t>
  </si>
  <si>
    <t>77*2,0 =154,000 [A]</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</si>
  <si>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</si>
  <si>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86646</t>
  </si>
  <si>
    <t>CHRÁNIČKY Z TRUB OCELOVÝCH DN DO 400MM</t>
  </si>
  <si>
    <t>půlená chránička</t>
  </si>
  <si>
    <t>ochrana stáv. vodovodu v km 0,495: 7 =7,000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</si>
  <si>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</si>
  <si>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895122</t>
  </si>
  <si>
    <t>DRENÁŽNÍ ŠACHTICE KONTROLNÍ Z BETON DÍLCŮ ŠK 80</t>
  </si>
  <si>
    <t>kontrolní šachty trativodu DN 800 (kompletní provedení) s beton-litinovým poklopem B125, vč. předepsané podkladní konstrukce - beton C25/30nXF3 tl. 0,10 m</t>
  </si>
  <si>
    <t>km 0,088-KÚ: 2 =2,000 [A]</t>
  </si>
  <si>
    <t>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</si>
  <si>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89921</t>
  </si>
  <si>
    <t>VÝŠKOVÁ ÚPRAVA POKLOPŮ</t>
  </si>
  <si>
    <t>km 0,088-KU: 1 =1,000 [A]</t>
  </si>
  <si>
    <t>- položka výškové úpravy zahrnuje všechny nutné práce a materiály pro zvýšení nebo snížení zařízení (včetně nutné úpravy stávajícího povrchu vozovky nebo chodníku).</t>
  </si>
  <si>
    <t>plocha * dl.: 
propust km 0,070: 0,65 * 12,5 =8,125 [A] 
propust km 0,280 a 0,427: 0,65*13,0 + 1,0*20,6 =29,050 [B] 
Celkem: A+B=37,175 [C]</t>
  </si>
  <si>
    <t>propust km 0,427: 6,6+6,3 =12,900 [A]</t>
  </si>
  <si>
    <t>z podélného profilu: 
km ZÚ-0,088: 85+5 =90,000 [A] 
km 0,088-KÚ: 287+80+140+2*10+2*5  =537,000 [B] 
Celkem: A+B=627,000 [C]</t>
  </si>
  <si>
    <t>km ZÚ-0,088: 12 =12,000 [A] 
km 0,088-KÚ: 7  =7,000 [B] 
Celkem: A+B=19,000 [C]</t>
  </si>
  <si>
    <t>km ZÚ-0,088: 8 =8,000 [A] 
km 0,088-KÚ: 28  =28,000 [B] 
Celkem: A+B=36,000 [C]</t>
  </si>
  <si>
    <t>km ZÚ-0,088: 0 =0,000 [A] 
km 0,088-KÚ: 2  =2,000 [B] 
Celkem: A+B=2,000 [C]</t>
  </si>
  <si>
    <t>km ZÚ-0,088:  A1a:1ks, IP5:1ks 2=2,000 [A] 
km 0,088-KÚ: A2b:1ks, B20a:1ks, E2b:3ks, P1:2ks, P4:1ks   8=8,000 [B] 
Celkem: A+B=10,000 [C] ks</t>
  </si>
  <si>
    <t>km ZÚ-0,088: 0=0,000 [A] 
km 0,088-KÚ: 1=1,000 [B] 
Celkem: A+B=1,000 [C]</t>
  </si>
  <si>
    <t>914321</t>
  </si>
  <si>
    <t>DOPRAV ZNAČKY ZMENŠ VEL OCEL FÓLIE TŘ 1 - DODÁVKA A MONT</t>
  </si>
  <si>
    <t>km ZÚ-0,113:  0=0,000 [A] 
km 0,113-KÚ: C4a  2=2,000 [B] 
Celkem: A+B=2,000 [C] ks</t>
  </si>
  <si>
    <t>km ZÚ-0,088:  1=1,000 [A] 
km 0,088-KÚ: 0=0,000 [B] 
Celkem: A+B=1,000 [C] ks</t>
  </si>
  <si>
    <t>km ZÚ-0,088: 2=2,000 [A] 
km 0,088-KÚ: 6=6,000 [B] 
Celkem: A+B=8,000 [C]</t>
  </si>
  <si>
    <t>z pol. 915231 a 915211: 
km ZÚ-0,088: 61,916+0 =61,916 [A] 
km 0,088-KÚ: 334,50+11,0 =345,500 [B] 
Celkem: A+B=407,416 [C]</t>
  </si>
  <si>
    <t>km ZÚ-0,088: 0 =0,000 [A] 
km 0,088-KÚ:  
  V13 (0.5/1.0): 33/3 =11,000 [B] 
Celkem: A+B=11,000 [C]</t>
  </si>
  <si>
    <t>km ZÚ-0,088:  
  V4 (0.25): 203*0,25 =50,750 [A] 
  V1a (0.125): 80*0,125 =10,000 [B] 
  V2b (3/1.5/0.125): 14*0,125/1,5 =1,167 [C] 
km 0,088-KÚ:  
  V4 (0.25): 875*0,25 =218,750 [D] 
  V1a (0.125): 254*0,125 =31,750 [E] 
  V2b (3/1.5/0.125): 229*0,125/1,5 =19,083 [F] 
  V2b (1.5/1.5/0.25): 24*0,25/2 =3,000 [G] 
Celkem: A+B+C+D+E+F+G=334,500 [H]</t>
  </si>
  <si>
    <t>km ZÚ-0,113: 0 =0,000 [A] 
km 0,113-KÚ: 37+30+16+1,5+1,5 =86,000 [B]  
Celkem: A+B=86,000 [C]</t>
  </si>
  <si>
    <t>9181G5</t>
  </si>
  <si>
    <t>ČELA PROPUSTU Z TRUB DN DO 1200MM Z BETONU DO C 30/37</t>
  </si>
  <si>
    <t>propust km 0,427: 2 =2,000 [A]</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</si>
  <si>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</si>
  <si>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propust km 0,070 a 0,280: 15,4 + 15,9 =31,300 [A]</t>
  </si>
  <si>
    <t>9183G2</t>
  </si>
  <si>
    <t>PROPUSTY Z TRUB DN 1200MM ŽELEZOBETONOVÝCH</t>
  </si>
  <si>
    <t>km 0,427: 22,6 =22,600 [A]</t>
  </si>
  <si>
    <t>966842</t>
  </si>
  <si>
    <t>ODSTRANĚNÍ OPLOCENÍ Z DRÁT PLETIVA</t>
  </si>
  <si>
    <t>zahruje kompletní bourací práce včetně odstranění základových konstrukcí a zemních prací, dále veškerou manipulaci s vybouranou sutí a hmotami včetně uložení na skládku a skládkovného</t>
  </si>
  <si>
    <t>95 =95,000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</si>
  <si>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</si>
  <si>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103</t>
  </si>
  <si>
    <t>Hospodářský sjezd k zahrádkám v km 0,015 vlevo</t>
  </si>
  <si>
    <t>zemina z mezideponie</t>
  </si>
  <si>
    <t>10,165 =10,165 [A]</t>
  </si>
  <si>
    <t>pro rozprostění (pol. 18220): 9,936 =9,936 [A]</t>
  </si>
  <si>
    <t>propust: 0,95*10,70 =10,165 [A]</t>
  </si>
  <si>
    <t>90 * 0,50 =45,000 [A]</t>
  </si>
  <si>
    <t>(105+(38*1,4))*0,5=79,100 [A]</t>
  </si>
  <si>
    <t>1,45*8,50 =12,325 [A]</t>
  </si>
  <si>
    <t>46*1,08*0,2 =9,936 [A]</t>
  </si>
  <si>
    <t>105+19+46=170,000 [A]</t>
  </si>
  <si>
    <t>2,2*21 =46,200 [A]</t>
  </si>
  <si>
    <t>plast DN150,  SN16, vč. obsypu kamenivem fr. 8/16 a lože, vč. výústního objektu</t>
  </si>
  <si>
    <t>21+6=27,000 [A]</t>
  </si>
  <si>
    <t>pod lom. kamenem: 9*1,08*0,1 =0,972 [A] 
propust: 0,40*9,70 =3,880 [B] 
Celkem: A+B=4,852 [C]</t>
  </si>
  <si>
    <t>tl. 200 mm</t>
  </si>
  <si>
    <t>9*1,08*0,2 =1,944 [A]</t>
  </si>
  <si>
    <t>pod troubami: (0,5*0,8*0,9)*2 =0,720 [A] 
zakončení dlažby: (0,3*0,6*3,0) =0,540 [B] 
Celkem: A+B=1,260 [C]</t>
  </si>
  <si>
    <t>56333</t>
  </si>
  <si>
    <t>VOZOVKOVÉ VRSTVY ZE ŠTĚRKODRTI TL. DO 150MM</t>
  </si>
  <si>
    <t>ŠDB 0/32 tl. 150 mm - 2. vrstva</t>
  </si>
  <si>
    <t>105+(38*0,33) =117,540 [A]</t>
  </si>
  <si>
    <t>56334</t>
  </si>
  <si>
    <t>VOZOVKOVÉ VRSTVY ZE ŠTĚRKODRTI TL. DO 200MM</t>
  </si>
  <si>
    <t>ŠDB prům tl. 170 mm - 1. vrstva</t>
  </si>
  <si>
    <t>105+(38*0,66) =130,080 [A]</t>
  </si>
  <si>
    <t>564632</t>
  </si>
  <si>
    <t>VOZOVKOVÉ VRSTVY Z PENETRAČNÍHO MAKADAMU HRUBÉHO TL. 100MM</t>
  </si>
  <si>
    <t>PMH 32/63 (Gc) v tl.100 mm</t>
  </si>
  <si>
    <t>105+(38*0,07) =107,660 [A]</t>
  </si>
  <si>
    <t>- dodání kameniva předepsané kvality a zrnitosti 
- dodání asfaltového pojiva (asfalt silniční ropný, emulze asfaltová kationaktivní) 
- rozprostření kamenné kostry v předepsané tloušťce, prolití kostry asfaltem distributorem, rozprostření a zavibrování výplňového kameniva 
- zřízení vrstvy bez rozlišení šířky, pokládání vrstvy po etapách 
- úpravu napojení, ukončení 
- nezahrnuje postřiky, nátěry</t>
  </si>
  <si>
    <t>38*0,50 =19,000 [A]</t>
  </si>
  <si>
    <t>na ŠD (z pol. 56333): 117,54 =117,540 [A]</t>
  </si>
  <si>
    <t>572731</t>
  </si>
  <si>
    <t>DVOUVRSTVÝ ASFALTOVÝ NÁTĚR DO 1,5KG/M2</t>
  </si>
  <si>
    <t>zbytkové množství pojiva 1,2 kg/m2 a1,0 kg/m2 (první/druhá vrstva)</t>
  </si>
  <si>
    <t>105 =105,000 [A]</t>
  </si>
  <si>
    <t>- dodání všech předepsaných materiálů pro nátěry v předepsaném množství 
- provedení dle předepsaného technologického předpisu 
- zřízení vrstvy bez rozlišení šířky, pokládání vrstvy po etapách 
- úpravu napojení, ukončení</t>
  </si>
  <si>
    <t>57622</t>
  </si>
  <si>
    <t>POSYP KAMENIVEM DRCENÝM 10KG/M2</t>
  </si>
  <si>
    <t>fr. 0/8, množství 8 kg/m2 a 6 kg/m2 (první/druhá vrstva)</t>
  </si>
  <si>
    <t>2*105 =210,000 [A]</t>
  </si>
  <si>
    <t>kontrolní šachty trativodu DN 800 (kompletní provedení) s beton-litinovým poklopem D400, vč. předepsané podkladní konstrukce - beton C25/30nXF3 tl. 0,10 m</t>
  </si>
  <si>
    <t>C20/25-XF3</t>
  </si>
  <si>
    <t>0,48*8,50=4,080 [A]</t>
  </si>
  <si>
    <t>9183D2</t>
  </si>
  <si>
    <t>PROPUSTY Z TRUB DN 600MM ŽELEZOBETONOVÝCH</t>
  </si>
  <si>
    <t>10,7 =10,700 [A]</t>
  </si>
  <si>
    <t>104</t>
  </si>
  <si>
    <t>Přístupy na pozemek v km 0,250 vlevo</t>
  </si>
  <si>
    <t>11332</t>
  </si>
  <si>
    <t>ODSTRANĚNÍ PODKLADŮ ZPEVNĚNÝCH PLOCH Z KAMENIVA NESTMELENÉHO</t>
  </si>
  <si>
    <t>Položka zahrnuje veškerou manipulaci s vybouranou sutí a s vybouranými hmotami vč. uložení na skládku a skládkovného</t>
  </si>
  <si>
    <t>podklad z ŠD: 170*0,15 =25,500 [A]</t>
  </si>
  <si>
    <t>11334</t>
  </si>
  <si>
    <t>ODSTRANĚNÍ PODKLADU ZPEVNĚNÝCH PLOCH S CEMENT POJIVEM</t>
  </si>
  <si>
    <t>podklad z SC: 0,15 * 28 =4,200 [A]</t>
  </si>
  <si>
    <t>15+21+17+12+7 =72,000 [A]</t>
  </si>
  <si>
    <t>11372</t>
  </si>
  <si>
    <t>0,20*28 =5,600 [A]</t>
  </si>
  <si>
    <t>podél obrubníku: 38+71 =109,000 [A] 
napojení na stáv. stav: 6,5 + 6,2 + 8,6 + 6,6 =27,900 [B] 
Celkem: A+B=136,900 [C]</t>
  </si>
  <si>
    <t>10 =10,000 [A]</t>
  </si>
  <si>
    <t>ornice z mezideponie</t>
  </si>
  <si>
    <t>29,16 + 11 =40,160 [A]</t>
  </si>
  <si>
    <t>70*0,40 =28,000 [A]</t>
  </si>
  <si>
    <t>10=10,000 [A]</t>
  </si>
  <si>
    <t>v nárožích křižovatky: (125+(13+23)*1,0)*0,50 =80,500 [A]</t>
  </si>
  <si>
    <t>za obrubou: (25+31)*0,36 =20,160 [A]</t>
  </si>
  <si>
    <t>135*1,08*0,20 =29,160 [A]</t>
  </si>
  <si>
    <t>55*0,20=11,000 [A]</t>
  </si>
  <si>
    <t>1,9 * (37+25) =117,800 [A]</t>
  </si>
  <si>
    <t>A</t>
  </si>
  <si>
    <t>plast DN150,  SN16, vč. obsypu kamenivem fr. 8/16 a bet. lože</t>
  </si>
  <si>
    <t>pod vozovkou 25=25,000 [A]</t>
  </si>
  <si>
    <t>B</t>
  </si>
  <si>
    <t>plast DN150,  SN8, vč. obsypu kamenivem fr. 8/16 a bet. lože</t>
  </si>
  <si>
    <t>v krajnici: 37 =37,000 [A]</t>
  </si>
  <si>
    <t>v nárožích křižovatky: 125+(13+23)*1,5 =179,000 [A]</t>
  </si>
  <si>
    <t>125+(13+23)*1,5 =179,000 [A]</t>
  </si>
  <si>
    <t>plocha povrchu vozovky ze situace + odečet zazubení: 
345 -28,0*3*0,50 =303,000 [A] m2  
71*0,42 =29,820 [B] (podél obruby šířky 150mm) 
38*0,57 =21,660 [C] (podél obruby šířky 300mm) 
Celkem: A+B+C=354,480 [D]</t>
  </si>
  <si>
    <t>56335</t>
  </si>
  <si>
    <t>VOZOVKOVÉ VRSTVY ZE ŠTĚRKODRTI TL. DO 250MM</t>
  </si>
  <si>
    <t>ŠDA 0/63 tl. 250 mm</t>
  </si>
  <si>
    <t>plocha povrchu vozovky ze situace + odečet zazubení: 
345 -28,0*4*0,50 =289,000 [A] m2  
71*0,70 =49,700 [B] (podél obruby šířky 150mm) 
38*0,85 =32,300 [C] (podél obruby šířky 300mm) 
Celkem: A+B+C=371,000 [D]</t>
  </si>
  <si>
    <t>na SC (z pol. 56314): 354,48 =354,480 [A]</t>
  </si>
  <si>
    <t>na ACL 16S (z pol. 574D66): 331,00 =331,000 [A] 
na ACP 16S (z pol. 574E56): 317,00 =317,000 [B] 
Celkem: A+B=648,000 [C]</t>
  </si>
  <si>
    <t>plocha povrchu vozovky ze situace + odečet zazubení: 
345-(28,0*1*0,50) =331,000 [A]</t>
  </si>
  <si>
    <t>plocha povrchu vozovky ze situace + odečet zazubení: 
345-(28,0*2*0,50) =317,000 [A] m2</t>
  </si>
  <si>
    <t>plocha dle situace:  
345 =345,000 [A]</t>
  </si>
  <si>
    <t>na infiltračním postřiku na SC (z pol. 56314): 354,48 =354,480 [A]</t>
  </si>
  <si>
    <t>na SMA (z pol. 574J54): 345 =345,000 [A]</t>
  </si>
  <si>
    <t>587202</t>
  </si>
  <si>
    <t>PŘEDLÁŽDĚNÍ KRYTU Z DROBNÝCH KOSTEK</t>
  </si>
  <si>
    <t>ostrůvky, předlaždění bez dodávky nového materiálu</t>
  </si>
  <si>
    <t>16+28 =44,000 [A]</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</si>
  <si>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</si>
  <si>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 =5,000 [A]</t>
  </si>
  <si>
    <t>911EC3</t>
  </si>
  <si>
    <t>SVODIDLO BETON, ÚROVEŇ ZADRŽ H2 VÝŠ 1,1M - DEMONTÁŽ S PŘESUNEM</t>
  </si>
  <si>
    <t>odvezení na místo určené investorem</t>
  </si>
  <si>
    <t>6*4 =24,000 [A]</t>
  </si>
  <si>
    <t>položka zahrnuje: 
- demontáž a odstranění zařízení 
- jeho odvoz na předepsané místo</t>
  </si>
  <si>
    <t>15+25+31=71,000 [A]</t>
  </si>
  <si>
    <t>91726</t>
  </si>
  <si>
    <t>KO OBRUBNÍKY BETONOVÉ</t>
  </si>
  <si>
    <t>C35/45 XF4, vč. bet. lože C20/25nXF3 tl. min 0,10 m</t>
  </si>
  <si>
    <t>21+17=38,000 [A]</t>
  </si>
  <si>
    <t>919112</t>
  </si>
  <si>
    <t>ŘEZÁNÍ ASFALTOVÉHO KRYTU VOZOVEK TL DO 100MM</t>
  </si>
  <si>
    <t>4x řezání stáv asf. vrstev v napojení na stáv. stav: (6,5 + 6,2 + 8,6 + 6,6) * 4 =111,600 [A]</t>
  </si>
  <si>
    <t>položka zahrnuje řezání vozovkové vrstvy v předepsané tloušťce, včetně spotřeby vody</t>
  </si>
  <si>
    <t>107</t>
  </si>
  <si>
    <t>Hospodářský sjezd v km 0,520 vpravo</t>
  </si>
  <si>
    <t>16,65 =16,650 [A]</t>
  </si>
  <si>
    <t>pro rozprostění (pol. 18220): 4,32 =4,320 [A]</t>
  </si>
  <si>
    <t>propust: 1,5*11,1 =16,650 [A]</t>
  </si>
  <si>
    <t>50*0,25 =12,500 [A]</t>
  </si>
  <si>
    <t>(66+(22*1,4))*0,5=48,400 [A]</t>
  </si>
  <si>
    <t>1,10*8,50 =9,350 [A]</t>
  </si>
  <si>
    <t>20*1,08*0,2 =4,320 [A]</t>
  </si>
  <si>
    <t>66+11+20=97,000 [A]</t>
  </si>
  <si>
    <t>97=97,000 [A]</t>
  </si>
  <si>
    <t>pod lom. kamenem: 16*1,08*0,1 =1,728 [A] 
propust: 0,40*10,10 =4,040 [B] 
Celkem: A+B=5,768 [C]</t>
  </si>
  <si>
    <t>16*1,08*0,2 =3,456 [A]</t>
  </si>
  <si>
    <t>pod troubami: (0,5*0,8*0,9)*2 =0,720 [A] 
zakončení dlažby: (0,3*0,6*3,2)*2 =1,152 [B] 
Celkem: A+B=1,872 [C]</t>
  </si>
  <si>
    <t>66+(22*0,33) =73,260 [A]</t>
  </si>
  <si>
    <t>66+(22*0,66) =80,520 [A]</t>
  </si>
  <si>
    <t>66+(22*0,07) =67,540 [A]</t>
  </si>
  <si>
    <t>22*0,50 =11,000 [A]</t>
  </si>
  <si>
    <t>na ŠD (z pol. 56333): 73,26 =73,260 [A]</t>
  </si>
  <si>
    <t>66 =66,000 [A]</t>
  </si>
  <si>
    <t>2*66 =132,000 [A]</t>
  </si>
  <si>
    <t>11,1 =11,100 [A]</t>
  </si>
  <si>
    <t>111</t>
  </si>
  <si>
    <t>Hospodářský sjezd v km 1,160 vlevo</t>
  </si>
  <si>
    <t>63,00 + 133,0 =196,000 [A]</t>
  </si>
  <si>
    <t>pro rozprostění (pol. 18220 a 18230): 46,44+14,0=60,440 [A]</t>
  </si>
  <si>
    <t>propust (plocha x dl): 10,1*10,0+(16,00*1,0)*2 =133,000 [A]</t>
  </si>
  <si>
    <t>13273</t>
  </si>
  <si>
    <t>HLOUBENÍ RÝH ŠÍŘ DO 2M PAŽ I NEPAŽ TŘ. I</t>
  </si>
  <si>
    <t>pro vsak. příkop 3,5*18=63,000 [A]</t>
  </si>
  <si>
    <t>520*0,60 =312,000 [A]</t>
  </si>
  <si>
    <t>(248+(85*2,0))*0,50 =209,000 [A]</t>
  </si>
  <si>
    <t>38*0,07 =2,660 [A]</t>
  </si>
  <si>
    <t>2,30*10,0+(1,70*1,0)*4 =29,800 [A]</t>
  </si>
  <si>
    <t>1,8*10,0=18,000 [A]</t>
  </si>
  <si>
    <t>215*1,08*0,2 =46,440 [A]</t>
  </si>
  <si>
    <t>70,0*1,0*0,20 =14,000 [A]</t>
  </si>
  <si>
    <t>248+70+52,5+170=540,500 [A]</t>
  </si>
  <si>
    <t>vsakovací příkop  (1+1+2,3+2,3)*18 =118,800 [A]</t>
  </si>
  <si>
    <t>0,07*10,0*2 =1,400 [A]</t>
  </si>
  <si>
    <t>(2,4+1,8+1,8)*10,0 =60,000 [A]</t>
  </si>
  <si>
    <t>(2,25*10,0) * 2 =45,000 [A]</t>
  </si>
  <si>
    <t>(0,55*0,30+0,25*0,20)*7,70*2 =3,311 [A]</t>
  </si>
  <si>
    <t>dřík čela propustu: 
 - v místě mimo rám: (1,82*0,30)*(7,70-2,40)*2 =5,788 [A] 
 - v místě rámu: (0,40*0,30+0,10*0,20)*2,40*2 =0,672 [B] 
Celkem: A+B=6,460 [C]</t>
  </si>
  <si>
    <t>dřík čela propustu: 6,460 * 0,120 =0,775 [A]</t>
  </si>
  <si>
    <t>(0,30*10,0)*2 =6,000 [A]</t>
  </si>
  <si>
    <t>pod lom. kamenem: 25*1,08*0,15 =4,050 [A] 
pod dlažbou v rámu (prům. tl. 0,20m): 2,0*10,0*0,20 =4,000 [B] 
pod rámem (tl. 0,15m): 3,6*10,0*0,15 =5,400 [C] 
vyrovnávací vrstva na rámu tl. 50-85mm: 2,4*0,07*16,0 =2,688 [D] 
Celkem: A+B+C+D=16,138 [E]</t>
  </si>
  <si>
    <t>pod lom. kamenem: 25*1,08*0,1 =2,700 [A] 
propust: 4,6*10*0,15 =6,900 [B] 
Celkem: A+B=9,600 [C]</t>
  </si>
  <si>
    <t>(hl x š x dl): 1,0*2,3*18=41,400 [A]</t>
  </si>
  <si>
    <t>0,46*18=8,280 [A]</t>
  </si>
  <si>
    <t>1,20 * 10,0 =12,000 [A]</t>
  </si>
  <si>
    <t>v propustu tl. 200 mm, v korytě SPÚ tl. 250 mm,</t>
  </si>
  <si>
    <t>25*1,08*0,25 =6,750 [A] 
2,0*10,0*0,20 =4,000 [B] 
Celkem: A+B=10,750 [C]</t>
  </si>
  <si>
    <t>(0,6*0,8)*(6,4+7,0) =6,432 [A]</t>
  </si>
  <si>
    <t>248+(85*0,33) =276,050 [A]</t>
  </si>
  <si>
    <t>248+(38*0,66)+(47*1,5) =343,580 [A]</t>
  </si>
  <si>
    <t>248+(85*0,07) =253,950 [A]</t>
  </si>
  <si>
    <t>85*0,50+10*1,00 =52,500 [A]</t>
  </si>
  <si>
    <t>na ŠD (z pol. 56333): 276,050 =276,050 [A]</t>
  </si>
  <si>
    <t>248 =248,000 [A]</t>
  </si>
  <si>
    <t>2*248 =496,000 [A]</t>
  </si>
  <si>
    <t>rámový propust, vnitřní strana: 3 * (10* (2*0,5+2,0)) =90,000 [A]</t>
  </si>
  <si>
    <t>propust km 0,720: (2,4+1,8+1,8)*10,0 =60,000 [A]</t>
  </si>
  <si>
    <t>10,0*2=20,000 [A]</t>
  </si>
  <si>
    <t>7,0 * 2 =14,000 [A]</t>
  </si>
  <si>
    <t>34+30+2*5=74,000 [A]</t>
  </si>
  <si>
    <t>za římsou  8,0*2 =16,000 [A] 
skluz  3,0 * 4 =12,000 [B] 
Celkem: A+B=28,000 [C]</t>
  </si>
  <si>
    <t>112</t>
  </si>
  <si>
    <t>Obratiště na konci polní cesty v km 1,180</t>
  </si>
  <si>
    <t>50,0*0,5 =25,000 [A]</t>
  </si>
  <si>
    <t>z mezideponie do násypu</t>
  </si>
  <si>
    <t>25,0*0,20 =5,000 [A]</t>
  </si>
  <si>
    <t>25,0 =25,000 [A]</t>
  </si>
  <si>
    <t>pod lom. kamenem: 65*0,15=9,750 [A]</t>
  </si>
  <si>
    <t>pod lom. kamenem: 65*0,1=6,500 [A]</t>
  </si>
  <si>
    <t>65*0,20=13,000 [A]</t>
  </si>
  <si>
    <t>zakončení dlažby: 0,4*0,7*45=12,600 [A]</t>
  </si>
  <si>
    <t>113</t>
  </si>
  <si>
    <t>Hospodářský sjezd u haly P3</t>
  </si>
  <si>
    <t>120*0,70 =84,000 [A]</t>
  </si>
  <si>
    <t>pro rozprostění (pol. 18230): 1,8 =1,800 [A]</t>
  </si>
  <si>
    <t>uložení vytěženého materiálu na mezideponii, zpětné použití v rámci SO 101</t>
  </si>
  <si>
    <t>84 =84,000 [A]</t>
  </si>
  <si>
    <t>120*0,5 =60,000 [A]</t>
  </si>
  <si>
    <t>9*0,2 =1,800 [A]</t>
  </si>
  <si>
    <t>120 =120,000 [A]</t>
  </si>
  <si>
    <t>95+(32*0,33) =105,560 [A]</t>
  </si>
  <si>
    <t>95+(32*0,66) =116,120 [A]</t>
  </si>
  <si>
    <t>95+(32*0,07) =97,240 [A]</t>
  </si>
  <si>
    <t>32*0,50 =16,000 [A]</t>
  </si>
  <si>
    <t>na ŠD (z pol. 56333): 105,56 =105,560 [A]</t>
  </si>
  <si>
    <t>2*95 =190,000 [A]</t>
  </si>
  <si>
    <t>114</t>
  </si>
  <si>
    <t>Napojení areálu fy GLP na sil. III/0164</t>
  </si>
  <si>
    <t>20*0,5*0,25=2,500 [A]</t>
  </si>
  <si>
    <t>11333</t>
  </si>
  <si>
    <t>ODSTRANĚNÍ PODKLADU ZPEVNĚNÝCH PLOCH S ASFALT POJIVEM</t>
  </si>
  <si>
    <t>20*0,9*0,15=2,700 [A]</t>
  </si>
  <si>
    <t>29*0,36=10,440 [A]</t>
  </si>
  <si>
    <t>25=25,000 [A]</t>
  </si>
  <si>
    <t>114*0,10 (prům. tl. frézování) + 28*0,25*0,15 (pro obrubu) =12,450 [A]</t>
  </si>
  <si>
    <t>podél obrubníku: 36=36,000 [A]</t>
  </si>
  <si>
    <t>7*15=105,000 [A]</t>
  </si>
  <si>
    <t>13,552=13,552 [A]</t>
  </si>
  <si>
    <t>na mezideponii pro zpětné použití v rámci stavby</t>
  </si>
  <si>
    <t>107*0,5=53,500 [A]</t>
  </si>
  <si>
    <t>19*0,12=2,280 [A]</t>
  </si>
  <si>
    <t>tl. 0,20 m</t>
  </si>
  <si>
    <t>(47+17)*1,08*0,20=13,824 [A]</t>
  </si>
  <si>
    <t>2,4*(14+9)=55,200 [A]</t>
  </si>
  <si>
    <t>plast DN150,  SN8, vč. obsypu kamenivem fr. 8/16 a bet. lože, vč. vyústního objektu</t>
  </si>
  <si>
    <t>14+9=23,000 [A]</t>
  </si>
  <si>
    <t>88+(19*1,0) =107,000 [A]</t>
  </si>
  <si>
    <t>88+(19*0,40)+(20*0,40) =103,600 [A]</t>
  </si>
  <si>
    <t>88+(19*1,50) * 0,27 =95,695 [A] m3</t>
  </si>
  <si>
    <t>17*0,50=8,500 [A] m2</t>
  </si>
  <si>
    <t>na SC (z pol. 56314): 103,6 =103,600 [A]</t>
  </si>
  <si>
    <t>na ACL 16+ (z pol. 574C56): 204,28 =204,280 [A] 
na ACP 16+ (z pol. 574E46): 206,275 =206,275 [B] 
Celkem: A+B=410,555 [C]</t>
  </si>
  <si>
    <t>202+(19*0,12) =204,280 [A]</t>
  </si>
  <si>
    <t>202+(19*0,40)+(20*0,40) =217,600 [A]</t>
  </si>
  <si>
    <t>88+114=202,000 [A]</t>
  </si>
  <si>
    <t>na infiltračním postřiku na SC (z pol. 56314): 103,60 =103,600 [A]</t>
  </si>
  <si>
    <t>na SMA (z pol. 574J54): 202 =202,000 [A]</t>
  </si>
  <si>
    <t>3 =3,000 [A]</t>
  </si>
  <si>
    <t>1=1,000 [A]</t>
  </si>
  <si>
    <t>89921R</t>
  </si>
  <si>
    <t>vodovodní šoupě</t>
  </si>
  <si>
    <t>12+5=17,000 [A]</t>
  </si>
  <si>
    <t>36=36,000 [A]</t>
  </si>
  <si>
    <t>130</t>
  </si>
  <si>
    <t>Chodník k areálu fy GLP</t>
  </si>
  <si>
    <t>50*0,35=17,500 [A]</t>
  </si>
  <si>
    <t>50*0,20=10,000 [A]</t>
  </si>
  <si>
    <t>48=48,000 [A]</t>
  </si>
  <si>
    <t>pod novým chodníkem, prům. tl. 10 cm   40*0,10 =4,000 [A]</t>
  </si>
  <si>
    <t>14 =14,000 [A]</t>
  </si>
  <si>
    <t>70*0,40=28,000 [A]</t>
  </si>
  <si>
    <t>70*0,20=14,000 [A]</t>
  </si>
  <si>
    <t>31717</t>
  </si>
  <si>
    <t>KOVOVÉ KONSTRUKCE PRO KOTVENÍ ŘÍMSY</t>
  </si>
  <si>
    <t>KG</t>
  </si>
  <si>
    <t>kotvy pro kotvení římsy, včetně souvisejících prací (vrty, zálivky apod.)   
kotvy o průměru 25 mm, dl. 850 mm, á 0.50 m</t>
  </si>
  <si>
    <t>počet x dl x kg/m: 14*0,85*3,85 =45,815 [A]</t>
  </si>
  <si>
    <t>Položka zahrnuje dodávku (výrobu) kotevního prvku předepsaného tvaru a jeho osazení do předepsané polohy včetně nezbytných prací (vrty, zálivky apod.)</t>
  </si>
  <si>
    <t>0,5*0,5*7,1=1,775 [A]</t>
  </si>
  <si>
    <t>1,775*0,120=0,213 [A]</t>
  </si>
  <si>
    <t>ŠDA 0/63  tl. 150mm</t>
  </si>
  <si>
    <t>80+11=91,000 [A]</t>
  </si>
  <si>
    <t>dlažba z betonu min. C25/30 XF4, lože z MC25 XF4 tl. 40 mm</t>
  </si>
  <si>
    <t>80=80,000 [A]</t>
  </si>
  <si>
    <t>582624</t>
  </si>
  <si>
    <t>KRYTY Z BETON DLAŽDIC SE ZÁMKEM BAREV TL 60MM DO LOŽE Z MC</t>
  </si>
  <si>
    <t>barva červená, dlažba z betonu min. C25/30 XF4 vč. lože tl. 40 mm z MC25 XF4</t>
  </si>
  <si>
    <t>11=11,000 [A]</t>
  </si>
  <si>
    <t>9112B2R</t>
  </si>
  <si>
    <t>ZÁBRADLÍ MOSTNÍ SE SVISLOU VÝPLNÍ - MONTÁŽ S PŘESUNEM (BEZ DODÁVKY)</t>
  </si>
  <si>
    <t>vč. opravy nátěru a opravy poškozených částí</t>
  </si>
  <si>
    <t>7=7,000 [A]</t>
  </si>
  <si>
    <t>položka zahrnuje: 
- dopravu demontovaného zařízení z dočasné skládky 
- jeho montáž a osazení na určeném místě včetně všech nutných konstrukcí a prací 
- nutnou opravu poškozených částí, opravu nátěrů 
- případnou náhradu zničených částí 
nezahrnuje kompletní novou PKO</t>
  </si>
  <si>
    <t>9112B3</t>
  </si>
  <si>
    <t>ZÁBRADLÍ MOSTNÍ SE SVISLOU VÝPLNÍ - DEMONTÁŽ S PŘESUNEM</t>
  </si>
  <si>
    <t>917212</t>
  </si>
  <si>
    <t>ZÁHONOVÉ OBRUBY Z BETONOVÝCH OBRUBNÍKŮ ŠÍŘ 80MM</t>
  </si>
  <si>
    <t>záhonový obrubník 80/250 v provedení do prostředí XF4 z betonu 35/45 XF4,  včetně včetně zabetonování do betonu C20/25n XF3</t>
  </si>
  <si>
    <t>44+18=62,000 [A]</t>
  </si>
  <si>
    <t>938542</t>
  </si>
  <si>
    <t>OČIŠTĚNÍ BETON KONSTR OTRYSKÁNÍM TLAK VODOU DO 500 BARŮ</t>
  </si>
  <si>
    <t>0,5*7,1=3,550 [A]</t>
  </si>
  <si>
    <t>položka zahrnuje očištění předepsaným způsobem včetně odklizení vzniklého odpadu</t>
  </si>
  <si>
    <t>201</t>
  </si>
  <si>
    <t>Rámový most v km 1,175</t>
  </si>
  <si>
    <t>02912</t>
  </si>
  <si>
    <t>OSTATNÍ POŽADAVKY - VYTYČOVACÍ BOD MIKROSÍTĚ</t>
  </si>
  <si>
    <t>zahrnuje vrt D 300-500mm, ocelovou zárubnici DN 180-300 mm, ochrannou plastovou trubku DN 220-350 mm, plastový uzávěr, čepovou nivelační značku z nerez oceli, kotvu se šroubem z nerez oceli, ochranný tyčový znak s tabulkou, betonovou skruž DN 1500mm výšky 0,5m, beton C30/37-XF4, izolační pěnu, zaměření bodu včetně vyrovnání (velmi přesná nivelace) 
- dle projektu základní vytyčovací sítě, kde je hloubka určena geologem na základě dostupných průzkumů či dat</t>
  </si>
  <si>
    <t>02940</t>
  </si>
  <si>
    <t>OSTATNÍ POŽADAVKY - VYPRACOVÁNÍ DOKUMENTACE</t>
  </si>
  <si>
    <t>Stanovení zatížitelnosti mostu dle ČSN 73 6222</t>
  </si>
  <si>
    <t>029412</t>
  </si>
  <si>
    <t>OSTATNÍ POŽADAVKY - VYPRACOVÁNÍ MOSTNÍHO LISTU</t>
  </si>
  <si>
    <t>mostní list ve formátu pdf včetně zadání do BMS</t>
  </si>
  <si>
    <t>02953</t>
  </si>
  <si>
    <t>OSTATNÍ POŽADAVKY - HLAVNÍ MOSTNÍ PROHLÍDKA</t>
  </si>
  <si>
    <t>položka zahrnuje : 
- úkony dle ČSN 73 6221 
- provedení hlavní mostní prohlídky oprávněnou fyzickou nebo právnickou osobou 
- vyhotovení záznamu (protokolu), který jednoznačně definuje stav mostu</t>
  </si>
  <si>
    <t>113767</t>
  </si>
  <si>
    <t>FRÉZOVÁNÍ DRÁŽKY PRŮŘEZU DO 1000MM2 V ASFALTOVÉ VOZOVCE</t>
  </si>
  <si>
    <t>Řrzaná spára v obrusné vrstvě vozovky podél stěn</t>
  </si>
  <si>
    <t>12,07+12,80=24,870 [A]</t>
  </si>
  <si>
    <t>11526</t>
  </si>
  <si>
    <t>PŘEVEDENÍ VODY POTRUBÍM DN 800 NEBO ŽLABY R.O. DO 2,8M</t>
  </si>
  <si>
    <t>Zřízení a odstranění provizorního obtoku DN 800, včetně hrázek</t>
  </si>
  <si>
    <t>45=45,000 [A]</t>
  </si>
  <si>
    <t>Položka převedení vody na povrchu zahrnuje zřízení, udržování a odstranění příslušného zařízení. Převedení vody se uvádí buď průměrem potrubí (DN) nebo délkou rozvinutého obvodu žlabu (r.o.).</t>
  </si>
  <si>
    <t>vč. odvozu na mezideponii, včetně rozvozných vzdáleností</t>
  </si>
  <si>
    <t>dle přílohy č.7: 1289,99=1 289,990 [A]</t>
  </si>
  <si>
    <t>Zpětný zásyp výkopů, vč zásypu základů pod těsnící vrstvou</t>
  </si>
  <si>
    <t>hloubení dle přílohy č.7: 1289,99=1 289,990 [A] 
odpočet základ: 10,4*13,772*0,5=71,614 [B] 
odpočet stěny: 0,7*13,772*2*(1,7+1,7)=65,555 [C] 
odpočet křídla: (9,492+7,110+7,265+6,814)*06=184,086 [D] 
Celkem: A-B-C-D=968,735 [E]</t>
  </si>
  <si>
    <t>Zásyp za opěrami nad těsnící vrstvou</t>
  </si>
  <si>
    <t>3,8754*11,95+4,293*12,68=100,746 [A]</t>
  </si>
  <si>
    <t>ŠD 0-32 mm</t>
  </si>
  <si>
    <t>Ochranný zásyp za rubem: (1,65+1,73)*0,6*(11,95+12,68)=49,950 [A]</t>
  </si>
  <si>
    <t>Obetonování drenáže za ruby opěr</t>
  </si>
  <si>
    <t>0,3*0,3*(11,95+12,68)=2,217 [A]</t>
  </si>
  <si>
    <t>21341</t>
  </si>
  <si>
    <t>DRENÁŽNÍ VRSTVY Z PLASTBETONU (PLASTMALTY)</t>
  </si>
  <si>
    <t>odv. proužek v úžlabí, kolem trubiček a odvodňovačů</t>
  </si>
  <si>
    <t>proužek: 0,15*11,75*0,04=0,071 [A] 
kolem trubiček: 0,45*0,4*0,04=0,007 [B] 
kolem odvodňovačů: 0,45*0,6*0,04=0,011 [C] 
celkem: A+B+C=0,089 [D]</t>
  </si>
  <si>
    <t>drenážní geokompozit, min. tl. po stlačení 6 mm</t>
  </si>
  <si>
    <t>rub stěn: (4,001+3,472)*0,5*11,95+(3,587+3,246)*0,5*12,68=87,972 [A]</t>
  </si>
  <si>
    <t>základová deka z betonu C30/370-XA1, XD1 vč. nátěru zasypaných ploch proti zemní 
vlhkosti,</t>
  </si>
  <si>
    <t>základ: 10,4*13,772*0,5=71,614 [B]</t>
  </si>
  <si>
    <t>odhad 150 kg/m3 
71,614*0,15=10,742 [A]</t>
  </si>
  <si>
    <t>Těsnící fólie v přechodové oblasti. ČSN 73 6244, čl. 5.2 -  geomembrána s pevností min. 20 kN/m a protažením min. 20% v obou směrech</t>
  </si>
  <si>
    <t>3,47*11,95+3,47*12,68=85,466 [A]</t>
  </si>
  <si>
    <t>kotvy říms s povrchovou ochranou dle TZ, TKP 19A, odhad 6 kg/ks, vč. vlepení 
kotvy, včetně vrtání otvoru</t>
  </si>
  <si>
    <t>po 1 m: 12*2=24,000 [A]</t>
  </si>
  <si>
    <t>beton C30/37-XF4, vč. lešení a bednění, úpravy a výplně pracovních, dilatačních a 
smršťovacích spár a úpravy povrchu</t>
  </si>
  <si>
    <t>(20,48+18,32)*0,332=12,882 [A]</t>
  </si>
  <si>
    <t>odhad 130 kg/m3 
12,882*0,13=1,675 [A]</t>
  </si>
  <si>
    <t>333326</t>
  </si>
  <si>
    <t>MOSTNÍ OPĚRY A KŘÍDLA ZE ŽELEZOVÉHO BETONU DO C40/50</t>
  </si>
  <si>
    <t>beton C35/45-XF2+XD1, vč. lešení a bednění, vč. nátěru  zasypaných ploch ALP+2x ALN, vč. vyznačení letopočtu a zhotovitele, 2 ks dle VL 4 209.01</t>
  </si>
  <si>
    <t>Křídla: (13,511+9,500+7,061+8,880)*0,6=23,371 [A]</t>
  </si>
  <si>
    <t>333365</t>
  </si>
  <si>
    <t>VÝZTUŽ MOSTNÍCH OPĚR A KŘÍDEL Z OCELI 10505, B500B</t>
  </si>
  <si>
    <t>křídla - odhad 180 kg/m3 
23,371*0,18=4,207 [A]</t>
  </si>
  <si>
    <t>389326</t>
  </si>
  <si>
    <t>MOSTNÍ RÁMOVÉ KONSTR ZE ŽELEZOBETONU DO C40/50</t>
  </si>
  <si>
    <t>beton C35/45- XF2, XD1 vč. skruže a bednění, včetně povrchové úpravy Bd 
(viditelné plochy) C1a (neviditelné plochy) dle TKP 18, přííloha č 10, čl. 5.6</t>
  </si>
  <si>
    <t>(10,637+10,889)*0,5*13,772=148,228 [A]</t>
  </si>
  <si>
    <t>389365</t>
  </si>
  <si>
    <t>VÝZTUŽ MOSTNÍ RÁMOVÉ KONSTRUKCE Z OCELI 10505, B500B</t>
  </si>
  <si>
    <t>odhad 220 kg/m3 
148,228*0,22=32,610 [A]</t>
  </si>
  <si>
    <t>434125</t>
  </si>
  <si>
    <t>SCHODIŠŤOVÉ STUPNĚ, Z DÍLCŮ ŽELEZOBETON DO C30/37</t>
  </si>
  <si>
    <t>beton C30/37-XF4</t>
  </si>
  <si>
    <t>(15+10)*(0,75*0,6*0,18)=2,025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</si>
  <si>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</si>
  <si>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451311</t>
  </si>
  <si>
    <t>PODKL A VÝPLŇ VRSTVY Z PROST BET DO C8/10</t>
  </si>
  <si>
    <t>podkladní beton pod drenáží za rubem opěr</t>
  </si>
  <si>
    <t>0,3*1,6*11,95+0,3*1,45*12,68=11,252 [A]</t>
  </si>
  <si>
    <t>451312</t>
  </si>
  <si>
    <t>PODKLADNÍ A VÝPLŇOVÉ VRSTVY Z PROSTÉHO BETONU C12/15</t>
  </si>
  <si>
    <t>beton C12/15-X0, podkladní beton pod základem</t>
  </si>
  <si>
    <t>(12,9+13,46)*0,5*14,25*0,15=28,172 [A]</t>
  </si>
  <si>
    <t>451314</t>
  </si>
  <si>
    <t>PODKLADNÍ A VÝPLŇOVÉ VRSTVY Z PROSTÉHO BETONU C25/30</t>
  </si>
  <si>
    <t>bet C20/25n-XF3, pod schodišti a dlažbami</t>
  </si>
  <si>
    <t>dlažba koryta:1,413*40,0=56,520 [A] 
schodiště: 0,85*(4,5+2,7)*1,15*0,2=1,408 [B] 
dlažby kolem křídel: (4,305+4,325+4,250+4,625)*0,1=1,751 [C] 
Celkem: A+B+C=59,679 [D]</t>
  </si>
  <si>
    <t>štěrkopísek, polštář pod základovou deskou, pod dlažbami a schodišti</t>
  </si>
  <si>
    <t>pod základovou deskou: (6,718+6,980)*0,5*14,27=97,735 [A] 
pod schodišti: 0,85*(4,5+2,7)*1,15*0,1=0,704 [B] 
pod dlažbami: (4,305+4,325+4,250+4,625)*0,1=1,751 [C] 
ochrana těs. folie: 3,5*11,95*0,3+3,5*12,68*0,3=25,862 [D] 
Celkem: A+B+C+D=126,052 [E]</t>
  </si>
  <si>
    <t>461315</t>
  </si>
  <si>
    <t>PATKY Z PROSTÉHO BETONU C30/37</t>
  </si>
  <si>
    <t>beton C30/37-XF4, prahy na ukončení dlažby koryta potoka</t>
  </si>
  <si>
    <t>(9,12+9,8)*0,6*0,8=9,082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</si>
  <si>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</si>
  <si>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odláždění svahů a koryta potoka z lom. kamene tl. do 200 mm včetně 
spárování cementovou maltou MC 25 XF4, dlažba dle ČSN 72 1860, třída jakosti I</t>
  </si>
  <si>
    <t>dlažba koryta: 2,110*40,0=84,400 [A] 
mezi schodištěm a křídlem: 0,25*(4,5+2,7)*1,15*0,2=0,414 [B] 
dlažby kolem křídel: (4,305+4,325+4,250+4,625)*0,2=3,501 [C] 
Celkem: A+B+C=88,315 [D]</t>
  </si>
  <si>
    <t>572213</t>
  </si>
  <si>
    <t>SPOJOVACÍ POSTŘIK Z EMULZE DO 0,5KG/M2</t>
  </si>
  <si>
    <t>PS - C 0,35 kg/m2 ( množství zbytkového pojiva)</t>
  </si>
  <si>
    <t>12,428*9,4=116,823 [A]</t>
  </si>
  <si>
    <t>SMA 11 S</t>
  </si>
  <si>
    <t>11,805*9,4=110,967 [A]</t>
  </si>
  <si>
    <t>575F33</t>
  </si>
  <si>
    <t>LITÝ ASFALT MA IV (OCHRANA MOSTNÍ IZOLACE) 11 TL. 30MM MODIFIK</t>
  </si>
  <si>
    <t>odvodňovací proužek</t>
  </si>
  <si>
    <t>v odvodňovacím proužku: 0,623*9,4=5,856 [A]</t>
  </si>
  <si>
    <t>575F53</t>
  </si>
  <si>
    <t>LITÝ ASFALT MA IV (OCHRANA MOSTNÍ IZOLACE) 11 TL. 40MM MODIFIK</t>
  </si>
  <si>
    <t>576413</t>
  </si>
  <si>
    <t>POSYP KAMENIVEM OBALOVANÝM 4KG/M2</t>
  </si>
  <si>
    <t>posyp ochrany izolace předobalenou drtí 4/8, 2 a? 4 kg/m2</t>
  </si>
  <si>
    <t>ALP + AIP</t>
  </si>
  <si>
    <t>711442</t>
  </si>
  <si>
    <t>IZOLACE MOSTOVEK CELOPLOŠNÁ ASFALTOVÝMI PÁSY S PEČETÍCÍ VRSTVOU</t>
  </si>
  <si>
    <t>vč. 2 x kotevní impregnační nátěr, přetažení 1 m na stěny</t>
  </si>
  <si>
    <t>13,772*(9,4+2,0)=157,001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</si>
  <si>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</si>
  <si>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711502</t>
  </si>
  <si>
    <t>OCHRANA IZOLACE NA POVRCHU ASFALTOVÝMI PÁSY</t>
  </si>
  <si>
    <t>asf. pás s hliníkovou vložkou + přesah 150 mm</t>
  </si>
  <si>
    <t>(0,7+0,15)*9,4*2=15,980 [A]</t>
  </si>
  <si>
    <t>položka zahrnuje: 
- dodání  předepsaného ochranného materiálu 
- zřízení ochrany izolace</t>
  </si>
  <si>
    <t>78382</t>
  </si>
  <si>
    <t>NÁTĚRY BETON KONSTR TYP S2 (OS-B)</t>
  </si>
  <si>
    <t>ochranný nátěr typ S2 (dle TKP, kap. 31)</t>
  </si>
  <si>
    <t>svislé okraje NK: 0,4*9,4*2=7,520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</si>
  <si>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</si>
  <si>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</si>
  <si>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</si>
  <si>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nátěr obruby římsy (typ S4, dle TKP, kap. 31)</t>
  </si>
  <si>
    <t>(0,15+0,15)*9,4*2=5,640 [A]</t>
  </si>
  <si>
    <t>87433</t>
  </si>
  <si>
    <t>POTRUBÍ Z TRUB PLASTOVÝCH ODPADNÍCH DN DO 150MM</t>
  </si>
  <si>
    <t>vyústění drenáže opěrou</t>
  </si>
  <si>
    <t>2*0,9=1,800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</si>
  <si>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</si>
  <si>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87533</t>
  </si>
  <si>
    <t>POTRUBÍ DREN Z TRUB PLAST DN DO 150MM</t>
  </si>
  <si>
    <t>Drenáž za opěrami</t>
  </si>
  <si>
    <t>12,0+12,7=24,700 [A]</t>
  </si>
  <si>
    <t>87633</t>
  </si>
  <si>
    <t>CHRÁNIČKY Z TRUB PLASTOVÝCH DN DO 150MM</t>
  </si>
  <si>
    <t>chránička 110  mm v římse pro kabel V.O.</t>
  </si>
  <si>
    <t>18,32=18,320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</si>
  <si>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</si>
  <si>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87634</t>
  </si>
  <si>
    <t>CHRÁNIČKY Z TRUB PLASTOVÝCH DN DO 200MM</t>
  </si>
  <si>
    <t>prostup pro drenáží opěrou</t>
  </si>
  <si>
    <t>2*0,7=1,400 [A]</t>
  </si>
  <si>
    <t>9117C1</t>
  </si>
  <si>
    <t>SVOD OCEL ZÁBRADEL ÚROVEŇ ZADRŽ H2 - DODÁVKA A MONTÁŽ</t>
  </si>
  <si>
    <t>18,32+20,48=38,800 [A]</t>
  </si>
  <si>
    <t>položka zahrnuje: 
- kompletní dodávku všech dílů ocelového svodidla s předepsanou povrchovou úpravou včetně spojovacích a diltačních prvků 
- montáž a osazení svodidla, kotvení, t.j. kotevní desky, šrouby z nerez oceli, vrty a zálivku, pokud zadávací dokumentace nestanoví jinak, případné nivelační hmoty pod kotevní desky 
- přechod na jiný typ svodidla nebo přes mostní závěr 
- ochranu proti bludným proudům a vývody pro jejich měření 
nezahrnuje odrazky nebo retroreflexní fólie</t>
  </si>
  <si>
    <t>91345</t>
  </si>
  <si>
    <t>NIVELAČNÍ ZNAČKY KOVOVÉ</t>
  </si>
  <si>
    <t>ve spodní stavbě a římsách</t>
  </si>
  <si>
    <t>4+5*2=14,000 [A]</t>
  </si>
  <si>
    <t>položka zahrnuje: 
- dodání a osazení nivelační značky včetně nutných zemních prací 
- vnitrostaveništní a mimostaveništní dopravu</t>
  </si>
  <si>
    <t>917223</t>
  </si>
  <si>
    <t>SILNIČNÍ A CHODNÍKOVÉ OBRUBY Z BETONOVÝCH OBRUBNÍKŮ ŠÍŘ 100MM</t>
  </si>
  <si>
    <t>obrubník 100/250 z betonu C35/45 XF4, vč. spárování cem. maltou MC25 XF4, vč. 
beton. lože C20/25 nXF3</t>
  </si>
  <si>
    <t>kolem dlažeb: 1,18+4,06+1,05+3,82+4,19*1,15+3,83+1,25+0,87+3,40+4,27*1,15=29,189 [A] 
podél schodišť: (4,5+2,7)*1,15=8,280 [B] 
Celkem: A+B=37,469 [C]</t>
  </si>
  <si>
    <t>silniční obrubník 150/250 v provedení do prostředí XF4 z betonu 35/45 XF4, včetně 
včetně zabetonování do betonu C20/25n XF3 a spárování cem. maltou MC25 XF4</t>
  </si>
  <si>
    <t>přech. bloky: 3,0*4=12,000 [A]</t>
  </si>
  <si>
    <t>93132</t>
  </si>
  <si>
    <t>TĚSNĚNÍ DILATAČ SPAR ASF ZÁLIVKOU MODIFIK</t>
  </si>
  <si>
    <t>zálivka za horka, těsnící zálivka typu N2 dle ČSN EN 14188, včetně úpravy spár a 
přípravy povrchu podél obrubníků v obrusné vrstvě</t>
  </si>
  <si>
    <t>podél říms:  9,4*2*0,015*0,07=0,020 [A] 
podél odvodňovacího proužku: 9,4*0,01*0,03=0,003 [B] 
v řezané spáře: (12,07+12,80)*0,04*0,02=0,020 [C] 
Celkem: A+B+C=0,043 [D]</t>
  </si>
  <si>
    <t>93135</t>
  </si>
  <si>
    <t>TĚSNĚNÍ DILATAČ SPAR PRYŽ PÁSKOU NEBO KRUH PROFILEM</t>
  </si>
  <si>
    <t>měkká gumová hadice DN 60</t>
  </si>
  <si>
    <t>Dilatační spára stěn: 3,1*2*2=12,400 [A]</t>
  </si>
  <si>
    <t>položka zahrnuje dodávku a osazení předepsaného materiálu, očištění ploch spáry před úpravou, očištění okolí spáry po úpravě</t>
  </si>
  <si>
    <t>936532</t>
  </si>
  <si>
    <t>MOSTNÍ ODVODŇOVACÍ SOUPRAVA 300/500</t>
  </si>
  <si>
    <t>odvodňovač s lapačem splavenin a svislým odpadem DN150, uzamykatelná mříž, 
vč. PKO, technické specifikace viz TZ</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</si>
  <si>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</si>
  <si>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936541</t>
  </si>
  <si>
    <t>MOSTNÍ ODVODŇOVACÍ TRUBKA (POVRCHŮ IZOLACE) Z NEREZ OCELI</t>
  </si>
  <si>
    <t>vč. zřízení prostupu NK, vč. osazení do lože ze sanační malty,  
technické specifikace viz TZ</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</si>
  <si>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</si>
  <si>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320</t>
  </si>
  <si>
    <t>Přeložka vodoteče SPU - v km 0,750</t>
  </si>
  <si>
    <t>zemina z mezideponie pro zásyp</t>
  </si>
  <si>
    <t>73,5=73,500 [A]</t>
  </si>
  <si>
    <t>23,76+12,76=36,520 [A]</t>
  </si>
  <si>
    <t>1,9* (39,8+24,0) =121,220 [A]</t>
  </si>
  <si>
    <t>121,22 =121,220 [A]</t>
  </si>
  <si>
    <t>zásyp stáv. koryta</t>
  </si>
  <si>
    <t>2,1*35 =73,500 [A]</t>
  </si>
  <si>
    <t>110*1,08*0,20=23,760 [A]</t>
  </si>
  <si>
    <t>(39,8+24)*0,5*2*0,2=12,760 [A]</t>
  </si>
  <si>
    <t>(3,73*(39,8+24,0-6*0,6)) *0,15 =33,682 [A]</t>
  </si>
  <si>
    <t>(3,73*(39,8+24,0-6*0,6)) *0,10 =22,455 [A]</t>
  </si>
  <si>
    <t>tl. 250 mm</t>
  </si>
  <si>
    <t>(3,73*(39,8+24,0-6*0,6)) *0,25 =56,137 [A]</t>
  </si>
  <si>
    <t>(0,8*0,6*5,5)*6=15,840 [A]</t>
  </si>
  <si>
    <t>96616</t>
  </si>
  <si>
    <t>BOURÁNÍ KONSTRUKCÍ ZE ŽELEZOBETONU</t>
  </si>
  <si>
    <t>čelo propustku, zahrnuje veškerou manipulaci s vybouranou sutí a hmotami včetně uložení na skládku.</t>
  </si>
  <si>
    <t>(6,0*2,5*1,0)*2 =30,000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</si>
  <si>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</si>
  <si>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966372</t>
  </si>
  <si>
    <t>BOURÁNÍ PROPUSTŮ Z TRUB DN DO 1200MM</t>
  </si>
  <si>
    <t>zahrnuje veškerou manipulaci s vybouranou sutí a hmotami včetně uložení na skládku a skládkovného</t>
  </si>
  <si>
    <t>8=8,000 [A]</t>
  </si>
  <si>
    <t>položka zahrnuje: 
- odstranění trub včetně případného obetonování a lože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 
- nezahrnuje bourání čel, vtokových a výtokových jímek, odstranění zábradlí</t>
  </si>
  <si>
    <t>321</t>
  </si>
  <si>
    <t>Přeložka vodoteče SPU - u objektů P3 a GLP</t>
  </si>
  <si>
    <t>31,32+10,18=41,500 [A]</t>
  </si>
  <si>
    <t>3,0*8+12,0*19+8,0*10+4,0*8+1,5*6 =373,000 [A]</t>
  </si>
  <si>
    <t>373,0 =373,000 [A]</t>
  </si>
  <si>
    <t>145*1,08*0,20=31,320 [A]</t>
  </si>
  <si>
    <t>(26,9+24,0)*0,5*2*0,2=10,180 [A]</t>
  </si>
  <si>
    <t>4,18*(26,9+24,0-6*0,6) *0,15 =29,657 [A]</t>
  </si>
  <si>
    <t>4,18*(26,9+24,0-6*0,6) *0,10 =19,771 [A]</t>
  </si>
  <si>
    <t>4,18*(26,9+24,0-6*0,6) *0,25 =49,429 [A]</t>
  </si>
  <si>
    <t>(0,8*0,6*7,3)*6=21,024 [A]</t>
  </si>
  <si>
    <t>330</t>
  </si>
  <si>
    <t>Přeložka splaškové kanalizace</t>
  </si>
  <si>
    <t>03770</t>
  </si>
  <si>
    <t>POMOC PRÁCE ZAJIŠŤ NEBO ZŘÍZ ČERPÁNÍ VODY</t>
  </si>
  <si>
    <t>práce spojené s čerpáním a likvidací odpadní vody při přepojování potrubí</t>
  </si>
  <si>
    <t>(304-(34+20+26))*1*1+(34+20+26)*1,1*1+282*0,8*1 =537,600 [A]</t>
  </si>
  <si>
    <t>537,60-(308,82+31,20) =197,580 [A]</t>
  </si>
  <si>
    <t>ŠP</t>
  </si>
  <si>
    <t>(((304-(34+20+26)*1*0,45)+(34+20+26)*1,1*0,6)-((304-34+20+26)*0,02+(34+20+26)*0,0707)) =308,824 [A]</t>
  </si>
  <si>
    <t>10*0,6*0,4*0,4 =0,960 [A]</t>
  </si>
  <si>
    <t>ŠP lože tl. 0,10 m</t>
  </si>
  <si>
    <t>(304-(34+20+26))*1*0,1+(34+20+26)*1,1*0,1 =31,200 [A]</t>
  </si>
  <si>
    <t>87333</t>
  </si>
  <si>
    <t>POTRUBÍ Z TRUB PLASTOVÝCH TLAKOVÝCH SVAŘOVANÝCH DN DO 150MM</t>
  </si>
  <si>
    <t>302,23 =302,230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</si>
  <si>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</si>
  <si>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87645</t>
  </si>
  <si>
    <t>CHRÁNIČKY Z TRUB PLASTOVÝCH DN DO 300MM</t>
  </si>
  <si>
    <t>34+20+26 =80,000 [A]</t>
  </si>
  <si>
    <t>87833</t>
  </si>
  <si>
    <t>NASUNUTÍ PLAST TRUB DN DO 150MM DO CHRÁNIČKY</t>
  </si>
  <si>
    <t>položka zahrnuje: 
pojízdná sedla (objímky) 
případně předepsané utěsnění konců chráničky 
nezahrnuje dodávku potrubí</t>
  </si>
  <si>
    <t>899305</t>
  </si>
  <si>
    <t>DOPLŇKY NA POTRUBÍ - ORIANTAČNÍ SLOUPEK</t>
  </si>
  <si>
    <t>899308</t>
  </si>
  <si>
    <t>DOPLŇKY NA POTRUBÍ - SIGNALIZAČ VODIČ</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</si>
  <si>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</si>
  <si>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</si>
  <si>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</si>
  <si>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 Položka zahrnuje veškerý materiál, výrobky a polotovary, včetně mimostaveništní a vnitrostaveništní dopravy (rovněž přesuny), včetně naložení a složení,případně s uložením.</t>
  </si>
  <si>
    <t>89943</t>
  </si>
  <si>
    <t>VÝŘEZ, VÝSEK, ÚTES NA POTRUBÍ DN DO 150MM</t>
  </si>
  <si>
    <t>2=2,000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</si>
  <si>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</si>
  <si>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899631</t>
  </si>
  <si>
    <t>TLAKOVÉ ZKOUŠKY POTRUBÍ DN DO 150MM</t>
  </si>
  <si>
    <t>302,23=302,230 [A]</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</si>
  <si>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</si>
  <si>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969233</t>
  </si>
  <si>
    <t>VYBOURÁNÍ POTRUBÍ DN DO 150MM KANALIZAČ</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</si>
  <si>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</si>
  <si>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430</t>
  </si>
  <si>
    <t>Přeložka V.O. - u objektů P3 a GLP</t>
  </si>
  <si>
    <t>014112</t>
  </si>
  <si>
    <t>POPLATKY ZA SKLÁDKU TYP S-IO (INERTNÍ ODPAD)</t>
  </si>
  <si>
    <t>délka chráničky (chráničky 31-32 § 33-34) 11,19+12,65=23,840 [A] 
průřez chráničky 0,5*1,31=0,655 [C] 
délka trasy 1 kabel (úseky 1-D § 4-A) 155,32+18,57=173,890 [D] 
délka trasy 2 kabely (úseky 33-4 § C-6) 3,94+13,73=17,670 [E] 
průřez výkopu 0,35*0,2+0,05*0,05=0,073 [F] 
sloupy osvětlovací počet 7=7,000 [G] 
objem základu 0,85*0,85*1,7=1,228 [H] 
sloupy betonové JB 10,5 m / 6 kN počet 2=2,000 [I] 
objem základu (rozbitý betonový základ) 1,2*1,2*2=2,880 [J] 
sloupy betonové JB 9 m / 3 kN počet 2=2,000 [K] 
objem základu (rozbitý betonový základ) 1*1*1,6=1,600 [L] 
A*C+(D+E-A)*F+G*H+I*J+K*L=45,415 [M] m3 
M * 2,4 =108,996 [N] t</t>
  </si>
  <si>
    <t>02960</t>
  </si>
  <si>
    <t>OSTATNÍ POŽADAVKY - ODBORNÝ DOZOR</t>
  </si>
  <si>
    <t>potřebné manipulace v rozvodu VO</t>
  </si>
  <si>
    <t>zahrnuje veškeré náklady spojené s objednatelem požadovaným dozorem</t>
  </si>
  <si>
    <t>včetně odvozu na skládku</t>
  </si>
  <si>
    <t>sloupy osvětlovací počet 7=7,000 [G] 
objem základu 0,85*0,85*1,7=1,228 [H] 
G*H=8,596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</si>
  <si>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</si>
  <si>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včetně uložení ve vzdálenosti do 10 metrů od výkopu</t>
  </si>
  <si>
    <t>sloupy betonové JB 10,5 m / 6 kN počet 2=2,000 [A] 
objem základu 1,2*1,2*2=2,880 [B] 
sloupy betonové JB 9 m / 3 kN počet 2=2,000 [C] 
objem základu 1*1*1,6=1,600 [D] 
A*B+C*D=8,960 [E]</t>
  </si>
  <si>
    <t>délka chráničky (chráničky 31-32 § 33-34) 11,19+12,65=23,840 [A] 
průřez chráničky 0,5*1,31=0,655 [C] 
délka trasy 1 kabel (úseky 1-D § 4-A) 155,32+18,57=173,890 [D] 
délka trasy 2 kabely (úseky 33-4 § C-6) 3,94+13,73=17,670 [E] 
průřez výkopu 0,35*0,2+0,05*0,05=0,073 [F] 
A*C+(D+E-A)*F=27,859 [I]</t>
  </si>
  <si>
    <t>včetně uložení do 3 metrů od výkopu</t>
  </si>
  <si>
    <t>délka chráničky (chráničky 31-32 § 33-34) 11,19+12,65=23,840 [A] 
délka trasy 1 kabel (úseky 1-D § 4-A) 155,32+18,57=173,890 [D] 
délka trasy 2 kabely (úseky 33-4 § C-6) 3,94+13,73=17,670 [E] 
průřez výkopu 0,35*0,65=0,228 [F] 
(D+E-A)*F=38,240 [I]</t>
  </si>
  <si>
    <t>délka chráničky (chráničky 31-32 § 33-34) 11,19+12,65=23,840 [A] 
délka trasy 1 kabel (úseky 1-D § 4-A) 155,32+18,57=173,890 [D] 
délka trasy 2 kabely (úseky 33-4 § C-6) 3,94+13,73=17,670 [E] 
průřez výkopu 0,35*0,65=0,228 [F] 
sloupy betonové JB 10,5 m / 6 kN počet 2=2,000 [G] 
objem základu (zasypání jámy po odstraněném základu) 1,2*1,2*2=2,880 [H] 
sloupy betonové JB 9 m / 3 kN počet 2=2,000 [I] 
objem základu (zasypání jámy po odstraněném základu) 1*1*1,6=1,600 [J] 
(D+E-A)*F+G*H+I*J=47,200 [K]</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</si>
  <si>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</si>
  <si>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</si>
  <si>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</si>
  <si>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štěrkopísek frakce 0-32 mm</t>
  </si>
  <si>
    <t>délka chráničky (chráničky 31-32 § 33-34) 11,19+12,65=23,840 [A] 
průřez chráničky 0,5*1=0,500 [C] 
A*C=11,920 [D]</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</si>
  <si>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</si>
  <si>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písek jemnozrnný frakce 0 až 4 mm</t>
  </si>
  <si>
    <t>délka chráničky (chráničky 31-32 § 33-34) 11,19+12,65=23,840 [A] 
délka trasy 1 kabel (úseky 1-D § 4-A) 155,32+18,57=173,890 [D] 
délka trasy 2 kabely (úseky 33-4 § C-6) 3,94+13,73=17,670 [E] 
průřez výkopu 0,35*0,2+0,05*0,05=0,073 [F] 
sloupy osvětlovací počet 7=7,000 [G] 
objem základu 0,1=0,100 [H] 
(D+E-A)*F+G*H=12,944 [M]</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</si>
  <si>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</si>
  <si>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272315</t>
  </si>
  <si>
    <t>ZÁKLADY Z PROSTÉHO BETONU DO C30/37</t>
  </si>
  <si>
    <t>XF4</t>
  </si>
  <si>
    <t>délka chráničky (chráničky 31-32 § 33-34) 11,19+12,65=23,840 [A] 
průřez jednoho otvoru chráničky 3,14*0,055*0,055=0,009 [B] 
průřez chráničky 0,5*0,31-2*B=0,137 [C] 
sloupy osvětlovací počet 7=7,000 [G] 
objem základu 0,85*0,85*1,7=1,228 [H] 
sloupy betonové JB 10,5 m / 6 kN počet 2=2,000 [I] 
objem základu (rozbitý betonový základ) 1,2*1,2*2=2,880 [J] 
sloupy betonové JB 9 m / 3 kN počet 2=2,000 [K] 
objem základu (rozbitý betonový základ) 1*1*1,6=1,600 [L] 
A*C+G*H+I*J+K*L=20,822 [M]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</si>
  <si>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</si>
  <si>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702211</t>
  </si>
  <si>
    <t>KABELOVÁ CHRÁNIČKA ZEMNÍ DN DO 100 MM</t>
  </si>
  <si>
    <t>HDPE/LDPE 110/94 mm</t>
  </si>
  <si>
    <t>délka chráničky (chráničky 31-32 § 33-34) 11,19+12,65=23,840 [A] 
počet otvorů chráničky 2=2,000 [B] 
přesahy za beton chráničky délka 0,25=0,250 [C] 
počet 8=8,000 [D] 
A*B+C*D=49,680 [E] 
zaokrouhlení na výrobní délku 6 metrů E+4,32=54,000 [F]</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</si>
  <si>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</si>
  <si>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</si>
  <si>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</si>
  <si>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šířky 330 mm červená s nápisem "veřejné osvětlení"</t>
  </si>
  <si>
    <t>délka trasy 1 kabel (úseky 1-D § 4-A) 155,32+18,57=173,890 [D] 
délka trasy 2 kabely (úseky 33-4 § C-6) 3,94+13,73=17,670 [E] 
3% na zvlnění a prostřih 1,03=1,030 [F] 
(D+E)*F=197,307 [G]</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</si>
  <si>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</si>
  <si>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702332</t>
  </si>
  <si>
    <t>ZAKRYTÍ KABELŮ PLASTOVOU DESKOU/PÁSEM ŠÍŘKY PŘES 20 DO 40 CM</t>
  </si>
  <si>
    <t>deska 1000x300x4 mm červená s nápisem "veřejné osvětlení"</t>
  </si>
  <si>
    <t>délka chráničky (chráničky 31-32 § 33-34) 11,19+12,65=23,840 [A] 
délka trasy 1 kabel (úseky 1-D § 4-A) 155,32+18,57=173,890 [D] 
délka trasy 2 kabely (úseky 33-4 § C-6) 3,94+13,73=17,670 [E] 
(D+E-A)=167,720 [F] 
zaokrouhlení na celé desky F+0,28=168,000 [G]</t>
  </si>
  <si>
    <t>741911</t>
  </si>
  <si>
    <t>UZEMŇOVACÍ VODIČ V ZEMI FEZN DO 120 MM2</t>
  </si>
  <si>
    <t>drát FeZn 10 mm</t>
  </si>
  <si>
    <t>délka trasy 1 kabel (úseky 1-D § 4-A) 155,32+18,57=173,890 [D] 
délka trasy 2 kabely (úseky 33-4 § C-6) 3,94+13,73=17,670 [E] 
5% na zvlnění a prostřih 1,05=1,050 [F] 
počet propojovacích úseků 7=7,000 [G] 
svislé části a rezerva při zavedení do sloupu 3=3,000 [H] 
(D+E)*F+G*H=222,138 [I]</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</si>
  <si>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</si>
  <si>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742211</t>
  </si>
  <si>
    <t>VEDENÍ VENKOVNÍ NN, SLOUP DO 9/10 KN</t>
  </si>
  <si>
    <t>JB 9m/3kN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</si>
  <si>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</si>
  <si>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742212</t>
  </si>
  <si>
    <t>VEDENÍ VENKOVNÍ NN, SLOUP PŘES 9/10 DO 10,5/10 KN</t>
  </si>
  <si>
    <t>JB 10,5m/6kN</t>
  </si>
  <si>
    <t>742242</t>
  </si>
  <si>
    <t>VEDENÍ VENKOVNÍ NN, ZÁVĚSNÝ KABEL NAD TŘI ŽÍLY OD 10 DO 25 MM2</t>
  </si>
  <si>
    <t>CYKYz 4x25 mm2</t>
  </si>
  <si>
    <t>délka trasy 125,98=125,980 [A] 
5% na zvlnění a prostřih 1,05=1,050 [B] 
svody do sloupu osvětlovacího počet 2=2,000 [C] 
délka 10=10,000 [D] 
A*B+C*D=152,279 [E]</t>
  </si>
  <si>
    <t>1. Položka obsahuje:  
 – měření, roztahování, dělení, spojování, zakončení a pod.  
 – veškeré příslušenství  
2. Položka neobsahuje:  
 X  
3. Způsob měření:  
Měří se metr délkový.</t>
  </si>
  <si>
    <t>742256</t>
  </si>
  <si>
    <t>VEDENÍ VENKOVNÍ NN, KOTEVNÍ SVORKA VČETNĚ UPEVNĚNÍ</t>
  </si>
  <si>
    <t>1. Položka obsahuje:  
 – veškeré příslušenství  
2. Položka neobsahuje:  
 X  
3. Způsob měření:  
Udává se počet kusů kompletní konstrukce nebo práce.</t>
  </si>
  <si>
    <t>742257</t>
  </si>
  <si>
    <t>VEDENÍ VENKOVNÍ NN, ZÁVĚSNÁ SVORKA VČETNĚ UPEVNĚNÍ</t>
  </si>
  <si>
    <t>742H13</t>
  </si>
  <si>
    <t>KABEL NN ČTYŘ- A PĚTIŽÍLOVÝ CU S PLASTOVOU IZOLACÍ OD 25 DO 50 MM2</t>
  </si>
  <si>
    <t>CYKY 4x25 mm2</t>
  </si>
  <si>
    <t>délka trasy 1 kabel (úseky 1-D § 4-A) 155,32+18,57=173,890 [D] 
délka trasy 2 kabely (úseky 33-4 § C-6) 3,94+13,73=17,670 [E] 
5% na zvlnění a prostřih 1,05=1,050 [F] 
počet propojovacích úseků 8=8,000 [G] 
svislé části a rezerva při zavedení do sloupu 3=3,000 [H] 
(D+E)*F+G*H*2=249,138 [I]</t>
  </si>
  <si>
    <t>1. Položka obsahuje:  
 – manipulace a uložení kabelu (do země, chráničky, kanálu, na rošty, na TV a pod.)  
2. Položka neobsahuje:  
 – příchytky, spojky, koncovky, chráničky apod.  
3. Způsob měření:  
Měří se metr délkový.</t>
  </si>
  <si>
    <t>742L13</t>
  </si>
  <si>
    <t>UKONČENÍ DVOU AŽ PĚTIŽÍLOVÉHO KABELU V ROZVADĚČI NEBO NA PŘÍSTROJI OD 25 DO 50 MM2</t>
  </si>
  <si>
    <t>CYKY 4x25 mm2, CYKYz 4x25 mm2</t>
  </si>
  <si>
    <t>1. Položka obsahuje:  
 – všechny práce spojené s úpravou kabelů pro montáž včetně veškerého příslušentsví  
2. Položka neobsahuje:  
 X  
3. Způsob měření:  
Udává se počet kusů kompletní konstrukce nebo práce.</t>
  </si>
  <si>
    <t>742Z11</t>
  </si>
  <si>
    <t>DEMONTÁŽ SLOUPU/STOŽÁRU NN VČETNĚ VEŠKERÉ VÝSTROJE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</si>
  <si>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</si>
  <si>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</si>
  <si>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</si>
  <si>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závěsný kabel CYKYz 4x25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</si>
  <si>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</si>
  <si>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743121</t>
  </si>
  <si>
    <t>OSVĚTLOVACÍ STOŽÁR  PEVNÝ ŽÁROVĚ ZINKOVANÝ DÉLKY DO 6 M</t>
  </si>
  <si>
    <t>závěsná výška svítidla 6 metrů, sloup rovný výložník</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</si>
  <si>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</si>
  <si>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</si>
  <si>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</si>
  <si>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závěsná výška svítidla 10 metrů, sloup pro obloukový výložník</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</si>
  <si>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</si>
  <si>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</si>
  <si>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</si>
  <si>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</si>
  <si>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</si>
  <si>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podružný 0,5 m</t>
  </si>
  <si>
    <t>1. Položka obsahuje:  
 – veškeré příslušenství a uzavírací nátěr, technický popis viz. projektová dokumentace  
2. Položka neobsahuje:  
 X  
3. Způsob měření:  
Udává se počet kusů kompletní konstrukce nebo práce.</t>
  </si>
  <si>
    <t>743312</t>
  </si>
  <si>
    <t>VÝLOŽNÍK PRO MONTÁŽ SVÍTIDLA NA STOŽÁR JEDNORAMENNÝ DÉLKA VYLOŽENÍ PŘES 1 DO 2 M</t>
  </si>
  <si>
    <t>obloukový 1,5 m</t>
  </si>
  <si>
    <t>rovný 1,5 m</t>
  </si>
  <si>
    <t>743313</t>
  </si>
  <si>
    <t>VÝLOŽNÍK PRO MONTÁŽ SVÍTIDLA NA STOŽÁR JEDNORAMENNÝ DÉLKA VYLOŽENÍ PŘES 2 M</t>
  </si>
  <si>
    <t>obloukový 2,5 m</t>
  </si>
  <si>
    <t>743553</t>
  </si>
  <si>
    <t>SVÍTIDLO VENKOVNÍ VŠEOBECNÉ LED, MIN. IP 44, PŘES 25 DO 45 W</t>
  </si>
  <si>
    <t>50 diod</t>
  </si>
  <si>
    <t>1. Položka obsahuje:  
 – zdroj a veškeré příslušenství  
 – technický popis viz. projektová dokumentace  
2. Položka neobsahuje:  
 X  
3. Způsob měření:  
Udává se počet kusů kompletní konstrukce nebo práce.</t>
  </si>
  <si>
    <t>743554</t>
  </si>
  <si>
    <t>SVÍTIDLO VENKOVNÍ VŠEOBECNÉ LED, MIN. IP 44, PŘES 45 W</t>
  </si>
  <si>
    <t>80 diod</t>
  </si>
  <si>
    <t>192 diod</t>
  </si>
  <si>
    <t>747211</t>
  </si>
  <si>
    <t>CELKOVÁ PROHLÍDKA, ZKOUŠENÍ, MĚŘENÍ A VYHOTOVENÍ VÝCHOZÍ REVIZNÍ ZPRÁVY, PRO OBJEM IN DO 100 TIS. KČ</t>
  </si>
  <si>
    <t>celé zařízení bez ohledu na cenu výstavby (stav "definitivní provedení")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</si>
  <si>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</si>
  <si>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celé zařízení bez ohledu na cenu výstavby (stav "vyklizení staveniště")</t>
  </si>
  <si>
    <t>96711</t>
  </si>
  <si>
    <t>VYBOURÁNÍ ČÁSTÍ KONSTRUKCÍ Z BETON DÍLCŮ</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</si>
  <si>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</si>
  <si>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431</t>
  </si>
  <si>
    <t>Doplnění V.O. - MUK Kosmonosy</t>
  </si>
  <si>
    <t>délka chráničky 13,99=13,990 [A] 
průřez chráničky 0,5*1,31=0,655 [C] 
trasa v mostu 24,32=24,320 [D] 
délka trasy (úseky B-9 § A-3) 259,72+73,34=333,060 [E] 
průřez výkopu 0,35*0,2+0,05*0,05=0,073 [F] 
sloupy 8 m počet 4=4,000 [G] 
objem základu 0,8*0,8*1,3=0,832 [H] 
sloupy 10 m počet 8=8,000 [I] 
objem základu 1*1*1,5=1,500 [J] 
A*C+(E-A-D)*F+G*H+I*J=46,008 [K] m3 
K * 2,4 =110,419 [L] t</t>
  </si>
  <si>
    <t>sloupy 8 m počet 4=4,000 [G] 
objem základu 0,8*0,8*1,3=0,832 [H] 
sloupy 10 m počet 8=8,000 [I] 
objem základu 1*1*1,5=1,500 [J] 
G*H+I*J=15,328 [K]</t>
  </si>
  <si>
    <t>délka chráničky 13,99=13,990 [A] 
průřez chráničky 0,5*1,31=0,655 [C] 
trasa v mostu 24,32=24,320 [D] 
délka trasy (úseky B-9 § A-3) 259,72+73,34=333,060 [E] 
průřez výkopu 0,35*0,2+0,05*0,05=0,073 [F] 
A*C+(E-A-D)*F=30,680 [K]</t>
  </si>
  <si>
    <t>délka chráničky 13,99=13,990 [A] 
trasa v mostu 24,32=24,320 [D] 
délka trasy (úseky B-9 § A-3) 259,72+73,34=333,060 [E] 
průřez výkopu 0,35*0,65=0,228 [F] 
(E-A-D)*F=67,203 [K]</t>
  </si>
  <si>
    <t>délka chráničky 13,99=13,990 [A] 
průřez chráničky 0,5*1=0,500 [C] 
A*C=6,995 [D]</t>
  </si>
  <si>
    <t>délka chráničky 13,99=13,990 [A] 
trasa v mostu 24,32=24,320 [D] 
délka trasy (úseky B-9 § A-3) 259,72+73,34=333,060 [E] 
průřez výkopu 0,35*0,2+0,05*0,05=0,073 [F] 
sloupy 8 m počet 4=4,000 [G] 
objem základu 0,1=0,100 [H] 
sloupy 10 m počet 8=8,000 [I] 
objem základu 0,1=0,100 [J] 
(E-A-D)*F+G*H+I*J=22,717 [K]</t>
  </si>
  <si>
    <t>délka chráničky 13,99=13,990 [A] 
průřez jednoho otvoru chráničky 3,14*0,055*0,055=0,009 [B] 
průřez chráničky 0,5*0,31-2*B=0,137 [C] 
sloupy 8 m počet 4=4,000 [G] 
objem základu 0,8*0,8*1,3=0,832 [H] 
sloupy 10 m počet 8=8,000 [I] 
objem základu 1*1*1,5=1,500 [J] 
A*C+G*H+I*J=17,245 [K]</t>
  </si>
  <si>
    <t>délka chráničky 13,99=13,990 [A] 
počet otvorů chráničky 2=2,000 [B] 
přesahy za beton chráničky délka 0,25=0,250 [C] 
počet 4=4,000 [D] 
A*B+C*D=28,980 [E] 
zaokrouhlení na výrobní délku 6 metrů E+1,02=30,000 [F]</t>
  </si>
  <si>
    <t>trasa v mostu 24,32=24,320 [D] 
délka trasy (úseky B-9 § A-3) 259,72+73,34=333,060 [E] 
3% na zvlnění a prostřih 1,03=1,030 [F] 
(E-D)*F=318,002 [G]</t>
  </si>
  <si>
    <t>délka chráničky 13,99=13,990 [A] 
trasa v mostu 24,32=24,320 [D] 
délka trasy (úseky B-9 § A-3) 259,72+73,34=333,060 [E] 
E-A-D=294,750 [F] 
zaokrouhlení na celé desky F+0,25=295,000 [G]</t>
  </si>
  <si>
    <t>úsek 5-6 (bez zemniče) 35,23=35,230 [D] 
délka trasy (úseky B-9 § A-3) 259,72+73,34=333,060 [E] 
5% na zvlnění a prostřih 1,05=1,050 [F] 
sloupy 8 m počet 4=4,000 [G] 
sloupy 10 m počet 8=8,000 [I] 
svislé části a rezerva při zavedení do sloupu 3=3,000 [J] 
(E-D)*F+(G+I+2)*J=354,722 [K]</t>
  </si>
  <si>
    <t>742H12</t>
  </si>
  <si>
    <t>KABEL NN ČTYŘ- A PĚTIŽÍLOVÝ CU S PLASTOVOU IZOLACÍ OD 4 DO 16 MM2</t>
  </si>
  <si>
    <t>CYKY 4x16 mm2</t>
  </si>
  <si>
    <t>délka trasy (úseky B-9 § A-3) 259,72+73,34=333,060 [E] 
5% na zvlnění a prostřih 1,05=1,050 [F] 
sloupy 8 m počet 4=4,000 [G] 
sloupy 10 m počet 8=8,000 [I] 
svislé části a rezerva při zavedení do sloupu 3=3,000 [J] 
E*F+(G+I)*J*2=421,713 [K]</t>
  </si>
  <si>
    <t>742L12</t>
  </si>
  <si>
    <t>UKONČENÍ DVOU AŽ PĚTIŽÍLOVÉHO KABELU V ROZVADĚČI NEBO NA PŘÍSTROJI OD 4 DO 16 MM2</t>
  </si>
  <si>
    <t>závěsná výška svítidla 8 metrů, sloup se zvýšenou odolností proti větru a pro rovný výložník</t>
  </si>
  <si>
    <t>závěsná výška svítidla 10 metrů, sloup se zvýšenou odolností proti větru a pro rovný výložník</t>
  </si>
  <si>
    <t>rovný 2,5 m</t>
  </si>
  <si>
    <t>743552</t>
  </si>
  <si>
    <t>SVÍTIDLO VENKOVNÍ VŠEOBECNÉ LED, MIN. IP 44, PŘES 10 DO 25 W</t>
  </si>
  <si>
    <t>30 diod</t>
  </si>
  <si>
    <t>celé zařízení bez ohledu na cenu výstavby</t>
  </si>
  <si>
    <t>801</t>
  </si>
  <si>
    <t>Vegetační úpravy</t>
  </si>
  <si>
    <t>18241</t>
  </si>
  <si>
    <t>ZALOŽENÍ TRÁVNÍKU RUČNÍM VÝSEVEM</t>
  </si>
  <si>
    <t>rovina</t>
  </si>
  <si>
    <t>5408=5 408,000 [A]</t>
  </si>
  <si>
    <t>Zahrnuje dodání předepsané travní směsi, její výsev na ornici, zalévání, první pokosení, to vše bez ohledu na sklon terénu</t>
  </si>
  <si>
    <t>18242</t>
  </si>
  <si>
    <t>ZALOŽENÍ TRÁVNÍKU HYDROOSEVEM NA ORNICI</t>
  </si>
  <si>
    <t>svah</t>
  </si>
  <si>
    <t>17849=17 849,000 [A]</t>
  </si>
  <si>
    <t>Zahrnuje dodání předepsané travní směsi, hydroosev na ornici, zalévání, první pokosení, to vše bez ohledu na sklon terénu</t>
  </si>
  <si>
    <t>18247</t>
  </si>
  <si>
    <t>OŠETŘOVÁNÍ TRÁVNÍKU</t>
  </si>
  <si>
    <t>2 * (5408+17849)=46 514,000 [A]</t>
  </si>
  <si>
    <t>Zahrnuje pokosení se shrabáním, naložení shrabků na dopravní prostředek, s odvozem a se složením, to vše bez ohledu na sklon terénu 
zahrnuje nutné zalití a hnojení</t>
  </si>
  <si>
    <t>18311</t>
  </si>
  <si>
    <t>ZALOŽENÍ ZÁHONU PRO VÝSADBU</t>
  </si>
  <si>
    <t>výsadbová plocha stromů a keřů</t>
  </si>
  <si>
    <t>6*1,0 + 10 *0,5 =11,000 [A]</t>
  </si>
  <si>
    <t>položka zahrnuje založení záhonu, urovnání, naložení a odvoz odpadu, to vše bez ohledu na sklon terénu</t>
  </si>
  <si>
    <t>18331</t>
  </si>
  <si>
    <t>SADOVNICKÉ OBDĚLÁNÍ PŮDY</t>
  </si>
  <si>
    <t>5408+17849=23 257,000 [A]</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</si>
  <si>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</si>
  <si>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183511</t>
  </si>
  <si>
    <t>CHEMICKÉ ODPLEVELENÍ CELOPLOŠNÉ</t>
  </si>
  <si>
    <t>1,5 * (5408+17849) =34 885,500 [A]</t>
  </si>
  <si>
    <t>položka zahrnuje celoplošný postřik a chemickou likvidace nežádoucích rostlin nebo jejích částí a zabránění jejich dalšímu růstu na urovnaném volném terénu</t>
  </si>
  <si>
    <t>18461</t>
  </si>
  <si>
    <t>MULČOVÁNÍ</t>
  </si>
  <si>
    <t>dle pol. 18311: 11 =11,000 [A]</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</si>
  <si>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</si>
  <si>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</si>
  <si>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</si>
  <si>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1x plocha výsadby keřů 10*0,5 =5,000 [A]</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</si>
  <si>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</si>
  <si>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</si>
  <si>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</si>
  <si>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</si>
  <si>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</si>
  <si>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</si>
  <si>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náhradní výsadby dle požadavků Závazného stanoviska Mag. města MB</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</si>
  <si>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</si>
  <si>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184B14</t>
  </si>
  <si>
    <t>VYSAZOVÁNÍ STROMŮ LISTNATÝCH S BALEM OBVOD KMENE DO 14CM,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</si>
  <si>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</si>
  <si>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</si>
  <si>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</si>
  <si>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12x výsadby strom, á 60 l: ((6*60)*12)/1000 =4,320 [A] 
1x trávník v rovině, á 5 l:  (5408*5)/1000 =27,040 [B] 
12x výsadby strom, á 10 l: ((10*10)*12)/1000 =1,200 [C] 
Celkem: A+B+C=32,560 [D]</t>
  </si>
  <si>
    <t>položka zahrnuje veškerý materiál, výrobky a polotovary, včetně mimostaveništní a vnitrostaveništní dopravy (rovněž přesuny), včetně naložení a složení, případně s uložením</t>
  </si>
  <si>
    <t>810.2</t>
  </si>
  <si>
    <t>Příprava území - sejmutí ornice</t>
  </si>
  <si>
    <t>11221R</t>
  </si>
  <si>
    <t>ODSTRANĚNÍ PAŘEZŮ D DO 0,5M</t>
  </si>
  <si>
    <t>odstranění pařezů a pokácených kmenů po kácení, POVINNÝ ODKUP KMENŮ ZHOTOVITELEM</t>
  </si>
  <si>
    <t>11 =11,000 [A]</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</si>
  <si>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</si>
  <si>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12110</t>
  </si>
  <si>
    <t>SEJMUTÍ ORNICE NEBO LESNÍ PŮDY</t>
  </si>
  <si>
    <t>sejmutí ornice z celé plochy staveniště</t>
  </si>
  <si>
    <t>29804 + 7120 =36 924,000 [A]</t>
  </si>
  <si>
    <t>položka zahrnuje sejmutí ornice bez ohledu na tloušťku vrstvy a její vodorovnou dopravu 
nezahrnuje uložení na trvalou skládku</t>
  </si>
  <si>
    <t>uložení ornice na meziodeponii</t>
  </si>
  <si>
    <t>posekání deponie ornice, 2x</t>
  </si>
  <si>
    <t>prům. výška 2,5 m: 
2* ((29804 + 7120) /2,5) =29 539,200 [A] m2</t>
  </si>
  <si>
    <t>deponie ornice, 1x</t>
  </si>
  <si>
    <t>prům. výška 2,5 m: 
(29804 + 7120) /2,5 =14 769,600 [A] m2</t>
  </si>
  <si>
    <t>830</t>
  </si>
  <si>
    <t>Rekultivace dočasných záborů</t>
  </si>
  <si>
    <t>ornice z mezideponie - využití v rámci rek. dočasných záborů</t>
  </si>
  <si>
    <t>6848 =6 848,000 [A]</t>
  </si>
  <si>
    <t>12573R</t>
  </si>
  <si>
    <t>z mezideponie - přebytečná ornice, vč. rozvozu na zemědělské pozemky</t>
  </si>
  <si>
    <t>25424,60 =25 424,600 [A]</t>
  </si>
  <si>
    <t>8090*0,75+1310*0,5+1255*0,1 =6 848,000 [A]</t>
  </si>
  <si>
    <t>přebytečná ornice - na zemědělské pozemky</t>
  </si>
  <si>
    <t>36924-11499,4 =25 424,600 [A]</t>
  </si>
  <si>
    <t>183311</t>
  </si>
  <si>
    <t>SADOVNICKÉ OBDĚLÁNÍ PŮDY MECHANICKY</t>
  </si>
  <si>
    <t>kypření</t>
  </si>
  <si>
    <t>8090+1310+1255 =10 655,000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</si>
</sst>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2" borderId="6" xfId="0" applyFill="1" applyBorder="1"/>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0" fillId="2" borderId="1" xfId="0" applyNumberFormat="1" applyFill="1" applyBorder="1" applyAlignment="1">
      <alignment horizontal="center"/>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sharedStrings" Target="sharedStrings.xml" /><Relationship Id="rId2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E2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t="s">
        <v>0</v>
      </c>
      <c s="1"/>
      <c s="1"/>
      <c s="1"/>
    </row>
    <row r="2" spans="1:5" ht="12.75" customHeight="1">
      <c r="A2" s="1"/>
      <c s="2" t="s">
        <v>1</v>
      </c>
      <c s="1"/>
      <c s="1"/>
      <c s="1"/>
    </row>
    <row r="3" spans="1:5" ht="20" customHeight="1">
      <c r="A3" s="1"/>
      <c s="1"/>
      <c s="1"/>
      <c s="1"/>
      <c s="1"/>
    </row>
    <row r="4" spans="1:5" ht="20" customHeight="1">
      <c r="A4" s="1"/>
      <c s="3" t="s">
        <v>2</v>
      </c>
      <c s="1"/>
      <c s="1"/>
      <c s="1"/>
    </row>
    <row r="5" spans="1:5" ht="12.75" customHeight="1">
      <c r="A5" s="1"/>
      <c s="1" t="s">
        <v>3</v>
      </c>
      <c s="1"/>
      <c s="1"/>
      <c s="1"/>
    </row>
    <row r="6" spans="1:5" ht="12.75" customHeight="1">
      <c r="A6" s="1"/>
      <c s="4" t="s">
        <v>4</v>
      </c>
      <c s="7">
        <f>SUM(C10:C29)</f>
      </c>
      <c s="1"/>
      <c s="1"/>
    </row>
    <row r="7" spans="1:5" ht="12.75" customHeight="1">
      <c r="A7" s="1"/>
      <c s="4" t="s">
        <v>5</v>
      </c>
      <c s="7">
        <f>SUM(E10:E29)</f>
      </c>
      <c s="1"/>
      <c s="1"/>
    </row>
    <row r="8" spans="1:5" ht="12.75" customHeight="1">
      <c r="A8" s="6"/>
      <c s="6"/>
      <c s="6"/>
      <c s="6"/>
      <c s="6"/>
    </row>
    <row r="9" spans="1:5" ht="12.75" customHeight="1">
      <c r="A9" s="5" t="s">
        <v>6</v>
      </c>
      <c s="5" t="s">
        <v>7</v>
      </c>
      <c s="5" t="s">
        <v>8</v>
      </c>
      <c s="5" t="s">
        <v>9</v>
      </c>
      <c s="5" t="s">
        <v>10</v>
      </c>
    </row>
    <row r="10" spans="1:5" ht="12.75" customHeight="1">
      <c r="A10" s="20" t="s">
        <v>24</v>
      </c>
      <c s="20" t="s">
        <v>25</v>
      </c>
      <c s="21">
        <f>'000'!I3</f>
      </c>
      <c s="21">
        <f>'000'!O2</f>
      </c>
      <c s="21">
        <f>C10+D10</f>
      </c>
    </row>
    <row r="11" spans="1:5" ht="12.75" customHeight="1">
      <c r="A11" s="20" t="s">
        <v>106</v>
      </c>
      <c s="20" t="s">
        <v>107</v>
      </c>
      <c s="21">
        <f>'101'!I3</f>
      </c>
      <c s="21">
        <f>'101'!O2</f>
      </c>
      <c s="21">
        <f>C11+D11</f>
      </c>
    </row>
    <row r="12" spans="1:5" ht="12.75" customHeight="1">
      <c r="A12" s="20" t="s">
        <v>521</v>
      </c>
      <c s="20" t="s">
        <v>522</v>
      </c>
      <c s="21">
        <f>'102'!I3</f>
      </c>
      <c s="21">
        <f>'102'!O2</f>
      </c>
      <c s="21">
        <f>C12+D12</f>
      </c>
    </row>
    <row r="13" spans="1:5" ht="12.75" customHeight="1">
      <c r="A13" s="20" t="s">
        <v>670</v>
      </c>
      <c s="20" t="s">
        <v>671</v>
      </c>
      <c s="21">
        <f>'103'!I3</f>
      </c>
      <c s="21">
        <f>'103'!O2</f>
      </c>
      <c s="21">
        <f>C13+D13</f>
      </c>
    </row>
    <row r="14" spans="1:5" ht="12.75" customHeight="1">
      <c r="A14" s="20" t="s">
        <v>718</v>
      </c>
      <c s="20" t="s">
        <v>719</v>
      </c>
      <c s="21">
        <f>'104'!I3</f>
      </c>
      <c s="21">
        <f>'104'!O2</f>
      </c>
      <c s="21">
        <f>C14+D14</f>
      </c>
    </row>
    <row r="15" spans="1:5" ht="12.75" customHeight="1">
      <c r="A15" s="20" t="s">
        <v>781</v>
      </c>
      <c s="20" t="s">
        <v>782</v>
      </c>
      <c s="21">
        <f>'107'!I3</f>
      </c>
      <c s="21">
        <f>'107'!O2</f>
      </c>
      <c s="21">
        <f>C15+D15</f>
      </c>
    </row>
    <row r="16" spans="1:5" ht="12.75" customHeight="1">
      <c r="A16" s="20" t="s">
        <v>803</v>
      </c>
      <c s="20" t="s">
        <v>804</v>
      </c>
      <c s="21">
        <f>'111'!I3</f>
      </c>
      <c s="21">
        <f>'111'!O2</f>
      </c>
      <c s="21">
        <f>C16+D16</f>
      </c>
    </row>
    <row r="17" spans="1:5" ht="12.75" customHeight="1">
      <c r="A17" s="20" t="s">
        <v>848</v>
      </c>
      <c s="20" t="s">
        <v>849</v>
      </c>
      <c s="21">
        <f>'112'!I3</f>
      </c>
      <c s="21">
        <f>'112'!O2</f>
      </c>
      <c s="21">
        <f>C17+D17</f>
      </c>
    </row>
    <row r="18" spans="1:5" ht="12.75" customHeight="1">
      <c r="A18" s="20" t="s">
        <v>858</v>
      </c>
      <c s="20" t="s">
        <v>859</v>
      </c>
      <c s="21">
        <f>'113'!I3</f>
      </c>
      <c s="21">
        <f>'113'!O2</f>
      </c>
      <c s="21">
        <f>C18+D18</f>
      </c>
    </row>
    <row r="19" spans="1:5" ht="12.75" customHeight="1">
      <c r="A19" s="20" t="s">
        <v>873</v>
      </c>
      <c s="20" t="s">
        <v>874</v>
      </c>
      <c s="21">
        <f>'114'!I3</f>
      </c>
      <c s="21">
        <f>'114'!O2</f>
      </c>
      <c s="21">
        <f>C19+D19</f>
      </c>
    </row>
    <row r="20" spans="1:5" ht="12.75" customHeight="1">
      <c r="A20" s="20" t="s">
        <v>910</v>
      </c>
      <c s="20" t="s">
        <v>911</v>
      </c>
      <c s="21">
        <f>'130'!I3</f>
      </c>
      <c s="21">
        <f>'130'!O2</f>
      </c>
      <c s="21">
        <f>C20+D20</f>
      </c>
    </row>
    <row r="21" spans="1:5" ht="12.75" customHeight="1">
      <c r="A21" s="20" t="s">
        <v>950</v>
      </c>
      <c s="20" t="s">
        <v>951</v>
      </c>
      <c s="21">
        <f>'201'!I3</f>
      </c>
      <c s="21">
        <f>'201'!O2</f>
      </c>
      <c s="21">
        <f>C21+D21</f>
      </c>
    </row>
    <row r="22" spans="1:5" ht="12.75" customHeight="1">
      <c r="A22" s="20" t="s">
        <v>1124</v>
      </c>
      <c s="20" t="s">
        <v>1125</v>
      </c>
      <c s="21">
        <f>'320'!I3</f>
      </c>
      <c s="21">
        <f>'320'!O2</f>
      </c>
      <c s="21">
        <f>C22+D22</f>
      </c>
    </row>
    <row r="23" spans="1:5" ht="12.75" customHeight="1">
      <c r="A23" s="20" t="s">
        <v>1150</v>
      </c>
      <c s="20" t="s">
        <v>1151</v>
      </c>
      <c s="21">
        <f>'321'!I3</f>
      </c>
      <c s="21">
        <f>'321'!O2</f>
      </c>
      <c s="21">
        <f>C23+D23</f>
      </c>
    </row>
    <row r="24" spans="1:5" ht="12.75" customHeight="1">
      <c r="A24" s="20" t="s">
        <v>1161</v>
      </c>
      <c s="20" t="s">
        <v>1162</v>
      </c>
      <c s="21">
        <f>'330'!I3</f>
      </c>
      <c s="21">
        <f>'330'!O2</f>
      </c>
      <c s="21">
        <f>C24+D24</f>
      </c>
    </row>
    <row r="25" spans="1:5" ht="12.75" customHeight="1">
      <c r="A25" s="20" t="s">
        <v>1202</v>
      </c>
      <c s="20" t="s">
        <v>1203</v>
      </c>
      <c s="21">
        <f>'430'!I3</f>
      </c>
      <c s="21">
        <f>'430'!O2</f>
      </c>
      <c s="21">
        <f>C25+D25</f>
      </c>
    </row>
    <row r="26" spans="1:5" ht="12.75" customHeight="1">
      <c r="A26" s="20" t="s">
        <v>1323</v>
      </c>
      <c s="20" t="s">
        <v>1324</v>
      </c>
      <c s="21">
        <f>'431'!I3</f>
      </c>
      <c s="21">
        <f>'431'!O2</f>
      </c>
      <c s="21">
        <f>C26+D26</f>
      </c>
    </row>
    <row r="27" spans="1:5" ht="12.75" customHeight="1">
      <c r="A27" s="20" t="s">
        <v>1349</v>
      </c>
      <c s="20" t="s">
        <v>1350</v>
      </c>
      <c s="21">
        <f>'801'!I3</f>
      </c>
      <c s="21">
        <f>'801'!O2</f>
      </c>
      <c s="21">
        <f>C27+D27</f>
      </c>
    </row>
    <row r="28" spans="1:5" ht="12.75" customHeight="1">
      <c r="A28" s="20" t="s">
        <v>1400</v>
      </c>
      <c s="20" t="s">
        <v>1401</v>
      </c>
      <c s="21">
        <f>'810.2'!I3</f>
      </c>
      <c s="21">
        <f>'810.2'!O2</f>
      </c>
      <c s="21">
        <f>C28+D28</f>
      </c>
    </row>
    <row r="29" spans="1:5" ht="12.75" customHeight="1">
      <c r="A29" s="20" t="s">
        <v>1417</v>
      </c>
      <c s="20" t="s">
        <v>1418</v>
      </c>
      <c s="21">
        <f>'830'!I3</f>
      </c>
      <c s="21">
        <f>'830'!O2</f>
      </c>
      <c s="21">
        <f>C29+D29</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6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0+O8+O29+O34</f>
      </c>
      <c t="s">
        <v>22</v>
      </c>
    </row>
    <row r="3" spans="1:16" ht="15" customHeight="1">
      <c r="A3" t="s">
        <v>12</v>
      </c>
      <c s="12" t="s">
        <v>14</v>
      </c>
      <c s="13" t="s">
        <v>15</v>
      </c>
      <c s="1"/>
      <c s="14" t="s">
        <v>16</v>
      </c>
      <c s="1"/>
      <c s="9"/>
      <c s="8" t="s">
        <v>858</v>
      </c>
      <c s="38">
        <f>0+I8+I29+I34</f>
      </c>
      <c r="O3" t="s">
        <v>19</v>
      </c>
      <c t="s">
        <v>23</v>
      </c>
    </row>
    <row r="4" spans="1:16" ht="15" customHeight="1">
      <c r="A4" t="s">
        <v>17</v>
      </c>
      <c s="16" t="s">
        <v>18</v>
      </c>
      <c s="17" t="s">
        <v>858</v>
      </c>
      <c s="6"/>
      <c s="18" t="s">
        <v>859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127</v>
      </c>
      <c s="25" t="s">
        <v>47</v>
      </c>
      <c s="30" t="s">
        <v>128</v>
      </c>
      <c s="31" t="s">
        <v>129</v>
      </c>
      <c s="32">
        <v>84</v>
      </c>
      <c s="33">
        <v>0</v>
      </c>
      <c s="33">
        <f>ROUND(ROUND(H9,2)*ROUND(G9,3),2)</f>
      </c>
      <c r="O9">
        <f>(I9*21)/100</f>
      </c>
      <c t="s">
        <v>23</v>
      </c>
    </row>
    <row r="10" spans="1:5" ht="76.5">
      <c r="A10" s="34" t="s">
        <v>50</v>
      </c>
      <c r="E10" s="35" t="s">
        <v>130</v>
      </c>
    </row>
    <row r="11" spans="1:5" ht="12.75">
      <c r="A11" s="36" t="s">
        <v>52</v>
      </c>
      <c r="E11" s="37" t="s">
        <v>860</v>
      </c>
    </row>
    <row r="12" spans="1:5" ht="369.75">
      <c r="A12" t="s">
        <v>53</v>
      </c>
      <c r="E12" s="35" t="s">
        <v>132</v>
      </c>
    </row>
    <row r="13" spans="1:16" ht="12.75">
      <c r="A13" s="25" t="s">
        <v>45</v>
      </c>
      <c s="29" t="s">
        <v>23</v>
      </c>
      <c s="29" t="s">
        <v>133</v>
      </c>
      <c s="25" t="s">
        <v>23</v>
      </c>
      <c s="30" t="s">
        <v>134</v>
      </c>
      <c s="31" t="s">
        <v>129</v>
      </c>
      <c s="32">
        <v>1.8</v>
      </c>
      <c s="33">
        <v>0</v>
      </c>
      <c s="33">
        <f>ROUND(ROUND(H13,2)*ROUND(G13,3),2)</f>
      </c>
      <c r="O13">
        <f>(I13*21)/100</f>
      </c>
      <c t="s">
        <v>23</v>
      </c>
    </row>
    <row r="14" spans="1:5" ht="12.75">
      <c r="A14" s="34" t="s">
        <v>50</v>
      </c>
      <c r="E14" s="35" t="s">
        <v>138</v>
      </c>
    </row>
    <row r="15" spans="1:5" ht="12.75">
      <c r="A15" s="36" t="s">
        <v>52</v>
      </c>
      <c r="E15" s="37" t="s">
        <v>861</v>
      </c>
    </row>
    <row r="16" spans="1:5" ht="306">
      <c r="A16" t="s">
        <v>53</v>
      </c>
      <c r="E16" s="35" t="s">
        <v>137</v>
      </c>
    </row>
    <row r="17" spans="1:16" ht="12.75">
      <c r="A17" s="25" t="s">
        <v>45</v>
      </c>
      <c s="29" t="s">
        <v>22</v>
      </c>
      <c s="29" t="s">
        <v>156</v>
      </c>
      <c s="25" t="s">
        <v>47</v>
      </c>
      <c s="30" t="s">
        <v>157</v>
      </c>
      <c s="31" t="s">
        <v>129</v>
      </c>
      <c s="32">
        <v>84</v>
      </c>
      <c s="33">
        <v>0</v>
      </c>
      <c s="33">
        <f>ROUND(ROUND(H17,2)*ROUND(G17,3),2)</f>
      </c>
      <c r="O17">
        <f>(I17*21)/100</f>
      </c>
      <c t="s">
        <v>23</v>
      </c>
    </row>
    <row r="18" spans="1:5" ht="12.75">
      <c r="A18" s="34" t="s">
        <v>50</v>
      </c>
      <c r="E18" s="35" t="s">
        <v>862</v>
      </c>
    </row>
    <row r="19" spans="1:5" ht="12.75">
      <c r="A19" s="36" t="s">
        <v>52</v>
      </c>
      <c r="E19" s="37" t="s">
        <v>863</v>
      </c>
    </row>
    <row r="20" spans="1:5" ht="191.25">
      <c r="A20" t="s">
        <v>53</v>
      </c>
      <c r="E20" s="35" t="s">
        <v>160</v>
      </c>
    </row>
    <row r="21" spans="1:16" ht="12.75">
      <c r="A21" s="25" t="s">
        <v>45</v>
      </c>
      <c s="29" t="s">
        <v>33</v>
      </c>
      <c s="29" t="s">
        <v>553</v>
      </c>
      <c s="25" t="s">
        <v>47</v>
      </c>
      <c s="30" t="s">
        <v>549</v>
      </c>
      <c s="31" t="s">
        <v>129</v>
      </c>
      <c s="32">
        <v>60</v>
      </c>
      <c s="33">
        <v>0</v>
      </c>
      <c s="33">
        <f>ROUND(ROUND(H21,2)*ROUND(G21,3),2)</f>
      </c>
      <c r="O21">
        <f>(I21*21)/100</f>
      </c>
      <c t="s">
        <v>23</v>
      </c>
    </row>
    <row r="22" spans="1:5" ht="12.75">
      <c r="A22" s="34" t="s">
        <v>50</v>
      </c>
      <c r="E22" s="35" t="s">
        <v>554</v>
      </c>
    </row>
    <row r="23" spans="1:5" ht="12.75">
      <c r="A23" s="36" t="s">
        <v>52</v>
      </c>
      <c r="E23" s="37" t="s">
        <v>864</v>
      </c>
    </row>
    <row r="24" spans="1:5" ht="280.5">
      <c r="A24" t="s">
        <v>53</v>
      </c>
      <c r="E24" s="35" t="s">
        <v>552</v>
      </c>
    </row>
    <row r="25" spans="1:16" ht="12.75">
      <c r="A25" s="25" t="s">
        <v>45</v>
      </c>
      <c s="29" t="s">
        <v>35</v>
      </c>
      <c s="29" t="s">
        <v>192</v>
      </c>
      <c s="25" t="s">
        <v>47</v>
      </c>
      <c s="30" t="s">
        <v>193</v>
      </c>
      <c s="31" t="s">
        <v>129</v>
      </c>
      <c s="32">
        <v>1.8</v>
      </c>
      <c s="33">
        <v>0</v>
      </c>
      <c s="33">
        <f>ROUND(ROUND(H25,2)*ROUND(G25,3),2)</f>
      </c>
      <c r="O25">
        <f>(I25*21)/100</f>
      </c>
      <c t="s">
        <v>23</v>
      </c>
    </row>
    <row r="26" spans="1:5" ht="12.75">
      <c r="A26" s="34" t="s">
        <v>50</v>
      </c>
      <c r="E26" s="35" t="s">
        <v>47</v>
      </c>
    </row>
    <row r="27" spans="1:5" ht="12.75">
      <c r="A27" s="36" t="s">
        <v>52</v>
      </c>
      <c r="E27" s="37" t="s">
        <v>865</v>
      </c>
    </row>
    <row r="28" spans="1:5" ht="38.25">
      <c r="A28" t="s">
        <v>53</v>
      </c>
      <c r="E28" s="35" t="s">
        <v>195</v>
      </c>
    </row>
    <row r="29" spans="1:18" ht="12.75" customHeight="1">
      <c r="A29" s="6" t="s">
        <v>43</v>
      </c>
      <c s="6"/>
      <c s="40" t="s">
        <v>23</v>
      </c>
      <c s="6"/>
      <c s="27" t="s">
        <v>196</v>
      </c>
      <c s="6"/>
      <c s="6"/>
      <c s="6"/>
      <c s="41">
        <f>0+Q29</f>
      </c>
      <c r="O29">
        <f>0+R29</f>
      </c>
      <c r="Q29">
        <f>0+I30</f>
      </c>
      <c>
        <f>0+O30</f>
      </c>
    </row>
    <row r="30" spans="1:16" ht="12.75">
      <c r="A30" s="25" t="s">
        <v>45</v>
      </c>
      <c s="29" t="s">
        <v>37</v>
      </c>
      <c s="29" t="s">
        <v>222</v>
      </c>
      <c s="25" t="s">
        <v>47</v>
      </c>
      <c s="30" t="s">
        <v>223</v>
      </c>
      <c s="31" t="s">
        <v>117</v>
      </c>
      <c s="32">
        <v>120</v>
      </c>
      <c s="33">
        <v>0</v>
      </c>
      <c s="33">
        <f>ROUND(ROUND(H30,2)*ROUND(G30,3),2)</f>
      </c>
      <c r="O30">
        <f>(I30*21)/100</f>
      </c>
      <c t="s">
        <v>23</v>
      </c>
    </row>
    <row r="31" spans="1:5" ht="12.75">
      <c r="A31" s="34" t="s">
        <v>50</v>
      </c>
      <c r="E31" s="35" t="s">
        <v>574</v>
      </c>
    </row>
    <row r="32" spans="1:5" ht="12.75">
      <c r="A32" s="36" t="s">
        <v>52</v>
      </c>
      <c r="E32" s="37" t="s">
        <v>866</v>
      </c>
    </row>
    <row r="33" spans="1:5" ht="102">
      <c r="A33" t="s">
        <v>53</v>
      </c>
      <c r="E33" s="35" t="s">
        <v>226</v>
      </c>
    </row>
    <row r="34" spans="1:18" ht="12.75" customHeight="1">
      <c r="A34" s="6" t="s">
        <v>43</v>
      </c>
      <c s="6"/>
      <c s="40" t="s">
        <v>35</v>
      </c>
      <c s="6"/>
      <c s="27" t="s">
        <v>319</v>
      </c>
      <c s="6"/>
      <c s="6"/>
      <c s="6"/>
      <c s="41">
        <f>0+Q34</f>
      </c>
      <c r="O34">
        <f>0+R34</f>
      </c>
      <c r="Q34">
        <f>0+I35+I39+I43+I47+I51+I55+I59+I63</f>
      </c>
      <c>
        <f>0+O35+O39+O43+O47+O51+O55+O59+O63</f>
      </c>
    </row>
    <row r="35" spans="1:16" ht="12.75">
      <c r="A35" s="25" t="s">
        <v>45</v>
      </c>
      <c s="29" t="s">
        <v>74</v>
      </c>
      <c s="29" t="s">
        <v>688</v>
      </c>
      <c s="25" t="s">
        <v>47</v>
      </c>
      <c s="30" t="s">
        <v>689</v>
      </c>
      <c s="31" t="s">
        <v>117</v>
      </c>
      <c s="32">
        <v>105.56</v>
      </c>
      <c s="33">
        <v>0</v>
      </c>
      <c s="33">
        <f>ROUND(ROUND(H35,2)*ROUND(G35,3),2)</f>
      </c>
      <c r="O35">
        <f>(I35*21)/100</f>
      </c>
      <c t="s">
        <v>23</v>
      </c>
    </row>
    <row r="36" spans="1:5" ht="12.75">
      <c r="A36" s="34" t="s">
        <v>50</v>
      </c>
      <c r="E36" s="35" t="s">
        <v>690</v>
      </c>
    </row>
    <row r="37" spans="1:5" ht="12.75">
      <c r="A37" s="36" t="s">
        <v>52</v>
      </c>
      <c r="E37" s="37" t="s">
        <v>867</v>
      </c>
    </row>
    <row r="38" spans="1:5" ht="51">
      <c r="A38" t="s">
        <v>53</v>
      </c>
      <c r="E38" s="35" t="s">
        <v>331</v>
      </c>
    </row>
    <row r="39" spans="1:16" ht="12.75">
      <c r="A39" s="25" t="s">
        <v>45</v>
      </c>
      <c s="29" t="s">
        <v>79</v>
      </c>
      <c s="29" t="s">
        <v>692</v>
      </c>
      <c s="25" t="s">
        <v>47</v>
      </c>
      <c s="30" t="s">
        <v>693</v>
      </c>
      <c s="31" t="s">
        <v>117</v>
      </c>
      <c s="32">
        <v>116.12</v>
      </c>
      <c s="33">
        <v>0</v>
      </c>
      <c s="33">
        <f>ROUND(ROUND(H39,2)*ROUND(G39,3),2)</f>
      </c>
      <c r="O39">
        <f>(I39*21)/100</f>
      </c>
      <c t="s">
        <v>23</v>
      </c>
    </row>
    <row r="40" spans="1:5" ht="12.75">
      <c r="A40" s="34" t="s">
        <v>50</v>
      </c>
      <c r="E40" s="35" t="s">
        <v>694</v>
      </c>
    </row>
    <row r="41" spans="1:5" ht="12.75">
      <c r="A41" s="36" t="s">
        <v>52</v>
      </c>
      <c r="E41" s="37" t="s">
        <v>868</v>
      </c>
    </row>
    <row r="42" spans="1:5" ht="51">
      <c r="A42" t="s">
        <v>53</v>
      </c>
      <c r="E42" s="35" t="s">
        <v>331</v>
      </c>
    </row>
    <row r="43" spans="1:16" ht="12.75">
      <c r="A43" s="25" t="s">
        <v>45</v>
      </c>
      <c s="29" t="s">
        <v>40</v>
      </c>
      <c s="29" t="s">
        <v>696</v>
      </c>
      <c s="25" t="s">
        <v>47</v>
      </c>
      <c s="30" t="s">
        <v>697</v>
      </c>
      <c s="31" t="s">
        <v>117</v>
      </c>
      <c s="32">
        <v>97.24</v>
      </c>
      <c s="33">
        <v>0</v>
      </c>
      <c s="33">
        <f>ROUND(ROUND(H43,2)*ROUND(G43,3),2)</f>
      </c>
      <c r="O43">
        <f>(I43*21)/100</f>
      </c>
      <c t="s">
        <v>23</v>
      </c>
    </row>
    <row r="44" spans="1:5" ht="12.75">
      <c r="A44" s="34" t="s">
        <v>50</v>
      </c>
      <c r="E44" s="35" t="s">
        <v>698</v>
      </c>
    </row>
    <row r="45" spans="1:5" ht="12.75">
      <c r="A45" s="36" t="s">
        <v>52</v>
      </c>
      <c r="E45" s="37" t="s">
        <v>869</v>
      </c>
    </row>
    <row r="46" spans="1:5" ht="89.25">
      <c r="A46" t="s">
        <v>53</v>
      </c>
      <c r="E46" s="35" t="s">
        <v>700</v>
      </c>
    </row>
    <row r="47" spans="1:16" ht="12.75">
      <c r="A47" s="25" t="s">
        <v>45</v>
      </c>
      <c s="29" t="s">
        <v>42</v>
      </c>
      <c s="29" t="s">
        <v>333</v>
      </c>
      <c s="25" t="s">
        <v>334</v>
      </c>
      <c s="30" t="s">
        <v>335</v>
      </c>
      <c s="31" t="s">
        <v>117</v>
      </c>
      <c s="32">
        <v>16</v>
      </c>
      <c s="33">
        <v>0</v>
      </c>
      <c s="33">
        <f>ROUND(ROUND(H47,2)*ROUND(G47,3),2)</f>
      </c>
      <c r="O47">
        <f>(I47*21)/100</f>
      </c>
      <c t="s">
        <v>23</v>
      </c>
    </row>
    <row r="48" spans="1:5" ht="25.5">
      <c r="A48" s="34" t="s">
        <v>50</v>
      </c>
      <c r="E48" s="35" t="s">
        <v>336</v>
      </c>
    </row>
    <row r="49" spans="1:5" ht="12.75">
      <c r="A49" s="36" t="s">
        <v>52</v>
      </c>
      <c r="E49" s="37" t="s">
        <v>870</v>
      </c>
    </row>
    <row r="50" spans="1:5" ht="38.25">
      <c r="A50" t="s">
        <v>53</v>
      </c>
      <c r="E50" s="35" t="s">
        <v>338</v>
      </c>
    </row>
    <row r="51" spans="1:16" ht="12.75">
      <c r="A51" s="25" t="s">
        <v>45</v>
      </c>
      <c s="29" t="s">
        <v>91</v>
      </c>
      <c s="29" t="s">
        <v>340</v>
      </c>
      <c s="25" t="s">
        <v>47</v>
      </c>
      <c s="30" t="s">
        <v>341</v>
      </c>
      <c s="31" t="s">
        <v>117</v>
      </c>
      <c s="32">
        <v>105.56</v>
      </c>
      <c s="33">
        <v>0</v>
      </c>
      <c s="33">
        <f>ROUND(ROUND(H51,2)*ROUND(G51,3),2)</f>
      </c>
      <c r="O51">
        <f>(I51*21)/100</f>
      </c>
      <c t="s">
        <v>23</v>
      </c>
    </row>
    <row r="52" spans="1:5" ht="12.75">
      <c r="A52" s="34" t="s">
        <v>50</v>
      </c>
      <c r="E52" s="35" t="s">
        <v>342</v>
      </c>
    </row>
    <row r="53" spans="1:5" ht="12.75">
      <c r="A53" s="36" t="s">
        <v>52</v>
      </c>
      <c r="E53" s="37" t="s">
        <v>871</v>
      </c>
    </row>
    <row r="54" spans="1:5" ht="51">
      <c r="A54" t="s">
        <v>53</v>
      </c>
      <c r="E54" s="35" t="s">
        <v>344</v>
      </c>
    </row>
    <row r="55" spans="1:16" ht="12.75">
      <c r="A55" s="25" t="s">
        <v>45</v>
      </c>
      <c s="29" t="s">
        <v>96</v>
      </c>
      <c s="29" t="s">
        <v>703</v>
      </c>
      <c s="25" t="s">
        <v>47</v>
      </c>
      <c s="30" t="s">
        <v>704</v>
      </c>
      <c s="31" t="s">
        <v>117</v>
      </c>
      <c s="32">
        <v>95</v>
      </c>
      <c s="33">
        <v>0</v>
      </c>
      <c s="33">
        <f>ROUND(ROUND(H55,2)*ROUND(G55,3),2)</f>
      </c>
      <c r="O55">
        <f>(I55*21)/100</f>
      </c>
      <c t="s">
        <v>23</v>
      </c>
    </row>
    <row r="56" spans="1:5" ht="12.75">
      <c r="A56" s="34" t="s">
        <v>50</v>
      </c>
      <c r="E56" s="35" t="s">
        <v>705</v>
      </c>
    </row>
    <row r="57" spans="1:5" ht="12.75">
      <c r="A57" s="36" t="s">
        <v>52</v>
      </c>
      <c r="E57" s="37" t="s">
        <v>668</v>
      </c>
    </row>
    <row r="58" spans="1:5" ht="51">
      <c r="A58" t="s">
        <v>53</v>
      </c>
      <c r="E58" s="35" t="s">
        <v>707</v>
      </c>
    </row>
    <row r="59" spans="1:16" ht="12.75">
      <c r="A59" s="25" t="s">
        <v>45</v>
      </c>
      <c s="29" t="s">
        <v>101</v>
      </c>
      <c s="29" t="s">
        <v>367</v>
      </c>
      <c s="25" t="s">
        <v>47</v>
      </c>
      <c s="30" t="s">
        <v>368</v>
      </c>
      <c s="31" t="s">
        <v>117</v>
      </c>
      <c s="32">
        <v>105.56</v>
      </c>
      <c s="33">
        <v>0</v>
      </c>
      <c s="33">
        <f>ROUND(ROUND(H59,2)*ROUND(G59,3),2)</f>
      </c>
      <c r="O59">
        <f>(I59*21)/100</f>
      </c>
      <c t="s">
        <v>23</v>
      </c>
    </row>
    <row r="60" spans="1:5" ht="12.75">
      <c r="A60" s="34" t="s">
        <v>50</v>
      </c>
      <c r="E60" s="35" t="s">
        <v>369</v>
      </c>
    </row>
    <row r="61" spans="1:5" ht="12.75">
      <c r="A61" s="36" t="s">
        <v>52</v>
      </c>
      <c r="E61" s="37" t="s">
        <v>871</v>
      </c>
    </row>
    <row r="62" spans="1:5" ht="25.5">
      <c r="A62" t="s">
        <v>53</v>
      </c>
      <c r="E62" s="35" t="s">
        <v>371</v>
      </c>
    </row>
    <row r="63" spans="1:16" ht="12.75">
      <c r="A63" s="25" t="s">
        <v>45</v>
      </c>
      <c s="29" t="s">
        <v>168</v>
      </c>
      <c s="29" t="s">
        <v>708</v>
      </c>
      <c s="25" t="s">
        <v>47</v>
      </c>
      <c s="30" t="s">
        <v>709</v>
      </c>
      <c s="31" t="s">
        <v>117</v>
      </c>
      <c s="32">
        <v>190</v>
      </c>
      <c s="33">
        <v>0</v>
      </c>
      <c s="33">
        <f>ROUND(ROUND(H63,2)*ROUND(G63,3),2)</f>
      </c>
      <c r="O63">
        <f>(I63*21)/100</f>
      </c>
      <c t="s">
        <v>23</v>
      </c>
    </row>
    <row r="64" spans="1:5" ht="12.75">
      <c r="A64" s="34" t="s">
        <v>50</v>
      </c>
      <c r="E64" s="35" t="s">
        <v>710</v>
      </c>
    </row>
    <row r="65" spans="1:5" ht="12.75">
      <c r="A65" s="36" t="s">
        <v>52</v>
      </c>
      <c r="E65" s="37" t="s">
        <v>872</v>
      </c>
    </row>
    <row r="66" spans="1:5" ht="25.5">
      <c r="A66" t="s">
        <v>53</v>
      </c>
      <c r="E66" s="35" t="s">
        <v>371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0+O8+O57+O70+O111+O124</f>
      </c>
      <c t="s">
        <v>22</v>
      </c>
    </row>
    <row r="3" spans="1:16" ht="15" customHeight="1">
      <c r="A3" t="s">
        <v>12</v>
      </c>
      <c s="12" t="s">
        <v>14</v>
      </c>
      <c s="13" t="s">
        <v>15</v>
      </c>
      <c s="1"/>
      <c s="14" t="s">
        <v>16</v>
      </c>
      <c s="1"/>
      <c s="9"/>
      <c s="8" t="s">
        <v>873</v>
      </c>
      <c s="38">
        <f>0+I8+I57+I70+I111+I124</f>
      </c>
      <c r="O3" t="s">
        <v>19</v>
      </c>
      <c t="s">
        <v>23</v>
      </c>
    </row>
    <row r="4" spans="1:16" ht="15" customHeight="1">
      <c r="A4" t="s">
        <v>17</v>
      </c>
      <c s="16" t="s">
        <v>18</v>
      </c>
      <c s="17" t="s">
        <v>873</v>
      </c>
      <c s="6"/>
      <c s="18" t="s">
        <v>874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f>
      </c>
      <c>
        <f>0+O9+O13+O17+O21+O25+O29+O33+O37+O41+O45+O49+O53</f>
      </c>
    </row>
    <row r="9" spans="1:16" ht="25.5">
      <c r="A9" s="25" t="s">
        <v>45</v>
      </c>
      <c s="29" t="s">
        <v>29</v>
      </c>
      <c s="29" t="s">
        <v>720</v>
      </c>
      <c s="25" t="s">
        <v>47</v>
      </c>
      <c s="30" t="s">
        <v>721</v>
      </c>
      <c s="31" t="s">
        <v>129</v>
      </c>
      <c s="32">
        <v>2.5</v>
      </c>
      <c s="33">
        <v>0</v>
      </c>
      <c s="33">
        <f>ROUND(ROUND(H9,2)*ROUND(G9,3),2)</f>
      </c>
      <c r="O9">
        <f>(I9*21)/100</f>
      </c>
      <c t="s">
        <v>23</v>
      </c>
    </row>
    <row r="10" spans="1:5" ht="25.5">
      <c r="A10" s="34" t="s">
        <v>50</v>
      </c>
      <c r="E10" s="35" t="s">
        <v>722</v>
      </c>
    </row>
    <row r="11" spans="1:5" ht="12.75">
      <c r="A11" s="36" t="s">
        <v>52</v>
      </c>
      <c r="E11" s="37" t="s">
        <v>875</v>
      </c>
    </row>
    <row r="12" spans="1:5" ht="63.75">
      <c r="A12" t="s">
        <v>53</v>
      </c>
      <c r="E12" s="35" t="s">
        <v>530</v>
      </c>
    </row>
    <row r="13" spans="1:16" ht="12.75">
      <c r="A13" s="25" t="s">
        <v>45</v>
      </c>
      <c s="29" t="s">
        <v>23</v>
      </c>
      <c s="29" t="s">
        <v>876</v>
      </c>
      <c s="25" t="s">
        <v>47</v>
      </c>
      <c s="30" t="s">
        <v>877</v>
      </c>
      <c s="31" t="s">
        <v>129</v>
      </c>
      <c s="32">
        <v>2.7</v>
      </c>
      <c s="33">
        <v>0</v>
      </c>
      <c s="33">
        <f>ROUND(ROUND(H13,2)*ROUND(G13,3),2)</f>
      </c>
      <c r="O13">
        <f>(I13*21)/100</f>
      </c>
      <c t="s">
        <v>23</v>
      </c>
    </row>
    <row r="14" spans="1:5" ht="25.5">
      <c r="A14" s="34" t="s">
        <v>50</v>
      </c>
      <c r="E14" s="35" t="s">
        <v>722</v>
      </c>
    </row>
    <row r="15" spans="1:5" ht="12.75">
      <c r="A15" s="36" t="s">
        <v>52</v>
      </c>
      <c r="E15" s="37" t="s">
        <v>878</v>
      </c>
    </row>
    <row r="16" spans="1:5" ht="63.75">
      <c r="A16" t="s">
        <v>53</v>
      </c>
      <c r="E16" s="35" t="s">
        <v>530</v>
      </c>
    </row>
    <row r="17" spans="1:16" ht="12.75">
      <c r="A17" s="25" t="s">
        <v>45</v>
      </c>
      <c s="29" t="s">
        <v>22</v>
      </c>
      <c s="29" t="s">
        <v>526</v>
      </c>
      <c s="25" t="s">
        <v>47</v>
      </c>
      <c s="30" t="s">
        <v>527</v>
      </c>
      <c s="31" t="s">
        <v>129</v>
      </c>
      <c s="32">
        <v>10.44</v>
      </c>
      <c s="33">
        <v>0</v>
      </c>
      <c s="33">
        <f>ROUND(ROUND(H17,2)*ROUND(G17,3),2)</f>
      </c>
      <c r="O17">
        <f>(I17*21)/100</f>
      </c>
      <c t="s">
        <v>23</v>
      </c>
    </row>
    <row r="18" spans="1:5" ht="12.75">
      <c r="A18" s="34" t="s">
        <v>50</v>
      </c>
      <c r="E18" s="35" t="s">
        <v>528</v>
      </c>
    </row>
    <row r="19" spans="1:5" ht="12.75">
      <c r="A19" s="36" t="s">
        <v>52</v>
      </c>
      <c r="E19" s="37" t="s">
        <v>879</v>
      </c>
    </row>
    <row r="20" spans="1:5" ht="63.75">
      <c r="A20" t="s">
        <v>53</v>
      </c>
      <c r="E20" s="35" t="s">
        <v>530</v>
      </c>
    </row>
    <row r="21" spans="1:16" ht="12.75">
      <c r="A21" s="25" t="s">
        <v>45</v>
      </c>
      <c s="29" t="s">
        <v>33</v>
      </c>
      <c s="29" t="s">
        <v>531</v>
      </c>
      <c s="25" t="s">
        <v>47</v>
      </c>
      <c s="30" t="s">
        <v>532</v>
      </c>
      <c s="31" t="s">
        <v>123</v>
      </c>
      <c s="32">
        <v>25</v>
      </c>
      <c s="33">
        <v>0</v>
      </c>
      <c s="33">
        <f>ROUND(ROUND(H21,2)*ROUND(G21,3),2)</f>
      </c>
      <c r="O21">
        <f>(I21*21)/100</f>
      </c>
      <c t="s">
        <v>23</v>
      </c>
    </row>
    <row r="22" spans="1:5" ht="12.75">
      <c r="A22" s="34" t="s">
        <v>50</v>
      </c>
      <c r="E22" s="35" t="s">
        <v>533</v>
      </c>
    </row>
    <row r="23" spans="1:5" ht="12.75">
      <c r="A23" s="36" t="s">
        <v>52</v>
      </c>
      <c r="E23" s="37" t="s">
        <v>880</v>
      </c>
    </row>
    <row r="24" spans="1:5" ht="63.75">
      <c r="A24" t="s">
        <v>53</v>
      </c>
      <c r="E24" s="35" t="s">
        <v>530</v>
      </c>
    </row>
    <row r="25" spans="1:16" ht="12.75">
      <c r="A25" s="25" t="s">
        <v>45</v>
      </c>
      <c s="29" t="s">
        <v>35</v>
      </c>
      <c s="29" t="s">
        <v>535</v>
      </c>
      <c s="25" t="s">
        <v>47</v>
      </c>
      <c s="30" t="s">
        <v>536</v>
      </c>
      <c s="31" t="s">
        <v>129</v>
      </c>
      <c s="32">
        <v>12.45</v>
      </c>
      <c s="33">
        <v>0</v>
      </c>
      <c s="33">
        <f>ROUND(ROUND(H25,2)*ROUND(G25,3),2)</f>
      </c>
      <c r="O25">
        <f>(I25*21)/100</f>
      </c>
      <c t="s">
        <v>23</v>
      </c>
    </row>
    <row r="26" spans="1:5" ht="12.75">
      <c r="A26" s="34" t="s">
        <v>50</v>
      </c>
      <c r="E26" s="35" t="s">
        <v>537</v>
      </c>
    </row>
    <row r="27" spans="1:5" ht="12.75">
      <c r="A27" s="36" t="s">
        <v>52</v>
      </c>
      <c r="E27" s="37" t="s">
        <v>881</v>
      </c>
    </row>
    <row r="28" spans="1:5" ht="63.75">
      <c r="A28" t="s">
        <v>53</v>
      </c>
      <c r="E28" s="35" t="s">
        <v>530</v>
      </c>
    </row>
    <row r="29" spans="1:16" ht="12.75">
      <c r="A29" s="25" t="s">
        <v>45</v>
      </c>
      <c s="29" t="s">
        <v>37</v>
      </c>
      <c s="29" t="s">
        <v>121</v>
      </c>
      <c s="25" t="s">
        <v>47</v>
      </c>
      <c s="30" t="s">
        <v>122</v>
      </c>
      <c s="31" t="s">
        <v>123</v>
      </c>
      <c s="32">
        <v>36</v>
      </c>
      <c s="33">
        <v>0</v>
      </c>
      <c s="33">
        <f>ROUND(ROUND(H29,2)*ROUND(G29,3),2)</f>
      </c>
      <c r="O29">
        <f>(I29*21)/100</f>
      </c>
      <c t="s">
        <v>23</v>
      </c>
    </row>
    <row r="30" spans="1:5" ht="12.75">
      <c r="A30" s="34" t="s">
        <v>50</v>
      </c>
      <c r="E30" s="35" t="s">
        <v>47</v>
      </c>
    </row>
    <row r="31" spans="1:5" ht="12.75">
      <c r="A31" s="36" t="s">
        <v>52</v>
      </c>
      <c r="E31" s="37" t="s">
        <v>882</v>
      </c>
    </row>
    <row r="32" spans="1:5" ht="25.5">
      <c r="A32" t="s">
        <v>53</v>
      </c>
      <c r="E32" s="35" t="s">
        <v>126</v>
      </c>
    </row>
    <row r="33" spans="1:16" ht="12.75">
      <c r="A33" s="25" t="s">
        <v>45</v>
      </c>
      <c s="29" t="s">
        <v>74</v>
      </c>
      <c s="29" t="s">
        <v>127</v>
      </c>
      <c s="25" t="s">
        <v>47</v>
      </c>
      <c s="30" t="s">
        <v>128</v>
      </c>
      <c s="31" t="s">
        <v>129</v>
      </c>
      <c s="32">
        <v>105</v>
      </c>
      <c s="33">
        <v>0</v>
      </c>
      <c s="33">
        <f>ROUND(ROUND(H33,2)*ROUND(G33,3),2)</f>
      </c>
      <c r="O33">
        <f>(I33*21)/100</f>
      </c>
      <c t="s">
        <v>23</v>
      </c>
    </row>
    <row r="34" spans="1:5" ht="76.5">
      <c r="A34" s="34" t="s">
        <v>50</v>
      </c>
      <c r="E34" s="35" t="s">
        <v>130</v>
      </c>
    </row>
    <row r="35" spans="1:5" ht="12.75">
      <c r="A35" s="36" t="s">
        <v>52</v>
      </c>
      <c r="E35" s="37" t="s">
        <v>883</v>
      </c>
    </row>
    <row r="36" spans="1:5" ht="369.75">
      <c r="A36" t="s">
        <v>53</v>
      </c>
      <c r="E36" s="35" t="s">
        <v>132</v>
      </c>
    </row>
    <row r="37" spans="1:16" ht="12.75">
      <c r="A37" s="25" t="s">
        <v>45</v>
      </c>
      <c s="29" t="s">
        <v>79</v>
      </c>
      <c s="29" t="s">
        <v>133</v>
      </c>
      <c s="25" t="s">
        <v>23</v>
      </c>
      <c s="30" t="s">
        <v>134</v>
      </c>
      <c s="31" t="s">
        <v>129</v>
      </c>
      <c s="32">
        <v>13.552</v>
      </c>
      <c s="33">
        <v>0</v>
      </c>
      <c s="33">
        <f>ROUND(ROUND(H37,2)*ROUND(G37,3),2)</f>
      </c>
      <c r="O37">
        <f>(I37*21)/100</f>
      </c>
      <c t="s">
        <v>23</v>
      </c>
    </row>
    <row r="38" spans="1:5" ht="12.75">
      <c r="A38" s="34" t="s">
        <v>50</v>
      </c>
      <c r="E38" s="35" t="s">
        <v>138</v>
      </c>
    </row>
    <row r="39" spans="1:5" ht="12.75">
      <c r="A39" s="36" t="s">
        <v>52</v>
      </c>
      <c r="E39" s="37" t="s">
        <v>884</v>
      </c>
    </row>
    <row r="40" spans="1:5" ht="306">
      <c r="A40" t="s">
        <v>53</v>
      </c>
      <c r="E40" s="35" t="s">
        <v>137</v>
      </c>
    </row>
    <row r="41" spans="1:16" ht="12.75">
      <c r="A41" s="25" t="s">
        <v>45</v>
      </c>
      <c s="29" t="s">
        <v>40</v>
      </c>
      <c s="29" t="s">
        <v>156</v>
      </c>
      <c s="25" t="s">
        <v>47</v>
      </c>
      <c s="30" t="s">
        <v>157</v>
      </c>
      <c s="31" t="s">
        <v>129</v>
      </c>
      <c s="32">
        <v>105</v>
      </c>
      <c s="33">
        <v>0</v>
      </c>
      <c s="33">
        <f>ROUND(ROUND(H41,2)*ROUND(G41,3),2)</f>
      </c>
      <c r="O41">
        <f>(I41*21)/100</f>
      </c>
      <c t="s">
        <v>23</v>
      </c>
    </row>
    <row r="42" spans="1:5" ht="12.75">
      <c r="A42" s="34" t="s">
        <v>50</v>
      </c>
      <c r="E42" s="35" t="s">
        <v>885</v>
      </c>
    </row>
    <row r="43" spans="1:5" ht="12.75">
      <c r="A43" s="36" t="s">
        <v>52</v>
      </c>
      <c r="E43" s="37" t="s">
        <v>706</v>
      </c>
    </row>
    <row r="44" spans="1:5" ht="191.25">
      <c r="A44" t="s">
        <v>53</v>
      </c>
      <c r="E44" s="35" t="s">
        <v>160</v>
      </c>
    </row>
    <row r="45" spans="1:16" ht="12.75">
      <c r="A45" s="25" t="s">
        <v>45</v>
      </c>
      <c s="29" t="s">
        <v>42</v>
      </c>
      <c s="29" t="s">
        <v>553</v>
      </c>
      <c s="25" t="s">
        <v>47</v>
      </c>
      <c s="30" t="s">
        <v>549</v>
      </c>
      <c s="31" t="s">
        <v>129</v>
      </c>
      <c s="32">
        <v>53.5</v>
      </c>
      <c s="33">
        <v>0</v>
      </c>
      <c s="33">
        <f>ROUND(ROUND(H45,2)*ROUND(G45,3),2)</f>
      </c>
      <c r="O45">
        <f>(I45*21)/100</f>
      </c>
      <c t="s">
        <v>23</v>
      </c>
    </row>
    <row r="46" spans="1:5" ht="12.75">
      <c r="A46" s="34" t="s">
        <v>50</v>
      </c>
      <c r="E46" s="35" t="s">
        <v>554</v>
      </c>
    </row>
    <row r="47" spans="1:5" ht="12.75">
      <c r="A47" s="36" t="s">
        <v>52</v>
      </c>
      <c r="E47" s="37" t="s">
        <v>886</v>
      </c>
    </row>
    <row r="48" spans="1:5" ht="280.5">
      <c r="A48" t="s">
        <v>53</v>
      </c>
      <c r="E48" s="35" t="s">
        <v>552</v>
      </c>
    </row>
    <row r="49" spans="1:16" ht="12.75">
      <c r="A49" s="25" t="s">
        <v>45</v>
      </c>
      <c s="29" t="s">
        <v>91</v>
      </c>
      <c s="29" t="s">
        <v>164</v>
      </c>
      <c s="25" t="s">
        <v>47</v>
      </c>
      <c s="30" t="s">
        <v>165</v>
      </c>
      <c s="31" t="s">
        <v>129</v>
      </c>
      <c s="32">
        <v>2.28</v>
      </c>
      <c s="33">
        <v>0</v>
      </c>
      <c s="33">
        <f>ROUND(ROUND(H49,2)*ROUND(G49,3),2)</f>
      </c>
      <c r="O49">
        <f>(I49*21)/100</f>
      </c>
      <c t="s">
        <v>23</v>
      </c>
    </row>
    <row r="50" spans="1:5" ht="12.75">
      <c r="A50" s="34" t="s">
        <v>50</v>
      </c>
      <c r="E50" s="35" t="s">
        <v>47</v>
      </c>
    </row>
    <row r="51" spans="1:5" ht="12.75">
      <c r="A51" s="36" t="s">
        <v>52</v>
      </c>
      <c r="E51" s="37" t="s">
        <v>887</v>
      </c>
    </row>
    <row r="52" spans="1:5" ht="242.25">
      <c r="A52" t="s">
        <v>53</v>
      </c>
      <c r="E52" s="35" t="s">
        <v>167</v>
      </c>
    </row>
    <row r="53" spans="1:16" ht="12.75">
      <c r="A53" s="25" t="s">
        <v>45</v>
      </c>
      <c s="29" t="s">
        <v>96</v>
      </c>
      <c s="29" t="s">
        <v>186</v>
      </c>
      <c s="25" t="s">
        <v>47</v>
      </c>
      <c s="30" t="s">
        <v>187</v>
      </c>
      <c s="31" t="s">
        <v>129</v>
      </c>
      <c s="32">
        <v>13.824</v>
      </c>
      <c s="33">
        <v>0</v>
      </c>
      <c s="33">
        <f>ROUND(ROUND(H53,2)*ROUND(G53,3),2)</f>
      </c>
      <c r="O53">
        <f>(I53*21)/100</f>
      </c>
      <c t="s">
        <v>23</v>
      </c>
    </row>
    <row r="54" spans="1:5" ht="12.75">
      <c r="A54" s="34" t="s">
        <v>50</v>
      </c>
      <c r="E54" s="35" t="s">
        <v>888</v>
      </c>
    </row>
    <row r="55" spans="1:5" ht="12.75">
      <c r="A55" s="36" t="s">
        <v>52</v>
      </c>
      <c r="E55" s="37" t="s">
        <v>889</v>
      </c>
    </row>
    <row r="56" spans="1:5" ht="38.25">
      <c r="A56" t="s">
        <v>53</v>
      </c>
      <c r="E56" s="35" t="s">
        <v>190</v>
      </c>
    </row>
    <row r="57" spans="1:18" ht="12.75" customHeight="1">
      <c r="A57" s="6" t="s">
        <v>43</v>
      </c>
      <c s="6"/>
      <c s="40" t="s">
        <v>23</v>
      </c>
      <c s="6"/>
      <c s="27" t="s">
        <v>196</v>
      </c>
      <c s="6"/>
      <c s="6"/>
      <c s="6"/>
      <c s="41">
        <f>0+Q57</f>
      </c>
      <c r="O57">
        <f>0+R57</f>
      </c>
      <c r="Q57">
        <f>0+I58+I62+I66</f>
      </c>
      <c>
        <f>0+O58+O62+O66</f>
      </c>
    </row>
    <row r="58" spans="1:16" ht="12.75">
      <c r="A58" s="25" t="s">
        <v>45</v>
      </c>
      <c s="29" t="s">
        <v>101</v>
      </c>
      <c s="29" t="s">
        <v>198</v>
      </c>
      <c s="25" t="s">
        <v>47</v>
      </c>
      <c s="30" t="s">
        <v>199</v>
      </c>
      <c s="31" t="s">
        <v>117</v>
      </c>
      <c s="32">
        <v>55.2</v>
      </c>
      <c s="33">
        <v>0</v>
      </c>
      <c s="33">
        <f>ROUND(ROUND(H58,2)*ROUND(G58,3),2)</f>
      </c>
      <c r="O58">
        <f>(I58*21)/100</f>
      </c>
      <c t="s">
        <v>23</v>
      </c>
    </row>
    <row r="59" spans="1:5" ht="12.75">
      <c r="A59" s="34" t="s">
        <v>50</v>
      </c>
      <c r="E59" s="35" t="s">
        <v>567</v>
      </c>
    </row>
    <row r="60" spans="1:5" ht="12.75">
      <c r="A60" s="36" t="s">
        <v>52</v>
      </c>
      <c r="E60" s="37" t="s">
        <v>890</v>
      </c>
    </row>
    <row r="61" spans="1:5" ht="25.5">
      <c r="A61" t="s">
        <v>53</v>
      </c>
      <c r="E61" s="35" t="s">
        <v>202</v>
      </c>
    </row>
    <row r="62" spans="1:16" ht="12.75">
      <c r="A62" s="25" t="s">
        <v>45</v>
      </c>
      <c s="29" t="s">
        <v>168</v>
      </c>
      <c s="29" t="s">
        <v>569</v>
      </c>
      <c s="25" t="s">
        <v>47</v>
      </c>
      <c s="30" t="s">
        <v>570</v>
      </c>
      <c s="31" t="s">
        <v>123</v>
      </c>
      <c s="32">
        <v>23</v>
      </c>
      <c s="33">
        <v>0</v>
      </c>
      <c s="33">
        <f>ROUND(ROUND(H62,2)*ROUND(G62,3),2)</f>
      </c>
      <c r="O62">
        <f>(I62*21)/100</f>
      </c>
      <c t="s">
        <v>23</v>
      </c>
    </row>
    <row r="63" spans="1:5" ht="12.75">
      <c r="A63" s="34" t="s">
        <v>50</v>
      </c>
      <c r="E63" s="35" t="s">
        <v>891</v>
      </c>
    </row>
    <row r="64" spans="1:5" ht="12.75">
      <c r="A64" s="36" t="s">
        <v>52</v>
      </c>
      <c r="E64" s="37" t="s">
        <v>892</v>
      </c>
    </row>
    <row r="65" spans="1:5" ht="165.75">
      <c r="A65" t="s">
        <v>53</v>
      </c>
      <c r="E65" s="35" t="s">
        <v>573</v>
      </c>
    </row>
    <row r="66" spans="1:16" ht="12.75">
      <c r="A66" s="25" t="s">
        <v>45</v>
      </c>
      <c s="29" t="s">
        <v>173</v>
      </c>
      <c s="29" t="s">
        <v>222</v>
      </c>
      <c s="25" t="s">
        <v>47</v>
      </c>
      <c s="30" t="s">
        <v>223</v>
      </c>
      <c s="31" t="s">
        <v>117</v>
      </c>
      <c s="32">
        <v>107</v>
      </c>
      <c s="33">
        <v>0</v>
      </c>
      <c s="33">
        <f>ROUND(ROUND(H66,2)*ROUND(G66,3),2)</f>
      </c>
      <c r="O66">
        <f>(I66*21)/100</f>
      </c>
      <c t="s">
        <v>23</v>
      </c>
    </row>
    <row r="67" spans="1:5" ht="12.75">
      <c r="A67" s="34" t="s">
        <v>50</v>
      </c>
      <c r="E67" s="35" t="s">
        <v>574</v>
      </c>
    </row>
    <row r="68" spans="1:5" ht="12.75">
      <c r="A68" s="36" t="s">
        <v>52</v>
      </c>
      <c r="E68" s="37" t="s">
        <v>893</v>
      </c>
    </row>
    <row r="69" spans="1:5" ht="102">
      <c r="A69" t="s">
        <v>53</v>
      </c>
      <c r="E69" s="35" t="s">
        <v>226</v>
      </c>
    </row>
    <row r="70" spans="1:18" ht="12.75" customHeight="1">
      <c r="A70" s="6" t="s">
        <v>43</v>
      </c>
      <c s="6"/>
      <c s="40" t="s">
        <v>35</v>
      </c>
      <c s="6"/>
      <c s="27" t="s">
        <v>319</v>
      </c>
      <c s="6"/>
      <c s="6"/>
      <c s="6"/>
      <c s="41">
        <f>0+Q70</f>
      </c>
      <c r="O70">
        <f>0+R70</f>
      </c>
      <c r="Q70">
        <f>0+I71+I75+I79+I83+I87+I91+I95+I99+I103+I107</f>
      </c>
      <c>
        <f>0+O71+O75+O79+O83+O87+O91+O95+O99+O103+O107</f>
      </c>
    </row>
    <row r="71" spans="1:16" ht="12.75">
      <c r="A71" s="25" t="s">
        <v>45</v>
      </c>
      <c s="29" t="s">
        <v>179</v>
      </c>
      <c s="29" t="s">
        <v>596</v>
      </c>
      <c s="25" t="s">
        <v>47</v>
      </c>
      <c s="30" t="s">
        <v>597</v>
      </c>
      <c s="31" t="s">
        <v>117</v>
      </c>
      <c s="32">
        <v>103.6</v>
      </c>
      <c s="33">
        <v>0</v>
      </c>
      <c s="33">
        <f>ROUND(ROUND(H71,2)*ROUND(G71,3),2)</f>
      </c>
      <c r="O71">
        <f>(I71*21)/100</f>
      </c>
      <c t="s">
        <v>23</v>
      </c>
    </row>
    <row r="72" spans="1:5" ht="12.75">
      <c r="A72" s="34" t="s">
        <v>50</v>
      </c>
      <c r="E72" s="35" t="s">
        <v>598</v>
      </c>
    </row>
    <row r="73" spans="1:5" ht="12.75">
      <c r="A73" s="36" t="s">
        <v>52</v>
      </c>
      <c r="E73" s="37" t="s">
        <v>894</v>
      </c>
    </row>
    <row r="74" spans="1:5" ht="127.5">
      <c r="A74" t="s">
        <v>53</v>
      </c>
      <c r="E74" s="35" t="s">
        <v>325</v>
      </c>
    </row>
    <row r="75" spans="1:16" ht="12.75">
      <c r="A75" s="25" t="s">
        <v>45</v>
      </c>
      <c s="29" t="s">
        <v>185</v>
      </c>
      <c s="29" t="s">
        <v>327</v>
      </c>
      <c s="25" t="s">
        <v>47</v>
      </c>
      <c s="30" t="s">
        <v>328</v>
      </c>
      <c s="31" t="s">
        <v>129</v>
      </c>
      <c s="32">
        <v>95.695</v>
      </c>
      <c s="33">
        <v>0</v>
      </c>
      <c s="33">
        <f>ROUND(ROUND(H75,2)*ROUND(G75,3),2)</f>
      </c>
      <c r="O75">
        <f>(I75*21)/100</f>
      </c>
      <c t="s">
        <v>23</v>
      </c>
    </row>
    <row r="76" spans="1:5" ht="12.75">
      <c r="A76" s="34" t="s">
        <v>50</v>
      </c>
      <c r="E76" s="35" t="s">
        <v>329</v>
      </c>
    </row>
    <row r="77" spans="1:5" ht="12.75">
      <c r="A77" s="36" t="s">
        <v>52</v>
      </c>
      <c r="E77" s="37" t="s">
        <v>895</v>
      </c>
    </row>
    <row r="78" spans="1:5" ht="51">
      <c r="A78" t="s">
        <v>53</v>
      </c>
      <c r="E78" s="35" t="s">
        <v>331</v>
      </c>
    </row>
    <row r="79" spans="1:16" ht="12.75">
      <c r="A79" s="25" t="s">
        <v>45</v>
      </c>
      <c s="29" t="s">
        <v>191</v>
      </c>
      <c s="29" t="s">
        <v>333</v>
      </c>
      <c s="25" t="s">
        <v>334</v>
      </c>
      <c s="30" t="s">
        <v>335</v>
      </c>
      <c s="31" t="s">
        <v>117</v>
      </c>
      <c s="32">
        <v>8.5</v>
      </c>
      <c s="33">
        <v>0</v>
      </c>
      <c s="33">
        <f>ROUND(ROUND(H79,2)*ROUND(G79,3),2)</f>
      </c>
      <c r="O79">
        <f>(I79*21)/100</f>
      </c>
      <c t="s">
        <v>23</v>
      </c>
    </row>
    <row r="80" spans="1:5" ht="25.5">
      <c r="A80" s="34" t="s">
        <v>50</v>
      </c>
      <c r="E80" s="35" t="s">
        <v>336</v>
      </c>
    </row>
    <row r="81" spans="1:5" ht="12.75">
      <c r="A81" s="36" t="s">
        <v>52</v>
      </c>
      <c r="E81" s="37" t="s">
        <v>896</v>
      </c>
    </row>
    <row r="82" spans="1:5" ht="38.25">
      <c r="A82" t="s">
        <v>53</v>
      </c>
      <c r="E82" s="35" t="s">
        <v>338</v>
      </c>
    </row>
    <row r="83" spans="1:16" ht="12.75">
      <c r="A83" s="25" t="s">
        <v>45</v>
      </c>
      <c s="29" t="s">
        <v>197</v>
      </c>
      <c s="29" t="s">
        <v>340</v>
      </c>
      <c s="25" t="s">
        <v>47</v>
      </c>
      <c s="30" t="s">
        <v>341</v>
      </c>
      <c s="31" t="s">
        <v>117</v>
      </c>
      <c s="32">
        <v>103.6</v>
      </c>
      <c s="33">
        <v>0</v>
      </c>
      <c s="33">
        <f>ROUND(ROUND(H83,2)*ROUND(G83,3),2)</f>
      </c>
      <c r="O83">
        <f>(I83*21)/100</f>
      </c>
      <c t="s">
        <v>23</v>
      </c>
    </row>
    <row r="84" spans="1:5" ht="12.75">
      <c r="A84" s="34" t="s">
        <v>50</v>
      </c>
      <c r="E84" s="35" t="s">
        <v>342</v>
      </c>
    </row>
    <row r="85" spans="1:5" ht="12.75">
      <c r="A85" s="36" t="s">
        <v>52</v>
      </c>
      <c r="E85" s="37" t="s">
        <v>897</v>
      </c>
    </row>
    <row r="86" spans="1:5" ht="51">
      <c r="A86" t="s">
        <v>53</v>
      </c>
      <c r="E86" s="35" t="s">
        <v>344</v>
      </c>
    </row>
    <row r="87" spans="1:16" ht="12.75">
      <c r="A87" s="25" t="s">
        <v>45</v>
      </c>
      <c s="29" t="s">
        <v>203</v>
      </c>
      <c s="29" t="s">
        <v>346</v>
      </c>
      <c s="25" t="s">
        <v>47</v>
      </c>
      <c s="30" t="s">
        <v>347</v>
      </c>
      <c s="31" t="s">
        <v>117</v>
      </c>
      <c s="32">
        <v>410.555</v>
      </c>
      <c s="33">
        <v>0</v>
      </c>
      <c s="33">
        <f>ROUND(ROUND(H87,2)*ROUND(G87,3),2)</f>
      </c>
      <c r="O87">
        <f>(I87*21)/100</f>
      </c>
      <c t="s">
        <v>23</v>
      </c>
    </row>
    <row r="88" spans="1:5" ht="12.75">
      <c r="A88" s="34" t="s">
        <v>50</v>
      </c>
      <c r="E88" s="35" t="s">
        <v>348</v>
      </c>
    </row>
    <row r="89" spans="1:5" ht="38.25">
      <c r="A89" s="36" t="s">
        <v>52</v>
      </c>
      <c r="E89" s="37" t="s">
        <v>898</v>
      </c>
    </row>
    <row r="90" spans="1:5" ht="51">
      <c r="A90" t="s">
        <v>53</v>
      </c>
      <c r="E90" s="35" t="s">
        <v>344</v>
      </c>
    </row>
    <row r="91" spans="1:16" ht="12.75">
      <c r="A91" s="25" t="s">
        <v>45</v>
      </c>
      <c s="29" t="s">
        <v>209</v>
      </c>
      <c s="29" t="s">
        <v>604</v>
      </c>
      <c s="25" t="s">
        <v>47</v>
      </c>
      <c s="30" t="s">
        <v>605</v>
      </c>
      <c s="31" t="s">
        <v>117</v>
      </c>
      <c s="32">
        <v>204.28</v>
      </c>
      <c s="33">
        <v>0</v>
      </c>
      <c s="33">
        <f>ROUND(ROUND(H91,2)*ROUND(G91,3),2)</f>
      </c>
      <c r="O91">
        <f>(I91*21)/100</f>
      </c>
      <c t="s">
        <v>23</v>
      </c>
    </row>
    <row r="92" spans="1:5" ht="12.75">
      <c r="A92" s="34" t="s">
        <v>50</v>
      </c>
      <c r="E92" s="35" t="s">
        <v>606</v>
      </c>
    </row>
    <row r="93" spans="1:5" ht="12.75">
      <c r="A93" s="36" t="s">
        <v>52</v>
      </c>
      <c r="E93" s="37" t="s">
        <v>899</v>
      </c>
    </row>
    <row r="94" spans="1:5" ht="140.25">
      <c r="A94" t="s">
        <v>53</v>
      </c>
      <c r="E94" s="35" t="s">
        <v>355</v>
      </c>
    </row>
    <row r="95" spans="1:16" ht="12.75">
      <c r="A95" s="25" t="s">
        <v>45</v>
      </c>
      <c s="29" t="s">
        <v>215</v>
      </c>
      <c s="29" t="s">
        <v>608</v>
      </c>
      <c s="25" t="s">
        <v>47</v>
      </c>
      <c s="30" t="s">
        <v>609</v>
      </c>
      <c s="31" t="s">
        <v>117</v>
      </c>
      <c s="32">
        <v>217.6</v>
      </c>
      <c s="33">
        <v>0</v>
      </c>
      <c s="33">
        <f>ROUND(ROUND(H95,2)*ROUND(G95,3),2)</f>
      </c>
      <c r="O95">
        <f>(I95*21)/100</f>
      </c>
      <c t="s">
        <v>23</v>
      </c>
    </row>
    <row r="96" spans="1:5" ht="12.75">
      <c r="A96" s="34" t="s">
        <v>50</v>
      </c>
      <c r="E96" s="35" t="s">
        <v>610</v>
      </c>
    </row>
    <row r="97" spans="1:5" ht="12.75">
      <c r="A97" s="36" t="s">
        <v>52</v>
      </c>
      <c r="E97" s="37" t="s">
        <v>900</v>
      </c>
    </row>
    <row r="98" spans="1:5" ht="140.25">
      <c r="A98" t="s">
        <v>53</v>
      </c>
      <c r="E98" s="35" t="s">
        <v>355</v>
      </c>
    </row>
    <row r="99" spans="1:16" ht="12.75">
      <c r="A99" s="25" t="s">
        <v>45</v>
      </c>
      <c s="29" t="s">
        <v>221</v>
      </c>
      <c s="29" t="s">
        <v>362</v>
      </c>
      <c s="25" t="s">
        <v>47</v>
      </c>
      <c s="30" t="s">
        <v>363</v>
      </c>
      <c s="31" t="s">
        <v>117</v>
      </c>
      <c s="32">
        <v>202</v>
      </c>
      <c s="33">
        <v>0</v>
      </c>
      <c s="33">
        <f>ROUND(ROUND(H99,2)*ROUND(G99,3),2)</f>
      </c>
      <c r="O99">
        <f>(I99*21)/100</f>
      </c>
      <c t="s">
        <v>23</v>
      </c>
    </row>
    <row r="100" spans="1:5" ht="12.75">
      <c r="A100" s="34" t="s">
        <v>50</v>
      </c>
      <c r="E100" s="35" t="s">
        <v>612</v>
      </c>
    </row>
    <row r="101" spans="1:5" ht="12.75">
      <c r="A101" s="36" t="s">
        <v>52</v>
      </c>
      <c r="E101" s="37" t="s">
        <v>901</v>
      </c>
    </row>
    <row r="102" spans="1:5" ht="140.25">
      <c r="A102" t="s">
        <v>53</v>
      </c>
      <c r="E102" s="35" t="s">
        <v>355</v>
      </c>
    </row>
    <row r="103" spans="1:16" ht="12.75">
      <c r="A103" s="25" t="s">
        <v>45</v>
      </c>
      <c s="29" t="s">
        <v>227</v>
      </c>
      <c s="29" t="s">
        <v>367</v>
      </c>
      <c s="25" t="s">
        <v>47</v>
      </c>
      <c s="30" t="s">
        <v>368</v>
      </c>
      <c s="31" t="s">
        <v>117</v>
      </c>
      <c s="32">
        <v>103.6</v>
      </c>
      <c s="33">
        <v>0</v>
      </c>
      <c s="33">
        <f>ROUND(ROUND(H103,2)*ROUND(G103,3),2)</f>
      </c>
      <c r="O103">
        <f>(I103*21)/100</f>
      </c>
      <c t="s">
        <v>23</v>
      </c>
    </row>
    <row r="104" spans="1:5" ht="12.75">
      <c r="A104" s="34" t="s">
        <v>50</v>
      </c>
      <c r="E104" s="35" t="s">
        <v>369</v>
      </c>
    </row>
    <row r="105" spans="1:5" ht="12.75">
      <c r="A105" s="36" t="s">
        <v>52</v>
      </c>
      <c r="E105" s="37" t="s">
        <v>902</v>
      </c>
    </row>
    <row r="106" spans="1:5" ht="25.5">
      <c r="A106" t="s">
        <v>53</v>
      </c>
      <c r="E106" s="35" t="s">
        <v>371</v>
      </c>
    </row>
    <row r="107" spans="1:16" ht="12.75">
      <c r="A107" s="25" t="s">
        <v>45</v>
      </c>
      <c s="29" t="s">
        <v>233</v>
      </c>
      <c s="29" t="s">
        <v>373</v>
      </c>
      <c s="25" t="s">
        <v>47</v>
      </c>
      <c s="30" t="s">
        <v>374</v>
      </c>
      <c s="31" t="s">
        <v>117</v>
      </c>
      <c s="32">
        <v>202</v>
      </c>
      <c s="33">
        <v>0</v>
      </c>
      <c s="33">
        <f>ROUND(ROUND(H107,2)*ROUND(G107,3),2)</f>
      </c>
      <c r="O107">
        <f>(I107*21)/100</f>
      </c>
      <c t="s">
        <v>23</v>
      </c>
    </row>
    <row r="108" spans="1:5" ht="12.75">
      <c r="A108" s="34" t="s">
        <v>50</v>
      </c>
      <c r="E108" s="35" t="s">
        <v>375</v>
      </c>
    </row>
    <row r="109" spans="1:5" ht="12.75">
      <c r="A109" s="36" t="s">
        <v>52</v>
      </c>
      <c r="E109" s="37" t="s">
        <v>903</v>
      </c>
    </row>
    <row r="110" spans="1:5" ht="25.5">
      <c r="A110" t="s">
        <v>53</v>
      </c>
      <c r="E110" s="35" t="s">
        <v>377</v>
      </c>
    </row>
    <row r="111" spans="1:18" ht="12.75" customHeight="1">
      <c r="A111" s="6" t="s">
        <v>43</v>
      </c>
      <c s="6"/>
      <c s="40" t="s">
        <v>79</v>
      </c>
      <c s="6"/>
      <c s="27" t="s">
        <v>400</v>
      </c>
      <c s="6"/>
      <c s="6"/>
      <c s="6"/>
      <c s="41">
        <f>0+Q111</f>
      </c>
      <c r="O111">
        <f>0+R111</f>
      </c>
      <c r="Q111">
        <f>0+I112+I116+I120</f>
      </c>
      <c>
        <f>0+O112+O116+O120</f>
      </c>
    </row>
    <row r="112" spans="1:16" ht="12.75">
      <c r="A112" s="25" t="s">
        <v>45</v>
      </c>
      <c s="29" t="s">
        <v>238</v>
      </c>
      <c s="29" t="s">
        <v>631</v>
      </c>
      <c s="25" t="s">
        <v>47</v>
      </c>
      <c s="30" t="s">
        <v>632</v>
      </c>
      <c s="31" t="s">
        <v>72</v>
      </c>
      <c s="32">
        <v>3</v>
      </c>
      <c s="33">
        <v>0</v>
      </c>
      <c s="33">
        <f>ROUND(ROUND(H112,2)*ROUND(G112,3),2)</f>
      </c>
      <c r="O112">
        <f>(I112*21)/100</f>
      </c>
      <c t="s">
        <v>23</v>
      </c>
    </row>
    <row r="113" spans="1:5" ht="25.5">
      <c r="A113" s="34" t="s">
        <v>50</v>
      </c>
      <c r="E113" s="35" t="s">
        <v>633</v>
      </c>
    </row>
    <row r="114" spans="1:5" ht="12.75">
      <c r="A114" s="36" t="s">
        <v>52</v>
      </c>
      <c r="E114" s="37" t="s">
        <v>904</v>
      </c>
    </row>
    <row r="115" spans="1:5" ht="89.25">
      <c r="A115" t="s">
        <v>53</v>
      </c>
      <c r="E115" s="35" t="s">
        <v>635</v>
      </c>
    </row>
    <row r="116" spans="1:16" ht="12.75">
      <c r="A116" s="25" t="s">
        <v>45</v>
      </c>
      <c s="29" t="s">
        <v>244</v>
      </c>
      <c s="29" t="s">
        <v>636</v>
      </c>
      <c s="25" t="s">
        <v>47</v>
      </c>
      <c s="30" t="s">
        <v>637</v>
      </c>
      <c s="31" t="s">
        <v>72</v>
      </c>
      <c s="32">
        <v>1</v>
      </c>
      <c s="33">
        <v>0</v>
      </c>
      <c s="33">
        <f>ROUND(ROUND(H116,2)*ROUND(G116,3),2)</f>
      </c>
      <c r="O116">
        <f>(I116*21)/100</f>
      </c>
      <c t="s">
        <v>23</v>
      </c>
    </row>
    <row r="117" spans="1:5" ht="12.75">
      <c r="A117" s="34" t="s">
        <v>50</v>
      </c>
      <c r="E117" s="35" t="s">
        <v>47</v>
      </c>
    </row>
    <row r="118" spans="1:5" ht="12.75">
      <c r="A118" s="36" t="s">
        <v>52</v>
      </c>
      <c r="E118" s="37" t="s">
        <v>905</v>
      </c>
    </row>
    <row r="119" spans="1:5" ht="25.5">
      <c r="A119" t="s">
        <v>53</v>
      </c>
      <c r="E119" s="35" t="s">
        <v>639</v>
      </c>
    </row>
    <row r="120" spans="1:16" ht="12.75">
      <c r="A120" s="25" t="s">
        <v>45</v>
      </c>
      <c s="29" t="s">
        <v>250</v>
      </c>
      <c s="29" t="s">
        <v>906</v>
      </c>
      <c s="25" t="s">
        <v>47</v>
      </c>
      <c s="30" t="s">
        <v>637</v>
      </c>
      <c s="31" t="s">
        <v>72</v>
      </c>
      <c s="32">
        <v>1</v>
      </c>
      <c s="33">
        <v>0</v>
      </c>
      <c s="33">
        <f>ROUND(ROUND(H120,2)*ROUND(G120,3),2)</f>
      </c>
      <c r="O120">
        <f>(I120*21)/100</f>
      </c>
      <c t="s">
        <v>23</v>
      </c>
    </row>
    <row r="121" spans="1:5" ht="12.75">
      <c r="A121" s="34" t="s">
        <v>50</v>
      </c>
      <c r="E121" s="35" t="s">
        <v>907</v>
      </c>
    </row>
    <row r="122" spans="1:5" ht="12.75">
      <c r="A122" s="36" t="s">
        <v>52</v>
      </c>
      <c r="E122" s="37" t="s">
        <v>905</v>
      </c>
    </row>
    <row r="123" spans="1:5" ht="25.5">
      <c r="A123" t="s">
        <v>53</v>
      </c>
      <c r="E123" s="35" t="s">
        <v>639</v>
      </c>
    </row>
    <row r="124" spans="1:18" ht="12.75" customHeight="1">
      <c r="A124" s="6" t="s">
        <v>43</v>
      </c>
      <c s="6"/>
      <c s="40" t="s">
        <v>40</v>
      </c>
      <c s="6"/>
      <c s="27" t="s">
        <v>412</v>
      </c>
      <c s="6"/>
      <c s="6"/>
      <c s="6"/>
      <c s="41">
        <f>0+Q124</f>
      </c>
      <c r="O124">
        <f>0+R124</f>
      </c>
      <c r="Q124">
        <f>0+I125+I129+I133</f>
      </c>
      <c>
        <f>0+O125+O129+O133</f>
      </c>
    </row>
    <row r="125" spans="1:16" ht="25.5">
      <c r="A125" s="25" t="s">
        <v>45</v>
      </c>
      <c s="29" t="s">
        <v>257</v>
      </c>
      <c s="29" t="s">
        <v>420</v>
      </c>
      <c s="25" t="s">
        <v>47</v>
      </c>
      <c s="30" t="s">
        <v>421</v>
      </c>
      <c s="31" t="s">
        <v>123</v>
      </c>
      <c s="32">
        <v>17</v>
      </c>
      <c s="33">
        <v>0</v>
      </c>
      <c s="33">
        <f>ROUND(ROUND(H125,2)*ROUND(G125,3),2)</f>
      </c>
      <c r="O125">
        <f>(I125*21)/100</f>
      </c>
      <c t="s">
        <v>23</v>
      </c>
    </row>
    <row r="126" spans="1:5" ht="12.75">
      <c r="A126" s="34" t="s">
        <v>50</v>
      </c>
      <c r="E126" s="35" t="s">
        <v>47</v>
      </c>
    </row>
    <row r="127" spans="1:5" ht="12.75">
      <c r="A127" s="36" t="s">
        <v>52</v>
      </c>
      <c r="E127" s="37" t="s">
        <v>908</v>
      </c>
    </row>
    <row r="128" spans="1:5" ht="127.5">
      <c r="A128" t="s">
        <v>53</v>
      </c>
      <c r="E128" s="35" t="s">
        <v>423</v>
      </c>
    </row>
    <row r="129" spans="1:16" ht="12.75">
      <c r="A129" s="25" t="s">
        <v>45</v>
      </c>
      <c s="29" t="s">
        <v>263</v>
      </c>
      <c s="29" t="s">
        <v>494</v>
      </c>
      <c s="25" t="s">
        <v>47</v>
      </c>
      <c s="30" t="s">
        <v>495</v>
      </c>
      <c s="31" t="s">
        <v>123</v>
      </c>
      <c s="32">
        <v>36</v>
      </c>
      <c s="33">
        <v>0</v>
      </c>
      <c s="33">
        <f>ROUND(ROUND(H129,2)*ROUND(G129,3),2)</f>
      </c>
      <c r="O129">
        <f>(I129*21)/100</f>
      </c>
      <c t="s">
        <v>23</v>
      </c>
    </row>
    <row r="130" spans="1:5" ht="12.75">
      <c r="A130" s="34" t="s">
        <v>50</v>
      </c>
      <c r="E130" s="35" t="s">
        <v>496</v>
      </c>
    </row>
    <row r="131" spans="1:5" ht="12.75">
      <c r="A131" s="36" t="s">
        <v>52</v>
      </c>
      <c r="E131" s="37" t="s">
        <v>909</v>
      </c>
    </row>
    <row r="132" spans="1:5" ht="51">
      <c r="A132" t="s">
        <v>53</v>
      </c>
      <c r="E132" s="35" t="s">
        <v>498</v>
      </c>
    </row>
    <row r="133" spans="1:16" ht="12.75">
      <c r="A133" s="25" t="s">
        <v>45</v>
      </c>
      <c s="29" t="s">
        <v>268</v>
      </c>
      <c s="29" t="s">
        <v>511</v>
      </c>
      <c s="25" t="s">
        <v>47</v>
      </c>
      <c s="30" t="s">
        <v>512</v>
      </c>
      <c s="31" t="s">
        <v>123</v>
      </c>
      <c s="32">
        <v>36</v>
      </c>
      <c s="33">
        <v>0</v>
      </c>
      <c s="33">
        <f>ROUND(ROUND(H133,2)*ROUND(G133,3),2)</f>
      </c>
      <c r="O133">
        <f>(I133*21)/100</f>
      </c>
      <c t="s">
        <v>23</v>
      </c>
    </row>
    <row r="134" spans="1:5" ht="38.25">
      <c r="A134" s="34" t="s">
        <v>50</v>
      </c>
      <c r="E134" s="35" t="s">
        <v>513</v>
      </c>
    </row>
    <row r="135" spans="1:5" ht="12.75">
      <c r="A135" s="36" t="s">
        <v>52</v>
      </c>
      <c r="E135" s="37" t="s">
        <v>882</v>
      </c>
    </row>
    <row r="136" spans="1:5" ht="38.25">
      <c r="A136" t="s">
        <v>53</v>
      </c>
      <c r="E136" s="35" t="s">
        <v>514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0+O8+O37+O50+O63</f>
      </c>
      <c t="s">
        <v>22</v>
      </c>
    </row>
    <row r="3" spans="1:16" ht="15" customHeight="1">
      <c r="A3" t="s">
        <v>12</v>
      </c>
      <c s="12" t="s">
        <v>14</v>
      </c>
      <c s="13" t="s">
        <v>15</v>
      </c>
      <c s="1"/>
      <c s="14" t="s">
        <v>16</v>
      </c>
      <c s="1"/>
      <c s="9"/>
      <c s="8" t="s">
        <v>910</v>
      </c>
      <c s="38">
        <f>0+I8+I37+I50+I63</f>
      </c>
      <c r="O3" t="s">
        <v>19</v>
      </c>
      <c t="s">
        <v>23</v>
      </c>
    </row>
    <row r="4" spans="1:16" ht="15" customHeight="1">
      <c r="A4" t="s">
        <v>17</v>
      </c>
      <c s="16" t="s">
        <v>18</v>
      </c>
      <c s="17" t="s">
        <v>910</v>
      </c>
      <c s="6"/>
      <c s="18" t="s">
        <v>911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25.5">
      <c r="A9" s="25" t="s">
        <v>45</v>
      </c>
      <c s="29" t="s">
        <v>29</v>
      </c>
      <c s="29" t="s">
        <v>720</v>
      </c>
      <c s="25" t="s">
        <v>47</v>
      </c>
      <c s="30" t="s">
        <v>721</v>
      </c>
      <c s="31" t="s">
        <v>129</v>
      </c>
      <c s="32">
        <v>17.5</v>
      </c>
      <c s="33">
        <v>0</v>
      </c>
      <c s="33">
        <f>ROUND(ROUND(H9,2)*ROUND(G9,3),2)</f>
      </c>
      <c r="O9">
        <f>(I9*21)/100</f>
      </c>
      <c t="s">
        <v>23</v>
      </c>
    </row>
    <row r="10" spans="1:5" ht="25.5">
      <c r="A10" s="34" t="s">
        <v>50</v>
      </c>
      <c r="E10" s="35" t="s">
        <v>722</v>
      </c>
    </row>
    <row r="11" spans="1:5" ht="12.75">
      <c r="A11" s="36" t="s">
        <v>52</v>
      </c>
      <c r="E11" s="37" t="s">
        <v>912</v>
      </c>
    </row>
    <row r="12" spans="1:5" ht="63.75">
      <c r="A12" t="s">
        <v>53</v>
      </c>
      <c r="E12" s="35" t="s">
        <v>530</v>
      </c>
    </row>
    <row r="13" spans="1:16" ht="12.75">
      <c r="A13" s="25" t="s">
        <v>45</v>
      </c>
      <c s="29" t="s">
        <v>23</v>
      </c>
      <c s="29" t="s">
        <v>876</v>
      </c>
      <c s="25" t="s">
        <v>47</v>
      </c>
      <c s="30" t="s">
        <v>877</v>
      </c>
      <c s="31" t="s">
        <v>129</v>
      </c>
      <c s="32">
        <v>10</v>
      </c>
      <c s="33">
        <v>0</v>
      </c>
      <c s="33">
        <f>ROUND(ROUND(H13,2)*ROUND(G13,3),2)</f>
      </c>
      <c r="O13">
        <f>(I13*21)/100</f>
      </c>
      <c t="s">
        <v>23</v>
      </c>
    </row>
    <row r="14" spans="1:5" ht="25.5">
      <c r="A14" s="34" t="s">
        <v>50</v>
      </c>
      <c r="E14" s="35" t="s">
        <v>722</v>
      </c>
    </row>
    <row r="15" spans="1:5" ht="12.75">
      <c r="A15" s="36" t="s">
        <v>52</v>
      </c>
      <c r="E15" s="37" t="s">
        <v>913</v>
      </c>
    </row>
    <row r="16" spans="1:5" ht="63.75">
      <c r="A16" t="s">
        <v>53</v>
      </c>
      <c r="E16" s="35" t="s">
        <v>530</v>
      </c>
    </row>
    <row r="17" spans="1:16" ht="12.75">
      <c r="A17" s="25" t="s">
        <v>45</v>
      </c>
      <c s="29" t="s">
        <v>22</v>
      </c>
      <c s="29" t="s">
        <v>531</v>
      </c>
      <c s="25" t="s">
        <v>47</v>
      </c>
      <c s="30" t="s">
        <v>532</v>
      </c>
      <c s="31" t="s">
        <v>123</v>
      </c>
      <c s="32">
        <v>48</v>
      </c>
      <c s="33">
        <v>0</v>
      </c>
      <c s="33">
        <f>ROUND(ROUND(H17,2)*ROUND(G17,3),2)</f>
      </c>
      <c r="O17">
        <f>(I17*21)/100</f>
      </c>
      <c t="s">
        <v>23</v>
      </c>
    </row>
    <row r="18" spans="1:5" ht="12.75">
      <c r="A18" s="34" t="s">
        <v>50</v>
      </c>
      <c r="E18" s="35" t="s">
        <v>533</v>
      </c>
    </row>
    <row r="19" spans="1:5" ht="12.75">
      <c r="A19" s="36" t="s">
        <v>52</v>
      </c>
      <c r="E19" s="37" t="s">
        <v>914</v>
      </c>
    </row>
    <row r="20" spans="1:5" ht="63.75">
      <c r="A20" t="s">
        <v>53</v>
      </c>
      <c r="E20" s="35" t="s">
        <v>530</v>
      </c>
    </row>
    <row r="21" spans="1:16" ht="12.75">
      <c r="A21" s="25" t="s">
        <v>45</v>
      </c>
      <c s="29" t="s">
        <v>33</v>
      </c>
      <c s="29" t="s">
        <v>535</v>
      </c>
      <c s="25" t="s">
        <v>47</v>
      </c>
      <c s="30" t="s">
        <v>536</v>
      </c>
      <c s="31" t="s">
        <v>129</v>
      </c>
      <c s="32">
        <v>4</v>
      </c>
      <c s="33">
        <v>0</v>
      </c>
      <c s="33">
        <f>ROUND(ROUND(H21,2)*ROUND(G21,3),2)</f>
      </c>
      <c r="O21">
        <f>(I21*21)/100</f>
      </c>
      <c t="s">
        <v>23</v>
      </c>
    </row>
    <row r="22" spans="1:5" ht="12.75">
      <c r="A22" s="34" t="s">
        <v>50</v>
      </c>
      <c r="E22" s="35" t="s">
        <v>537</v>
      </c>
    </row>
    <row r="23" spans="1:5" ht="12.75">
      <c r="A23" s="36" t="s">
        <v>52</v>
      </c>
      <c r="E23" s="37" t="s">
        <v>915</v>
      </c>
    </row>
    <row r="24" spans="1:5" ht="63.75">
      <c r="A24" t="s">
        <v>53</v>
      </c>
      <c r="E24" s="35" t="s">
        <v>530</v>
      </c>
    </row>
    <row r="25" spans="1:16" ht="12.75">
      <c r="A25" s="25" t="s">
        <v>45</v>
      </c>
      <c s="29" t="s">
        <v>35</v>
      </c>
      <c s="29" t="s">
        <v>133</v>
      </c>
      <c s="25" t="s">
        <v>47</v>
      </c>
      <c s="30" t="s">
        <v>134</v>
      </c>
      <c s="31" t="s">
        <v>129</v>
      </c>
      <c s="32">
        <v>14</v>
      </c>
      <c s="33">
        <v>0</v>
      </c>
      <c s="33">
        <f>ROUND(ROUND(H25,2)*ROUND(G25,3),2)</f>
      </c>
      <c r="O25">
        <f>(I25*21)/100</f>
      </c>
      <c t="s">
        <v>23</v>
      </c>
    </row>
    <row r="26" spans="1:5" ht="12.75">
      <c r="A26" s="34" t="s">
        <v>50</v>
      </c>
      <c r="E26" s="35" t="s">
        <v>732</v>
      </c>
    </row>
    <row r="27" spans="1:5" ht="12.75">
      <c r="A27" s="36" t="s">
        <v>52</v>
      </c>
      <c r="E27" s="37" t="s">
        <v>916</v>
      </c>
    </row>
    <row r="28" spans="1:5" ht="306">
      <c r="A28" t="s">
        <v>53</v>
      </c>
      <c r="E28" s="35" t="s">
        <v>137</v>
      </c>
    </row>
    <row r="29" spans="1:16" ht="12.75">
      <c r="A29" s="25" t="s">
        <v>45</v>
      </c>
      <c s="29" t="s">
        <v>37</v>
      </c>
      <c s="29" t="s">
        <v>149</v>
      </c>
      <c s="25" t="s">
        <v>47</v>
      </c>
      <c s="30" t="s">
        <v>150</v>
      </c>
      <c s="31" t="s">
        <v>129</v>
      </c>
      <c s="32">
        <v>28</v>
      </c>
      <c s="33">
        <v>0</v>
      </c>
      <c s="33">
        <f>ROUND(ROUND(H29,2)*ROUND(G29,3),2)</f>
      </c>
      <c r="O29">
        <f>(I29*21)/100</f>
      </c>
      <c t="s">
        <v>23</v>
      </c>
    </row>
    <row r="30" spans="1:5" ht="12.75">
      <c r="A30" s="34" t="s">
        <v>50</v>
      </c>
      <c r="E30" s="35" t="s">
        <v>47</v>
      </c>
    </row>
    <row r="31" spans="1:5" ht="12.75">
      <c r="A31" s="36" t="s">
        <v>52</v>
      </c>
      <c r="E31" s="37" t="s">
        <v>917</v>
      </c>
    </row>
    <row r="32" spans="1:5" ht="267.75">
      <c r="A32" t="s">
        <v>53</v>
      </c>
      <c r="E32" s="35" t="s">
        <v>148</v>
      </c>
    </row>
    <row r="33" spans="1:16" ht="12.75">
      <c r="A33" s="25" t="s">
        <v>45</v>
      </c>
      <c s="29" t="s">
        <v>74</v>
      </c>
      <c s="29" t="s">
        <v>192</v>
      </c>
      <c s="25" t="s">
        <v>47</v>
      </c>
      <c s="30" t="s">
        <v>193</v>
      </c>
      <c s="31" t="s">
        <v>129</v>
      </c>
      <c s="32">
        <v>14</v>
      </c>
      <c s="33">
        <v>0</v>
      </c>
      <c s="33">
        <f>ROUND(ROUND(H33,2)*ROUND(G33,3),2)</f>
      </c>
      <c r="O33">
        <f>(I33*21)/100</f>
      </c>
      <c t="s">
        <v>23</v>
      </c>
    </row>
    <row r="34" spans="1:5" ht="12.75">
      <c r="A34" s="34" t="s">
        <v>50</v>
      </c>
      <c r="E34" s="35" t="s">
        <v>888</v>
      </c>
    </row>
    <row r="35" spans="1:5" ht="12.75">
      <c r="A35" s="36" t="s">
        <v>52</v>
      </c>
      <c r="E35" s="37" t="s">
        <v>918</v>
      </c>
    </row>
    <row r="36" spans="1:5" ht="38.25">
      <c r="A36" t="s">
        <v>53</v>
      </c>
      <c r="E36" s="35" t="s">
        <v>195</v>
      </c>
    </row>
    <row r="37" spans="1:18" ht="12.75" customHeight="1">
      <c r="A37" s="6" t="s">
        <v>43</v>
      </c>
      <c s="6"/>
      <c s="40" t="s">
        <v>22</v>
      </c>
      <c s="6"/>
      <c s="27" t="s">
        <v>256</v>
      </c>
      <c s="6"/>
      <c s="6"/>
      <c s="6"/>
      <c s="41">
        <f>0+Q37</f>
      </c>
      <c r="O37">
        <f>0+R37</f>
      </c>
      <c r="Q37">
        <f>0+I38+I42+I46</f>
      </c>
      <c>
        <f>0+O38+O42+O46</f>
      </c>
    </row>
    <row r="38" spans="1:16" ht="12.75">
      <c r="A38" s="25" t="s">
        <v>45</v>
      </c>
      <c s="29" t="s">
        <v>79</v>
      </c>
      <c s="29" t="s">
        <v>919</v>
      </c>
      <c s="25" t="s">
        <v>47</v>
      </c>
      <c s="30" t="s">
        <v>920</v>
      </c>
      <c s="31" t="s">
        <v>921</v>
      </c>
      <c s="32">
        <v>45.815</v>
      </c>
      <c s="33">
        <v>0</v>
      </c>
      <c s="33">
        <f>ROUND(ROUND(H38,2)*ROUND(G38,3),2)</f>
      </c>
      <c r="O38">
        <f>(I38*21)/100</f>
      </c>
      <c t="s">
        <v>23</v>
      </c>
    </row>
    <row r="39" spans="1:5" ht="25.5">
      <c r="A39" s="34" t="s">
        <v>50</v>
      </c>
      <c r="E39" s="35" t="s">
        <v>922</v>
      </c>
    </row>
    <row r="40" spans="1:5" ht="12.75">
      <c r="A40" s="36" t="s">
        <v>52</v>
      </c>
      <c r="E40" s="37" t="s">
        <v>923</v>
      </c>
    </row>
    <row r="41" spans="1:5" ht="25.5">
      <c r="A41" t="s">
        <v>53</v>
      </c>
      <c r="E41" s="35" t="s">
        <v>924</v>
      </c>
    </row>
    <row r="42" spans="1:16" ht="12.75">
      <c r="A42" s="25" t="s">
        <v>45</v>
      </c>
      <c s="29" t="s">
        <v>40</v>
      </c>
      <c s="29" t="s">
        <v>258</v>
      </c>
      <c s="25" t="s">
        <v>47</v>
      </c>
      <c s="30" t="s">
        <v>259</v>
      </c>
      <c s="31" t="s">
        <v>129</v>
      </c>
      <c s="32">
        <v>1.775</v>
      </c>
      <c s="33">
        <v>0</v>
      </c>
      <c s="33">
        <f>ROUND(ROUND(H42,2)*ROUND(G42,3),2)</f>
      </c>
      <c r="O42">
        <f>(I42*21)/100</f>
      </c>
      <c t="s">
        <v>23</v>
      </c>
    </row>
    <row r="43" spans="1:5" ht="12.75">
      <c r="A43" s="34" t="s">
        <v>50</v>
      </c>
      <c r="E43" s="35" t="s">
        <v>260</v>
      </c>
    </row>
    <row r="44" spans="1:5" ht="12.75">
      <c r="A44" s="36" t="s">
        <v>52</v>
      </c>
      <c r="E44" s="37" t="s">
        <v>925</v>
      </c>
    </row>
    <row r="45" spans="1:5" ht="382.5">
      <c r="A45" t="s">
        <v>53</v>
      </c>
      <c r="E45" s="35" t="s">
        <v>262</v>
      </c>
    </row>
    <row r="46" spans="1:16" ht="12.75">
      <c r="A46" s="25" t="s">
        <v>45</v>
      </c>
      <c s="29" t="s">
        <v>42</v>
      </c>
      <c s="29" t="s">
        <v>264</v>
      </c>
      <c s="25" t="s">
        <v>47</v>
      </c>
      <c s="30" t="s">
        <v>265</v>
      </c>
      <c s="31" t="s">
        <v>110</v>
      </c>
      <c s="32">
        <v>0.213</v>
      </c>
      <c s="33">
        <v>0</v>
      </c>
      <c s="33">
        <f>ROUND(ROUND(H46,2)*ROUND(G46,3),2)</f>
      </c>
      <c r="O46">
        <f>(I46*21)/100</f>
      </c>
      <c t="s">
        <v>23</v>
      </c>
    </row>
    <row r="47" spans="1:5" ht="12.75">
      <c r="A47" s="34" t="s">
        <v>50</v>
      </c>
      <c r="E47" s="35" t="s">
        <v>247</v>
      </c>
    </row>
    <row r="48" spans="1:5" ht="12.75">
      <c r="A48" s="36" t="s">
        <v>52</v>
      </c>
      <c r="E48" s="37" t="s">
        <v>926</v>
      </c>
    </row>
    <row r="49" spans="1:5" ht="242.25">
      <c r="A49" t="s">
        <v>53</v>
      </c>
      <c r="E49" s="35" t="s">
        <v>267</v>
      </c>
    </row>
    <row r="50" spans="1:18" ht="12.75" customHeight="1">
      <c r="A50" s="6" t="s">
        <v>43</v>
      </c>
      <c s="6"/>
      <c s="40" t="s">
        <v>35</v>
      </c>
      <c s="6"/>
      <c s="27" t="s">
        <v>319</v>
      </c>
      <c s="6"/>
      <c s="6"/>
      <c s="6"/>
      <c s="41">
        <f>0+Q50</f>
      </c>
      <c r="O50">
        <f>0+R50</f>
      </c>
      <c r="Q50">
        <f>0+I51+I55+I59</f>
      </c>
      <c>
        <f>0+O51+O55+O59</f>
      </c>
    </row>
    <row r="51" spans="1:16" ht="12.75">
      <c r="A51" s="25" t="s">
        <v>45</v>
      </c>
      <c s="29" t="s">
        <v>91</v>
      </c>
      <c s="29" t="s">
        <v>688</v>
      </c>
      <c s="25" t="s">
        <v>47</v>
      </c>
      <c s="30" t="s">
        <v>689</v>
      </c>
      <c s="31" t="s">
        <v>117</v>
      </c>
      <c s="32">
        <v>91</v>
      </c>
      <c s="33">
        <v>0</v>
      </c>
      <c s="33">
        <f>ROUND(ROUND(H51,2)*ROUND(G51,3),2)</f>
      </c>
      <c r="O51">
        <f>(I51*21)/100</f>
      </c>
      <c t="s">
        <v>23</v>
      </c>
    </row>
    <row r="52" spans="1:5" ht="12.75">
      <c r="A52" s="34" t="s">
        <v>50</v>
      </c>
      <c r="E52" s="35" t="s">
        <v>927</v>
      </c>
    </row>
    <row r="53" spans="1:5" ht="12.75">
      <c r="A53" s="36" t="s">
        <v>52</v>
      </c>
      <c r="E53" s="37" t="s">
        <v>928</v>
      </c>
    </row>
    <row r="54" spans="1:5" ht="51">
      <c r="A54" t="s">
        <v>53</v>
      </c>
      <c r="E54" s="35" t="s">
        <v>331</v>
      </c>
    </row>
    <row r="55" spans="1:16" ht="12.75">
      <c r="A55" s="25" t="s">
        <v>45</v>
      </c>
      <c s="29" t="s">
        <v>96</v>
      </c>
      <c s="29" t="s">
        <v>385</v>
      </c>
      <c s="25" t="s">
        <v>47</v>
      </c>
      <c s="30" t="s">
        <v>386</v>
      </c>
      <c s="31" t="s">
        <v>117</v>
      </c>
      <c s="32">
        <v>80</v>
      </c>
      <c s="33">
        <v>0</v>
      </c>
      <c s="33">
        <f>ROUND(ROUND(H55,2)*ROUND(G55,3),2)</f>
      </c>
      <c r="O55">
        <f>(I55*21)/100</f>
      </c>
      <c t="s">
        <v>23</v>
      </c>
    </row>
    <row r="56" spans="1:5" ht="12.75">
      <c r="A56" s="34" t="s">
        <v>50</v>
      </c>
      <c r="E56" s="35" t="s">
        <v>929</v>
      </c>
    </row>
    <row r="57" spans="1:5" ht="12.75">
      <c r="A57" s="36" t="s">
        <v>52</v>
      </c>
      <c r="E57" s="37" t="s">
        <v>930</v>
      </c>
    </row>
    <row r="58" spans="1:5" ht="153">
      <c r="A58" t="s">
        <v>53</v>
      </c>
      <c r="E58" s="35" t="s">
        <v>383</v>
      </c>
    </row>
    <row r="59" spans="1:16" ht="12.75">
      <c r="A59" s="25" t="s">
        <v>45</v>
      </c>
      <c s="29" t="s">
        <v>101</v>
      </c>
      <c s="29" t="s">
        <v>931</v>
      </c>
      <c s="25" t="s">
        <v>47</v>
      </c>
      <c s="30" t="s">
        <v>932</v>
      </c>
      <c s="31" t="s">
        <v>117</v>
      </c>
      <c s="32">
        <v>11</v>
      </c>
      <c s="33">
        <v>0</v>
      </c>
      <c s="33">
        <f>ROUND(ROUND(H59,2)*ROUND(G59,3),2)</f>
      </c>
      <c r="O59">
        <f>(I59*21)/100</f>
      </c>
      <c t="s">
        <v>23</v>
      </c>
    </row>
    <row r="60" spans="1:5" ht="12.75">
      <c r="A60" s="34" t="s">
        <v>50</v>
      </c>
      <c r="E60" s="35" t="s">
        <v>933</v>
      </c>
    </row>
    <row r="61" spans="1:5" ht="12.75">
      <c r="A61" s="36" t="s">
        <v>52</v>
      </c>
      <c r="E61" s="37" t="s">
        <v>934</v>
      </c>
    </row>
    <row r="62" spans="1:5" ht="153">
      <c r="A62" t="s">
        <v>53</v>
      </c>
      <c r="E62" s="35" t="s">
        <v>383</v>
      </c>
    </row>
    <row r="63" spans="1:18" ht="12.75" customHeight="1">
      <c r="A63" s="6" t="s">
        <v>43</v>
      </c>
      <c s="6"/>
      <c s="40" t="s">
        <v>40</v>
      </c>
      <c s="6"/>
      <c s="27" t="s">
        <v>412</v>
      </c>
      <c s="6"/>
      <c s="6"/>
      <c s="6"/>
      <c s="41">
        <f>0+Q63</f>
      </c>
      <c r="O63">
        <f>0+R63</f>
      </c>
      <c r="Q63">
        <f>0+I64+I68+I72+I76</f>
      </c>
      <c>
        <f>0+O64+O68+O72+O76</f>
      </c>
    </row>
    <row r="64" spans="1:16" ht="25.5">
      <c r="A64" s="25" t="s">
        <v>45</v>
      </c>
      <c s="29" t="s">
        <v>168</v>
      </c>
      <c s="29" t="s">
        <v>935</v>
      </c>
      <c s="25" t="s">
        <v>47</v>
      </c>
      <c s="30" t="s">
        <v>936</v>
      </c>
      <c s="31" t="s">
        <v>123</v>
      </c>
      <c s="32">
        <v>7</v>
      </c>
      <c s="33">
        <v>0</v>
      </c>
      <c s="33">
        <f>ROUND(ROUND(H64,2)*ROUND(G64,3),2)</f>
      </c>
      <c r="O64">
        <f>(I64*21)/100</f>
      </c>
      <c t="s">
        <v>23</v>
      </c>
    </row>
    <row r="65" spans="1:5" ht="12.75">
      <c r="A65" s="34" t="s">
        <v>50</v>
      </c>
      <c r="E65" s="35" t="s">
        <v>937</v>
      </c>
    </row>
    <row r="66" spans="1:5" ht="12.75">
      <c r="A66" s="36" t="s">
        <v>52</v>
      </c>
      <c r="E66" s="37" t="s">
        <v>938</v>
      </c>
    </row>
    <row r="67" spans="1:5" ht="76.5">
      <c r="A67" t="s">
        <v>53</v>
      </c>
      <c r="E67" s="35" t="s">
        <v>939</v>
      </c>
    </row>
    <row r="68" spans="1:16" ht="12.75">
      <c r="A68" s="25" t="s">
        <v>45</v>
      </c>
      <c s="29" t="s">
        <v>173</v>
      </c>
      <c s="29" t="s">
        <v>940</v>
      </c>
      <c s="25" t="s">
        <v>47</v>
      </c>
      <c s="30" t="s">
        <v>941</v>
      </c>
      <c s="31" t="s">
        <v>123</v>
      </c>
      <c s="32">
        <v>7</v>
      </c>
      <c s="33">
        <v>0</v>
      </c>
      <c s="33">
        <f>ROUND(ROUND(H68,2)*ROUND(G68,3),2)</f>
      </c>
      <c r="O68">
        <f>(I68*21)/100</f>
      </c>
      <c t="s">
        <v>23</v>
      </c>
    </row>
    <row r="69" spans="1:5" ht="12.75">
      <c r="A69" s="34" t="s">
        <v>50</v>
      </c>
      <c r="E69" s="35" t="s">
        <v>47</v>
      </c>
    </row>
    <row r="70" spans="1:5" ht="12.75">
      <c r="A70" s="36" t="s">
        <v>52</v>
      </c>
      <c r="E70" s="37" t="s">
        <v>938</v>
      </c>
    </row>
    <row r="71" spans="1:5" ht="38.25">
      <c r="A71" t="s">
        <v>53</v>
      </c>
      <c r="E71" s="35" t="s">
        <v>771</v>
      </c>
    </row>
    <row r="72" spans="1:16" ht="12.75">
      <c r="A72" s="25" t="s">
        <v>45</v>
      </c>
      <c s="29" t="s">
        <v>179</v>
      </c>
      <c s="29" t="s">
        <v>942</v>
      </c>
      <c s="25" t="s">
        <v>47</v>
      </c>
      <c s="30" t="s">
        <v>943</v>
      </c>
      <c s="31" t="s">
        <v>123</v>
      </c>
      <c s="32">
        <v>62</v>
      </c>
      <c s="33">
        <v>0</v>
      </c>
      <c s="33">
        <f>ROUND(ROUND(H72,2)*ROUND(G72,3),2)</f>
      </c>
      <c r="O72">
        <f>(I72*21)/100</f>
      </c>
      <c t="s">
        <v>23</v>
      </c>
    </row>
    <row r="73" spans="1:5" ht="25.5">
      <c r="A73" s="34" t="s">
        <v>50</v>
      </c>
      <c r="E73" s="35" t="s">
        <v>944</v>
      </c>
    </row>
    <row r="74" spans="1:5" ht="12.75">
      <c r="A74" s="36" t="s">
        <v>52</v>
      </c>
      <c r="E74" s="37" t="s">
        <v>945</v>
      </c>
    </row>
    <row r="75" spans="1:5" ht="51">
      <c r="A75" t="s">
        <v>53</v>
      </c>
      <c r="E75" s="35" t="s">
        <v>498</v>
      </c>
    </row>
    <row r="76" spans="1:16" ht="12.75">
      <c r="A76" s="25" t="s">
        <v>45</v>
      </c>
      <c s="29" t="s">
        <v>185</v>
      </c>
      <c s="29" t="s">
        <v>946</v>
      </c>
      <c s="25" t="s">
        <v>47</v>
      </c>
      <c s="30" t="s">
        <v>947</v>
      </c>
      <c s="31" t="s">
        <v>117</v>
      </c>
      <c s="32">
        <v>3.55</v>
      </c>
      <c s="33">
        <v>0</v>
      </c>
      <c s="33">
        <f>ROUND(ROUND(H76,2)*ROUND(G76,3),2)</f>
      </c>
      <c r="O76">
        <f>(I76*21)/100</f>
      </c>
      <c t="s">
        <v>23</v>
      </c>
    </row>
    <row r="77" spans="1:5" ht="12.75">
      <c r="A77" s="34" t="s">
        <v>50</v>
      </c>
      <c r="E77" s="35" t="s">
        <v>47</v>
      </c>
    </row>
    <row r="78" spans="1:5" ht="12.75">
      <c r="A78" s="36" t="s">
        <v>52</v>
      </c>
      <c r="E78" s="37" t="s">
        <v>948</v>
      </c>
    </row>
    <row r="79" spans="1:5" ht="25.5">
      <c r="A79" t="s">
        <v>53</v>
      </c>
      <c r="E79" s="35" t="s">
        <v>949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2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0+O8+O25+O50+O75+O104+O133+O154+O175+O192</f>
      </c>
      <c t="s">
        <v>22</v>
      </c>
    </row>
    <row r="3" spans="1:16" ht="15" customHeight="1">
      <c r="A3" t="s">
        <v>12</v>
      </c>
      <c s="12" t="s">
        <v>14</v>
      </c>
      <c s="13" t="s">
        <v>15</v>
      </c>
      <c s="1"/>
      <c s="14" t="s">
        <v>16</v>
      </c>
      <c s="1"/>
      <c s="9"/>
      <c s="8" t="s">
        <v>950</v>
      </c>
      <c s="38">
        <f>0+I8+I25+I50+I75+I104+I133+I154+I175+I192</f>
      </c>
      <c r="O3" t="s">
        <v>19</v>
      </c>
      <c t="s">
        <v>23</v>
      </c>
    </row>
    <row r="4" spans="1:16" ht="15" customHeight="1">
      <c r="A4" t="s">
        <v>17</v>
      </c>
      <c s="16" t="s">
        <v>18</v>
      </c>
      <c s="17" t="s">
        <v>950</v>
      </c>
      <c s="6"/>
      <c s="18" t="s">
        <v>951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f>
      </c>
      <c>
        <f>0+O9+O13+O17+O21</f>
      </c>
    </row>
    <row r="9" spans="1:16" ht="12.75">
      <c r="A9" s="25" t="s">
        <v>45</v>
      </c>
      <c s="29" t="s">
        <v>29</v>
      </c>
      <c s="29" t="s">
        <v>952</v>
      </c>
      <c s="25" t="s">
        <v>47</v>
      </c>
      <c s="30" t="s">
        <v>953</v>
      </c>
      <c s="31" t="s">
        <v>72</v>
      </c>
      <c s="32">
        <v>3</v>
      </c>
      <c s="33">
        <v>0</v>
      </c>
      <c s="33">
        <f>ROUND(ROUND(H9,2)*ROUND(G9,3),2)</f>
      </c>
      <c r="O9">
        <f>(I9*21)/100</f>
      </c>
      <c t="s">
        <v>23</v>
      </c>
    </row>
    <row r="10" spans="1:5" ht="12.75">
      <c r="A10" s="34" t="s">
        <v>50</v>
      </c>
      <c r="E10" s="35" t="s">
        <v>47</v>
      </c>
    </row>
    <row r="11" spans="1:5" ht="12.75">
      <c r="A11" s="36" t="s">
        <v>52</v>
      </c>
      <c r="E11" s="37" t="s">
        <v>47</v>
      </c>
    </row>
    <row r="12" spans="1:5" ht="89.25">
      <c r="A12" t="s">
        <v>53</v>
      </c>
      <c r="E12" s="35" t="s">
        <v>954</v>
      </c>
    </row>
    <row r="13" spans="1:16" ht="12.75">
      <c r="A13" s="25" t="s">
        <v>45</v>
      </c>
      <c s="29" t="s">
        <v>23</v>
      </c>
      <c s="29" t="s">
        <v>955</v>
      </c>
      <c s="25" t="s">
        <v>47</v>
      </c>
      <c s="30" t="s">
        <v>956</v>
      </c>
      <c s="31" t="s">
        <v>49</v>
      </c>
      <c s="32">
        <v>1</v>
      </c>
      <c s="33">
        <v>0</v>
      </c>
      <c s="33">
        <f>ROUND(ROUND(H13,2)*ROUND(G13,3),2)</f>
      </c>
      <c r="O13">
        <f>(I13*21)/100</f>
      </c>
      <c t="s">
        <v>23</v>
      </c>
    </row>
    <row r="14" spans="1:5" ht="12.75">
      <c r="A14" s="34" t="s">
        <v>50</v>
      </c>
      <c r="E14" s="35" t="s">
        <v>957</v>
      </c>
    </row>
    <row r="15" spans="1:5" ht="12.75">
      <c r="A15" s="36" t="s">
        <v>52</v>
      </c>
      <c r="E15" s="37" t="s">
        <v>47</v>
      </c>
    </row>
    <row r="16" spans="1:5" ht="12.75">
      <c r="A16" t="s">
        <v>53</v>
      </c>
      <c r="E16" s="35" t="s">
        <v>65</v>
      </c>
    </row>
    <row r="17" spans="1:16" ht="12.75">
      <c r="A17" s="25" t="s">
        <v>45</v>
      </c>
      <c s="29" t="s">
        <v>22</v>
      </c>
      <c s="29" t="s">
        <v>958</v>
      </c>
      <c s="25" t="s">
        <v>47</v>
      </c>
      <c s="30" t="s">
        <v>959</v>
      </c>
      <c s="31" t="s">
        <v>72</v>
      </c>
      <c s="32">
        <v>1</v>
      </c>
      <c s="33">
        <v>0</v>
      </c>
      <c s="33">
        <f>ROUND(ROUND(H17,2)*ROUND(G17,3),2)</f>
      </c>
      <c r="O17">
        <f>(I17*21)/100</f>
      </c>
      <c t="s">
        <v>23</v>
      </c>
    </row>
    <row r="18" spans="1:5" ht="12.75">
      <c r="A18" s="34" t="s">
        <v>50</v>
      </c>
      <c r="E18" s="35" t="s">
        <v>960</v>
      </c>
    </row>
    <row r="19" spans="1:5" ht="12.75">
      <c r="A19" s="36" t="s">
        <v>52</v>
      </c>
      <c r="E19" s="37" t="s">
        <v>47</v>
      </c>
    </row>
    <row r="20" spans="1:5" ht="12.75">
      <c r="A20" t="s">
        <v>53</v>
      </c>
      <c r="E20" s="35" t="s">
        <v>65</v>
      </c>
    </row>
    <row r="21" spans="1:16" ht="12.75">
      <c r="A21" s="25" t="s">
        <v>45</v>
      </c>
      <c s="29" t="s">
        <v>33</v>
      </c>
      <c s="29" t="s">
        <v>961</v>
      </c>
      <c s="25" t="s">
        <v>47</v>
      </c>
      <c s="30" t="s">
        <v>962</v>
      </c>
      <c s="31" t="s">
        <v>72</v>
      </c>
      <c s="32">
        <v>1</v>
      </c>
      <c s="33">
        <v>0</v>
      </c>
      <c s="33">
        <f>ROUND(ROUND(H21,2)*ROUND(G21,3),2)</f>
      </c>
      <c r="O21">
        <f>(I21*21)/100</f>
      </c>
      <c t="s">
        <v>23</v>
      </c>
    </row>
    <row r="22" spans="1:5" ht="12.75">
      <c r="A22" s="34" t="s">
        <v>50</v>
      </c>
      <c r="E22" s="35" t="s">
        <v>47</v>
      </c>
    </row>
    <row r="23" spans="1:5" ht="12.75">
      <c r="A23" s="36" t="s">
        <v>52</v>
      </c>
      <c r="E23" s="37" t="s">
        <v>47</v>
      </c>
    </row>
    <row r="24" spans="1:5" ht="51">
      <c r="A24" t="s">
        <v>53</v>
      </c>
      <c r="E24" s="35" t="s">
        <v>963</v>
      </c>
    </row>
    <row r="25" spans="1:18" ht="12.75" customHeight="1">
      <c r="A25" s="6" t="s">
        <v>43</v>
      </c>
      <c s="6"/>
      <c s="40" t="s">
        <v>29</v>
      </c>
      <c s="6"/>
      <c s="27" t="s">
        <v>114</v>
      </c>
      <c s="6"/>
      <c s="6"/>
      <c s="6"/>
      <c s="41">
        <f>0+Q25</f>
      </c>
      <c r="O25">
        <f>0+R25</f>
      </c>
      <c r="Q25">
        <f>0+I26+I30+I34+I38+I42+I46</f>
      </c>
      <c>
        <f>0+O26+O30+O34+O38+O42+O46</f>
      </c>
    </row>
    <row r="26" spans="1:16" ht="12.75">
      <c r="A26" s="25" t="s">
        <v>45</v>
      </c>
      <c s="29" t="s">
        <v>35</v>
      </c>
      <c s="29" t="s">
        <v>964</v>
      </c>
      <c s="25" t="s">
        <v>47</v>
      </c>
      <c s="30" t="s">
        <v>965</v>
      </c>
      <c s="31" t="s">
        <v>123</v>
      </c>
      <c s="32">
        <v>24.87</v>
      </c>
      <c s="33">
        <v>0</v>
      </c>
      <c s="33">
        <f>ROUND(ROUND(H26,2)*ROUND(G26,3),2)</f>
      </c>
      <c r="O26">
        <f>(I26*21)/100</f>
      </c>
      <c t="s">
        <v>23</v>
      </c>
    </row>
    <row r="27" spans="1:5" ht="12.75">
      <c r="A27" s="34" t="s">
        <v>50</v>
      </c>
      <c r="E27" s="35" t="s">
        <v>966</v>
      </c>
    </row>
    <row r="28" spans="1:5" ht="12.75">
      <c r="A28" s="36" t="s">
        <v>52</v>
      </c>
      <c r="E28" s="37" t="s">
        <v>967</v>
      </c>
    </row>
    <row r="29" spans="1:5" ht="25.5">
      <c r="A29" t="s">
        <v>53</v>
      </c>
      <c r="E29" s="35" t="s">
        <v>126</v>
      </c>
    </row>
    <row r="30" spans="1:16" ht="12.75">
      <c r="A30" s="25" t="s">
        <v>45</v>
      </c>
      <c s="29" t="s">
        <v>37</v>
      </c>
      <c s="29" t="s">
        <v>968</v>
      </c>
      <c s="25" t="s">
        <v>47</v>
      </c>
      <c s="30" t="s">
        <v>969</v>
      </c>
      <c s="31" t="s">
        <v>123</v>
      </c>
      <c s="32">
        <v>45</v>
      </c>
      <c s="33">
        <v>0</v>
      </c>
      <c s="33">
        <f>ROUND(ROUND(H30,2)*ROUND(G30,3),2)</f>
      </c>
      <c r="O30">
        <f>(I30*21)/100</f>
      </c>
      <c t="s">
        <v>23</v>
      </c>
    </row>
    <row r="31" spans="1:5" ht="12.75">
      <c r="A31" s="34" t="s">
        <v>50</v>
      </c>
      <c r="E31" s="35" t="s">
        <v>970</v>
      </c>
    </row>
    <row r="32" spans="1:5" ht="12.75">
      <c r="A32" s="36" t="s">
        <v>52</v>
      </c>
      <c r="E32" s="37" t="s">
        <v>971</v>
      </c>
    </row>
    <row r="33" spans="1:5" ht="38.25">
      <c r="A33" t="s">
        <v>53</v>
      </c>
      <c r="E33" s="35" t="s">
        <v>972</v>
      </c>
    </row>
    <row r="34" spans="1:16" ht="12.75">
      <c r="A34" s="25" t="s">
        <v>45</v>
      </c>
      <c s="29" t="s">
        <v>74</v>
      </c>
      <c s="29" t="s">
        <v>140</v>
      </c>
      <c s="25" t="s">
        <v>47</v>
      </c>
      <c s="30" t="s">
        <v>141</v>
      </c>
      <c s="31" t="s">
        <v>129</v>
      </c>
      <c s="32">
        <v>1289.99</v>
      </c>
      <c s="33">
        <v>0</v>
      </c>
      <c s="33">
        <f>ROUND(ROUND(H34,2)*ROUND(G34,3),2)</f>
      </c>
      <c r="O34">
        <f>(I34*21)/100</f>
      </c>
      <c t="s">
        <v>23</v>
      </c>
    </row>
    <row r="35" spans="1:5" ht="12.75">
      <c r="A35" s="34" t="s">
        <v>50</v>
      </c>
      <c r="E35" s="35" t="s">
        <v>973</v>
      </c>
    </row>
    <row r="36" spans="1:5" ht="12.75">
      <c r="A36" s="36" t="s">
        <v>52</v>
      </c>
      <c r="E36" s="37" t="s">
        <v>974</v>
      </c>
    </row>
    <row r="37" spans="1:5" ht="318.75">
      <c r="A37" t="s">
        <v>53</v>
      </c>
      <c r="E37" s="35" t="s">
        <v>143</v>
      </c>
    </row>
    <row r="38" spans="1:16" ht="12.75">
      <c r="A38" s="25" t="s">
        <v>45</v>
      </c>
      <c s="29" t="s">
        <v>79</v>
      </c>
      <c s="29" t="s">
        <v>557</v>
      </c>
      <c s="25" t="s">
        <v>47</v>
      </c>
      <c s="30" t="s">
        <v>558</v>
      </c>
      <c s="31" t="s">
        <v>129</v>
      </c>
      <c s="32">
        <v>968.735</v>
      </c>
      <c s="33">
        <v>0</v>
      </c>
      <c s="33">
        <f>ROUND(ROUND(H38,2)*ROUND(G38,3),2)</f>
      </c>
      <c r="O38">
        <f>(I38*21)/100</f>
      </c>
      <c t="s">
        <v>23</v>
      </c>
    </row>
    <row r="39" spans="1:5" ht="12.75">
      <c r="A39" s="34" t="s">
        <v>50</v>
      </c>
      <c r="E39" s="35" t="s">
        <v>975</v>
      </c>
    </row>
    <row r="40" spans="1:5" ht="63.75">
      <c r="A40" s="36" t="s">
        <v>52</v>
      </c>
      <c r="E40" s="37" t="s">
        <v>976</v>
      </c>
    </row>
    <row r="41" spans="1:5" ht="229.5">
      <c r="A41" t="s">
        <v>53</v>
      </c>
      <c r="E41" s="35" t="s">
        <v>561</v>
      </c>
    </row>
    <row r="42" spans="1:16" ht="12.75">
      <c r="A42" s="25" t="s">
        <v>45</v>
      </c>
      <c s="29" t="s">
        <v>40</v>
      </c>
      <c s="29" t="s">
        <v>169</v>
      </c>
      <c s="25" t="s">
        <v>47</v>
      </c>
      <c s="30" t="s">
        <v>170</v>
      </c>
      <c s="31" t="s">
        <v>129</v>
      </c>
      <c s="32">
        <v>100.746</v>
      </c>
      <c s="33">
        <v>0</v>
      </c>
      <c s="33">
        <f>ROUND(ROUND(H42,2)*ROUND(G42,3),2)</f>
      </c>
      <c r="O42">
        <f>(I42*21)/100</f>
      </c>
      <c t="s">
        <v>23</v>
      </c>
    </row>
    <row r="43" spans="1:5" ht="12.75">
      <c r="A43" s="34" t="s">
        <v>50</v>
      </c>
      <c r="E43" s="35" t="s">
        <v>977</v>
      </c>
    </row>
    <row r="44" spans="1:5" ht="12.75">
      <c r="A44" s="36" t="s">
        <v>52</v>
      </c>
      <c r="E44" s="37" t="s">
        <v>978</v>
      </c>
    </row>
    <row r="45" spans="1:5" ht="280.5">
      <c r="A45" t="s">
        <v>53</v>
      </c>
      <c r="E45" s="35" t="s">
        <v>172</v>
      </c>
    </row>
    <row r="46" spans="1:16" ht="12.75">
      <c r="A46" s="25" t="s">
        <v>45</v>
      </c>
      <c s="29" t="s">
        <v>42</v>
      </c>
      <c s="29" t="s">
        <v>174</v>
      </c>
      <c s="25" t="s">
        <v>47</v>
      </c>
      <c s="30" t="s">
        <v>175</v>
      </c>
      <c s="31" t="s">
        <v>129</v>
      </c>
      <c s="32">
        <v>49.95</v>
      </c>
      <c s="33">
        <v>0</v>
      </c>
      <c s="33">
        <f>ROUND(ROUND(H46,2)*ROUND(G46,3),2)</f>
      </c>
      <c r="O46">
        <f>(I46*21)/100</f>
      </c>
      <c t="s">
        <v>23</v>
      </c>
    </row>
    <row r="47" spans="1:5" ht="12.75">
      <c r="A47" s="34" t="s">
        <v>50</v>
      </c>
      <c r="E47" s="35" t="s">
        <v>979</v>
      </c>
    </row>
    <row r="48" spans="1:5" ht="12.75">
      <c r="A48" s="36" t="s">
        <v>52</v>
      </c>
      <c r="E48" s="37" t="s">
        <v>980</v>
      </c>
    </row>
    <row r="49" spans="1:5" ht="293.25">
      <c r="A49" t="s">
        <v>53</v>
      </c>
      <c r="E49" s="35" t="s">
        <v>178</v>
      </c>
    </row>
    <row r="50" spans="1:18" ht="12.75" customHeight="1">
      <c r="A50" s="6" t="s">
        <v>43</v>
      </c>
      <c s="6"/>
      <c s="40" t="s">
        <v>23</v>
      </c>
      <c s="6"/>
      <c s="27" t="s">
        <v>196</v>
      </c>
      <c s="6"/>
      <c s="6"/>
      <c s="6"/>
      <c s="41">
        <f>0+Q50</f>
      </c>
      <c r="O50">
        <f>0+R50</f>
      </c>
      <c r="Q50">
        <f>0+I51+I55+I59+I63+I67+I71</f>
      </c>
      <c>
        <f>0+O51+O55+O59+O63+O67+O71</f>
      </c>
    </row>
    <row r="51" spans="1:16" ht="12.75">
      <c r="A51" s="25" t="s">
        <v>45</v>
      </c>
      <c s="29" t="s">
        <v>91</v>
      </c>
      <c s="29" t="s">
        <v>204</v>
      </c>
      <c s="25" t="s">
        <v>47</v>
      </c>
      <c s="30" t="s">
        <v>205</v>
      </c>
      <c s="31" t="s">
        <v>129</v>
      </c>
      <c s="32">
        <v>2.217</v>
      </c>
      <c s="33">
        <v>0</v>
      </c>
      <c s="33">
        <f>ROUND(ROUND(H51,2)*ROUND(G51,3),2)</f>
      </c>
      <c r="O51">
        <f>(I51*21)/100</f>
      </c>
      <c t="s">
        <v>23</v>
      </c>
    </row>
    <row r="52" spans="1:5" ht="12.75">
      <c r="A52" s="34" t="s">
        <v>50</v>
      </c>
      <c r="E52" s="35" t="s">
        <v>981</v>
      </c>
    </row>
    <row r="53" spans="1:5" ht="12.75">
      <c r="A53" s="36" t="s">
        <v>52</v>
      </c>
      <c r="E53" s="37" t="s">
        <v>982</v>
      </c>
    </row>
    <row r="54" spans="1:5" ht="51">
      <c r="A54" t="s">
        <v>53</v>
      </c>
      <c r="E54" s="35" t="s">
        <v>208</v>
      </c>
    </row>
    <row r="55" spans="1:16" ht="12.75">
      <c r="A55" s="25" t="s">
        <v>45</v>
      </c>
      <c s="29" t="s">
        <v>96</v>
      </c>
      <c s="29" t="s">
        <v>983</v>
      </c>
      <c s="25" t="s">
        <v>47</v>
      </c>
      <c s="30" t="s">
        <v>984</v>
      </c>
      <c s="31" t="s">
        <v>129</v>
      </c>
      <c s="32">
        <v>0.089</v>
      </c>
      <c s="33">
        <v>0</v>
      </c>
      <c s="33">
        <f>ROUND(ROUND(H55,2)*ROUND(G55,3),2)</f>
      </c>
      <c r="O55">
        <f>(I55*21)/100</f>
      </c>
      <c t="s">
        <v>23</v>
      </c>
    </row>
    <row r="56" spans="1:5" ht="12.75">
      <c r="A56" s="34" t="s">
        <v>50</v>
      </c>
      <c r="E56" s="35" t="s">
        <v>985</v>
      </c>
    </row>
    <row r="57" spans="1:5" ht="51">
      <c r="A57" s="36" t="s">
        <v>52</v>
      </c>
      <c r="E57" s="37" t="s">
        <v>986</v>
      </c>
    </row>
    <row r="58" spans="1:5" ht="51">
      <c r="A58" t="s">
        <v>53</v>
      </c>
      <c r="E58" s="35" t="s">
        <v>208</v>
      </c>
    </row>
    <row r="59" spans="1:16" ht="12.75">
      <c r="A59" s="25" t="s">
        <v>45</v>
      </c>
      <c s="29" t="s">
        <v>101</v>
      </c>
      <c s="29" t="s">
        <v>210</v>
      </c>
      <c s="25" t="s">
        <v>47</v>
      </c>
      <c s="30" t="s">
        <v>211</v>
      </c>
      <c s="31" t="s">
        <v>117</v>
      </c>
      <c s="32">
        <v>87.972</v>
      </c>
      <c s="33">
        <v>0</v>
      </c>
      <c s="33">
        <f>ROUND(ROUND(H59,2)*ROUND(G59,3),2)</f>
      </c>
      <c r="O59">
        <f>(I59*21)/100</f>
      </c>
      <c t="s">
        <v>23</v>
      </c>
    </row>
    <row r="60" spans="1:5" ht="12.75">
      <c r="A60" s="34" t="s">
        <v>50</v>
      </c>
      <c r="E60" s="35" t="s">
        <v>987</v>
      </c>
    </row>
    <row r="61" spans="1:5" ht="12.75">
      <c r="A61" s="36" t="s">
        <v>52</v>
      </c>
      <c r="E61" s="37" t="s">
        <v>988</v>
      </c>
    </row>
    <row r="62" spans="1:5" ht="51">
      <c r="A62" t="s">
        <v>53</v>
      </c>
      <c r="E62" s="35" t="s">
        <v>214</v>
      </c>
    </row>
    <row r="63" spans="1:16" ht="12.75">
      <c r="A63" s="25" t="s">
        <v>45</v>
      </c>
      <c s="29" t="s">
        <v>168</v>
      </c>
      <c s="29" t="s">
        <v>239</v>
      </c>
      <c s="25" t="s">
        <v>47</v>
      </c>
      <c s="30" t="s">
        <v>240</v>
      </c>
      <c s="31" t="s">
        <v>129</v>
      </c>
      <c s="32">
        <v>71.614</v>
      </c>
      <c s="33">
        <v>0</v>
      </c>
      <c s="33">
        <f>ROUND(ROUND(H63,2)*ROUND(G63,3),2)</f>
      </c>
      <c r="O63">
        <f>(I63*21)/100</f>
      </c>
      <c t="s">
        <v>23</v>
      </c>
    </row>
    <row r="64" spans="1:5" ht="38.25">
      <c r="A64" s="34" t="s">
        <v>50</v>
      </c>
      <c r="E64" s="35" t="s">
        <v>989</v>
      </c>
    </row>
    <row r="65" spans="1:5" ht="12.75">
      <c r="A65" s="36" t="s">
        <v>52</v>
      </c>
      <c r="E65" s="37" t="s">
        <v>990</v>
      </c>
    </row>
    <row r="66" spans="1:5" ht="369.75">
      <c r="A66" t="s">
        <v>53</v>
      </c>
      <c r="E66" s="35" t="s">
        <v>243</v>
      </c>
    </row>
    <row r="67" spans="1:16" ht="12.75">
      <c r="A67" s="25" t="s">
        <v>45</v>
      </c>
      <c s="29" t="s">
        <v>173</v>
      </c>
      <c s="29" t="s">
        <v>245</v>
      </c>
      <c s="25" t="s">
        <v>47</v>
      </c>
      <c s="30" t="s">
        <v>246</v>
      </c>
      <c s="31" t="s">
        <v>110</v>
      </c>
      <c s="32">
        <v>10.742</v>
      </c>
      <c s="33">
        <v>0</v>
      </c>
      <c s="33">
        <f>ROUND(ROUND(H67,2)*ROUND(G67,3),2)</f>
      </c>
      <c r="O67">
        <f>(I67*21)/100</f>
      </c>
      <c t="s">
        <v>23</v>
      </c>
    </row>
    <row r="68" spans="1:5" ht="12.75">
      <c r="A68" s="34" t="s">
        <v>50</v>
      </c>
      <c r="E68" s="35" t="s">
        <v>47</v>
      </c>
    </row>
    <row r="69" spans="1:5" ht="25.5">
      <c r="A69" s="36" t="s">
        <v>52</v>
      </c>
      <c r="E69" s="37" t="s">
        <v>991</v>
      </c>
    </row>
    <row r="70" spans="1:5" ht="267.75">
      <c r="A70" t="s">
        <v>53</v>
      </c>
      <c r="E70" s="35" t="s">
        <v>249</v>
      </c>
    </row>
    <row r="71" spans="1:16" ht="12.75">
      <c r="A71" s="25" t="s">
        <v>45</v>
      </c>
      <c s="29" t="s">
        <v>179</v>
      </c>
      <c s="29" t="s">
        <v>251</v>
      </c>
      <c s="25" t="s">
        <v>47</v>
      </c>
      <c s="30" t="s">
        <v>252</v>
      </c>
      <c s="31" t="s">
        <v>117</v>
      </c>
      <c s="32">
        <v>85.466</v>
      </c>
      <c s="33">
        <v>0</v>
      </c>
      <c s="33">
        <f>ROUND(ROUND(H71,2)*ROUND(G71,3),2)</f>
      </c>
      <c r="O71">
        <f>(I71*21)/100</f>
      </c>
      <c t="s">
        <v>23</v>
      </c>
    </row>
    <row r="72" spans="1:5" ht="25.5">
      <c r="A72" s="34" t="s">
        <v>50</v>
      </c>
      <c r="E72" s="35" t="s">
        <v>992</v>
      </c>
    </row>
    <row r="73" spans="1:5" ht="12.75">
      <c r="A73" s="36" t="s">
        <v>52</v>
      </c>
      <c r="E73" s="37" t="s">
        <v>993</v>
      </c>
    </row>
    <row r="74" spans="1:5" ht="102">
      <c r="A74" t="s">
        <v>53</v>
      </c>
      <c r="E74" s="35" t="s">
        <v>255</v>
      </c>
    </row>
    <row r="75" spans="1:18" ht="12.75" customHeight="1">
      <c r="A75" s="6" t="s">
        <v>43</v>
      </c>
      <c s="6"/>
      <c s="40" t="s">
        <v>22</v>
      </c>
      <c s="6"/>
      <c s="27" t="s">
        <v>256</v>
      </c>
      <c s="6"/>
      <c s="6"/>
      <c s="6"/>
      <c s="41">
        <f>0+Q75</f>
      </c>
      <c r="O75">
        <f>0+R75</f>
      </c>
      <c r="Q75">
        <f>0+I76+I80+I84+I88+I92+I96+I100</f>
      </c>
      <c>
        <f>0+O76+O80+O84+O88+O92+O96+O100</f>
      </c>
    </row>
    <row r="76" spans="1:16" ht="12.75">
      <c r="A76" s="25" t="s">
        <v>45</v>
      </c>
      <c s="29" t="s">
        <v>185</v>
      </c>
      <c s="29" t="s">
        <v>919</v>
      </c>
      <c s="25" t="s">
        <v>47</v>
      </c>
      <c s="30" t="s">
        <v>920</v>
      </c>
      <c s="31" t="s">
        <v>921</v>
      </c>
      <c s="32">
        <v>24</v>
      </c>
      <c s="33">
        <v>0</v>
      </c>
      <c s="33">
        <f>ROUND(ROUND(H76,2)*ROUND(G76,3),2)</f>
      </c>
      <c r="O76">
        <f>(I76*21)/100</f>
      </c>
      <c t="s">
        <v>23</v>
      </c>
    </row>
    <row r="77" spans="1:5" ht="25.5">
      <c r="A77" s="34" t="s">
        <v>50</v>
      </c>
      <c r="E77" s="35" t="s">
        <v>994</v>
      </c>
    </row>
    <row r="78" spans="1:5" ht="12.75">
      <c r="A78" s="36" t="s">
        <v>52</v>
      </c>
      <c r="E78" s="37" t="s">
        <v>995</v>
      </c>
    </row>
    <row r="79" spans="1:5" ht="25.5">
      <c r="A79" t="s">
        <v>53</v>
      </c>
      <c r="E79" s="35" t="s">
        <v>924</v>
      </c>
    </row>
    <row r="80" spans="1:16" ht="12.75">
      <c r="A80" s="25" t="s">
        <v>45</v>
      </c>
      <c s="29" t="s">
        <v>191</v>
      </c>
      <c s="29" t="s">
        <v>258</v>
      </c>
      <c s="25" t="s">
        <v>47</v>
      </c>
      <c s="30" t="s">
        <v>259</v>
      </c>
      <c s="31" t="s">
        <v>129</v>
      </c>
      <c s="32">
        <v>12.882</v>
      </c>
      <c s="33">
        <v>0</v>
      </c>
      <c s="33">
        <f>ROUND(ROUND(H80,2)*ROUND(G80,3),2)</f>
      </c>
      <c r="O80">
        <f>(I80*21)/100</f>
      </c>
      <c t="s">
        <v>23</v>
      </c>
    </row>
    <row r="81" spans="1:5" ht="25.5">
      <c r="A81" s="34" t="s">
        <v>50</v>
      </c>
      <c r="E81" s="35" t="s">
        <v>996</v>
      </c>
    </row>
    <row r="82" spans="1:5" ht="12.75">
      <c r="A82" s="36" t="s">
        <v>52</v>
      </c>
      <c r="E82" s="37" t="s">
        <v>997</v>
      </c>
    </row>
    <row r="83" spans="1:5" ht="382.5">
      <c r="A83" t="s">
        <v>53</v>
      </c>
      <c r="E83" s="35" t="s">
        <v>262</v>
      </c>
    </row>
    <row r="84" spans="1:16" ht="12.75">
      <c r="A84" s="25" t="s">
        <v>45</v>
      </c>
      <c s="29" t="s">
        <v>197</v>
      </c>
      <c s="29" t="s">
        <v>264</v>
      </c>
      <c s="25" t="s">
        <v>47</v>
      </c>
      <c s="30" t="s">
        <v>265</v>
      </c>
      <c s="31" t="s">
        <v>110</v>
      </c>
      <c s="32">
        <v>1.675</v>
      </c>
      <c s="33">
        <v>0</v>
      </c>
      <c s="33">
        <f>ROUND(ROUND(H84,2)*ROUND(G84,3),2)</f>
      </c>
      <c r="O84">
        <f>(I84*21)/100</f>
      </c>
      <c t="s">
        <v>23</v>
      </c>
    </row>
    <row r="85" spans="1:5" ht="12.75">
      <c r="A85" s="34" t="s">
        <v>50</v>
      </c>
      <c r="E85" s="35" t="s">
        <v>47</v>
      </c>
    </row>
    <row r="86" spans="1:5" ht="25.5">
      <c r="A86" s="36" t="s">
        <v>52</v>
      </c>
      <c r="E86" s="37" t="s">
        <v>998</v>
      </c>
    </row>
    <row r="87" spans="1:5" ht="242.25">
      <c r="A87" t="s">
        <v>53</v>
      </c>
      <c r="E87" s="35" t="s">
        <v>267</v>
      </c>
    </row>
    <row r="88" spans="1:16" ht="12.75">
      <c r="A88" s="25" t="s">
        <v>45</v>
      </c>
      <c s="29" t="s">
        <v>203</v>
      </c>
      <c s="29" t="s">
        <v>999</v>
      </c>
      <c s="25" t="s">
        <v>47</v>
      </c>
      <c s="30" t="s">
        <v>1000</v>
      </c>
      <c s="31" t="s">
        <v>129</v>
      </c>
      <c s="32">
        <v>23.371</v>
      </c>
      <c s="33">
        <v>0</v>
      </c>
      <c s="33">
        <f>ROUND(ROUND(H88,2)*ROUND(G88,3),2)</f>
      </c>
      <c r="O88">
        <f>(I88*21)/100</f>
      </c>
      <c t="s">
        <v>23</v>
      </c>
    </row>
    <row r="89" spans="1:5" ht="25.5">
      <c r="A89" s="34" t="s">
        <v>50</v>
      </c>
      <c r="E89" s="35" t="s">
        <v>1001</v>
      </c>
    </row>
    <row r="90" spans="1:5" ht="12.75">
      <c r="A90" s="36" t="s">
        <v>52</v>
      </c>
      <c r="E90" s="37" t="s">
        <v>1002</v>
      </c>
    </row>
    <row r="91" spans="1:5" ht="369.75">
      <c r="A91" t="s">
        <v>53</v>
      </c>
      <c r="E91" s="35" t="s">
        <v>273</v>
      </c>
    </row>
    <row r="92" spans="1:16" ht="12.75">
      <c r="A92" s="25" t="s">
        <v>45</v>
      </c>
      <c s="29" t="s">
        <v>209</v>
      </c>
      <c s="29" t="s">
        <v>1003</v>
      </c>
      <c s="25" t="s">
        <v>47</v>
      </c>
      <c s="30" t="s">
        <v>1004</v>
      </c>
      <c s="31" t="s">
        <v>110</v>
      </c>
      <c s="32">
        <v>4.207</v>
      </c>
      <c s="33">
        <v>0</v>
      </c>
      <c s="33">
        <f>ROUND(ROUND(H92,2)*ROUND(G92,3),2)</f>
      </c>
      <c r="O92">
        <f>(I92*21)/100</f>
      </c>
      <c t="s">
        <v>23</v>
      </c>
    </row>
    <row r="93" spans="1:5" ht="12.75">
      <c r="A93" s="34" t="s">
        <v>50</v>
      </c>
      <c r="E93" s="35" t="s">
        <v>47</v>
      </c>
    </row>
    <row r="94" spans="1:5" ht="38.25">
      <c r="A94" s="36" t="s">
        <v>52</v>
      </c>
      <c r="E94" s="37" t="s">
        <v>1005</v>
      </c>
    </row>
    <row r="95" spans="1:5" ht="267.75">
      <c r="A95" t="s">
        <v>53</v>
      </c>
      <c r="E95" s="35" t="s">
        <v>249</v>
      </c>
    </row>
    <row r="96" spans="1:16" ht="12.75">
      <c r="A96" s="25" t="s">
        <v>45</v>
      </c>
      <c s="29" t="s">
        <v>215</v>
      </c>
      <c s="29" t="s">
        <v>1006</v>
      </c>
      <c s="25" t="s">
        <v>47</v>
      </c>
      <c s="30" t="s">
        <v>1007</v>
      </c>
      <c s="31" t="s">
        <v>129</v>
      </c>
      <c s="32">
        <v>148.228</v>
      </c>
      <c s="33">
        <v>0</v>
      </c>
      <c s="33">
        <f>ROUND(ROUND(H96,2)*ROUND(G96,3),2)</f>
      </c>
      <c r="O96">
        <f>(I96*21)/100</f>
      </c>
      <c t="s">
        <v>23</v>
      </c>
    </row>
    <row r="97" spans="1:5" ht="25.5">
      <c r="A97" s="34" t="s">
        <v>50</v>
      </c>
      <c r="E97" s="35" t="s">
        <v>1008</v>
      </c>
    </row>
    <row r="98" spans="1:5" ht="12.75">
      <c r="A98" s="36" t="s">
        <v>52</v>
      </c>
      <c r="E98" s="37" t="s">
        <v>1009</v>
      </c>
    </row>
    <row r="99" spans="1:5" ht="369.75">
      <c r="A99" t="s">
        <v>53</v>
      </c>
      <c r="E99" s="35" t="s">
        <v>273</v>
      </c>
    </row>
    <row r="100" spans="1:16" ht="12.75">
      <c r="A100" s="25" t="s">
        <v>45</v>
      </c>
      <c s="29" t="s">
        <v>221</v>
      </c>
      <c s="29" t="s">
        <v>1010</v>
      </c>
      <c s="25" t="s">
        <v>47</v>
      </c>
      <c s="30" t="s">
        <v>1011</v>
      </c>
      <c s="31" t="s">
        <v>110</v>
      </c>
      <c s="32">
        <v>32.61</v>
      </c>
      <c s="33">
        <v>0</v>
      </c>
      <c s="33">
        <f>ROUND(ROUND(H100,2)*ROUND(G100,3),2)</f>
      </c>
      <c r="O100">
        <f>(I100*21)/100</f>
      </c>
      <c t="s">
        <v>23</v>
      </c>
    </row>
    <row r="101" spans="1:5" ht="12.75">
      <c r="A101" s="34" t="s">
        <v>50</v>
      </c>
      <c r="E101" s="35" t="s">
        <v>47</v>
      </c>
    </row>
    <row r="102" spans="1:5" ht="25.5">
      <c r="A102" s="36" t="s">
        <v>52</v>
      </c>
      <c r="E102" s="37" t="s">
        <v>1012</v>
      </c>
    </row>
    <row r="103" spans="1:5" ht="267.75">
      <c r="A103" t="s">
        <v>53</v>
      </c>
      <c r="E103" s="35" t="s">
        <v>249</v>
      </c>
    </row>
    <row r="104" spans="1:18" ht="12.75" customHeight="1">
      <c r="A104" s="6" t="s">
        <v>43</v>
      </c>
      <c s="6"/>
      <c s="40" t="s">
        <v>33</v>
      </c>
      <c s="6"/>
      <c s="27" t="s">
        <v>278</v>
      </c>
      <c s="6"/>
      <c s="6"/>
      <c s="6"/>
      <c s="41">
        <f>0+Q104</f>
      </c>
      <c r="O104">
        <f>0+R104</f>
      </c>
      <c r="Q104">
        <f>0+I105+I109+I113+I117+I121+I125+I129</f>
      </c>
      <c>
        <f>0+O105+O109+O113+O117+O121+O125+O129</f>
      </c>
    </row>
    <row r="105" spans="1:16" ht="12.75">
      <c r="A105" s="25" t="s">
        <v>45</v>
      </c>
      <c s="29" t="s">
        <v>227</v>
      </c>
      <c s="29" t="s">
        <v>1013</v>
      </c>
      <c s="25" t="s">
        <v>47</v>
      </c>
      <c s="30" t="s">
        <v>1014</v>
      </c>
      <c s="31" t="s">
        <v>129</v>
      </c>
      <c s="32">
        <v>2.025</v>
      </c>
      <c s="33">
        <v>0</v>
      </c>
      <c s="33">
        <f>ROUND(ROUND(H105,2)*ROUND(G105,3),2)</f>
      </c>
      <c r="O105">
        <f>(I105*21)/100</f>
      </c>
      <c t="s">
        <v>23</v>
      </c>
    </row>
    <row r="106" spans="1:5" ht="12.75">
      <c r="A106" s="34" t="s">
        <v>50</v>
      </c>
      <c r="E106" s="35" t="s">
        <v>1015</v>
      </c>
    </row>
    <row r="107" spans="1:5" ht="12.75">
      <c r="A107" s="36" t="s">
        <v>52</v>
      </c>
      <c r="E107" s="37" t="s">
        <v>1016</v>
      </c>
    </row>
    <row r="108" spans="1:5" ht="229.5">
      <c r="A108" t="s">
        <v>53</v>
      </c>
      <c r="E108" s="35" t="s">
        <v>1017</v>
      </c>
    </row>
    <row r="109" spans="1:16" ht="12.75">
      <c r="A109" s="25" t="s">
        <v>45</v>
      </c>
      <c s="29" t="s">
        <v>233</v>
      </c>
      <c s="29" t="s">
        <v>1018</v>
      </c>
      <c s="25" t="s">
        <v>47</v>
      </c>
      <c s="30" t="s">
        <v>1019</v>
      </c>
      <c s="31" t="s">
        <v>129</v>
      </c>
      <c s="32">
        <v>11.252</v>
      </c>
      <c s="33">
        <v>0</v>
      </c>
      <c s="33">
        <f>ROUND(ROUND(H109,2)*ROUND(G109,3),2)</f>
      </c>
      <c r="O109">
        <f>(I109*21)/100</f>
      </c>
      <c t="s">
        <v>23</v>
      </c>
    </row>
    <row r="110" spans="1:5" ht="12.75">
      <c r="A110" s="34" t="s">
        <v>50</v>
      </c>
      <c r="E110" s="35" t="s">
        <v>1020</v>
      </c>
    </row>
    <row r="111" spans="1:5" ht="12.75">
      <c r="A111" s="36" t="s">
        <v>52</v>
      </c>
      <c r="E111" s="37" t="s">
        <v>1021</v>
      </c>
    </row>
    <row r="112" spans="1:5" ht="369.75">
      <c r="A112" t="s">
        <v>53</v>
      </c>
      <c r="E112" s="35" t="s">
        <v>273</v>
      </c>
    </row>
    <row r="113" spans="1:16" ht="12.75">
      <c r="A113" s="25" t="s">
        <v>45</v>
      </c>
      <c s="29" t="s">
        <v>238</v>
      </c>
      <c s="29" t="s">
        <v>1022</v>
      </c>
      <c s="25" t="s">
        <v>47</v>
      </c>
      <c s="30" t="s">
        <v>1023</v>
      </c>
      <c s="31" t="s">
        <v>129</v>
      </c>
      <c s="32">
        <v>28.172</v>
      </c>
      <c s="33">
        <v>0</v>
      </c>
      <c s="33">
        <f>ROUND(ROUND(H113,2)*ROUND(G113,3),2)</f>
      </c>
      <c r="O113">
        <f>(I113*21)/100</f>
      </c>
      <c t="s">
        <v>23</v>
      </c>
    </row>
    <row r="114" spans="1:5" ht="12.75">
      <c r="A114" s="34" t="s">
        <v>50</v>
      </c>
      <c r="E114" s="35" t="s">
        <v>1024</v>
      </c>
    </row>
    <row r="115" spans="1:5" ht="12.75">
      <c r="A115" s="36" t="s">
        <v>52</v>
      </c>
      <c r="E115" s="37" t="s">
        <v>1025</v>
      </c>
    </row>
    <row r="116" spans="1:5" ht="369.75">
      <c r="A116" t="s">
        <v>53</v>
      </c>
      <c r="E116" s="35" t="s">
        <v>273</v>
      </c>
    </row>
    <row r="117" spans="1:16" ht="12.75">
      <c r="A117" s="25" t="s">
        <v>45</v>
      </c>
      <c s="29" t="s">
        <v>244</v>
      </c>
      <c s="29" t="s">
        <v>1026</v>
      </c>
      <c s="25" t="s">
        <v>47</v>
      </c>
      <c s="30" t="s">
        <v>1027</v>
      </c>
      <c s="31" t="s">
        <v>129</v>
      </c>
      <c s="32">
        <v>59.679</v>
      </c>
      <c s="33">
        <v>0</v>
      </c>
      <c s="33">
        <f>ROUND(ROUND(H117,2)*ROUND(G117,3),2)</f>
      </c>
      <c r="O117">
        <f>(I117*21)/100</f>
      </c>
      <c t="s">
        <v>23</v>
      </c>
    </row>
    <row r="118" spans="1:5" ht="12.75">
      <c r="A118" s="34" t="s">
        <v>50</v>
      </c>
      <c r="E118" s="35" t="s">
        <v>1028</v>
      </c>
    </row>
    <row r="119" spans="1:5" ht="51">
      <c r="A119" s="36" t="s">
        <v>52</v>
      </c>
      <c r="E119" s="37" t="s">
        <v>1029</v>
      </c>
    </row>
    <row r="120" spans="1:5" ht="369.75">
      <c r="A120" t="s">
        <v>53</v>
      </c>
      <c r="E120" s="35" t="s">
        <v>273</v>
      </c>
    </row>
    <row r="121" spans="1:16" ht="12.75">
      <c r="A121" s="25" t="s">
        <v>45</v>
      </c>
      <c s="29" t="s">
        <v>250</v>
      </c>
      <c s="29" t="s">
        <v>300</v>
      </c>
      <c s="25" t="s">
        <v>47</v>
      </c>
      <c s="30" t="s">
        <v>301</v>
      </c>
      <c s="31" t="s">
        <v>129</v>
      </c>
      <c s="32">
        <v>126.052</v>
      </c>
      <c s="33">
        <v>0</v>
      </c>
      <c s="33">
        <f>ROUND(ROUND(H121,2)*ROUND(G121,3),2)</f>
      </c>
      <c r="O121">
        <f>(I121*21)/100</f>
      </c>
      <c t="s">
        <v>23</v>
      </c>
    </row>
    <row r="122" spans="1:5" ht="12.75">
      <c r="A122" s="34" t="s">
        <v>50</v>
      </c>
      <c r="E122" s="35" t="s">
        <v>1030</v>
      </c>
    </row>
    <row r="123" spans="1:5" ht="63.75">
      <c r="A123" s="36" t="s">
        <v>52</v>
      </c>
      <c r="E123" s="37" t="s">
        <v>1031</v>
      </c>
    </row>
    <row r="124" spans="1:5" ht="38.25">
      <c r="A124" t="s">
        <v>53</v>
      </c>
      <c r="E124" s="35" t="s">
        <v>220</v>
      </c>
    </row>
    <row r="125" spans="1:16" ht="12.75">
      <c r="A125" s="25" t="s">
        <v>45</v>
      </c>
      <c s="29" t="s">
        <v>257</v>
      </c>
      <c s="29" t="s">
        <v>1032</v>
      </c>
      <c s="25" t="s">
        <v>47</v>
      </c>
      <c s="30" t="s">
        <v>1033</v>
      </c>
      <c s="31" t="s">
        <v>129</v>
      </c>
      <c s="32">
        <v>9.082</v>
      </c>
      <c s="33">
        <v>0</v>
      </c>
      <c s="33">
        <f>ROUND(ROUND(H125,2)*ROUND(G125,3),2)</f>
      </c>
      <c r="O125">
        <f>(I125*21)/100</f>
      </c>
      <c t="s">
        <v>23</v>
      </c>
    </row>
    <row r="126" spans="1:5" ht="12.75">
      <c r="A126" s="34" t="s">
        <v>50</v>
      </c>
      <c r="E126" s="35" t="s">
        <v>1034</v>
      </c>
    </row>
    <row r="127" spans="1:5" ht="12.75">
      <c r="A127" s="36" t="s">
        <v>52</v>
      </c>
      <c r="E127" s="37" t="s">
        <v>1035</v>
      </c>
    </row>
    <row r="128" spans="1:5" ht="293.25">
      <c r="A128" t="s">
        <v>53</v>
      </c>
      <c r="E128" s="35" t="s">
        <v>1036</v>
      </c>
    </row>
    <row r="129" spans="1:16" ht="12.75">
      <c r="A129" s="25" t="s">
        <v>45</v>
      </c>
      <c s="29" t="s">
        <v>263</v>
      </c>
      <c s="29" t="s">
        <v>308</v>
      </c>
      <c s="25" t="s">
        <v>47</v>
      </c>
      <c s="30" t="s">
        <v>309</v>
      </c>
      <c s="31" t="s">
        <v>129</v>
      </c>
      <c s="32">
        <v>88.315</v>
      </c>
      <c s="33">
        <v>0</v>
      </c>
      <c s="33">
        <f>ROUND(ROUND(H129,2)*ROUND(G129,3),2)</f>
      </c>
      <c r="O129">
        <f>(I129*21)/100</f>
      </c>
      <c t="s">
        <v>23</v>
      </c>
    </row>
    <row r="130" spans="1:5" ht="25.5">
      <c r="A130" s="34" t="s">
        <v>50</v>
      </c>
      <c r="E130" s="35" t="s">
        <v>1037</v>
      </c>
    </row>
    <row r="131" spans="1:5" ht="51">
      <c r="A131" s="36" t="s">
        <v>52</v>
      </c>
      <c r="E131" s="37" t="s">
        <v>1038</v>
      </c>
    </row>
    <row r="132" spans="1:5" ht="102">
      <c r="A132" t="s">
        <v>53</v>
      </c>
      <c r="E132" s="35" t="s">
        <v>312</v>
      </c>
    </row>
    <row r="133" spans="1:18" ht="12.75" customHeight="1">
      <c r="A133" s="6" t="s">
        <v>43</v>
      </c>
      <c s="6"/>
      <c s="40" t="s">
        <v>35</v>
      </c>
      <c s="6"/>
      <c s="27" t="s">
        <v>319</v>
      </c>
      <c s="6"/>
      <c s="6"/>
      <c s="6"/>
      <c s="41">
        <f>0+Q133</f>
      </c>
      <c r="O133">
        <f>0+R133</f>
      </c>
      <c r="Q133">
        <f>0+I134+I138+I142+I146+I150</f>
      </c>
      <c>
        <f>0+O134+O138+O142+O146+O150</f>
      </c>
    </row>
    <row r="134" spans="1:16" ht="12.75">
      <c r="A134" s="25" t="s">
        <v>45</v>
      </c>
      <c s="29" t="s">
        <v>268</v>
      </c>
      <c s="29" t="s">
        <v>1039</v>
      </c>
      <c s="25" t="s">
        <v>47</v>
      </c>
      <c s="30" t="s">
        <v>1040</v>
      </c>
      <c s="31" t="s">
        <v>117</v>
      </c>
      <c s="32">
        <v>116.823</v>
      </c>
      <c s="33">
        <v>0</v>
      </c>
      <c s="33">
        <f>ROUND(ROUND(H134,2)*ROUND(G134,3),2)</f>
      </c>
      <c r="O134">
        <f>(I134*21)/100</f>
      </c>
      <c t="s">
        <v>23</v>
      </c>
    </row>
    <row r="135" spans="1:5" ht="12.75">
      <c r="A135" s="34" t="s">
        <v>50</v>
      </c>
      <c r="E135" s="35" t="s">
        <v>1041</v>
      </c>
    </row>
    <row r="136" spans="1:5" ht="12.75">
      <c r="A136" s="36" t="s">
        <v>52</v>
      </c>
      <c r="E136" s="37" t="s">
        <v>1042</v>
      </c>
    </row>
    <row r="137" spans="1:5" ht="51">
      <c r="A137" t="s">
        <v>53</v>
      </c>
      <c r="E137" s="35" t="s">
        <v>344</v>
      </c>
    </row>
    <row r="138" spans="1:16" ht="12.75">
      <c r="A138" s="25" t="s">
        <v>45</v>
      </c>
      <c s="29" t="s">
        <v>274</v>
      </c>
      <c s="29" t="s">
        <v>362</v>
      </c>
      <c s="25" t="s">
        <v>47</v>
      </c>
      <c s="30" t="s">
        <v>363</v>
      </c>
      <c s="31" t="s">
        <v>117</v>
      </c>
      <c s="32">
        <v>110.967</v>
      </c>
      <c s="33">
        <v>0</v>
      </c>
      <c s="33">
        <f>ROUND(ROUND(H138,2)*ROUND(G138,3),2)</f>
      </c>
      <c r="O138">
        <f>(I138*21)/100</f>
      </c>
      <c t="s">
        <v>23</v>
      </c>
    </row>
    <row r="139" spans="1:5" ht="12.75">
      <c r="A139" s="34" t="s">
        <v>50</v>
      </c>
      <c r="E139" s="35" t="s">
        <v>1043</v>
      </c>
    </row>
    <row r="140" spans="1:5" ht="12.75">
      <c r="A140" s="36" t="s">
        <v>52</v>
      </c>
      <c r="E140" s="37" t="s">
        <v>1044</v>
      </c>
    </row>
    <row r="141" spans="1:5" ht="140.25">
      <c r="A141" t="s">
        <v>53</v>
      </c>
      <c r="E141" s="35" t="s">
        <v>355</v>
      </c>
    </row>
    <row r="142" spans="1:16" ht="12.75">
      <c r="A142" s="25" t="s">
        <v>45</v>
      </c>
      <c s="29" t="s">
        <v>279</v>
      </c>
      <c s="29" t="s">
        <v>1045</v>
      </c>
      <c s="25" t="s">
        <v>47</v>
      </c>
      <c s="30" t="s">
        <v>1046</v>
      </c>
      <c s="31" t="s">
        <v>117</v>
      </c>
      <c s="32">
        <v>5.856</v>
      </c>
      <c s="33">
        <v>0</v>
      </c>
      <c s="33">
        <f>ROUND(ROUND(H142,2)*ROUND(G142,3),2)</f>
      </c>
      <c r="O142">
        <f>(I142*21)/100</f>
      </c>
      <c t="s">
        <v>23</v>
      </c>
    </row>
    <row r="143" spans="1:5" ht="12.75">
      <c r="A143" s="34" t="s">
        <v>50</v>
      </c>
      <c r="E143" s="35" t="s">
        <v>1047</v>
      </c>
    </row>
    <row r="144" spans="1:5" ht="12.75">
      <c r="A144" s="36" t="s">
        <v>52</v>
      </c>
      <c r="E144" s="37" t="s">
        <v>1048</v>
      </c>
    </row>
    <row r="145" spans="1:5" ht="140.25">
      <c r="A145" t="s">
        <v>53</v>
      </c>
      <c r="E145" s="35" t="s">
        <v>355</v>
      </c>
    </row>
    <row r="146" spans="1:16" ht="12.75">
      <c r="A146" s="25" t="s">
        <v>45</v>
      </c>
      <c s="29" t="s">
        <v>284</v>
      </c>
      <c s="29" t="s">
        <v>1049</v>
      </c>
      <c s="25" t="s">
        <v>47</v>
      </c>
      <c s="30" t="s">
        <v>1050</v>
      </c>
      <c s="31" t="s">
        <v>117</v>
      </c>
      <c s="32">
        <v>116.823</v>
      </c>
      <c s="33">
        <v>0</v>
      </c>
      <c s="33">
        <f>ROUND(ROUND(H146,2)*ROUND(G146,3),2)</f>
      </c>
      <c r="O146">
        <f>(I146*21)/100</f>
      </c>
      <c t="s">
        <v>23</v>
      </c>
    </row>
    <row r="147" spans="1:5" ht="12.75">
      <c r="A147" s="34" t="s">
        <v>50</v>
      </c>
      <c r="E147" s="35" t="s">
        <v>47</v>
      </c>
    </row>
    <row r="148" spans="1:5" ht="12.75">
      <c r="A148" s="36" t="s">
        <v>52</v>
      </c>
      <c r="E148" s="37" t="s">
        <v>1042</v>
      </c>
    </row>
    <row r="149" spans="1:5" ht="140.25">
      <c r="A149" t="s">
        <v>53</v>
      </c>
      <c r="E149" s="35" t="s">
        <v>355</v>
      </c>
    </row>
    <row r="150" spans="1:16" ht="12.75">
      <c r="A150" s="25" t="s">
        <v>45</v>
      </c>
      <c s="29" t="s">
        <v>289</v>
      </c>
      <c s="29" t="s">
        <v>1051</v>
      </c>
      <c s="25" t="s">
        <v>47</v>
      </c>
      <c s="30" t="s">
        <v>1052</v>
      </c>
      <c s="31" t="s">
        <v>117</v>
      </c>
      <c s="32">
        <v>110.967</v>
      </c>
      <c s="33">
        <v>0</v>
      </c>
      <c s="33">
        <f>ROUND(ROUND(H150,2)*ROUND(G150,3),2)</f>
      </c>
      <c r="O150">
        <f>(I150*21)/100</f>
      </c>
      <c t="s">
        <v>23</v>
      </c>
    </row>
    <row r="151" spans="1:5" ht="12.75">
      <c r="A151" s="34" t="s">
        <v>50</v>
      </c>
      <c r="E151" s="35" t="s">
        <v>1053</v>
      </c>
    </row>
    <row r="152" spans="1:5" ht="12.75">
      <c r="A152" s="36" t="s">
        <v>52</v>
      </c>
      <c r="E152" s="37" t="s">
        <v>1044</v>
      </c>
    </row>
    <row r="153" spans="1:5" ht="25.5">
      <c r="A153" t="s">
        <v>53</v>
      </c>
      <c r="E153" s="35" t="s">
        <v>377</v>
      </c>
    </row>
    <row r="154" spans="1:18" ht="12.75" customHeight="1">
      <c r="A154" s="6" t="s">
        <v>43</v>
      </c>
      <c s="6"/>
      <c s="40" t="s">
        <v>74</v>
      </c>
      <c s="6"/>
      <c s="27" t="s">
        <v>389</v>
      </c>
      <c s="6"/>
      <c s="6"/>
      <c s="6"/>
      <c s="41">
        <f>0+Q154</f>
      </c>
      <c r="O154">
        <f>0+R154</f>
      </c>
      <c r="Q154">
        <f>0+I155+I159+I163+I167+I171</f>
      </c>
      <c>
        <f>0+O155+O159+O163+O167+O171</f>
      </c>
    </row>
    <row r="155" spans="1:16" ht="25.5">
      <c r="A155" s="25" t="s">
        <v>45</v>
      </c>
      <c s="29" t="s">
        <v>294</v>
      </c>
      <c s="29" t="s">
        <v>397</v>
      </c>
      <c s="25" t="s">
        <v>47</v>
      </c>
      <c s="30" t="s">
        <v>398</v>
      </c>
      <c s="31" t="s">
        <v>117</v>
      </c>
      <c s="32">
        <v>87.972</v>
      </c>
      <c s="33">
        <v>0</v>
      </c>
      <c s="33">
        <f>ROUND(ROUND(H155,2)*ROUND(G155,3),2)</f>
      </c>
      <c r="O155">
        <f>(I155*21)/100</f>
      </c>
      <c t="s">
        <v>23</v>
      </c>
    </row>
    <row r="156" spans="1:5" ht="12.75">
      <c r="A156" s="34" t="s">
        <v>50</v>
      </c>
      <c r="E156" s="35" t="s">
        <v>1054</v>
      </c>
    </row>
    <row r="157" spans="1:5" ht="12.75">
      <c r="A157" s="36" t="s">
        <v>52</v>
      </c>
      <c r="E157" s="37" t="s">
        <v>988</v>
      </c>
    </row>
    <row r="158" spans="1:5" ht="191.25">
      <c r="A158" t="s">
        <v>53</v>
      </c>
      <c r="E158" s="35" t="s">
        <v>395</v>
      </c>
    </row>
    <row r="159" spans="1:16" ht="25.5">
      <c r="A159" s="25" t="s">
        <v>45</v>
      </c>
      <c s="29" t="s">
        <v>299</v>
      </c>
      <c s="29" t="s">
        <v>1055</v>
      </c>
      <c s="25" t="s">
        <v>47</v>
      </c>
      <c s="30" t="s">
        <v>1056</v>
      </c>
      <c s="31" t="s">
        <v>117</v>
      </c>
      <c s="32">
        <v>157.001</v>
      </c>
      <c s="33">
        <v>0</v>
      </c>
      <c s="33">
        <f>ROUND(ROUND(H159,2)*ROUND(G159,3),2)</f>
      </c>
      <c r="O159">
        <f>(I159*21)/100</f>
      </c>
      <c t="s">
        <v>23</v>
      </c>
    </row>
    <row r="160" spans="1:5" ht="12.75">
      <c r="A160" s="34" t="s">
        <v>50</v>
      </c>
      <c r="E160" s="35" t="s">
        <v>1057</v>
      </c>
    </row>
    <row r="161" spans="1:5" ht="12.75">
      <c r="A161" s="36" t="s">
        <v>52</v>
      </c>
      <c r="E161" s="37" t="s">
        <v>1058</v>
      </c>
    </row>
    <row r="162" spans="1:5" ht="204">
      <c r="A162" t="s">
        <v>53</v>
      </c>
      <c r="E162" s="35" t="s">
        <v>1059</v>
      </c>
    </row>
    <row r="163" spans="1:16" ht="12.75">
      <c r="A163" s="25" t="s">
        <v>45</v>
      </c>
      <c s="29" t="s">
        <v>304</v>
      </c>
      <c s="29" t="s">
        <v>1060</v>
      </c>
      <c s="25" t="s">
        <v>47</v>
      </c>
      <c s="30" t="s">
        <v>1061</v>
      </c>
      <c s="31" t="s">
        <v>117</v>
      </c>
      <c s="32">
        <v>15.98</v>
      </c>
      <c s="33">
        <v>0</v>
      </c>
      <c s="33">
        <f>ROUND(ROUND(H163,2)*ROUND(G163,3),2)</f>
      </c>
      <c r="O163">
        <f>(I163*21)/100</f>
      </c>
      <c t="s">
        <v>23</v>
      </c>
    </row>
    <row r="164" spans="1:5" ht="12.75">
      <c r="A164" s="34" t="s">
        <v>50</v>
      </c>
      <c r="E164" s="35" t="s">
        <v>1062</v>
      </c>
    </row>
    <row r="165" spans="1:5" ht="12.75">
      <c r="A165" s="36" t="s">
        <v>52</v>
      </c>
      <c r="E165" s="37" t="s">
        <v>1063</v>
      </c>
    </row>
    <row r="166" spans="1:5" ht="38.25">
      <c r="A166" t="s">
        <v>53</v>
      </c>
      <c r="E166" s="35" t="s">
        <v>1064</v>
      </c>
    </row>
    <row r="167" spans="1:16" ht="12.75">
      <c r="A167" s="25" t="s">
        <v>45</v>
      </c>
      <c s="29" t="s">
        <v>307</v>
      </c>
      <c s="29" t="s">
        <v>1065</v>
      </c>
      <c s="25" t="s">
        <v>47</v>
      </c>
      <c s="30" t="s">
        <v>1066</v>
      </c>
      <c s="31" t="s">
        <v>117</v>
      </c>
      <c s="32">
        <v>7.52</v>
      </c>
      <c s="33">
        <v>0</v>
      </c>
      <c s="33">
        <f>ROUND(ROUND(H167,2)*ROUND(G167,3),2)</f>
      </c>
      <c r="O167">
        <f>(I167*21)/100</f>
      </c>
      <c t="s">
        <v>23</v>
      </c>
    </row>
    <row r="168" spans="1:5" ht="12.75">
      <c r="A168" s="34" t="s">
        <v>50</v>
      </c>
      <c r="E168" s="35" t="s">
        <v>1067</v>
      </c>
    </row>
    <row r="169" spans="1:5" ht="12.75">
      <c r="A169" s="36" t="s">
        <v>52</v>
      </c>
      <c r="E169" s="37" t="s">
        <v>1068</v>
      </c>
    </row>
    <row r="170" spans="1:5" ht="51">
      <c r="A170" t="s">
        <v>53</v>
      </c>
      <c r="E170" s="35" t="s">
        <v>1069</v>
      </c>
    </row>
    <row r="171" spans="1:16" ht="12.75">
      <c r="A171" s="25" t="s">
        <v>45</v>
      </c>
      <c s="29" t="s">
        <v>313</v>
      </c>
      <c s="29" t="s">
        <v>1070</v>
      </c>
      <c s="25" t="s">
        <v>47</v>
      </c>
      <c s="30" t="s">
        <v>1071</v>
      </c>
      <c s="31" t="s">
        <v>117</v>
      </c>
      <c s="32">
        <v>5.64</v>
      </c>
      <c s="33">
        <v>0</v>
      </c>
      <c s="33">
        <f>ROUND(ROUND(H171,2)*ROUND(G171,3),2)</f>
      </c>
      <c r="O171">
        <f>(I171*21)/100</f>
      </c>
      <c t="s">
        <v>23</v>
      </c>
    </row>
    <row r="172" spans="1:5" ht="12.75">
      <c r="A172" s="34" t="s">
        <v>50</v>
      </c>
      <c r="E172" s="35" t="s">
        <v>1072</v>
      </c>
    </row>
    <row r="173" spans="1:5" ht="12.75">
      <c r="A173" s="36" t="s">
        <v>52</v>
      </c>
      <c r="E173" s="37" t="s">
        <v>1073</v>
      </c>
    </row>
    <row r="174" spans="1:5" ht="51">
      <c r="A174" t="s">
        <v>53</v>
      </c>
      <c r="E174" s="35" t="s">
        <v>1069</v>
      </c>
    </row>
    <row r="175" spans="1:18" ht="12.75" customHeight="1">
      <c r="A175" s="6" t="s">
        <v>43</v>
      </c>
      <c s="6"/>
      <c s="40" t="s">
        <v>79</v>
      </c>
      <c s="6"/>
      <c s="27" t="s">
        <v>400</v>
      </c>
      <c s="6"/>
      <c s="6"/>
      <c s="6"/>
      <c s="41">
        <f>0+Q175</f>
      </c>
      <c r="O175">
        <f>0+R175</f>
      </c>
      <c r="Q175">
        <f>0+I176+I180+I184+I188</f>
      </c>
      <c>
        <f>0+O176+O180+O184+O188</f>
      </c>
    </row>
    <row r="176" spans="1:16" ht="12.75">
      <c r="A176" s="25" t="s">
        <v>45</v>
      </c>
      <c s="29" t="s">
        <v>320</v>
      </c>
      <c s="29" t="s">
        <v>1074</v>
      </c>
      <c s="25" t="s">
        <v>47</v>
      </c>
      <c s="30" t="s">
        <v>1075</v>
      </c>
      <c s="31" t="s">
        <v>123</v>
      </c>
      <c s="32">
        <v>1.8</v>
      </c>
      <c s="33">
        <v>0</v>
      </c>
      <c s="33">
        <f>ROUND(ROUND(H176,2)*ROUND(G176,3),2)</f>
      </c>
      <c r="O176">
        <f>(I176*21)/100</f>
      </c>
      <c t="s">
        <v>23</v>
      </c>
    </row>
    <row r="177" spans="1:5" ht="12.75">
      <c r="A177" s="34" t="s">
        <v>50</v>
      </c>
      <c r="E177" s="35" t="s">
        <v>1076</v>
      </c>
    </row>
    <row r="178" spans="1:5" ht="12.75">
      <c r="A178" s="36" t="s">
        <v>52</v>
      </c>
      <c r="E178" s="37" t="s">
        <v>1077</v>
      </c>
    </row>
    <row r="179" spans="1:5" ht="255">
      <c r="A179" t="s">
        <v>53</v>
      </c>
      <c r="E179" s="35" t="s">
        <v>1078</v>
      </c>
    </row>
    <row r="180" spans="1:16" ht="12.75">
      <c r="A180" s="25" t="s">
        <v>45</v>
      </c>
      <c s="29" t="s">
        <v>326</v>
      </c>
      <c s="29" t="s">
        <v>1079</v>
      </c>
      <c s="25" t="s">
        <v>47</v>
      </c>
      <c s="30" t="s">
        <v>1080</v>
      </c>
      <c s="31" t="s">
        <v>123</v>
      </c>
      <c s="32">
        <v>24.7</v>
      </c>
      <c s="33">
        <v>0</v>
      </c>
      <c s="33">
        <f>ROUND(ROUND(H180,2)*ROUND(G180,3),2)</f>
      </c>
      <c r="O180">
        <f>(I180*21)/100</f>
      </c>
      <c t="s">
        <v>23</v>
      </c>
    </row>
    <row r="181" spans="1:5" ht="12.75">
      <c r="A181" s="34" t="s">
        <v>50</v>
      </c>
      <c r="E181" s="35" t="s">
        <v>1081</v>
      </c>
    </row>
    <row r="182" spans="1:5" ht="12.75">
      <c r="A182" s="36" t="s">
        <v>52</v>
      </c>
      <c r="E182" s="37" t="s">
        <v>1082</v>
      </c>
    </row>
    <row r="183" spans="1:5" ht="242.25">
      <c r="A183" t="s">
        <v>53</v>
      </c>
      <c r="E183" s="35" t="s">
        <v>406</v>
      </c>
    </row>
    <row r="184" spans="1:16" ht="12.75">
      <c r="A184" s="25" t="s">
        <v>45</v>
      </c>
      <c s="29" t="s">
        <v>332</v>
      </c>
      <c s="29" t="s">
        <v>1083</v>
      </c>
      <c s="25" t="s">
        <v>47</v>
      </c>
      <c s="30" t="s">
        <v>1084</v>
      </c>
      <c s="31" t="s">
        <v>123</v>
      </c>
      <c s="32">
        <v>18.32</v>
      </c>
      <c s="33">
        <v>0</v>
      </c>
      <c s="33">
        <f>ROUND(ROUND(H184,2)*ROUND(G184,3),2)</f>
      </c>
      <c r="O184">
        <f>(I184*21)/100</f>
      </c>
      <c t="s">
        <v>23</v>
      </c>
    </row>
    <row r="185" spans="1:5" ht="12.75">
      <c r="A185" s="34" t="s">
        <v>50</v>
      </c>
      <c r="E185" s="35" t="s">
        <v>1085</v>
      </c>
    </row>
    <row r="186" spans="1:5" ht="12.75">
      <c r="A186" s="36" t="s">
        <v>52</v>
      </c>
      <c r="E186" s="37" t="s">
        <v>1086</v>
      </c>
    </row>
    <row r="187" spans="1:5" ht="242.25">
      <c r="A187" t="s">
        <v>53</v>
      </c>
      <c r="E187" s="35" t="s">
        <v>1087</v>
      </c>
    </row>
    <row r="188" spans="1:16" ht="12.75">
      <c r="A188" s="25" t="s">
        <v>45</v>
      </c>
      <c s="29" t="s">
        <v>339</v>
      </c>
      <c s="29" t="s">
        <v>1088</v>
      </c>
      <c s="25" t="s">
        <v>47</v>
      </c>
      <c s="30" t="s">
        <v>1089</v>
      </c>
      <c s="31" t="s">
        <v>123</v>
      </c>
      <c s="32">
        <v>1.4</v>
      </c>
      <c s="33">
        <v>0</v>
      </c>
      <c s="33">
        <f>ROUND(ROUND(H188,2)*ROUND(G188,3),2)</f>
      </c>
      <c r="O188">
        <f>(I188*21)/100</f>
      </c>
      <c t="s">
        <v>23</v>
      </c>
    </row>
    <row r="189" spans="1:5" ht="12.75">
      <c r="A189" s="34" t="s">
        <v>50</v>
      </c>
      <c r="E189" s="35" t="s">
        <v>1090</v>
      </c>
    </row>
    <row r="190" spans="1:5" ht="12.75">
      <c r="A190" s="36" t="s">
        <v>52</v>
      </c>
      <c r="E190" s="37" t="s">
        <v>1091</v>
      </c>
    </row>
    <row r="191" spans="1:5" ht="242.25">
      <c r="A191" t="s">
        <v>53</v>
      </c>
      <c r="E191" s="35" t="s">
        <v>1087</v>
      </c>
    </row>
    <row r="192" spans="1:18" ht="12.75" customHeight="1">
      <c r="A192" s="6" t="s">
        <v>43</v>
      </c>
      <c s="6"/>
      <c s="40" t="s">
        <v>40</v>
      </c>
      <c s="6"/>
      <c s="27" t="s">
        <v>412</v>
      </c>
      <c s="6"/>
      <c s="6"/>
      <c s="6"/>
      <c s="41">
        <f>0+Q192</f>
      </c>
      <c r="O192">
        <f>0+R192</f>
      </c>
      <c r="Q192">
        <f>0+I193+I197+I201+I205+I209+I213+I217+I221</f>
      </c>
      <c>
        <f>0+O193+O197+O201+O205+O209+O213+O217+O221</f>
      </c>
    </row>
    <row r="193" spans="1:16" ht="12.75">
      <c r="A193" s="25" t="s">
        <v>45</v>
      </c>
      <c s="29" t="s">
        <v>345</v>
      </c>
      <c s="29" t="s">
        <v>1092</v>
      </c>
      <c s="25" t="s">
        <v>47</v>
      </c>
      <c s="30" t="s">
        <v>1093</v>
      </c>
      <c s="31" t="s">
        <v>123</v>
      </c>
      <c s="32">
        <v>38.8</v>
      </c>
      <c s="33">
        <v>0</v>
      </c>
      <c s="33">
        <f>ROUND(ROUND(H193,2)*ROUND(G193,3),2)</f>
      </c>
      <c r="O193">
        <f>(I193*21)/100</f>
      </c>
      <c t="s">
        <v>23</v>
      </c>
    </row>
    <row r="194" spans="1:5" ht="12.75">
      <c r="A194" s="34" t="s">
        <v>50</v>
      </c>
      <c r="E194" s="35" t="s">
        <v>47</v>
      </c>
    </row>
    <row r="195" spans="1:5" ht="12.75">
      <c r="A195" s="36" t="s">
        <v>52</v>
      </c>
      <c r="E195" s="37" t="s">
        <v>1094</v>
      </c>
    </row>
    <row r="196" spans="1:5" ht="114.75">
      <c r="A196" t="s">
        <v>53</v>
      </c>
      <c r="E196" s="35" t="s">
        <v>1095</v>
      </c>
    </row>
    <row r="197" spans="1:16" ht="12.75">
      <c r="A197" s="25" t="s">
        <v>45</v>
      </c>
      <c s="29" t="s">
        <v>350</v>
      </c>
      <c s="29" t="s">
        <v>1096</v>
      </c>
      <c s="25" t="s">
        <v>47</v>
      </c>
      <c s="30" t="s">
        <v>1097</v>
      </c>
      <c s="31" t="s">
        <v>72</v>
      </c>
      <c s="32">
        <v>14</v>
      </c>
      <c s="33">
        <v>0</v>
      </c>
      <c s="33">
        <f>ROUND(ROUND(H197,2)*ROUND(G197,3),2)</f>
      </c>
      <c r="O197">
        <f>(I197*21)/100</f>
      </c>
      <c t="s">
        <v>23</v>
      </c>
    </row>
    <row r="198" spans="1:5" ht="12.75">
      <c r="A198" s="34" t="s">
        <v>50</v>
      </c>
      <c r="E198" s="35" t="s">
        <v>1098</v>
      </c>
    </row>
    <row r="199" spans="1:5" ht="12.75">
      <c r="A199" s="36" t="s">
        <v>52</v>
      </c>
      <c r="E199" s="37" t="s">
        <v>1099</v>
      </c>
    </row>
    <row r="200" spans="1:5" ht="38.25">
      <c r="A200" t="s">
        <v>53</v>
      </c>
      <c r="E200" s="35" t="s">
        <v>1100</v>
      </c>
    </row>
    <row r="201" spans="1:16" ht="12.75">
      <c r="A201" s="25" t="s">
        <v>45</v>
      </c>
      <c s="29" t="s">
        <v>356</v>
      </c>
      <c s="29" t="s">
        <v>1101</v>
      </c>
      <c s="25" t="s">
        <v>47</v>
      </c>
      <c s="30" t="s">
        <v>1102</v>
      </c>
      <c s="31" t="s">
        <v>123</v>
      </c>
      <c s="32">
        <v>37.469</v>
      </c>
      <c s="33">
        <v>0</v>
      </c>
      <c s="33">
        <f>ROUND(ROUND(H201,2)*ROUND(G201,3),2)</f>
      </c>
      <c r="O201">
        <f>(I201*21)/100</f>
      </c>
      <c t="s">
        <v>23</v>
      </c>
    </row>
    <row r="202" spans="1:5" ht="25.5">
      <c r="A202" s="34" t="s">
        <v>50</v>
      </c>
      <c r="E202" s="35" t="s">
        <v>1103</v>
      </c>
    </row>
    <row r="203" spans="1:5" ht="51">
      <c r="A203" s="36" t="s">
        <v>52</v>
      </c>
      <c r="E203" s="37" t="s">
        <v>1104</v>
      </c>
    </row>
    <row r="204" spans="1:5" ht="51">
      <c r="A204" t="s">
        <v>53</v>
      </c>
      <c r="E204" s="35" t="s">
        <v>498</v>
      </c>
    </row>
    <row r="205" spans="1:16" ht="12.75">
      <c r="A205" s="25" t="s">
        <v>45</v>
      </c>
      <c s="29" t="s">
        <v>361</v>
      </c>
      <c s="29" t="s">
        <v>494</v>
      </c>
      <c s="25" t="s">
        <v>47</v>
      </c>
      <c s="30" t="s">
        <v>495</v>
      </c>
      <c s="31" t="s">
        <v>123</v>
      </c>
      <c s="32">
        <v>12</v>
      </c>
      <c s="33">
        <v>0</v>
      </c>
      <c s="33">
        <f>ROUND(ROUND(H205,2)*ROUND(G205,3),2)</f>
      </c>
      <c r="O205">
        <f>(I205*21)/100</f>
      </c>
      <c t="s">
        <v>23</v>
      </c>
    </row>
    <row r="206" spans="1:5" ht="25.5">
      <c r="A206" s="34" t="s">
        <v>50</v>
      </c>
      <c r="E206" s="35" t="s">
        <v>1105</v>
      </c>
    </row>
    <row r="207" spans="1:5" ht="12.75">
      <c r="A207" s="36" t="s">
        <v>52</v>
      </c>
      <c r="E207" s="37" t="s">
        <v>1106</v>
      </c>
    </row>
    <row r="208" spans="1:5" ht="51">
      <c r="A208" t="s">
        <v>53</v>
      </c>
      <c r="E208" s="35" t="s">
        <v>498</v>
      </c>
    </row>
    <row r="209" spans="1:16" ht="12.75">
      <c r="A209" s="25" t="s">
        <v>45</v>
      </c>
      <c s="29" t="s">
        <v>366</v>
      </c>
      <c s="29" t="s">
        <v>1107</v>
      </c>
      <c s="25" t="s">
        <v>47</v>
      </c>
      <c s="30" t="s">
        <v>1108</v>
      </c>
      <c s="31" t="s">
        <v>129</v>
      </c>
      <c s="32">
        <v>0.043</v>
      </c>
      <c s="33">
        <v>0</v>
      </c>
      <c s="33">
        <f>ROUND(ROUND(H209,2)*ROUND(G209,3),2)</f>
      </c>
      <c r="O209">
        <f>(I209*21)/100</f>
      </c>
      <c t="s">
        <v>23</v>
      </c>
    </row>
    <row r="210" spans="1:5" ht="25.5">
      <c r="A210" s="34" t="s">
        <v>50</v>
      </c>
      <c r="E210" s="35" t="s">
        <v>1109</v>
      </c>
    </row>
    <row r="211" spans="1:5" ht="51">
      <c r="A211" s="36" t="s">
        <v>52</v>
      </c>
      <c r="E211" s="37" t="s">
        <v>1110</v>
      </c>
    </row>
    <row r="212" spans="1:5" ht="38.25">
      <c r="A212" t="s">
        <v>53</v>
      </c>
      <c r="E212" s="35" t="s">
        <v>514</v>
      </c>
    </row>
    <row r="213" spans="1:16" ht="12.75">
      <c r="A213" s="25" t="s">
        <v>45</v>
      </c>
      <c s="29" t="s">
        <v>372</v>
      </c>
      <c s="29" t="s">
        <v>1111</v>
      </c>
      <c s="25" t="s">
        <v>47</v>
      </c>
      <c s="30" t="s">
        <v>1112</v>
      </c>
      <c s="31" t="s">
        <v>123</v>
      </c>
      <c s="32">
        <v>12.4</v>
      </c>
      <c s="33">
        <v>0</v>
      </c>
      <c s="33">
        <f>ROUND(ROUND(H213,2)*ROUND(G213,3),2)</f>
      </c>
      <c r="O213">
        <f>(I213*21)/100</f>
      </c>
      <c t="s">
        <v>23</v>
      </c>
    </row>
    <row r="214" spans="1:5" ht="12.75">
      <c r="A214" s="34" t="s">
        <v>50</v>
      </c>
      <c r="E214" s="35" t="s">
        <v>1113</v>
      </c>
    </row>
    <row r="215" spans="1:5" ht="12.75">
      <c r="A215" s="36" t="s">
        <v>52</v>
      </c>
      <c r="E215" s="37" t="s">
        <v>1114</v>
      </c>
    </row>
    <row r="216" spans="1:5" ht="25.5">
      <c r="A216" t="s">
        <v>53</v>
      </c>
      <c r="E216" s="35" t="s">
        <v>1115</v>
      </c>
    </row>
    <row r="217" spans="1:16" ht="12.75">
      <c r="A217" s="25" t="s">
        <v>45</v>
      </c>
      <c s="29" t="s">
        <v>378</v>
      </c>
      <c s="29" t="s">
        <v>1116</v>
      </c>
      <c s="25" t="s">
        <v>47</v>
      </c>
      <c s="30" t="s">
        <v>1117</v>
      </c>
      <c s="31" t="s">
        <v>72</v>
      </c>
      <c s="32">
        <v>1</v>
      </c>
      <c s="33">
        <v>0</v>
      </c>
      <c s="33">
        <f>ROUND(ROUND(H217,2)*ROUND(G217,3),2)</f>
      </c>
      <c r="O217">
        <f>(I217*21)/100</f>
      </c>
      <c t="s">
        <v>23</v>
      </c>
    </row>
    <row r="218" spans="1:5" ht="25.5">
      <c r="A218" s="34" t="s">
        <v>50</v>
      </c>
      <c r="E218" s="35" t="s">
        <v>1118</v>
      </c>
    </row>
    <row r="219" spans="1:5" ht="12.75">
      <c r="A219" s="36" t="s">
        <v>52</v>
      </c>
      <c r="E219" s="37" t="s">
        <v>905</v>
      </c>
    </row>
    <row r="220" spans="1:5" ht="267.75">
      <c r="A220" t="s">
        <v>53</v>
      </c>
      <c r="E220" s="35" t="s">
        <v>1119</v>
      </c>
    </row>
    <row r="221" spans="1:16" ht="12.75">
      <c r="A221" s="25" t="s">
        <v>45</v>
      </c>
      <c s="29" t="s">
        <v>384</v>
      </c>
      <c s="29" t="s">
        <v>1120</v>
      </c>
      <c s="25" t="s">
        <v>47</v>
      </c>
      <c s="30" t="s">
        <v>1121</v>
      </c>
      <c s="31" t="s">
        <v>72</v>
      </c>
      <c s="32">
        <v>1</v>
      </c>
      <c s="33">
        <v>0</v>
      </c>
      <c s="33">
        <f>ROUND(ROUND(H221,2)*ROUND(G221,3),2)</f>
      </c>
      <c r="O221">
        <f>(I221*21)/100</f>
      </c>
      <c t="s">
        <v>23</v>
      </c>
    </row>
    <row r="222" spans="1:5" ht="25.5">
      <c r="A222" s="34" t="s">
        <v>50</v>
      </c>
      <c r="E222" s="35" t="s">
        <v>1122</v>
      </c>
    </row>
    <row r="223" spans="1:5" ht="12.75">
      <c r="A223" s="36" t="s">
        <v>52</v>
      </c>
      <c r="E223" s="37" t="s">
        <v>905</v>
      </c>
    </row>
    <row r="224" spans="1:5" ht="267.75">
      <c r="A224" t="s">
        <v>53</v>
      </c>
      <c r="E224" s="35" t="s">
        <v>1123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0+O8+O37+O54</f>
      </c>
      <c t="s">
        <v>22</v>
      </c>
    </row>
    <row r="3" spans="1:16" ht="15" customHeight="1">
      <c r="A3" t="s">
        <v>12</v>
      </c>
      <c s="12" t="s">
        <v>14</v>
      </c>
      <c s="13" t="s">
        <v>15</v>
      </c>
      <c s="1"/>
      <c s="14" t="s">
        <v>16</v>
      </c>
      <c s="1"/>
      <c s="9"/>
      <c s="8" t="s">
        <v>1124</v>
      </c>
      <c s="38">
        <f>0+I8+I37+I54</f>
      </c>
      <c r="O3" t="s">
        <v>19</v>
      </c>
      <c t="s">
        <v>23</v>
      </c>
    </row>
    <row r="4" spans="1:16" ht="15" customHeight="1">
      <c r="A4" t="s">
        <v>17</v>
      </c>
      <c s="16" t="s">
        <v>18</v>
      </c>
      <c s="17" t="s">
        <v>1124</v>
      </c>
      <c s="6"/>
      <c s="18" t="s">
        <v>1125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1126</v>
      </c>
    </row>
    <row r="11" spans="1:5" ht="12.75">
      <c r="A11" s="36" t="s">
        <v>52</v>
      </c>
      <c r="E11" s="37" t="s">
        <v>1127</v>
      </c>
    </row>
    <row r="12" spans="1:5" ht="306">
      <c r="A12" t="s">
        <v>53</v>
      </c>
      <c r="E12" s="35" t="s">
        <v>137</v>
      </c>
    </row>
    <row r="13" spans="1:16" ht="12.75">
      <c r="A13" s="25" t="s">
        <v>45</v>
      </c>
      <c s="29" t="s">
        <v>23</v>
      </c>
      <c s="29" t="s">
        <v>133</v>
      </c>
      <c s="25" t="s">
        <v>23</v>
      </c>
      <c s="30" t="s">
        <v>134</v>
      </c>
      <c s="31" t="s">
        <v>129</v>
      </c>
      <c s="32">
        <v>36.52</v>
      </c>
      <c s="33">
        <v>0</v>
      </c>
      <c s="33">
        <f>ROUND(ROUND(H13,2)*ROUND(G13,3),2)</f>
      </c>
      <c r="O13">
        <f>(I13*21)/100</f>
      </c>
      <c t="s">
        <v>23</v>
      </c>
    </row>
    <row r="14" spans="1:5" ht="12.75">
      <c r="A14" s="34" t="s">
        <v>50</v>
      </c>
      <c r="E14" s="35" t="s">
        <v>732</v>
      </c>
    </row>
    <row r="15" spans="1:5" ht="12.75">
      <c r="A15" s="36" t="s">
        <v>52</v>
      </c>
      <c r="E15" s="37" t="s">
        <v>1128</v>
      </c>
    </row>
    <row r="16" spans="1:5" ht="306">
      <c r="A16" t="s">
        <v>53</v>
      </c>
      <c r="E16" s="35" t="s">
        <v>137</v>
      </c>
    </row>
    <row r="17" spans="1:16" ht="12.75">
      <c r="A17" s="25" t="s">
        <v>45</v>
      </c>
      <c s="29" t="s">
        <v>22</v>
      </c>
      <c s="29" t="s">
        <v>808</v>
      </c>
      <c s="25" t="s">
        <v>47</v>
      </c>
      <c s="30" t="s">
        <v>809</v>
      </c>
      <c s="31" t="s">
        <v>129</v>
      </c>
      <c s="32">
        <v>121.22</v>
      </c>
      <c s="33">
        <v>0</v>
      </c>
      <c s="33">
        <f>ROUND(ROUND(H17,2)*ROUND(G17,3),2)</f>
      </c>
      <c r="O17">
        <f>(I17*21)/100</f>
      </c>
      <c t="s">
        <v>23</v>
      </c>
    </row>
    <row r="18" spans="1:5" ht="76.5">
      <c r="A18" s="34" t="s">
        <v>50</v>
      </c>
      <c r="E18" s="35" t="s">
        <v>130</v>
      </c>
    </row>
    <row r="19" spans="1:5" ht="12.75">
      <c r="A19" s="36" t="s">
        <v>52</v>
      </c>
      <c r="E19" s="37" t="s">
        <v>1129</v>
      </c>
    </row>
    <row r="20" spans="1:5" ht="318.75">
      <c r="A20" t="s">
        <v>53</v>
      </c>
      <c r="E20" s="35" t="s">
        <v>143</v>
      </c>
    </row>
    <row r="21" spans="1:16" ht="12.75">
      <c r="A21" s="25" t="s">
        <v>45</v>
      </c>
      <c s="29" t="s">
        <v>33</v>
      </c>
      <c s="29" t="s">
        <v>156</v>
      </c>
      <c s="25" t="s">
        <v>47</v>
      </c>
      <c s="30" t="s">
        <v>157</v>
      </c>
      <c s="31" t="s">
        <v>129</v>
      </c>
      <c s="32">
        <v>121.22</v>
      </c>
      <c s="33">
        <v>0</v>
      </c>
      <c s="33">
        <f>ROUND(ROUND(H21,2)*ROUND(G21,3),2)</f>
      </c>
      <c r="O21">
        <f>(I21*21)/100</f>
      </c>
      <c t="s">
        <v>23</v>
      </c>
    </row>
    <row r="22" spans="1:5" ht="12.75">
      <c r="A22" s="34" t="s">
        <v>50</v>
      </c>
      <c r="E22" s="35" t="s">
        <v>885</v>
      </c>
    </row>
    <row r="23" spans="1:5" ht="12.75">
      <c r="A23" s="36" t="s">
        <v>52</v>
      </c>
      <c r="E23" s="37" t="s">
        <v>1130</v>
      </c>
    </row>
    <row r="24" spans="1:5" ht="191.25">
      <c r="A24" t="s">
        <v>53</v>
      </c>
      <c r="E24" s="35" t="s">
        <v>160</v>
      </c>
    </row>
    <row r="25" spans="1:16" ht="12.75">
      <c r="A25" s="25" t="s">
        <v>45</v>
      </c>
      <c s="29" t="s">
        <v>35</v>
      </c>
      <c s="29" t="s">
        <v>557</v>
      </c>
      <c s="25" t="s">
        <v>47</v>
      </c>
      <c s="30" t="s">
        <v>558</v>
      </c>
      <c s="31" t="s">
        <v>129</v>
      </c>
      <c s="32">
        <v>73.5</v>
      </c>
      <c s="33">
        <v>0</v>
      </c>
      <c s="33">
        <f>ROUND(ROUND(H25,2)*ROUND(G25,3),2)</f>
      </c>
      <c r="O25">
        <f>(I25*21)/100</f>
      </c>
      <c t="s">
        <v>23</v>
      </c>
    </row>
    <row r="26" spans="1:5" ht="12.75">
      <c r="A26" s="34" t="s">
        <v>50</v>
      </c>
      <c r="E26" s="35" t="s">
        <v>1131</v>
      </c>
    </row>
    <row r="27" spans="1:5" ht="12.75">
      <c r="A27" s="36" t="s">
        <v>52</v>
      </c>
      <c r="E27" s="37" t="s">
        <v>1132</v>
      </c>
    </row>
    <row r="28" spans="1:5" ht="229.5">
      <c r="A28" t="s">
        <v>53</v>
      </c>
      <c r="E28" s="35" t="s">
        <v>561</v>
      </c>
    </row>
    <row r="29" spans="1:16" ht="12.75">
      <c r="A29" s="25" t="s">
        <v>45</v>
      </c>
      <c s="29" t="s">
        <v>37</v>
      </c>
      <c s="29" t="s">
        <v>186</v>
      </c>
      <c s="25" t="s">
        <v>47</v>
      </c>
      <c s="30" t="s">
        <v>187</v>
      </c>
      <c s="31" t="s">
        <v>129</v>
      </c>
      <c s="32">
        <v>23.76</v>
      </c>
      <c s="33">
        <v>0</v>
      </c>
      <c s="33">
        <f>ROUND(ROUND(H29,2)*ROUND(G29,3),2)</f>
      </c>
      <c r="O29">
        <f>(I29*21)/100</f>
      </c>
      <c t="s">
        <v>23</v>
      </c>
    </row>
    <row r="30" spans="1:5" ht="12.75">
      <c r="A30" s="34" t="s">
        <v>50</v>
      </c>
      <c r="E30" s="35" t="s">
        <v>47</v>
      </c>
    </row>
    <row r="31" spans="1:5" ht="12.75">
      <c r="A31" s="36" t="s">
        <v>52</v>
      </c>
      <c r="E31" s="37" t="s">
        <v>1133</v>
      </c>
    </row>
    <row r="32" spans="1:5" ht="38.25">
      <c r="A32" t="s">
        <v>53</v>
      </c>
      <c r="E32" s="35" t="s">
        <v>190</v>
      </c>
    </row>
    <row r="33" spans="1:16" ht="12.75">
      <c r="A33" s="25" t="s">
        <v>45</v>
      </c>
      <c s="29" t="s">
        <v>74</v>
      </c>
      <c s="29" t="s">
        <v>192</v>
      </c>
      <c s="25" t="s">
        <v>47</v>
      </c>
      <c s="30" t="s">
        <v>193</v>
      </c>
      <c s="31" t="s">
        <v>129</v>
      </c>
      <c s="32">
        <v>12.76</v>
      </c>
      <c s="33">
        <v>0</v>
      </c>
      <c s="33">
        <f>ROUND(ROUND(H33,2)*ROUND(G33,3),2)</f>
      </c>
      <c r="O33">
        <f>(I33*21)/100</f>
      </c>
      <c t="s">
        <v>23</v>
      </c>
    </row>
    <row r="34" spans="1:5" ht="12.75">
      <c r="A34" s="34" t="s">
        <v>50</v>
      </c>
      <c r="E34" s="35" t="s">
        <v>47</v>
      </c>
    </row>
    <row r="35" spans="1:5" ht="12.75">
      <c r="A35" s="36" t="s">
        <v>52</v>
      </c>
      <c r="E35" s="37" t="s">
        <v>1134</v>
      </c>
    </row>
    <row r="36" spans="1:5" ht="38.25">
      <c r="A36" t="s">
        <v>53</v>
      </c>
      <c r="E36" s="35" t="s">
        <v>195</v>
      </c>
    </row>
    <row r="37" spans="1:18" ht="12.75" customHeight="1">
      <c r="A37" s="6" t="s">
        <v>43</v>
      </c>
      <c s="6"/>
      <c s="40" t="s">
        <v>33</v>
      </c>
      <c s="6"/>
      <c s="27" t="s">
        <v>278</v>
      </c>
      <c s="6"/>
      <c s="6"/>
      <c s="6"/>
      <c s="41">
        <f>0+Q37</f>
      </c>
      <c r="O37">
        <f>0+R37</f>
      </c>
      <c r="Q37">
        <f>0+I38+I42+I46+I50</f>
      </c>
      <c>
        <f>0+O38+O42+O46+O50</f>
      </c>
    </row>
    <row r="38" spans="1:16" ht="12.75">
      <c r="A38" s="25" t="s">
        <v>45</v>
      </c>
      <c s="29" t="s">
        <v>79</v>
      </c>
      <c s="29" t="s">
        <v>285</v>
      </c>
      <c s="25" t="s">
        <v>47</v>
      </c>
      <c s="30" t="s">
        <v>286</v>
      </c>
      <c s="31" t="s">
        <v>129</v>
      </c>
      <c s="32">
        <v>33.682</v>
      </c>
      <c s="33">
        <v>0</v>
      </c>
      <c s="33">
        <f>ROUND(ROUND(H38,2)*ROUND(G38,3),2)</f>
      </c>
      <c r="O38">
        <f>(I38*21)/100</f>
      </c>
      <c t="s">
        <v>23</v>
      </c>
    </row>
    <row r="39" spans="1:5" ht="12.75">
      <c r="A39" s="34" t="s">
        <v>50</v>
      </c>
      <c r="E39" s="35" t="s">
        <v>47</v>
      </c>
    </row>
    <row r="40" spans="1:5" ht="12.75">
      <c r="A40" s="36" t="s">
        <v>52</v>
      </c>
      <c r="E40" s="37" t="s">
        <v>1135</v>
      </c>
    </row>
    <row r="41" spans="1:5" ht="369.75">
      <c r="A41" t="s">
        <v>53</v>
      </c>
      <c r="E41" s="35" t="s">
        <v>273</v>
      </c>
    </row>
    <row r="42" spans="1:16" ht="12.75">
      <c r="A42" s="25" t="s">
        <v>45</v>
      </c>
      <c s="29" t="s">
        <v>40</v>
      </c>
      <c s="29" t="s">
        <v>290</v>
      </c>
      <c s="25" t="s">
        <v>47</v>
      </c>
      <c s="30" t="s">
        <v>291</v>
      </c>
      <c s="31" t="s">
        <v>129</v>
      </c>
      <c s="32">
        <v>22.455</v>
      </c>
      <c s="33">
        <v>0</v>
      </c>
      <c s="33">
        <f>ROUND(ROUND(H42,2)*ROUND(G42,3),2)</f>
      </c>
      <c r="O42">
        <f>(I42*21)/100</f>
      </c>
      <c t="s">
        <v>23</v>
      </c>
    </row>
    <row r="43" spans="1:5" ht="12.75">
      <c r="A43" s="34" t="s">
        <v>50</v>
      </c>
      <c r="E43" s="35" t="s">
        <v>292</v>
      </c>
    </row>
    <row r="44" spans="1:5" ht="12.75">
      <c r="A44" s="36" t="s">
        <v>52</v>
      </c>
      <c r="E44" s="37" t="s">
        <v>1136</v>
      </c>
    </row>
    <row r="45" spans="1:5" ht="38.25">
      <c r="A45" t="s">
        <v>53</v>
      </c>
      <c r="E45" s="35" t="s">
        <v>220</v>
      </c>
    </row>
    <row r="46" spans="1:16" ht="12.75">
      <c r="A46" s="25" t="s">
        <v>45</v>
      </c>
      <c s="29" t="s">
        <v>42</v>
      </c>
      <c s="29" t="s">
        <v>308</v>
      </c>
      <c s="25" t="s">
        <v>47</v>
      </c>
      <c s="30" t="s">
        <v>309</v>
      </c>
      <c s="31" t="s">
        <v>129</v>
      </c>
      <c s="32">
        <v>56.137</v>
      </c>
      <c s="33">
        <v>0</v>
      </c>
      <c s="33">
        <f>ROUND(ROUND(H46,2)*ROUND(G46,3),2)</f>
      </c>
      <c r="O46">
        <f>(I46*21)/100</f>
      </c>
      <c t="s">
        <v>23</v>
      </c>
    </row>
    <row r="47" spans="1:5" ht="12.75">
      <c r="A47" s="34" t="s">
        <v>50</v>
      </c>
      <c r="E47" s="35" t="s">
        <v>1137</v>
      </c>
    </row>
    <row r="48" spans="1:5" ht="12.75">
      <c r="A48" s="36" t="s">
        <v>52</v>
      </c>
      <c r="E48" s="37" t="s">
        <v>1138</v>
      </c>
    </row>
    <row r="49" spans="1:5" ht="102">
      <c r="A49" t="s">
        <v>53</v>
      </c>
      <c r="E49" s="35" t="s">
        <v>312</v>
      </c>
    </row>
    <row r="50" spans="1:16" ht="12.75">
      <c r="A50" s="25" t="s">
        <v>45</v>
      </c>
      <c s="29" t="s">
        <v>91</v>
      </c>
      <c s="29" t="s">
        <v>314</v>
      </c>
      <c s="25" t="s">
        <v>47</v>
      </c>
      <c s="30" t="s">
        <v>315</v>
      </c>
      <c s="31" t="s">
        <v>129</v>
      </c>
      <c s="32">
        <v>15.84</v>
      </c>
      <c s="33">
        <v>0</v>
      </c>
      <c s="33">
        <f>ROUND(ROUND(H50,2)*ROUND(G50,3),2)</f>
      </c>
      <c r="O50">
        <f>(I50*21)/100</f>
      </c>
      <c t="s">
        <v>23</v>
      </c>
    </row>
    <row r="51" spans="1:5" ht="12.75">
      <c r="A51" s="34" t="s">
        <v>50</v>
      </c>
      <c r="E51" s="35" t="s">
        <v>316</v>
      </c>
    </row>
    <row r="52" spans="1:5" ht="12.75">
      <c r="A52" s="36" t="s">
        <v>52</v>
      </c>
      <c r="E52" s="37" t="s">
        <v>1139</v>
      </c>
    </row>
    <row r="53" spans="1:5" ht="357">
      <c r="A53" t="s">
        <v>53</v>
      </c>
      <c r="E53" s="35" t="s">
        <v>318</v>
      </c>
    </row>
    <row r="54" spans="1:18" ht="12.75" customHeight="1">
      <c r="A54" s="6" t="s">
        <v>43</v>
      </c>
      <c s="6"/>
      <c s="40" t="s">
        <v>40</v>
      </c>
      <c s="6"/>
      <c s="27" t="s">
        <v>412</v>
      </c>
      <c s="6"/>
      <c s="6"/>
      <c s="6"/>
      <c s="41">
        <f>0+Q54</f>
      </c>
      <c r="O54">
        <f>0+R54</f>
      </c>
      <c r="Q54">
        <f>0+I55+I59</f>
      </c>
      <c>
        <f>0+O55+O59</f>
      </c>
    </row>
    <row r="55" spans="1:16" ht="12.75">
      <c r="A55" s="25" t="s">
        <v>45</v>
      </c>
      <c s="29" t="s">
        <v>96</v>
      </c>
      <c s="29" t="s">
        <v>1140</v>
      </c>
      <c s="25" t="s">
        <v>47</v>
      </c>
      <c s="30" t="s">
        <v>1141</v>
      </c>
      <c s="31" t="s">
        <v>129</v>
      </c>
      <c s="32">
        <v>30</v>
      </c>
      <c s="33">
        <v>0</v>
      </c>
      <c s="33">
        <f>ROUND(ROUND(H55,2)*ROUND(G55,3),2)</f>
      </c>
      <c r="O55">
        <f>(I55*21)/100</f>
      </c>
      <c t="s">
        <v>23</v>
      </c>
    </row>
    <row r="56" spans="1:5" ht="25.5">
      <c r="A56" s="34" t="s">
        <v>50</v>
      </c>
      <c r="E56" s="35" t="s">
        <v>1142</v>
      </c>
    </row>
    <row r="57" spans="1:5" ht="12.75">
      <c r="A57" s="36" t="s">
        <v>52</v>
      </c>
      <c r="E57" s="37" t="s">
        <v>1143</v>
      </c>
    </row>
    <row r="58" spans="1:5" ht="102">
      <c r="A58" t="s">
        <v>53</v>
      </c>
      <c r="E58" s="35" t="s">
        <v>1144</v>
      </c>
    </row>
    <row r="59" spans="1:16" ht="12.75">
      <c r="A59" s="25" t="s">
        <v>45</v>
      </c>
      <c s="29" t="s">
        <v>101</v>
      </c>
      <c s="29" t="s">
        <v>1145</v>
      </c>
      <c s="25" t="s">
        <v>47</v>
      </c>
      <c s="30" t="s">
        <v>1146</v>
      </c>
      <c s="31" t="s">
        <v>123</v>
      </c>
      <c s="32">
        <v>8</v>
      </c>
      <c s="33">
        <v>0</v>
      </c>
      <c s="33">
        <f>ROUND(ROUND(H59,2)*ROUND(G59,3),2)</f>
      </c>
      <c r="O59">
        <f>(I59*21)/100</f>
      </c>
      <c t="s">
        <v>23</v>
      </c>
    </row>
    <row r="60" spans="1:5" ht="25.5">
      <c r="A60" s="34" t="s">
        <v>50</v>
      </c>
      <c r="E60" s="35" t="s">
        <v>1147</v>
      </c>
    </row>
    <row r="61" spans="1:5" ht="12.75">
      <c r="A61" s="36" t="s">
        <v>52</v>
      </c>
      <c r="E61" s="37" t="s">
        <v>1148</v>
      </c>
    </row>
    <row r="62" spans="1:5" ht="114.75">
      <c r="A62" t="s">
        <v>53</v>
      </c>
      <c r="E62" s="35" t="s">
        <v>1149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0+O8+O37</f>
      </c>
      <c t="s">
        <v>22</v>
      </c>
    </row>
    <row r="3" spans="1:16" ht="15" customHeight="1">
      <c r="A3" t="s">
        <v>12</v>
      </c>
      <c s="12" t="s">
        <v>14</v>
      </c>
      <c s="13" t="s">
        <v>15</v>
      </c>
      <c s="1"/>
      <c s="14" t="s">
        <v>16</v>
      </c>
      <c s="1"/>
      <c s="9"/>
      <c s="8" t="s">
        <v>1150</v>
      </c>
      <c s="38">
        <f>0+I8+I37</f>
      </c>
      <c r="O3" t="s">
        <v>19</v>
      </c>
      <c t="s">
        <v>23</v>
      </c>
    </row>
    <row r="4" spans="1:16" ht="15" customHeight="1">
      <c r="A4" t="s">
        <v>17</v>
      </c>
      <c s="16" t="s">
        <v>18</v>
      </c>
      <c s="17" t="s">
        <v>1150</v>
      </c>
      <c s="6"/>
      <c s="18" t="s">
        <v>1151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f>
      </c>
      <c>
        <f>0+O9+O13+O17+O21+O25+O29+O33</f>
      </c>
    </row>
    <row r="9" spans="1:16" ht="12.75">
      <c r="A9" s="25" t="s">
        <v>45</v>
      </c>
      <c s="29" t="s">
        <v>29</v>
      </c>
      <c s="29" t="s">
        <v>133</v>
      </c>
      <c s="25" t="s">
        <v>29</v>
      </c>
      <c s="30" t="s">
        <v>134</v>
      </c>
      <c s="31" t="s">
        <v>129</v>
      </c>
      <c s="32">
        <v>73.5</v>
      </c>
      <c s="33">
        <v>0</v>
      </c>
      <c s="33">
        <f>ROUND(ROUND(H9,2)*ROUND(G9,3),2)</f>
      </c>
      <c r="O9">
        <f>(I9*21)/100</f>
      </c>
      <c t="s">
        <v>23</v>
      </c>
    </row>
    <row r="10" spans="1:5" ht="12.75">
      <c r="A10" s="34" t="s">
        <v>50</v>
      </c>
      <c r="E10" s="35" t="s">
        <v>1126</v>
      </c>
    </row>
    <row r="11" spans="1:5" ht="12.75">
      <c r="A11" s="36" t="s">
        <v>52</v>
      </c>
      <c r="E11" s="37" t="s">
        <v>1127</v>
      </c>
    </row>
    <row r="12" spans="1:5" ht="306">
      <c r="A12" t="s">
        <v>53</v>
      </c>
      <c r="E12" s="35" t="s">
        <v>137</v>
      </c>
    </row>
    <row r="13" spans="1:16" ht="12.75">
      <c r="A13" s="25" t="s">
        <v>45</v>
      </c>
      <c s="29" t="s">
        <v>23</v>
      </c>
      <c s="29" t="s">
        <v>133</v>
      </c>
      <c s="25" t="s">
        <v>23</v>
      </c>
      <c s="30" t="s">
        <v>134</v>
      </c>
      <c s="31" t="s">
        <v>129</v>
      </c>
      <c s="32">
        <v>41.5</v>
      </c>
      <c s="33">
        <v>0</v>
      </c>
      <c s="33">
        <f>ROUND(ROUND(H13,2)*ROUND(G13,3),2)</f>
      </c>
      <c r="O13">
        <f>(I13*21)/100</f>
      </c>
      <c t="s">
        <v>23</v>
      </c>
    </row>
    <row r="14" spans="1:5" ht="12.75">
      <c r="A14" s="34" t="s">
        <v>50</v>
      </c>
      <c r="E14" s="35" t="s">
        <v>732</v>
      </c>
    </row>
    <row r="15" spans="1:5" ht="12.75">
      <c r="A15" s="36" t="s">
        <v>52</v>
      </c>
      <c r="E15" s="37" t="s">
        <v>1152</v>
      </c>
    </row>
    <row r="16" spans="1:5" ht="306">
      <c r="A16" t="s">
        <v>53</v>
      </c>
      <c r="E16" s="35" t="s">
        <v>137</v>
      </c>
    </row>
    <row r="17" spans="1:16" ht="12.75">
      <c r="A17" s="25" t="s">
        <v>45</v>
      </c>
      <c s="29" t="s">
        <v>22</v>
      </c>
      <c s="29" t="s">
        <v>808</v>
      </c>
      <c s="25" t="s">
        <v>47</v>
      </c>
      <c s="30" t="s">
        <v>809</v>
      </c>
      <c s="31" t="s">
        <v>129</v>
      </c>
      <c s="32">
        <v>373</v>
      </c>
      <c s="33">
        <v>0</v>
      </c>
      <c s="33">
        <f>ROUND(ROUND(H17,2)*ROUND(G17,3),2)</f>
      </c>
      <c r="O17">
        <f>(I17*21)/100</f>
      </c>
      <c t="s">
        <v>23</v>
      </c>
    </row>
    <row r="18" spans="1:5" ht="76.5">
      <c r="A18" s="34" t="s">
        <v>50</v>
      </c>
      <c r="E18" s="35" t="s">
        <v>130</v>
      </c>
    </row>
    <row r="19" spans="1:5" ht="12.75">
      <c r="A19" s="36" t="s">
        <v>52</v>
      </c>
      <c r="E19" s="37" t="s">
        <v>1153</v>
      </c>
    </row>
    <row r="20" spans="1:5" ht="318.75">
      <c r="A20" t="s">
        <v>53</v>
      </c>
      <c r="E20" s="35" t="s">
        <v>143</v>
      </c>
    </row>
    <row r="21" spans="1:16" ht="12.75">
      <c r="A21" s="25" t="s">
        <v>45</v>
      </c>
      <c s="29" t="s">
        <v>33</v>
      </c>
      <c s="29" t="s">
        <v>156</v>
      </c>
      <c s="25" t="s">
        <v>47</v>
      </c>
      <c s="30" t="s">
        <v>157</v>
      </c>
      <c s="31" t="s">
        <v>129</v>
      </c>
      <c s="32">
        <v>373</v>
      </c>
      <c s="33">
        <v>0</v>
      </c>
      <c s="33">
        <f>ROUND(ROUND(H21,2)*ROUND(G21,3),2)</f>
      </c>
      <c r="O21">
        <f>(I21*21)/100</f>
      </c>
      <c t="s">
        <v>23</v>
      </c>
    </row>
    <row r="22" spans="1:5" ht="12.75">
      <c r="A22" s="34" t="s">
        <v>50</v>
      </c>
      <c r="E22" s="35" t="s">
        <v>885</v>
      </c>
    </row>
    <row r="23" spans="1:5" ht="12.75">
      <c r="A23" s="36" t="s">
        <v>52</v>
      </c>
      <c r="E23" s="37" t="s">
        <v>1154</v>
      </c>
    </row>
    <row r="24" spans="1:5" ht="191.25">
      <c r="A24" t="s">
        <v>53</v>
      </c>
      <c r="E24" s="35" t="s">
        <v>160</v>
      </c>
    </row>
    <row r="25" spans="1:16" ht="12.75">
      <c r="A25" s="25" t="s">
        <v>45</v>
      </c>
      <c s="29" t="s">
        <v>35</v>
      </c>
      <c s="29" t="s">
        <v>557</v>
      </c>
      <c s="25" t="s">
        <v>47</v>
      </c>
      <c s="30" t="s">
        <v>558</v>
      </c>
      <c s="31" t="s">
        <v>129</v>
      </c>
      <c s="32">
        <v>73.5</v>
      </c>
      <c s="33">
        <v>0</v>
      </c>
      <c s="33">
        <f>ROUND(ROUND(H25,2)*ROUND(G25,3),2)</f>
      </c>
      <c r="O25">
        <f>(I25*21)/100</f>
      </c>
      <c t="s">
        <v>23</v>
      </c>
    </row>
    <row r="26" spans="1:5" ht="12.75">
      <c r="A26" s="34" t="s">
        <v>50</v>
      </c>
      <c r="E26" s="35" t="s">
        <v>1131</v>
      </c>
    </row>
    <row r="27" spans="1:5" ht="12.75">
      <c r="A27" s="36" t="s">
        <v>52</v>
      </c>
      <c r="E27" s="37" t="s">
        <v>1132</v>
      </c>
    </row>
    <row r="28" spans="1:5" ht="229.5">
      <c r="A28" t="s">
        <v>53</v>
      </c>
      <c r="E28" s="35" t="s">
        <v>561</v>
      </c>
    </row>
    <row r="29" spans="1:16" ht="12.75">
      <c r="A29" s="25" t="s">
        <v>45</v>
      </c>
      <c s="29" t="s">
        <v>37</v>
      </c>
      <c s="29" t="s">
        <v>186</v>
      </c>
      <c s="25" t="s">
        <v>47</v>
      </c>
      <c s="30" t="s">
        <v>187</v>
      </c>
      <c s="31" t="s">
        <v>129</v>
      </c>
      <c s="32">
        <v>31.32</v>
      </c>
      <c s="33">
        <v>0</v>
      </c>
      <c s="33">
        <f>ROUND(ROUND(H29,2)*ROUND(G29,3),2)</f>
      </c>
      <c r="O29">
        <f>(I29*21)/100</f>
      </c>
      <c t="s">
        <v>23</v>
      </c>
    </row>
    <row r="30" spans="1:5" ht="12.75">
      <c r="A30" s="34" t="s">
        <v>50</v>
      </c>
      <c r="E30" s="35" t="s">
        <v>47</v>
      </c>
    </row>
    <row r="31" spans="1:5" ht="12.75">
      <c r="A31" s="36" t="s">
        <v>52</v>
      </c>
      <c r="E31" s="37" t="s">
        <v>1155</v>
      </c>
    </row>
    <row r="32" spans="1:5" ht="38.25">
      <c r="A32" t="s">
        <v>53</v>
      </c>
      <c r="E32" s="35" t="s">
        <v>190</v>
      </c>
    </row>
    <row r="33" spans="1:16" ht="12.75">
      <c r="A33" s="25" t="s">
        <v>45</v>
      </c>
      <c s="29" t="s">
        <v>74</v>
      </c>
      <c s="29" t="s">
        <v>192</v>
      </c>
      <c s="25" t="s">
        <v>47</v>
      </c>
      <c s="30" t="s">
        <v>193</v>
      </c>
      <c s="31" t="s">
        <v>129</v>
      </c>
      <c s="32">
        <v>10.18</v>
      </c>
      <c s="33">
        <v>0</v>
      </c>
      <c s="33">
        <f>ROUND(ROUND(H33,2)*ROUND(G33,3),2)</f>
      </c>
      <c r="O33">
        <f>(I33*21)/100</f>
      </c>
      <c t="s">
        <v>23</v>
      </c>
    </row>
    <row r="34" spans="1:5" ht="12.75">
      <c r="A34" s="34" t="s">
        <v>50</v>
      </c>
      <c r="E34" s="35" t="s">
        <v>47</v>
      </c>
    </row>
    <row r="35" spans="1:5" ht="12.75">
      <c r="A35" s="36" t="s">
        <v>52</v>
      </c>
      <c r="E35" s="37" t="s">
        <v>1156</v>
      </c>
    </row>
    <row r="36" spans="1:5" ht="38.25">
      <c r="A36" t="s">
        <v>53</v>
      </c>
      <c r="E36" s="35" t="s">
        <v>195</v>
      </c>
    </row>
    <row r="37" spans="1:18" ht="12.75" customHeight="1">
      <c r="A37" s="6" t="s">
        <v>43</v>
      </c>
      <c s="6"/>
      <c s="40" t="s">
        <v>33</v>
      </c>
      <c s="6"/>
      <c s="27" t="s">
        <v>278</v>
      </c>
      <c s="6"/>
      <c s="6"/>
      <c s="6"/>
      <c s="41">
        <f>0+Q37</f>
      </c>
      <c r="O37">
        <f>0+R37</f>
      </c>
      <c r="Q37">
        <f>0+I38+I42+I46+I50</f>
      </c>
      <c>
        <f>0+O38+O42+O46+O50</f>
      </c>
    </row>
    <row r="38" spans="1:16" ht="12.75">
      <c r="A38" s="25" t="s">
        <v>45</v>
      </c>
      <c s="29" t="s">
        <v>79</v>
      </c>
      <c s="29" t="s">
        <v>285</v>
      </c>
      <c s="25" t="s">
        <v>47</v>
      </c>
      <c s="30" t="s">
        <v>286</v>
      </c>
      <c s="31" t="s">
        <v>129</v>
      </c>
      <c s="32">
        <v>29.657</v>
      </c>
      <c s="33">
        <v>0</v>
      </c>
      <c s="33">
        <f>ROUND(ROUND(H38,2)*ROUND(G38,3),2)</f>
      </c>
      <c r="O38">
        <f>(I38*21)/100</f>
      </c>
      <c t="s">
        <v>23</v>
      </c>
    </row>
    <row r="39" spans="1:5" ht="12.75">
      <c r="A39" s="34" t="s">
        <v>50</v>
      </c>
      <c r="E39" s="35" t="s">
        <v>47</v>
      </c>
    </row>
    <row r="40" spans="1:5" ht="12.75">
      <c r="A40" s="36" t="s">
        <v>52</v>
      </c>
      <c r="E40" s="37" t="s">
        <v>1157</v>
      </c>
    </row>
    <row r="41" spans="1:5" ht="369.75">
      <c r="A41" t="s">
        <v>53</v>
      </c>
      <c r="E41" s="35" t="s">
        <v>273</v>
      </c>
    </row>
    <row r="42" spans="1:16" ht="12.75">
      <c r="A42" s="25" t="s">
        <v>45</v>
      </c>
      <c s="29" t="s">
        <v>40</v>
      </c>
      <c s="29" t="s">
        <v>290</v>
      </c>
      <c s="25" t="s">
        <v>47</v>
      </c>
      <c s="30" t="s">
        <v>291</v>
      </c>
      <c s="31" t="s">
        <v>129</v>
      </c>
      <c s="32">
        <v>19.771</v>
      </c>
      <c s="33">
        <v>0</v>
      </c>
      <c s="33">
        <f>ROUND(ROUND(H42,2)*ROUND(G42,3),2)</f>
      </c>
      <c r="O42">
        <f>(I42*21)/100</f>
      </c>
      <c t="s">
        <v>23</v>
      </c>
    </row>
    <row r="43" spans="1:5" ht="12.75">
      <c r="A43" s="34" t="s">
        <v>50</v>
      </c>
      <c r="E43" s="35" t="s">
        <v>292</v>
      </c>
    </row>
    <row r="44" spans="1:5" ht="12.75">
      <c r="A44" s="36" t="s">
        <v>52</v>
      </c>
      <c r="E44" s="37" t="s">
        <v>1158</v>
      </c>
    </row>
    <row r="45" spans="1:5" ht="38.25">
      <c r="A45" t="s">
        <v>53</v>
      </c>
      <c r="E45" s="35" t="s">
        <v>220</v>
      </c>
    </row>
    <row r="46" spans="1:16" ht="12.75">
      <c r="A46" s="25" t="s">
        <v>45</v>
      </c>
      <c s="29" t="s">
        <v>42</v>
      </c>
      <c s="29" t="s">
        <v>308</v>
      </c>
      <c s="25" t="s">
        <v>47</v>
      </c>
      <c s="30" t="s">
        <v>309</v>
      </c>
      <c s="31" t="s">
        <v>129</v>
      </c>
      <c s="32">
        <v>49.429</v>
      </c>
      <c s="33">
        <v>0</v>
      </c>
      <c s="33">
        <f>ROUND(ROUND(H46,2)*ROUND(G46,3),2)</f>
      </c>
      <c r="O46">
        <f>(I46*21)/100</f>
      </c>
      <c t="s">
        <v>23</v>
      </c>
    </row>
    <row r="47" spans="1:5" ht="12.75">
      <c r="A47" s="34" t="s">
        <v>50</v>
      </c>
      <c r="E47" s="35" t="s">
        <v>1137</v>
      </c>
    </row>
    <row r="48" spans="1:5" ht="12.75">
      <c r="A48" s="36" t="s">
        <v>52</v>
      </c>
      <c r="E48" s="37" t="s">
        <v>1159</v>
      </c>
    </row>
    <row r="49" spans="1:5" ht="102">
      <c r="A49" t="s">
        <v>53</v>
      </c>
      <c r="E49" s="35" t="s">
        <v>312</v>
      </c>
    </row>
    <row r="50" spans="1:16" ht="12.75">
      <c r="A50" s="25" t="s">
        <v>45</v>
      </c>
      <c s="29" t="s">
        <v>91</v>
      </c>
      <c s="29" t="s">
        <v>314</v>
      </c>
      <c s="25" t="s">
        <v>47</v>
      </c>
      <c s="30" t="s">
        <v>315</v>
      </c>
      <c s="31" t="s">
        <v>129</v>
      </c>
      <c s="32">
        <v>21.024</v>
      </c>
      <c s="33">
        <v>0</v>
      </c>
      <c s="33">
        <f>ROUND(ROUND(H50,2)*ROUND(G50,3),2)</f>
      </c>
      <c r="O50">
        <f>(I50*21)/100</f>
      </c>
      <c t="s">
        <v>23</v>
      </c>
    </row>
    <row r="51" spans="1:5" ht="12.75">
      <c r="A51" s="34" t="s">
        <v>50</v>
      </c>
      <c r="E51" s="35" t="s">
        <v>316</v>
      </c>
    </row>
    <row r="52" spans="1:5" ht="12.75">
      <c r="A52" s="36" t="s">
        <v>52</v>
      </c>
      <c r="E52" s="37" t="s">
        <v>1160</v>
      </c>
    </row>
    <row r="53" spans="1:5" ht="357">
      <c r="A53" t="s">
        <v>53</v>
      </c>
      <c r="E53" s="35" t="s">
        <v>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0+O8+O13+O26+O35+O68</f>
      </c>
      <c t="s">
        <v>22</v>
      </c>
    </row>
    <row r="3" spans="1:16" ht="15" customHeight="1">
      <c r="A3" t="s">
        <v>12</v>
      </c>
      <c s="12" t="s">
        <v>14</v>
      </c>
      <c s="13" t="s">
        <v>15</v>
      </c>
      <c s="1"/>
      <c s="14" t="s">
        <v>16</v>
      </c>
      <c s="1"/>
      <c s="9"/>
      <c s="8" t="s">
        <v>1161</v>
      </c>
      <c s="38">
        <f>0+I8+I13+I26+I35+I68</f>
      </c>
      <c r="O3" t="s">
        <v>19</v>
      </c>
      <c t="s">
        <v>23</v>
      </c>
    </row>
    <row r="4" spans="1:16" ht="15" customHeight="1">
      <c r="A4" t="s">
        <v>17</v>
      </c>
      <c s="16" t="s">
        <v>18</v>
      </c>
      <c s="17" t="s">
        <v>1161</v>
      </c>
      <c s="6"/>
      <c s="18" t="s">
        <v>1162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1163</v>
      </c>
      <c s="25" t="s">
        <v>47</v>
      </c>
      <c s="30" t="s">
        <v>1164</v>
      </c>
      <c s="31" t="s">
        <v>49</v>
      </c>
      <c s="32">
        <v>1</v>
      </c>
      <c s="33">
        <v>0</v>
      </c>
      <c s="33">
        <f>ROUND(ROUND(H9,2)*ROUND(G9,3),2)</f>
      </c>
      <c r="O9">
        <f>(I9*21)/100</f>
      </c>
      <c t="s">
        <v>23</v>
      </c>
    </row>
    <row r="10" spans="1:5" ht="12.75">
      <c r="A10" s="34" t="s">
        <v>50</v>
      </c>
      <c r="E10" s="35" t="s">
        <v>1165</v>
      </c>
    </row>
    <row r="11" spans="1:5" ht="12.75">
      <c r="A11" s="36" t="s">
        <v>52</v>
      </c>
      <c r="E11" s="37" t="s">
        <v>47</v>
      </c>
    </row>
    <row r="12" spans="1:5" ht="12.75">
      <c r="A12" t="s">
        <v>53</v>
      </c>
      <c r="E12" s="35" t="s">
        <v>105</v>
      </c>
    </row>
    <row r="13" spans="1:18" ht="12.75" customHeight="1">
      <c r="A13" s="6" t="s">
        <v>43</v>
      </c>
      <c s="6"/>
      <c s="40" t="s">
        <v>29</v>
      </c>
      <c s="6"/>
      <c s="27" t="s">
        <v>114</v>
      </c>
      <c s="6"/>
      <c s="6"/>
      <c s="6"/>
      <c s="41">
        <f>0+Q13</f>
      </c>
      <c r="O13">
        <f>0+R13</f>
      </c>
      <c r="Q13">
        <f>0+I14+I18+I22</f>
      </c>
      <c>
        <f>0+O14+O18+O22</f>
      </c>
    </row>
    <row r="14" spans="1:16" ht="12.75">
      <c r="A14" s="25" t="s">
        <v>45</v>
      </c>
      <c s="29" t="s">
        <v>23</v>
      </c>
      <c s="29" t="s">
        <v>808</v>
      </c>
      <c s="25" t="s">
        <v>47</v>
      </c>
      <c s="30" t="s">
        <v>809</v>
      </c>
      <c s="31" t="s">
        <v>129</v>
      </c>
      <c s="32">
        <v>537.6</v>
      </c>
      <c s="33">
        <v>0</v>
      </c>
      <c s="33">
        <f>ROUND(ROUND(H14,2)*ROUND(G14,3),2)</f>
      </c>
      <c r="O14">
        <f>(I14*21)/100</f>
      </c>
      <c t="s">
        <v>23</v>
      </c>
    </row>
    <row r="15" spans="1:5" ht="12.75">
      <c r="A15" s="34" t="s">
        <v>50</v>
      </c>
      <c r="E15" s="35" t="s">
        <v>47</v>
      </c>
    </row>
    <row r="16" spans="1:5" ht="12.75">
      <c r="A16" s="36" t="s">
        <v>52</v>
      </c>
      <c r="E16" s="37" t="s">
        <v>1166</v>
      </c>
    </row>
    <row r="17" spans="1:5" ht="318.75">
      <c r="A17" t="s">
        <v>53</v>
      </c>
      <c r="E17" s="35" t="s">
        <v>143</v>
      </c>
    </row>
    <row r="18" spans="1:16" ht="12.75">
      <c r="A18" s="25" t="s">
        <v>45</v>
      </c>
      <c s="29" t="s">
        <v>22</v>
      </c>
      <c s="29" t="s">
        <v>557</v>
      </c>
      <c s="25" t="s">
        <v>47</v>
      </c>
      <c s="30" t="s">
        <v>558</v>
      </c>
      <c s="31" t="s">
        <v>129</v>
      </c>
      <c s="32">
        <v>197.58</v>
      </c>
      <c s="33">
        <v>0</v>
      </c>
      <c s="33">
        <f>ROUND(ROUND(H18,2)*ROUND(G18,3),2)</f>
      </c>
      <c r="O18">
        <f>(I18*21)/100</f>
      </c>
      <c t="s">
        <v>23</v>
      </c>
    </row>
    <row r="19" spans="1:5" ht="12.75">
      <c r="A19" s="34" t="s">
        <v>50</v>
      </c>
      <c r="E19" s="35" t="s">
        <v>47</v>
      </c>
    </row>
    <row r="20" spans="1:5" ht="12.75">
      <c r="A20" s="36" t="s">
        <v>52</v>
      </c>
      <c r="E20" s="37" t="s">
        <v>1167</v>
      </c>
    </row>
    <row r="21" spans="1:5" ht="229.5">
      <c r="A21" t="s">
        <v>53</v>
      </c>
      <c r="E21" s="35" t="s">
        <v>561</v>
      </c>
    </row>
    <row r="22" spans="1:16" ht="12.75">
      <c r="A22" s="25" t="s">
        <v>45</v>
      </c>
      <c s="29" t="s">
        <v>33</v>
      </c>
      <c s="29" t="s">
        <v>174</v>
      </c>
      <c s="25" t="s">
        <v>47</v>
      </c>
      <c s="30" t="s">
        <v>175</v>
      </c>
      <c s="31" t="s">
        <v>129</v>
      </c>
      <c s="32">
        <v>308.824</v>
      </c>
      <c s="33">
        <v>0</v>
      </c>
      <c s="33">
        <f>ROUND(ROUND(H22,2)*ROUND(G22,3),2)</f>
      </c>
      <c r="O22">
        <f>(I22*21)/100</f>
      </c>
      <c t="s">
        <v>23</v>
      </c>
    </row>
    <row r="23" spans="1:5" ht="12.75">
      <c r="A23" s="34" t="s">
        <v>50</v>
      </c>
      <c r="E23" s="35" t="s">
        <v>1168</v>
      </c>
    </row>
    <row r="24" spans="1:5" ht="25.5">
      <c r="A24" s="36" t="s">
        <v>52</v>
      </c>
      <c r="E24" s="37" t="s">
        <v>1169</v>
      </c>
    </row>
    <row r="25" spans="1:5" ht="293.25">
      <c r="A25" t="s">
        <v>53</v>
      </c>
      <c r="E25" s="35" t="s">
        <v>178</v>
      </c>
    </row>
    <row r="26" spans="1:18" ht="12.75" customHeight="1">
      <c r="A26" s="6" t="s">
        <v>43</v>
      </c>
      <c s="6"/>
      <c s="40" t="s">
        <v>33</v>
      </c>
      <c s="6"/>
      <c s="27" t="s">
        <v>278</v>
      </c>
      <c s="6"/>
      <c s="6"/>
      <c s="6"/>
      <c s="41">
        <f>0+Q26</f>
      </c>
      <c r="O26">
        <f>0+R26</f>
      </c>
      <c r="Q26">
        <f>0+I27+I31</f>
      </c>
      <c>
        <f>0+O27+O31</f>
      </c>
    </row>
    <row r="27" spans="1:16" ht="12.75">
      <c r="A27" s="25" t="s">
        <v>45</v>
      </c>
      <c s="29" t="s">
        <v>35</v>
      </c>
      <c s="29" t="s">
        <v>1022</v>
      </c>
      <c s="25" t="s">
        <v>47</v>
      </c>
      <c s="30" t="s">
        <v>1023</v>
      </c>
      <c s="31" t="s">
        <v>129</v>
      </c>
      <c s="32">
        <v>0.96</v>
      </c>
      <c s="33">
        <v>0</v>
      </c>
      <c s="33">
        <f>ROUND(ROUND(H27,2)*ROUND(G27,3),2)</f>
      </c>
      <c r="O27">
        <f>(I27*21)/100</f>
      </c>
      <c t="s">
        <v>23</v>
      </c>
    </row>
    <row r="28" spans="1:5" ht="12.75">
      <c r="A28" s="34" t="s">
        <v>50</v>
      </c>
      <c r="E28" s="35" t="s">
        <v>47</v>
      </c>
    </row>
    <row r="29" spans="1:5" ht="12.75">
      <c r="A29" s="36" t="s">
        <v>52</v>
      </c>
      <c r="E29" s="37" t="s">
        <v>1170</v>
      </c>
    </row>
    <row r="30" spans="1:5" ht="369.75">
      <c r="A30" t="s">
        <v>53</v>
      </c>
      <c r="E30" s="35" t="s">
        <v>273</v>
      </c>
    </row>
    <row r="31" spans="1:16" ht="12.75">
      <c r="A31" s="25" t="s">
        <v>45</v>
      </c>
      <c s="29" t="s">
        <v>37</v>
      </c>
      <c s="29" t="s">
        <v>290</v>
      </c>
      <c s="25" t="s">
        <v>47</v>
      </c>
      <c s="30" t="s">
        <v>291</v>
      </c>
      <c s="31" t="s">
        <v>129</v>
      </c>
      <c s="32">
        <v>31.2</v>
      </c>
      <c s="33">
        <v>0</v>
      </c>
      <c s="33">
        <f>ROUND(ROUND(H31,2)*ROUND(G31,3),2)</f>
      </c>
      <c r="O31">
        <f>(I31*21)/100</f>
      </c>
      <c t="s">
        <v>23</v>
      </c>
    </row>
    <row r="32" spans="1:5" ht="12.75">
      <c r="A32" s="34" t="s">
        <v>50</v>
      </c>
      <c r="E32" s="35" t="s">
        <v>1171</v>
      </c>
    </row>
    <row r="33" spans="1:5" ht="12.75">
      <c r="A33" s="36" t="s">
        <v>52</v>
      </c>
      <c r="E33" s="37" t="s">
        <v>1172</v>
      </c>
    </row>
    <row r="34" spans="1:5" ht="38.25">
      <c r="A34" t="s">
        <v>53</v>
      </c>
      <c r="E34" s="35" t="s">
        <v>220</v>
      </c>
    </row>
    <row r="35" spans="1:18" ht="12.75" customHeight="1">
      <c r="A35" s="6" t="s">
        <v>43</v>
      </c>
      <c s="6"/>
      <c s="40" t="s">
        <v>79</v>
      </c>
      <c s="6"/>
      <c s="27" t="s">
        <v>400</v>
      </c>
      <c s="6"/>
      <c s="6"/>
      <c s="6"/>
      <c s="41">
        <f>0+Q35</f>
      </c>
      <c r="O35">
        <f>0+R35</f>
      </c>
      <c r="Q35">
        <f>0+I36+I40+I44+I48+I52+I56+I60+I64</f>
      </c>
      <c>
        <f>0+O36+O40+O44+O48+O52+O56+O60+O64</f>
      </c>
    </row>
    <row r="36" spans="1:16" ht="12.75">
      <c r="A36" s="25" t="s">
        <v>45</v>
      </c>
      <c s="29" t="s">
        <v>74</v>
      </c>
      <c s="29" t="s">
        <v>1173</v>
      </c>
      <c s="25" t="s">
        <v>47</v>
      </c>
      <c s="30" t="s">
        <v>1174</v>
      </c>
      <c s="31" t="s">
        <v>123</v>
      </c>
      <c s="32">
        <v>302.23</v>
      </c>
      <c s="33">
        <v>0</v>
      </c>
      <c s="33">
        <f>ROUND(ROUND(H36,2)*ROUND(G36,3),2)</f>
      </c>
      <c r="O36">
        <f>(I36*21)/100</f>
      </c>
      <c t="s">
        <v>23</v>
      </c>
    </row>
    <row r="37" spans="1:5" ht="12.75">
      <c r="A37" s="34" t="s">
        <v>50</v>
      </c>
      <c r="E37" s="35" t="s">
        <v>47</v>
      </c>
    </row>
    <row r="38" spans="1:5" ht="12.75">
      <c r="A38" s="36" t="s">
        <v>52</v>
      </c>
      <c r="E38" s="37" t="s">
        <v>1175</v>
      </c>
    </row>
    <row r="39" spans="1:5" ht="255">
      <c r="A39" t="s">
        <v>53</v>
      </c>
      <c r="E39" s="35" t="s">
        <v>1176</v>
      </c>
    </row>
    <row r="40" spans="1:16" ht="12.75">
      <c r="A40" s="25" t="s">
        <v>45</v>
      </c>
      <c s="29" t="s">
        <v>79</v>
      </c>
      <c s="29" t="s">
        <v>1177</v>
      </c>
      <c s="25" t="s">
        <v>47</v>
      </c>
      <c s="30" t="s">
        <v>1178</v>
      </c>
      <c s="31" t="s">
        <v>123</v>
      </c>
      <c s="32">
        <v>80</v>
      </c>
      <c s="33">
        <v>0</v>
      </c>
      <c s="33">
        <f>ROUND(ROUND(H40,2)*ROUND(G40,3),2)</f>
      </c>
      <c r="O40">
        <f>(I40*21)/100</f>
      </c>
      <c t="s">
        <v>23</v>
      </c>
    </row>
    <row r="41" spans="1:5" ht="12.75">
      <c r="A41" s="34" t="s">
        <v>50</v>
      </c>
      <c r="E41" s="35" t="s">
        <v>47</v>
      </c>
    </row>
    <row r="42" spans="1:5" ht="12.75">
      <c r="A42" s="36" t="s">
        <v>52</v>
      </c>
      <c r="E42" s="37" t="s">
        <v>1179</v>
      </c>
    </row>
    <row r="43" spans="1:5" ht="242.25">
      <c r="A43" t="s">
        <v>53</v>
      </c>
      <c r="E43" s="35" t="s">
        <v>1087</v>
      </c>
    </row>
    <row r="44" spans="1:16" ht="12.75">
      <c r="A44" s="25" t="s">
        <v>45</v>
      </c>
      <c s="29" t="s">
        <v>40</v>
      </c>
      <c s="29" t="s">
        <v>1180</v>
      </c>
      <c s="25" t="s">
        <v>47</v>
      </c>
      <c s="30" t="s">
        <v>1181</v>
      </c>
      <c s="31" t="s">
        <v>123</v>
      </c>
      <c s="32">
        <v>80</v>
      </c>
      <c s="33">
        <v>0</v>
      </c>
      <c s="33">
        <f>ROUND(ROUND(H44,2)*ROUND(G44,3),2)</f>
      </c>
      <c r="O44">
        <f>(I44*21)/100</f>
      </c>
      <c t="s">
        <v>23</v>
      </c>
    </row>
    <row r="45" spans="1:5" ht="12.75">
      <c r="A45" s="34" t="s">
        <v>50</v>
      </c>
      <c r="E45" s="35" t="s">
        <v>47</v>
      </c>
    </row>
    <row r="46" spans="1:5" ht="12.75">
      <c r="A46" s="36" t="s">
        <v>52</v>
      </c>
      <c r="E46" s="37" t="s">
        <v>1179</v>
      </c>
    </row>
    <row r="47" spans="1:5" ht="51">
      <c r="A47" t="s">
        <v>53</v>
      </c>
      <c r="E47" s="35" t="s">
        <v>1182</v>
      </c>
    </row>
    <row r="48" spans="1:16" ht="12.75">
      <c r="A48" s="25" t="s">
        <v>45</v>
      </c>
      <c s="29" t="s">
        <v>42</v>
      </c>
      <c s="29" t="s">
        <v>1183</v>
      </c>
      <c s="25" t="s">
        <v>47</v>
      </c>
      <c s="30" t="s">
        <v>1184</v>
      </c>
      <c s="31" t="s">
        <v>72</v>
      </c>
      <c s="32">
        <v>7</v>
      </c>
      <c s="33">
        <v>0</v>
      </c>
      <c s="33">
        <f>ROUND(ROUND(H48,2)*ROUND(G48,3),2)</f>
      </c>
      <c r="O48">
        <f>(I48*21)/100</f>
      </c>
      <c t="s">
        <v>23</v>
      </c>
    </row>
    <row r="49" spans="1:5" ht="12.75">
      <c r="A49" s="34" t="s">
        <v>50</v>
      </c>
      <c r="E49" s="35" t="s">
        <v>47</v>
      </c>
    </row>
    <row r="50" spans="1:5" ht="12.75">
      <c r="A50" s="36" t="s">
        <v>52</v>
      </c>
      <c r="E50" s="37" t="s">
        <v>938</v>
      </c>
    </row>
    <row r="51" spans="1:5" ht="12.75">
      <c r="A51" t="s">
        <v>53</v>
      </c>
      <c r="E51" s="35" t="s">
        <v>47</v>
      </c>
    </row>
    <row r="52" spans="1:16" ht="12.75">
      <c r="A52" s="25" t="s">
        <v>45</v>
      </c>
      <c s="29" t="s">
        <v>91</v>
      </c>
      <c s="29" t="s">
        <v>1185</v>
      </c>
      <c s="25" t="s">
        <v>47</v>
      </c>
      <c s="30" t="s">
        <v>1186</v>
      </c>
      <c s="31" t="s">
        <v>123</v>
      </c>
      <c s="32">
        <v>302.23</v>
      </c>
      <c s="33">
        <v>0</v>
      </c>
      <c s="33">
        <f>ROUND(ROUND(H52,2)*ROUND(G52,3),2)</f>
      </c>
      <c r="O52">
        <f>(I52*21)/100</f>
      </c>
      <c t="s">
        <v>23</v>
      </c>
    </row>
    <row r="53" spans="1:5" ht="12.75">
      <c r="A53" s="34" t="s">
        <v>50</v>
      </c>
      <c r="E53" s="35" t="s">
        <v>47</v>
      </c>
    </row>
    <row r="54" spans="1:5" ht="12.75">
      <c r="A54" s="36" t="s">
        <v>52</v>
      </c>
      <c r="E54" s="37" t="s">
        <v>1175</v>
      </c>
    </row>
    <row r="55" spans="1:5" ht="51">
      <c r="A55" t="s">
        <v>53</v>
      </c>
      <c r="E55" s="35" t="s">
        <v>1187</v>
      </c>
    </row>
    <row r="56" spans="1:16" ht="12.75">
      <c r="A56" s="25" t="s">
        <v>45</v>
      </c>
      <c s="29" t="s">
        <v>96</v>
      </c>
      <c s="29" t="s">
        <v>1188</v>
      </c>
      <c s="25" t="s">
        <v>47</v>
      </c>
      <c s="30" t="s">
        <v>1189</v>
      </c>
      <c s="31" t="s">
        <v>123</v>
      </c>
      <c s="32">
        <v>302.23</v>
      </c>
      <c s="33">
        <v>0</v>
      </c>
      <c s="33">
        <f>ROUND(ROUND(H56,2)*ROUND(G56,3),2)</f>
      </c>
      <c r="O56">
        <f>(I56*21)/100</f>
      </c>
      <c t="s">
        <v>23</v>
      </c>
    </row>
    <row r="57" spans="1:5" ht="12.75">
      <c r="A57" s="34" t="s">
        <v>50</v>
      </c>
      <c r="E57" s="35" t="s">
        <v>47</v>
      </c>
    </row>
    <row r="58" spans="1:5" ht="12.75">
      <c r="A58" s="36" t="s">
        <v>52</v>
      </c>
      <c r="E58" s="37" t="s">
        <v>1175</v>
      </c>
    </row>
    <row r="59" spans="1:5" ht="38.25">
      <c r="A59" t="s">
        <v>53</v>
      </c>
      <c r="E59" s="35" t="s">
        <v>1190</v>
      </c>
    </row>
    <row r="60" spans="1:16" ht="12.75">
      <c r="A60" s="25" t="s">
        <v>45</v>
      </c>
      <c s="29" t="s">
        <v>101</v>
      </c>
      <c s="29" t="s">
        <v>1191</v>
      </c>
      <c s="25" t="s">
        <v>47</v>
      </c>
      <c s="30" t="s">
        <v>1192</v>
      </c>
      <c s="31" t="s">
        <v>72</v>
      </c>
      <c s="32">
        <v>2</v>
      </c>
      <c s="33">
        <v>0</v>
      </c>
      <c s="33">
        <f>ROUND(ROUND(H60,2)*ROUND(G60,3),2)</f>
      </c>
      <c r="O60">
        <f>(I60*21)/100</f>
      </c>
      <c t="s">
        <v>23</v>
      </c>
    </row>
    <row r="61" spans="1:5" ht="12.75">
      <c r="A61" s="34" t="s">
        <v>50</v>
      </c>
      <c r="E61" s="35" t="s">
        <v>47</v>
      </c>
    </row>
    <row r="62" spans="1:5" ht="12.75">
      <c r="A62" s="36" t="s">
        <v>52</v>
      </c>
      <c r="E62" s="37" t="s">
        <v>1193</v>
      </c>
    </row>
    <row r="63" spans="1:5" ht="51">
      <c r="A63" t="s">
        <v>53</v>
      </c>
      <c r="E63" s="35" t="s">
        <v>1194</v>
      </c>
    </row>
    <row r="64" spans="1:16" ht="12.75">
      <c r="A64" s="25" t="s">
        <v>45</v>
      </c>
      <c s="29" t="s">
        <v>168</v>
      </c>
      <c s="29" t="s">
        <v>1195</v>
      </c>
      <c s="25" t="s">
        <v>47</v>
      </c>
      <c s="30" t="s">
        <v>1196</v>
      </c>
      <c s="31" t="s">
        <v>123</v>
      </c>
      <c s="32">
        <v>302.23</v>
      </c>
      <c s="33">
        <v>0</v>
      </c>
      <c s="33">
        <f>ROUND(ROUND(H64,2)*ROUND(G64,3),2)</f>
      </c>
      <c r="O64">
        <f>(I64*21)/100</f>
      </c>
      <c t="s">
        <v>23</v>
      </c>
    </row>
    <row r="65" spans="1:5" ht="12.75">
      <c r="A65" s="34" t="s">
        <v>50</v>
      </c>
      <c r="E65" s="35" t="s">
        <v>47</v>
      </c>
    </row>
    <row r="66" spans="1:5" ht="12.75">
      <c r="A66" s="36" t="s">
        <v>52</v>
      </c>
      <c r="E66" s="37" t="s">
        <v>1197</v>
      </c>
    </row>
    <row r="67" spans="1:5" ht="51">
      <c r="A67" t="s">
        <v>53</v>
      </c>
      <c r="E67" s="35" t="s">
        <v>1198</v>
      </c>
    </row>
    <row r="68" spans="1:18" ht="12.75" customHeight="1">
      <c r="A68" s="6" t="s">
        <v>43</v>
      </c>
      <c s="6"/>
      <c s="40" t="s">
        <v>40</v>
      </c>
      <c s="6"/>
      <c s="27" t="s">
        <v>412</v>
      </c>
      <c s="6"/>
      <c s="6"/>
      <c s="6"/>
      <c s="41">
        <f>0+Q68</f>
      </c>
      <c r="O68">
        <f>0+R68</f>
      </c>
      <c r="Q68">
        <f>0+I69</f>
      </c>
      <c>
        <f>0+O69</f>
      </c>
    </row>
    <row r="69" spans="1:16" ht="12.75">
      <c r="A69" s="25" t="s">
        <v>45</v>
      </c>
      <c s="29" t="s">
        <v>173</v>
      </c>
      <c s="29" t="s">
        <v>1199</v>
      </c>
      <c s="25" t="s">
        <v>47</v>
      </c>
      <c s="30" t="s">
        <v>1200</v>
      </c>
      <c s="31" t="s">
        <v>123</v>
      </c>
      <c s="32">
        <v>302.23</v>
      </c>
      <c s="33">
        <v>0</v>
      </c>
      <c s="33">
        <f>ROUND(ROUND(H69,2)*ROUND(G69,3),2)</f>
      </c>
      <c r="O69">
        <f>(I69*21)/100</f>
      </c>
      <c t="s">
        <v>23</v>
      </c>
    </row>
    <row r="70" spans="1:5" ht="12.75">
      <c r="A70" s="34" t="s">
        <v>50</v>
      </c>
      <c r="E70" s="35" t="s">
        <v>47</v>
      </c>
    </row>
    <row r="71" spans="1:5" ht="12.75">
      <c r="A71" s="36" t="s">
        <v>52</v>
      </c>
      <c r="E71" s="37" t="s">
        <v>1197</v>
      </c>
    </row>
    <row r="72" spans="1:5" ht="76.5">
      <c r="A72" t="s">
        <v>53</v>
      </c>
      <c r="E72" s="35" t="s">
        <v>1201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1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0+O8+O17+O46+O51+O152</f>
      </c>
      <c t="s">
        <v>22</v>
      </c>
    </row>
    <row r="3" spans="1:16" ht="15" customHeight="1">
      <c r="A3" t="s">
        <v>12</v>
      </c>
      <c s="12" t="s">
        <v>14</v>
      </c>
      <c s="13" t="s">
        <v>15</v>
      </c>
      <c s="1"/>
      <c s="14" t="s">
        <v>16</v>
      </c>
      <c s="1"/>
      <c s="9"/>
      <c s="8" t="s">
        <v>1202</v>
      </c>
      <c s="38">
        <f>0+I8+I17+I46+I51+I152</f>
      </c>
      <c r="O3" t="s">
        <v>19</v>
      </c>
      <c t="s">
        <v>23</v>
      </c>
    </row>
    <row r="4" spans="1:16" ht="15" customHeight="1">
      <c r="A4" t="s">
        <v>17</v>
      </c>
      <c s="16" t="s">
        <v>18</v>
      </c>
      <c s="17" t="s">
        <v>1202</v>
      </c>
      <c s="6"/>
      <c s="18" t="s">
        <v>1203</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1204</v>
      </c>
      <c s="25" t="s">
        <v>47</v>
      </c>
      <c s="30" t="s">
        <v>1205</v>
      </c>
      <c s="31" t="s">
        <v>110</v>
      </c>
      <c s="32">
        <v>108.996</v>
      </c>
      <c s="33">
        <v>0</v>
      </c>
      <c s="33">
        <f>ROUND(ROUND(H9,2)*ROUND(G9,3),2)</f>
      </c>
      <c r="O9">
        <f>(I9*21)/100</f>
      </c>
      <c t="s">
        <v>23</v>
      </c>
    </row>
    <row r="10" spans="1:5" ht="12.75">
      <c r="A10" s="34" t="s">
        <v>50</v>
      </c>
      <c r="E10" s="35" t="s">
        <v>47</v>
      </c>
    </row>
    <row r="11" spans="1:5" ht="165.75">
      <c r="A11" s="36" t="s">
        <v>52</v>
      </c>
      <c r="E11" s="37" t="s">
        <v>1206</v>
      </c>
    </row>
    <row r="12" spans="1:5" ht="25.5">
      <c r="A12" t="s">
        <v>53</v>
      </c>
      <c r="E12" s="35" t="s">
        <v>113</v>
      </c>
    </row>
    <row r="13" spans="1:16" ht="12.75">
      <c r="A13" s="25" t="s">
        <v>45</v>
      </c>
      <c s="29" t="s">
        <v>23</v>
      </c>
      <c s="29" t="s">
        <v>1207</v>
      </c>
      <c s="25" t="s">
        <v>47</v>
      </c>
      <c s="30" t="s">
        <v>1208</v>
      </c>
      <c s="31" t="s">
        <v>49</v>
      </c>
      <c s="32">
        <v>1</v>
      </c>
      <c s="33">
        <v>0</v>
      </c>
      <c s="33">
        <f>ROUND(ROUND(H13,2)*ROUND(G13,3),2)</f>
      </c>
      <c r="O13">
        <f>(I13*21)/100</f>
      </c>
      <c t="s">
        <v>23</v>
      </c>
    </row>
    <row r="14" spans="1:5" ht="12.75">
      <c r="A14" s="34" t="s">
        <v>50</v>
      </c>
      <c r="E14" s="35" t="s">
        <v>1209</v>
      </c>
    </row>
    <row r="15" spans="1:5" ht="12.75">
      <c r="A15" s="36" t="s">
        <v>52</v>
      </c>
      <c r="E15" s="37" t="s">
        <v>47</v>
      </c>
    </row>
    <row r="16" spans="1:5" ht="12.75">
      <c r="A16" t="s">
        <v>53</v>
      </c>
      <c r="E16" s="35" t="s">
        <v>1210</v>
      </c>
    </row>
    <row r="17" spans="1:18" ht="12.75" customHeight="1">
      <c r="A17" s="6" t="s">
        <v>43</v>
      </c>
      <c s="6"/>
      <c s="40" t="s">
        <v>29</v>
      </c>
      <c s="6"/>
      <c s="27" t="s">
        <v>114</v>
      </c>
      <c s="6"/>
      <c s="6"/>
      <c s="6"/>
      <c s="41">
        <f>0+Q17</f>
      </c>
      <c r="O17">
        <f>0+R17</f>
      </c>
      <c r="Q17">
        <f>0+I18+I22+I26+I30+I34+I38+I42</f>
      </c>
      <c>
        <f>0+O18+O22+O26+O30+O34+O38+O42</f>
      </c>
    </row>
    <row r="18" spans="1:16" ht="12.75">
      <c r="A18" s="25" t="s">
        <v>45</v>
      </c>
      <c s="29" t="s">
        <v>22</v>
      </c>
      <c s="29" t="s">
        <v>140</v>
      </c>
      <c s="25" t="s">
        <v>47</v>
      </c>
      <c s="30" t="s">
        <v>141</v>
      </c>
      <c s="31" t="s">
        <v>129</v>
      </c>
      <c s="32">
        <v>8.596</v>
      </c>
      <c s="33">
        <v>0</v>
      </c>
      <c s="33">
        <f>ROUND(ROUND(H18,2)*ROUND(G18,3),2)</f>
      </c>
      <c r="O18">
        <f>(I18*21)/100</f>
      </c>
      <c t="s">
        <v>23</v>
      </c>
    </row>
    <row r="19" spans="1:5" ht="12.75">
      <c r="A19" s="34" t="s">
        <v>50</v>
      </c>
      <c r="E19" s="35" t="s">
        <v>1211</v>
      </c>
    </row>
    <row r="20" spans="1:5" ht="38.25">
      <c r="A20" s="36" t="s">
        <v>52</v>
      </c>
      <c r="E20" s="37" t="s">
        <v>1212</v>
      </c>
    </row>
    <row r="21" spans="1:5" ht="318.75">
      <c r="A21" t="s">
        <v>53</v>
      </c>
      <c r="E21" s="35" t="s">
        <v>1213</v>
      </c>
    </row>
    <row r="22" spans="1:16" ht="12.75">
      <c r="A22" s="25" t="s">
        <v>45</v>
      </c>
      <c s="29" t="s">
        <v>33</v>
      </c>
      <c s="29" t="s">
        <v>140</v>
      </c>
      <c s="25" t="s">
        <v>29</v>
      </c>
      <c s="30" t="s">
        <v>141</v>
      </c>
      <c s="31" t="s">
        <v>129</v>
      </c>
      <c s="32">
        <v>8.96</v>
      </c>
      <c s="33">
        <v>0</v>
      </c>
      <c s="33">
        <f>ROUND(ROUND(H22,2)*ROUND(G22,3),2)</f>
      </c>
      <c r="O22">
        <f>(I22*21)/100</f>
      </c>
      <c t="s">
        <v>23</v>
      </c>
    </row>
    <row r="23" spans="1:5" ht="12.75">
      <c r="A23" s="34" t="s">
        <v>50</v>
      </c>
      <c r="E23" s="35" t="s">
        <v>1214</v>
      </c>
    </row>
    <row r="24" spans="1:5" ht="63.75">
      <c r="A24" s="36" t="s">
        <v>52</v>
      </c>
      <c r="E24" s="37" t="s">
        <v>1215</v>
      </c>
    </row>
    <row r="25" spans="1:5" ht="318.75">
      <c r="A25" t="s">
        <v>53</v>
      </c>
      <c r="E25" s="35" t="s">
        <v>1213</v>
      </c>
    </row>
    <row r="26" spans="1:16" ht="12.75">
      <c r="A26" s="25" t="s">
        <v>45</v>
      </c>
      <c s="29" t="s">
        <v>35</v>
      </c>
      <c s="29" t="s">
        <v>808</v>
      </c>
      <c s="25" t="s">
        <v>47</v>
      </c>
      <c s="30" t="s">
        <v>809</v>
      </c>
      <c s="31" t="s">
        <v>129</v>
      </c>
      <c s="32">
        <v>27.859</v>
      </c>
      <c s="33">
        <v>0</v>
      </c>
      <c s="33">
        <f>ROUND(ROUND(H26,2)*ROUND(G26,3),2)</f>
      </c>
      <c r="O26">
        <f>(I26*21)/100</f>
      </c>
      <c t="s">
        <v>23</v>
      </c>
    </row>
    <row r="27" spans="1:5" ht="12.75">
      <c r="A27" s="34" t="s">
        <v>50</v>
      </c>
      <c r="E27" s="35" t="s">
        <v>1211</v>
      </c>
    </row>
    <row r="28" spans="1:5" ht="76.5">
      <c r="A28" s="36" t="s">
        <v>52</v>
      </c>
      <c r="E28" s="37" t="s">
        <v>1216</v>
      </c>
    </row>
    <row r="29" spans="1:5" ht="318.75">
      <c r="A29" t="s">
        <v>53</v>
      </c>
      <c r="E29" s="35" t="s">
        <v>1213</v>
      </c>
    </row>
    <row r="30" spans="1:16" ht="12.75">
      <c r="A30" s="25" t="s">
        <v>45</v>
      </c>
      <c s="29" t="s">
        <v>37</v>
      </c>
      <c s="29" t="s">
        <v>808</v>
      </c>
      <c s="25" t="s">
        <v>29</v>
      </c>
      <c s="30" t="s">
        <v>809</v>
      </c>
      <c s="31" t="s">
        <v>129</v>
      </c>
      <c s="32">
        <v>38.24</v>
      </c>
      <c s="33">
        <v>0</v>
      </c>
      <c s="33">
        <f>ROUND(ROUND(H30,2)*ROUND(G30,3),2)</f>
      </c>
      <c r="O30">
        <f>(I30*21)/100</f>
      </c>
      <c t="s">
        <v>23</v>
      </c>
    </row>
    <row r="31" spans="1:5" ht="12.75">
      <c r="A31" s="34" t="s">
        <v>50</v>
      </c>
      <c r="E31" s="35" t="s">
        <v>1217</v>
      </c>
    </row>
    <row r="32" spans="1:5" ht="63.75">
      <c r="A32" s="36" t="s">
        <v>52</v>
      </c>
      <c r="E32" s="37" t="s">
        <v>1218</v>
      </c>
    </row>
    <row r="33" spans="1:5" ht="318.75">
      <c r="A33" t="s">
        <v>53</v>
      </c>
      <c r="E33" s="35" t="s">
        <v>1213</v>
      </c>
    </row>
    <row r="34" spans="1:16" ht="12.75">
      <c r="A34" s="25" t="s">
        <v>45</v>
      </c>
      <c s="29" t="s">
        <v>74</v>
      </c>
      <c s="29" t="s">
        <v>557</v>
      </c>
      <c s="25" t="s">
        <v>47</v>
      </c>
      <c s="30" t="s">
        <v>558</v>
      </c>
      <c s="31" t="s">
        <v>129</v>
      </c>
      <c s="32">
        <v>47.2</v>
      </c>
      <c s="33">
        <v>0</v>
      </c>
      <c s="33">
        <f>ROUND(ROUND(H34,2)*ROUND(G34,3),2)</f>
      </c>
      <c r="O34">
        <f>(I34*21)/100</f>
      </c>
      <c t="s">
        <v>23</v>
      </c>
    </row>
    <row r="35" spans="1:5" ht="12.75">
      <c r="A35" s="34" t="s">
        <v>50</v>
      </c>
      <c r="E35" s="35" t="s">
        <v>47</v>
      </c>
    </row>
    <row r="36" spans="1:5" ht="114.75">
      <c r="A36" s="36" t="s">
        <v>52</v>
      </c>
      <c r="E36" s="37" t="s">
        <v>1219</v>
      </c>
    </row>
    <row r="37" spans="1:5" ht="229.5">
      <c r="A37" t="s">
        <v>53</v>
      </c>
      <c r="E37" s="35" t="s">
        <v>1220</v>
      </c>
    </row>
    <row r="38" spans="1:16" ht="12.75">
      <c r="A38" s="25" t="s">
        <v>45</v>
      </c>
      <c s="29" t="s">
        <v>79</v>
      </c>
      <c s="29" t="s">
        <v>1221</v>
      </c>
      <c s="25" t="s">
        <v>47</v>
      </c>
      <c s="30" t="s">
        <v>1222</v>
      </c>
      <c s="31" t="s">
        <v>129</v>
      </c>
      <c s="32">
        <v>11.92</v>
      </c>
      <c s="33">
        <v>0</v>
      </c>
      <c s="33">
        <f>ROUND(ROUND(H38,2)*ROUND(G38,3),2)</f>
      </c>
      <c r="O38">
        <f>(I38*21)/100</f>
      </c>
      <c t="s">
        <v>23</v>
      </c>
    </row>
    <row r="39" spans="1:5" ht="12.75">
      <c r="A39" s="34" t="s">
        <v>50</v>
      </c>
      <c r="E39" s="35" t="s">
        <v>1223</v>
      </c>
    </row>
    <row r="40" spans="1:5" ht="38.25">
      <c r="A40" s="36" t="s">
        <v>52</v>
      </c>
      <c r="E40" s="37" t="s">
        <v>1224</v>
      </c>
    </row>
    <row r="41" spans="1:5" ht="229.5">
      <c r="A41" t="s">
        <v>53</v>
      </c>
      <c r="E41" s="35" t="s">
        <v>1225</v>
      </c>
    </row>
    <row r="42" spans="1:16" ht="12.75">
      <c r="A42" s="25" t="s">
        <v>45</v>
      </c>
      <c s="29" t="s">
        <v>40</v>
      </c>
      <c s="29" t="s">
        <v>174</v>
      </c>
      <c s="25" t="s">
        <v>47</v>
      </c>
      <c s="30" t="s">
        <v>175</v>
      </c>
      <c s="31" t="s">
        <v>129</v>
      </c>
      <c s="32">
        <v>12.944</v>
      </c>
      <c s="33">
        <v>0</v>
      </c>
      <c s="33">
        <f>ROUND(ROUND(H42,2)*ROUND(G42,3),2)</f>
      </c>
      <c r="O42">
        <f>(I42*21)/100</f>
      </c>
      <c t="s">
        <v>23</v>
      </c>
    </row>
    <row r="43" spans="1:5" ht="12.75">
      <c r="A43" s="34" t="s">
        <v>50</v>
      </c>
      <c r="E43" s="35" t="s">
        <v>1226</v>
      </c>
    </row>
    <row r="44" spans="1:5" ht="89.25">
      <c r="A44" s="36" t="s">
        <v>52</v>
      </c>
      <c r="E44" s="37" t="s">
        <v>1227</v>
      </c>
    </row>
    <row r="45" spans="1:5" ht="293.25">
      <c r="A45" t="s">
        <v>53</v>
      </c>
      <c r="E45" s="35" t="s">
        <v>1228</v>
      </c>
    </row>
    <row r="46" spans="1:18" ht="12.75" customHeight="1">
      <c r="A46" s="6" t="s">
        <v>43</v>
      </c>
      <c s="6"/>
      <c s="40" t="s">
        <v>23</v>
      </c>
      <c s="6"/>
      <c s="27" t="s">
        <v>196</v>
      </c>
      <c s="6"/>
      <c s="6"/>
      <c s="6"/>
      <c s="41">
        <f>0+Q46</f>
      </c>
      <c r="O46">
        <f>0+R46</f>
      </c>
      <c r="Q46">
        <f>0+I47</f>
      </c>
      <c>
        <f>0+O47</f>
      </c>
    </row>
    <row r="47" spans="1:16" ht="12.75">
      <c r="A47" s="25" t="s">
        <v>45</v>
      </c>
      <c s="29" t="s">
        <v>42</v>
      </c>
      <c s="29" t="s">
        <v>1229</v>
      </c>
      <c s="25" t="s">
        <v>47</v>
      </c>
      <c s="30" t="s">
        <v>1230</v>
      </c>
      <c s="31" t="s">
        <v>129</v>
      </c>
      <c s="32">
        <v>20.822</v>
      </c>
      <c s="33">
        <v>0</v>
      </c>
      <c s="33">
        <f>ROUND(ROUND(H47,2)*ROUND(G47,3),2)</f>
      </c>
      <c r="O47">
        <f>(I47*21)/100</f>
      </c>
      <c t="s">
        <v>23</v>
      </c>
    </row>
    <row r="48" spans="1:5" ht="12.75">
      <c r="A48" s="34" t="s">
        <v>50</v>
      </c>
      <c r="E48" s="35" t="s">
        <v>1231</v>
      </c>
    </row>
    <row r="49" spans="1:5" ht="127.5">
      <c r="A49" s="36" t="s">
        <v>52</v>
      </c>
      <c r="E49" s="37" t="s">
        <v>1232</v>
      </c>
    </row>
    <row r="50" spans="1:5" ht="369.75">
      <c r="A50" t="s">
        <v>53</v>
      </c>
      <c r="E50" s="35" t="s">
        <v>1233</v>
      </c>
    </row>
    <row r="51" spans="1:18" ht="12.75" customHeight="1">
      <c r="A51" s="6" t="s">
        <v>43</v>
      </c>
      <c s="6"/>
      <c s="40" t="s">
        <v>74</v>
      </c>
      <c s="6"/>
      <c s="27" t="s">
        <v>389</v>
      </c>
      <c s="6"/>
      <c s="6"/>
      <c s="6"/>
      <c s="41">
        <f>0+Q51</f>
      </c>
      <c r="O51">
        <f>0+R51</f>
      </c>
      <c r="Q51">
        <f>0+I52+I56+I60+I64+I68+I72+I76+I80+I84+I88+I92+I96+I100+I104+I108+I112+I116+I120+I124+I128+I132+I136+I140+I144+I148</f>
      </c>
      <c>
        <f>0+O52+O56+O60+O64+O68+O72+O76+O80+O84+O88+O92+O96+O100+O104+O108+O112+O116+O120+O124+O128+O132+O136+O140+O144+O148</f>
      </c>
    </row>
    <row r="52" spans="1:16" ht="12.75">
      <c r="A52" s="25" t="s">
        <v>45</v>
      </c>
      <c s="29" t="s">
        <v>91</v>
      </c>
      <c s="29" t="s">
        <v>1234</v>
      </c>
      <c s="25" t="s">
        <v>47</v>
      </c>
      <c s="30" t="s">
        <v>1235</v>
      </c>
      <c s="31" t="s">
        <v>123</v>
      </c>
      <c s="32">
        <v>54</v>
      </c>
      <c s="33">
        <v>0</v>
      </c>
      <c s="33">
        <f>ROUND(ROUND(H52,2)*ROUND(G52,3),2)</f>
      </c>
      <c r="O52">
        <f>(I52*21)/100</f>
      </c>
      <c t="s">
        <v>23</v>
      </c>
    </row>
    <row r="53" spans="1:5" ht="12.75">
      <c r="A53" s="34" t="s">
        <v>50</v>
      </c>
      <c r="E53" s="35" t="s">
        <v>1236</v>
      </c>
    </row>
    <row r="54" spans="1:5" ht="76.5">
      <c r="A54" s="36" t="s">
        <v>52</v>
      </c>
      <c r="E54" s="37" t="s">
        <v>1237</v>
      </c>
    </row>
    <row r="55" spans="1:5" ht="102">
      <c r="A55" t="s">
        <v>53</v>
      </c>
      <c r="E55" s="35" t="s">
        <v>1238</v>
      </c>
    </row>
    <row r="56" spans="1:16" ht="12.75">
      <c r="A56" s="25" t="s">
        <v>45</v>
      </c>
      <c s="29" t="s">
        <v>96</v>
      </c>
      <c s="29" t="s">
        <v>1239</v>
      </c>
      <c s="25" t="s">
        <v>47</v>
      </c>
      <c s="30" t="s">
        <v>1240</v>
      </c>
      <c s="31" t="s">
        <v>123</v>
      </c>
      <c s="32">
        <v>197.307</v>
      </c>
      <c s="33">
        <v>0</v>
      </c>
      <c s="33">
        <f>ROUND(ROUND(H56,2)*ROUND(G56,3),2)</f>
      </c>
      <c r="O56">
        <f>(I56*21)/100</f>
      </c>
      <c t="s">
        <v>23</v>
      </c>
    </row>
    <row r="57" spans="1:5" ht="12.75">
      <c r="A57" s="34" t="s">
        <v>50</v>
      </c>
      <c r="E57" s="35" t="s">
        <v>1241</v>
      </c>
    </row>
    <row r="58" spans="1:5" ht="51">
      <c r="A58" s="36" t="s">
        <v>52</v>
      </c>
      <c r="E58" s="37" t="s">
        <v>1242</v>
      </c>
    </row>
    <row r="59" spans="1:5" ht="140.25">
      <c r="A59" t="s">
        <v>53</v>
      </c>
      <c r="E59" s="35" t="s">
        <v>1243</v>
      </c>
    </row>
    <row r="60" spans="1:16" ht="12.75">
      <c r="A60" s="25" t="s">
        <v>45</v>
      </c>
      <c s="29" t="s">
        <v>101</v>
      </c>
      <c s="29" t="s">
        <v>1244</v>
      </c>
      <c s="25" t="s">
        <v>47</v>
      </c>
      <c s="30" t="s">
        <v>1245</v>
      </c>
      <c s="31" t="s">
        <v>123</v>
      </c>
      <c s="32">
        <v>168</v>
      </c>
      <c s="33">
        <v>0</v>
      </c>
      <c s="33">
        <f>ROUND(ROUND(H60,2)*ROUND(G60,3),2)</f>
      </c>
      <c r="O60">
        <f>(I60*21)/100</f>
      </c>
      <c t="s">
        <v>23</v>
      </c>
    </row>
    <row r="61" spans="1:5" ht="12.75">
      <c r="A61" s="34" t="s">
        <v>50</v>
      </c>
      <c r="E61" s="35" t="s">
        <v>1246</v>
      </c>
    </row>
    <row r="62" spans="1:5" ht="63.75">
      <c r="A62" s="36" t="s">
        <v>52</v>
      </c>
      <c r="E62" s="37" t="s">
        <v>1247</v>
      </c>
    </row>
    <row r="63" spans="1:5" ht="140.25">
      <c r="A63" t="s">
        <v>53</v>
      </c>
      <c r="E63" s="35" t="s">
        <v>1243</v>
      </c>
    </row>
    <row r="64" spans="1:16" ht="12.75">
      <c r="A64" s="25" t="s">
        <v>45</v>
      </c>
      <c s="29" t="s">
        <v>168</v>
      </c>
      <c s="29" t="s">
        <v>1248</v>
      </c>
      <c s="25" t="s">
        <v>47</v>
      </c>
      <c s="30" t="s">
        <v>1249</v>
      </c>
      <c s="31" t="s">
        <v>123</v>
      </c>
      <c s="32">
        <v>222.138</v>
      </c>
      <c s="33">
        <v>0</v>
      </c>
      <c s="33">
        <f>ROUND(ROUND(H64,2)*ROUND(G64,3),2)</f>
      </c>
      <c r="O64">
        <f>(I64*21)/100</f>
      </c>
      <c t="s">
        <v>23</v>
      </c>
    </row>
    <row r="65" spans="1:5" ht="12.75">
      <c r="A65" s="34" t="s">
        <v>50</v>
      </c>
      <c r="E65" s="35" t="s">
        <v>1250</v>
      </c>
    </row>
    <row r="66" spans="1:5" ht="76.5">
      <c r="A66" s="36" t="s">
        <v>52</v>
      </c>
      <c r="E66" s="37" t="s">
        <v>1251</v>
      </c>
    </row>
    <row r="67" spans="1:5" ht="127.5">
      <c r="A67" t="s">
        <v>53</v>
      </c>
      <c r="E67" s="35" t="s">
        <v>1252</v>
      </c>
    </row>
    <row r="68" spans="1:16" ht="12.75">
      <c r="A68" s="25" t="s">
        <v>45</v>
      </c>
      <c s="29" t="s">
        <v>173</v>
      </c>
      <c s="29" t="s">
        <v>1253</v>
      </c>
      <c s="25" t="s">
        <v>47</v>
      </c>
      <c s="30" t="s">
        <v>1254</v>
      </c>
      <c s="31" t="s">
        <v>72</v>
      </c>
      <c s="32">
        <v>2</v>
      </c>
      <c s="33">
        <v>0</v>
      </c>
      <c s="33">
        <f>ROUND(ROUND(H68,2)*ROUND(G68,3),2)</f>
      </c>
      <c r="O68">
        <f>(I68*21)/100</f>
      </c>
      <c t="s">
        <v>23</v>
      </c>
    </row>
    <row r="69" spans="1:5" ht="12.75">
      <c r="A69" s="34" t="s">
        <v>50</v>
      </c>
      <c r="E69" s="35" t="s">
        <v>1255</v>
      </c>
    </row>
    <row r="70" spans="1:5" ht="12.75">
      <c r="A70" s="36" t="s">
        <v>52</v>
      </c>
      <c r="E70" s="37" t="s">
        <v>47</v>
      </c>
    </row>
    <row r="71" spans="1:5" ht="102">
      <c r="A71" t="s">
        <v>53</v>
      </c>
      <c r="E71" s="35" t="s">
        <v>1256</v>
      </c>
    </row>
    <row r="72" spans="1:16" ht="12.75">
      <c r="A72" s="25" t="s">
        <v>45</v>
      </c>
      <c s="29" t="s">
        <v>179</v>
      </c>
      <c s="29" t="s">
        <v>1257</v>
      </c>
      <c s="25" t="s">
        <v>47</v>
      </c>
      <c s="30" t="s">
        <v>1258</v>
      </c>
      <c s="31" t="s">
        <v>72</v>
      </c>
      <c s="32">
        <v>2</v>
      </c>
      <c s="33">
        <v>0</v>
      </c>
      <c s="33">
        <f>ROUND(ROUND(H72,2)*ROUND(G72,3),2)</f>
      </c>
      <c r="O72">
        <f>(I72*21)/100</f>
      </c>
      <c t="s">
        <v>23</v>
      </c>
    </row>
    <row r="73" spans="1:5" ht="12.75">
      <c r="A73" s="34" t="s">
        <v>50</v>
      </c>
      <c r="E73" s="35" t="s">
        <v>1259</v>
      </c>
    </row>
    <row r="74" spans="1:5" ht="12.75">
      <c r="A74" s="36" t="s">
        <v>52</v>
      </c>
      <c r="E74" s="37" t="s">
        <v>47</v>
      </c>
    </row>
    <row r="75" spans="1:5" ht="102">
      <c r="A75" t="s">
        <v>53</v>
      </c>
      <c r="E75" s="35" t="s">
        <v>1256</v>
      </c>
    </row>
    <row r="76" spans="1:16" ht="12.75">
      <c r="A76" s="25" t="s">
        <v>45</v>
      </c>
      <c s="29" t="s">
        <v>185</v>
      </c>
      <c s="29" t="s">
        <v>1260</v>
      </c>
      <c s="25" t="s">
        <v>47</v>
      </c>
      <c s="30" t="s">
        <v>1261</v>
      </c>
      <c s="31" t="s">
        <v>123</v>
      </c>
      <c s="32">
        <v>152.279</v>
      </c>
      <c s="33">
        <v>0</v>
      </c>
      <c s="33">
        <f>ROUND(ROUND(H76,2)*ROUND(G76,3),2)</f>
      </c>
      <c r="O76">
        <f>(I76*21)/100</f>
      </c>
      <c t="s">
        <v>23</v>
      </c>
    </row>
    <row r="77" spans="1:5" ht="12.75">
      <c r="A77" s="34" t="s">
        <v>50</v>
      </c>
      <c r="E77" s="35" t="s">
        <v>1262</v>
      </c>
    </row>
    <row r="78" spans="1:5" ht="63.75">
      <c r="A78" s="36" t="s">
        <v>52</v>
      </c>
      <c r="E78" s="37" t="s">
        <v>1263</v>
      </c>
    </row>
    <row r="79" spans="1:5" ht="102">
      <c r="A79" t="s">
        <v>53</v>
      </c>
      <c r="E79" s="35" t="s">
        <v>1264</v>
      </c>
    </row>
    <row r="80" spans="1:16" ht="12.75">
      <c r="A80" s="25" t="s">
        <v>45</v>
      </c>
      <c s="29" t="s">
        <v>191</v>
      </c>
      <c s="29" t="s">
        <v>1265</v>
      </c>
      <c s="25" t="s">
        <v>47</v>
      </c>
      <c s="30" t="s">
        <v>1266</v>
      </c>
      <c s="31" t="s">
        <v>72</v>
      </c>
      <c s="32">
        <v>6</v>
      </c>
      <c s="33">
        <v>0</v>
      </c>
      <c s="33">
        <f>ROUND(ROUND(H80,2)*ROUND(G80,3),2)</f>
      </c>
      <c r="O80">
        <f>(I80*21)/100</f>
      </c>
      <c t="s">
        <v>23</v>
      </c>
    </row>
    <row r="81" spans="1:5" ht="12.75">
      <c r="A81" s="34" t="s">
        <v>50</v>
      </c>
      <c r="E81" s="35" t="s">
        <v>1262</v>
      </c>
    </row>
    <row r="82" spans="1:5" ht="12.75">
      <c r="A82" s="36" t="s">
        <v>52</v>
      </c>
      <c r="E82" s="37" t="s">
        <v>47</v>
      </c>
    </row>
    <row r="83" spans="1:5" ht="89.25">
      <c r="A83" t="s">
        <v>53</v>
      </c>
      <c r="E83" s="35" t="s">
        <v>1267</v>
      </c>
    </row>
    <row r="84" spans="1:16" ht="12.75">
      <c r="A84" s="25" t="s">
        <v>45</v>
      </c>
      <c s="29" t="s">
        <v>197</v>
      </c>
      <c s="29" t="s">
        <v>1268</v>
      </c>
      <c s="25" t="s">
        <v>47</v>
      </c>
      <c s="30" t="s">
        <v>1269</v>
      </c>
      <c s="31" t="s">
        <v>72</v>
      </c>
      <c s="32">
        <v>2</v>
      </c>
      <c s="33">
        <v>0</v>
      </c>
      <c s="33">
        <f>ROUND(ROUND(H84,2)*ROUND(G84,3),2)</f>
      </c>
      <c r="O84">
        <f>(I84*21)/100</f>
      </c>
      <c t="s">
        <v>23</v>
      </c>
    </row>
    <row r="85" spans="1:5" ht="12.75">
      <c r="A85" s="34" t="s">
        <v>50</v>
      </c>
      <c r="E85" s="35" t="s">
        <v>1262</v>
      </c>
    </row>
    <row r="86" spans="1:5" ht="12.75">
      <c r="A86" s="36" t="s">
        <v>52</v>
      </c>
      <c r="E86" s="37" t="s">
        <v>47</v>
      </c>
    </row>
    <row r="87" spans="1:5" ht="89.25">
      <c r="A87" t="s">
        <v>53</v>
      </c>
      <c r="E87" s="35" t="s">
        <v>1267</v>
      </c>
    </row>
    <row r="88" spans="1:16" ht="12.75">
      <c r="A88" s="25" t="s">
        <v>45</v>
      </c>
      <c s="29" t="s">
        <v>203</v>
      </c>
      <c s="29" t="s">
        <v>1270</v>
      </c>
      <c s="25" t="s">
        <v>47</v>
      </c>
      <c s="30" t="s">
        <v>1271</v>
      </c>
      <c s="31" t="s">
        <v>123</v>
      </c>
      <c s="32">
        <v>249.138</v>
      </c>
      <c s="33">
        <v>0</v>
      </c>
      <c s="33">
        <f>ROUND(ROUND(H88,2)*ROUND(G88,3),2)</f>
      </c>
      <c r="O88">
        <f>(I88*21)/100</f>
      </c>
      <c t="s">
        <v>23</v>
      </c>
    </row>
    <row r="89" spans="1:5" ht="12.75">
      <c r="A89" s="34" t="s">
        <v>50</v>
      </c>
      <c r="E89" s="35" t="s">
        <v>1272</v>
      </c>
    </row>
    <row r="90" spans="1:5" ht="76.5">
      <c r="A90" s="36" t="s">
        <v>52</v>
      </c>
      <c r="E90" s="37" t="s">
        <v>1273</v>
      </c>
    </row>
    <row r="91" spans="1:5" ht="89.25">
      <c r="A91" t="s">
        <v>53</v>
      </c>
      <c r="E91" s="35" t="s">
        <v>1274</v>
      </c>
    </row>
    <row r="92" spans="1:16" ht="25.5">
      <c r="A92" s="25" t="s">
        <v>45</v>
      </c>
      <c s="29" t="s">
        <v>209</v>
      </c>
      <c s="29" t="s">
        <v>1275</v>
      </c>
      <c s="25" t="s">
        <v>47</v>
      </c>
      <c s="30" t="s">
        <v>1276</v>
      </c>
      <c s="31" t="s">
        <v>72</v>
      </c>
      <c s="32">
        <v>18</v>
      </c>
      <c s="33">
        <v>0</v>
      </c>
      <c s="33">
        <f>ROUND(ROUND(H92,2)*ROUND(G92,3),2)</f>
      </c>
      <c r="O92">
        <f>(I92*21)/100</f>
      </c>
      <c t="s">
        <v>23</v>
      </c>
    </row>
    <row r="93" spans="1:5" ht="12.75">
      <c r="A93" s="34" t="s">
        <v>50</v>
      </c>
      <c r="E93" s="35" t="s">
        <v>1277</v>
      </c>
    </row>
    <row r="94" spans="1:5" ht="12.75">
      <c r="A94" s="36" t="s">
        <v>52</v>
      </c>
      <c r="E94" s="37" t="s">
        <v>47</v>
      </c>
    </row>
    <row r="95" spans="1:5" ht="102">
      <c r="A95" t="s">
        <v>53</v>
      </c>
      <c r="E95" s="35" t="s">
        <v>1278</v>
      </c>
    </row>
    <row r="96" spans="1:16" ht="12.75">
      <c r="A96" s="25" t="s">
        <v>45</v>
      </c>
      <c s="29" t="s">
        <v>215</v>
      </c>
      <c s="29" t="s">
        <v>1279</v>
      </c>
      <c s="25" t="s">
        <v>47</v>
      </c>
      <c s="30" t="s">
        <v>1280</v>
      </c>
      <c s="31" t="s">
        <v>72</v>
      </c>
      <c s="32">
        <v>4</v>
      </c>
      <c s="33">
        <v>0</v>
      </c>
      <c s="33">
        <f>ROUND(ROUND(H96,2)*ROUND(G96,3),2)</f>
      </c>
      <c r="O96">
        <f>(I96*21)/100</f>
      </c>
      <c t="s">
        <v>23</v>
      </c>
    </row>
    <row r="97" spans="1:5" ht="12.75">
      <c r="A97" s="34" t="s">
        <v>50</v>
      </c>
      <c r="E97" s="35" t="s">
        <v>47</v>
      </c>
    </row>
    <row r="98" spans="1:5" ht="12.75">
      <c r="A98" s="36" t="s">
        <v>52</v>
      </c>
      <c r="E98" s="37" t="s">
        <v>47</v>
      </c>
    </row>
    <row r="99" spans="1:5" ht="114.75">
      <c r="A99" t="s">
        <v>53</v>
      </c>
      <c r="E99" s="35" t="s">
        <v>1281</v>
      </c>
    </row>
    <row r="100" spans="1:16" ht="12.75">
      <c r="A100" s="25" t="s">
        <v>45</v>
      </c>
      <c s="29" t="s">
        <v>221</v>
      </c>
      <c s="29" t="s">
        <v>1282</v>
      </c>
      <c s="25" t="s">
        <v>47</v>
      </c>
      <c s="30" t="s">
        <v>1283</v>
      </c>
      <c s="31" t="s">
        <v>123</v>
      </c>
      <c s="32">
        <v>152.279</v>
      </c>
      <c s="33">
        <v>0</v>
      </c>
      <c s="33">
        <f>ROUND(ROUND(H100,2)*ROUND(G100,3),2)</f>
      </c>
      <c r="O100">
        <f>(I100*21)/100</f>
      </c>
      <c t="s">
        <v>23</v>
      </c>
    </row>
    <row r="101" spans="1:5" ht="12.75">
      <c r="A101" s="34" t="s">
        <v>50</v>
      </c>
      <c r="E101" s="35" t="s">
        <v>1284</v>
      </c>
    </row>
    <row r="102" spans="1:5" ht="63.75">
      <c r="A102" s="36" t="s">
        <v>52</v>
      </c>
      <c r="E102" s="37" t="s">
        <v>1263</v>
      </c>
    </row>
    <row r="103" spans="1:5" ht="114.75">
      <c r="A103" t="s">
        <v>53</v>
      </c>
      <c r="E103" s="35" t="s">
        <v>1285</v>
      </c>
    </row>
    <row r="104" spans="1:16" ht="12.75">
      <c r="A104" s="25" t="s">
        <v>45</v>
      </c>
      <c s="29" t="s">
        <v>227</v>
      </c>
      <c s="29" t="s">
        <v>1286</v>
      </c>
      <c s="25" t="s">
        <v>47</v>
      </c>
      <c s="30" t="s">
        <v>1287</v>
      </c>
      <c s="31" t="s">
        <v>72</v>
      </c>
      <c s="32">
        <v>1</v>
      </c>
      <c s="33">
        <v>0</v>
      </c>
      <c s="33">
        <f>ROUND(ROUND(H104,2)*ROUND(G104,3),2)</f>
      </c>
      <c r="O104">
        <f>(I104*21)/100</f>
      </c>
      <c t="s">
        <v>23</v>
      </c>
    </row>
    <row r="105" spans="1:5" ht="12.75">
      <c r="A105" s="34" t="s">
        <v>50</v>
      </c>
      <c r="E105" s="35" t="s">
        <v>1288</v>
      </c>
    </row>
    <row r="106" spans="1:5" ht="12.75">
      <c r="A106" s="36" t="s">
        <v>52</v>
      </c>
      <c r="E106" s="37" t="s">
        <v>47</v>
      </c>
    </row>
    <row r="107" spans="1:5" ht="114.75">
      <c r="A107" t="s">
        <v>53</v>
      </c>
      <c r="E107" s="35" t="s">
        <v>1289</v>
      </c>
    </row>
    <row r="108" spans="1:16" ht="25.5">
      <c r="A108" s="25" t="s">
        <v>45</v>
      </c>
      <c s="29" t="s">
        <v>233</v>
      </c>
      <c s="29" t="s">
        <v>1290</v>
      </c>
      <c s="25" t="s">
        <v>47</v>
      </c>
      <c s="30" t="s">
        <v>1291</v>
      </c>
      <c s="31" t="s">
        <v>72</v>
      </c>
      <c s="32">
        <v>6</v>
      </c>
      <c s="33">
        <v>0</v>
      </c>
      <c s="33">
        <f>ROUND(ROUND(H108,2)*ROUND(G108,3),2)</f>
      </c>
      <c r="O108">
        <f>(I108*21)/100</f>
      </c>
      <c t="s">
        <v>23</v>
      </c>
    </row>
    <row r="109" spans="1:5" ht="12.75">
      <c r="A109" s="34" t="s">
        <v>50</v>
      </c>
      <c r="E109" s="35" t="s">
        <v>1292</v>
      </c>
    </row>
    <row r="110" spans="1:5" ht="12.75">
      <c r="A110" s="36" t="s">
        <v>52</v>
      </c>
      <c r="E110" s="37" t="s">
        <v>47</v>
      </c>
    </row>
    <row r="111" spans="1:5" ht="114.75">
      <c r="A111" t="s">
        <v>53</v>
      </c>
      <c r="E111" s="35" t="s">
        <v>1289</v>
      </c>
    </row>
    <row r="112" spans="1:16" ht="12.75">
      <c r="A112" s="25" t="s">
        <v>45</v>
      </c>
      <c s="29" t="s">
        <v>238</v>
      </c>
      <c s="29" t="s">
        <v>1293</v>
      </c>
      <c s="25" t="s">
        <v>47</v>
      </c>
      <c s="30" t="s">
        <v>1294</v>
      </c>
      <c s="31" t="s">
        <v>72</v>
      </c>
      <c s="32">
        <v>7</v>
      </c>
      <c s="33">
        <v>0</v>
      </c>
      <c s="33">
        <f>ROUND(ROUND(H112,2)*ROUND(G112,3),2)</f>
      </c>
      <c r="O112">
        <f>(I112*21)/100</f>
      </c>
      <c t="s">
        <v>23</v>
      </c>
    </row>
    <row r="113" spans="1:5" ht="12.75">
      <c r="A113" s="34" t="s">
        <v>50</v>
      </c>
      <c r="E113" s="35" t="s">
        <v>47</v>
      </c>
    </row>
    <row r="114" spans="1:5" ht="12.75">
      <c r="A114" s="36" t="s">
        <v>52</v>
      </c>
      <c r="E114" s="37" t="s">
        <v>47</v>
      </c>
    </row>
    <row r="115" spans="1:5" ht="89.25">
      <c r="A115" t="s">
        <v>53</v>
      </c>
      <c r="E115" s="35" t="s">
        <v>1295</v>
      </c>
    </row>
    <row r="116" spans="1:16" ht="25.5">
      <c r="A116" s="25" t="s">
        <v>45</v>
      </c>
      <c s="29" t="s">
        <v>244</v>
      </c>
      <c s="29" t="s">
        <v>1296</v>
      </c>
      <c s="25" t="s">
        <v>47</v>
      </c>
      <c s="30" t="s">
        <v>1297</v>
      </c>
      <c s="31" t="s">
        <v>72</v>
      </c>
      <c s="32">
        <v>1</v>
      </c>
      <c s="33">
        <v>0</v>
      </c>
      <c s="33">
        <f>ROUND(ROUND(H116,2)*ROUND(G116,3),2)</f>
      </c>
      <c r="O116">
        <f>(I116*21)/100</f>
      </c>
      <c t="s">
        <v>23</v>
      </c>
    </row>
    <row r="117" spans="1:5" ht="12.75">
      <c r="A117" s="34" t="s">
        <v>50</v>
      </c>
      <c r="E117" s="35" t="s">
        <v>1298</v>
      </c>
    </row>
    <row r="118" spans="1:5" ht="12.75">
      <c r="A118" s="36" t="s">
        <v>52</v>
      </c>
      <c r="E118" s="37" t="s">
        <v>47</v>
      </c>
    </row>
    <row r="119" spans="1:5" ht="102">
      <c r="A119" t="s">
        <v>53</v>
      </c>
      <c r="E119" s="35" t="s">
        <v>1299</v>
      </c>
    </row>
    <row r="120" spans="1:16" ht="25.5">
      <c r="A120" s="25" t="s">
        <v>45</v>
      </c>
      <c s="29" t="s">
        <v>250</v>
      </c>
      <c s="29" t="s">
        <v>1300</v>
      </c>
      <c s="25" t="s">
        <v>47</v>
      </c>
      <c s="30" t="s">
        <v>1301</v>
      </c>
      <c s="31" t="s">
        <v>72</v>
      </c>
      <c s="32">
        <v>3</v>
      </c>
      <c s="33">
        <v>0</v>
      </c>
      <c s="33">
        <f>ROUND(ROUND(H120,2)*ROUND(G120,3),2)</f>
      </c>
      <c r="O120">
        <f>(I120*21)/100</f>
      </c>
      <c t="s">
        <v>23</v>
      </c>
    </row>
    <row r="121" spans="1:5" ht="12.75">
      <c r="A121" s="34" t="s">
        <v>50</v>
      </c>
      <c r="E121" s="35" t="s">
        <v>1302</v>
      </c>
    </row>
    <row r="122" spans="1:5" ht="12.75">
      <c r="A122" s="36" t="s">
        <v>52</v>
      </c>
      <c r="E122" s="37" t="s">
        <v>47</v>
      </c>
    </row>
    <row r="123" spans="1:5" ht="102">
      <c r="A123" t="s">
        <v>53</v>
      </c>
      <c r="E123" s="35" t="s">
        <v>1299</v>
      </c>
    </row>
    <row r="124" spans="1:16" ht="25.5">
      <c r="A124" s="25" t="s">
        <v>45</v>
      </c>
      <c s="29" t="s">
        <v>257</v>
      </c>
      <c s="29" t="s">
        <v>1300</v>
      </c>
      <c s="25" t="s">
        <v>29</v>
      </c>
      <c s="30" t="s">
        <v>1301</v>
      </c>
      <c s="31" t="s">
        <v>72</v>
      </c>
      <c s="32">
        <v>1</v>
      </c>
      <c s="33">
        <v>0</v>
      </c>
      <c s="33">
        <f>ROUND(ROUND(H124,2)*ROUND(G124,3),2)</f>
      </c>
      <c r="O124">
        <f>(I124*21)/100</f>
      </c>
      <c t="s">
        <v>23</v>
      </c>
    </row>
    <row r="125" spans="1:5" ht="12.75">
      <c r="A125" s="34" t="s">
        <v>50</v>
      </c>
      <c r="E125" s="35" t="s">
        <v>1303</v>
      </c>
    </row>
    <row r="126" spans="1:5" ht="12.75">
      <c r="A126" s="36" t="s">
        <v>52</v>
      </c>
      <c r="E126" s="37" t="s">
        <v>47</v>
      </c>
    </row>
    <row r="127" spans="1:5" ht="102">
      <c r="A127" t="s">
        <v>53</v>
      </c>
      <c r="E127" s="35" t="s">
        <v>1299</v>
      </c>
    </row>
    <row r="128" spans="1:16" ht="25.5">
      <c r="A128" s="25" t="s">
        <v>45</v>
      </c>
      <c s="29" t="s">
        <v>263</v>
      </c>
      <c s="29" t="s">
        <v>1304</v>
      </c>
      <c s="25" t="s">
        <v>47</v>
      </c>
      <c s="30" t="s">
        <v>1305</v>
      </c>
      <c s="31" t="s">
        <v>72</v>
      </c>
      <c s="32">
        <v>3</v>
      </c>
      <c s="33">
        <v>0</v>
      </c>
      <c s="33">
        <f>ROUND(ROUND(H128,2)*ROUND(G128,3),2)</f>
      </c>
      <c r="O128">
        <f>(I128*21)/100</f>
      </c>
      <c t="s">
        <v>23</v>
      </c>
    </row>
    <row r="129" spans="1:5" ht="12.75">
      <c r="A129" s="34" t="s">
        <v>50</v>
      </c>
      <c r="E129" s="35" t="s">
        <v>1306</v>
      </c>
    </row>
    <row r="130" spans="1:5" ht="12.75">
      <c r="A130" s="36" t="s">
        <v>52</v>
      </c>
      <c r="E130" s="37" t="s">
        <v>47</v>
      </c>
    </row>
    <row r="131" spans="1:5" ht="102">
      <c r="A131" t="s">
        <v>53</v>
      </c>
      <c r="E131" s="35" t="s">
        <v>1299</v>
      </c>
    </row>
    <row r="132" spans="1:16" ht="12.75">
      <c r="A132" s="25" t="s">
        <v>45</v>
      </c>
      <c s="29" t="s">
        <v>268</v>
      </c>
      <c s="29" t="s">
        <v>1307</v>
      </c>
      <c s="25" t="s">
        <v>47</v>
      </c>
      <c s="30" t="s">
        <v>1308</v>
      </c>
      <c s="31" t="s">
        <v>72</v>
      </c>
      <c s="32">
        <v>1</v>
      </c>
      <c s="33">
        <v>0</v>
      </c>
      <c s="33">
        <f>ROUND(ROUND(H132,2)*ROUND(G132,3),2)</f>
      </c>
      <c r="O132">
        <f>(I132*21)/100</f>
      </c>
      <c t="s">
        <v>23</v>
      </c>
    </row>
    <row r="133" spans="1:5" ht="12.75">
      <c r="A133" s="34" t="s">
        <v>50</v>
      </c>
      <c r="E133" s="35" t="s">
        <v>1309</v>
      </c>
    </row>
    <row r="134" spans="1:5" ht="12.75">
      <c r="A134" s="36" t="s">
        <v>52</v>
      </c>
      <c r="E134" s="37" t="s">
        <v>47</v>
      </c>
    </row>
    <row r="135" spans="1:5" ht="89.25">
      <c r="A135" t="s">
        <v>53</v>
      </c>
      <c r="E135" s="35" t="s">
        <v>1310</v>
      </c>
    </row>
    <row r="136" spans="1:16" ht="12.75">
      <c r="A136" s="25" t="s">
        <v>45</v>
      </c>
      <c s="29" t="s">
        <v>274</v>
      </c>
      <c s="29" t="s">
        <v>1311</v>
      </c>
      <c s="25" t="s">
        <v>47</v>
      </c>
      <c s="30" t="s">
        <v>1312</v>
      </c>
      <c s="31" t="s">
        <v>72</v>
      </c>
      <c s="32">
        <v>5</v>
      </c>
      <c s="33">
        <v>0</v>
      </c>
      <c s="33">
        <f>ROUND(ROUND(H136,2)*ROUND(G136,3),2)</f>
      </c>
      <c r="O136">
        <f>(I136*21)/100</f>
      </c>
      <c t="s">
        <v>23</v>
      </c>
    </row>
    <row r="137" spans="1:5" ht="12.75">
      <c r="A137" s="34" t="s">
        <v>50</v>
      </c>
      <c r="E137" s="35" t="s">
        <v>1313</v>
      </c>
    </row>
    <row r="138" spans="1:5" ht="12.75">
      <c r="A138" s="36" t="s">
        <v>52</v>
      </c>
      <c r="E138" s="37" t="s">
        <v>47</v>
      </c>
    </row>
    <row r="139" spans="1:5" ht="89.25">
      <c r="A139" t="s">
        <v>53</v>
      </c>
      <c r="E139" s="35" t="s">
        <v>1310</v>
      </c>
    </row>
    <row r="140" spans="1:16" ht="12.75">
      <c r="A140" s="25" t="s">
        <v>45</v>
      </c>
      <c s="29" t="s">
        <v>279</v>
      </c>
      <c s="29" t="s">
        <v>1311</v>
      </c>
      <c s="25" t="s">
        <v>29</v>
      </c>
      <c s="30" t="s">
        <v>1312</v>
      </c>
      <c s="31" t="s">
        <v>72</v>
      </c>
      <c s="32">
        <v>2</v>
      </c>
      <c s="33">
        <v>0</v>
      </c>
      <c s="33">
        <f>ROUND(ROUND(H140,2)*ROUND(G140,3),2)</f>
      </c>
      <c r="O140">
        <f>(I140*21)/100</f>
      </c>
      <c t="s">
        <v>23</v>
      </c>
    </row>
    <row r="141" spans="1:5" ht="12.75">
      <c r="A141" s="34" t="s">
        <v>50</v>
      </c>
      <c r="E141" s="35" t="s">
        <v>1314</v>
      </c>
    </row>
    <row r="142" spans="1:5" ht="12.75">
      <c r="A142" s="36" t="s">
        <v>52</v>
      </c>
      <c r="E142" s="37" t="s">
        <v>47</v>
      </c>
    </row>
    <row r="143" spans="1:5" ht="89.25">
      <c r="A143" t="s">
        <v>53</v>
      </c>
      <c r="E143" s="35" t="s">
        <v>1310</v>
      </c>
    </row>
    <row r="144" spans="1:16" ht="25.5">
      <c r="A144" s="25" t="s">
        <v>45</v>
      </c>
      <c s="29" t="s">
        <v>284</v>
      </c>
      <c s="29" t="s">
        <v>1315</v>
      </c>
      <c s="25" t="s">
        <v>47</v>
      </c>
      <c s="30" t="s">
        <v>1316</v>
      </c>
      <c s="31" t="s">
        <v>72</v>
      </c>
      <c s="32">
        <v>1</v>
      </c>
      <c s="33">
        <v>0</v>
      </c>
      <c s="33">
        <f>ROUND(ROUND(H144,2)*ROUND(G144,3),2)</f>
      </c>
      <c r="O144">
        <f>(I144*21)/100</f>
      </c>
      <c t="s">
        <v>23</v>
      </c>
    </row>
    <row r="145" spans="1:5" ht="12.75">
      <c r="A145" s="34" t="s">
        <v>50</v>
      </c>
      <c r="E145" s="35" t="s">
        <v>1317</v>
      </c>
    </row>
    <row r="146" spans="1:5" ht="12.75">
      <c r="A146" s="36" t="s">
        <v>52</v>
      </c>
      <c r="E146" s="37" t="s">
        <v>47</v>
      </c>
    </row>
    <row r="147" spans="1:5" ht="114.75">
      <c r="A147" t="s">
        <v>53</v>
      </c>
      <c r="E147" s="35" t="s">
        <v>1318</v>
      </c>
    </row>
    <row r="148" spans="1:16" ht="25.5">
      <c r="A148" s="25" t="s">
        <v>45</v>
      </c>
      <c s="29" t="s">
        <v>289</v>
      </c>
      <c s="29" t="s">
        <v>1315</v>
      </c>
      <c s="25" t="s">
        <v>29</v>
      </c>
      <c s="30" t="s">
        <v>1316</v>
      </c>
      <c s="31" t="s">
        <v>72</v>
      </c>
      <c s="32">
        <v>1</v>
      </c>
      <c s="33">
        <v>0</v>
      </c>
      <c s="33">
        <f>ROUND(ROUND(H148,2)*ROUND(G148,3),2)</f>
      </c>
      <c r="O148">
        <f>(I148*21)/100</f>
      </c>
      <c t="s">
        <v>23</v>
      </c>
    </row>
    <row r="149" spans="1:5" ht="12.75">
      <c r="A149" s="34" t="s">
        <v>50</v>
      </c>
      <c r="E149" s="35" t="s">
        <v>1319</v>
      </c>
    </row>
    <row r="150" spans="1:5" ht="12.75">
      <c r="A150" s="36" t="s">
        <v>52</v>
      </c>
      <c r="E150" s="37" t="s">
        <v>47</v>
      </c>
    </row>
    <row r="151" spans="1:5" ht="114.75">
      <c r="A151" t="s">
        <v>53</v>
      </c>
      <c r="E151" s="35" t="s">
        <v>1318</v>
      </c>
    </row>
    <row r="152" spans="1:18" ht="12.75" customHeight="1">
      <c r="A152" s="6" t="s">
        <v>43</v>
      </c>
      <c s="6"/>
      <c s="40" t="s">
        <v>40</v>
      </c>
      <c s="6"/>
      <c s="27" t="s">
        <v>412</v>
      </c>
      <c s="6"/>
      <c s="6"/>
      <c s="6"/>
      <c s="41">
        <f>0+Q152</f>
      </c>
      <c r="O152">
        <f>0+R152</f>
      </c>
      <c r="Q152">
        <f>0+I153</f>
      </c>
      <c>
        <f>0+O153</f>
      </c>
    </row>
    <row r="153" spans="1:16" ht="12.75">
      <c r="A153" s="25" t="s">
        <v>45</v>
      </c>
      <c s="29" t="s">
        <v>294</v>
      </c>
      <c s="29" t="s">
        <v>1320</v>
      </c>
      <c s="25" t="s">
        <v>47</v>
      </c>
      <c s="30" t="s">
        <v>1321</v>
      </c>
      <c s="31" t="s">
        <v>129</v>
      </c>
      <c s="32">
        <v>8.96</v>
      </c>
      <c s="33">
        <v>0</v>
      </c>
      <c s="33">
        <f>ROUND(ROUND(H153,2)*ROUND(G153,3),2)</f>
      </c>
      <c r="O153">
        <f>(I153*21)/100</f>
      </c>
      <c t="s">
        <v>23</v>
      </c>
    </row>
    <row r="154" spans="1:5" ht="12.75">
      <c r="A154" s="34" t="s">
        <v>50</v>
      </c>
      <c r="E154" s="35" t="s">
        <v>1211</v>
      </c>
    </row>
    <row r="155" spans="1:5" ht="63.75">
      <c r="A155" s="36" t="s">
        <v>52</v>
      </c>
      <c r="E155" s="37" t="s">
        <v>1215</v>
      </c>
    </row>
    <row r="156" spans="1:5" ht="76.5">
      <c r="A156" t="s">
        <v>53</v>
      </c>
      <c r="E156" s="35" t="s">
        <v>1322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1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0+O8+O17+O42+O47</f>
      </c>
      <c t="s">
        <v>22</v>
      </c>
    </row>
    <row r="3" spans="1:16" ht="15" customHeight="1">
      <c r="A3" t="s">
        <v>12</v>
      </c>
      <c s="12" t="s">
        <v>14</v>
      </c>
      <c s="13" t="s">
        <v>15</v>
      </c>
      <c s="1"/>
      <c s="14" t="s">
        <v>16</v>
      </c>
      <c s="1"/>
      <c s="9"/>
      <c s="8" t="s">
        <v>1323</v>
      </c>
      <c s="38">
        <f>0+I8+I17+I42+I47</f>
      </c>
      <c r="O3" t="s">
        <v>19</v>
      </c>
      <c t="s">
        <v>23</v>
      </c>
    </row>
    <row r="4" spans="1:16" ht="15" customHeight="1">
      <c r="A4" t="s">
        <v>17</v>
      </c>
      <c s="16" t="s">
        <v>18</v>
      </c>
      <c s="17" t="s">
        <v>1323</v>
      </c>
      <c s="6"/>
      <c s="18" t="s">
        <v>1324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f>
      </c>
      <c>
        <f>0+O9+O13</f>
      </c>
    </row>
    <row r="9" spans="1:16" ht="12.75">
      <c r="A9" s="25" t="s">
        <v>45</v>
      </c>
      <c s="29" t="s">
        <v>29</v>
      </c>
      <c s="29" t="s">
        <v>1204</v>
      </c>
      <c s="25" t="s">
        <v>47</v>
      </c>
      <c s="30" t="s">
        <v>1205</v>
      </c>
      <c s="31" t="s">
        <v>110</v>
      </c>
      <c s="32">
        <v>110.419</v>
      </c>
      <c s="33">
        <v>0</v>
      </c>
      <c s="33">
        <f>ROUND(ROUND(H9,2)*ROUND(G9,3),2)</f>
      </c>
      <c r="O9">
        <f>(I9*21)/100</f>
      </c>
      <c t="s">
        <v>23</v>
      </c>
    </row>
    <row r="10" spans="1:5" ht="12.75">
      <c r="A10" s="34" t="s">
        <v>50</v>
      </c>
      <c r="E10" s="35" t="s">
        <v>47</v>
      </c>
    </row>
    <row r="11" spans="1:5" ht="140.25">
      <c r="A11" s="36" t="s">
        <v>52</v>
      </c>
      <c r="E11" s="37" t="s">
        <v>1325</v>
      </c>
    </row>
    <row r="12" spans="1:5" ht="25.5">
      <c r="A12" t="s">
        <v>53</v>
      </c>
      <c r="E12" s="35" t="s">
        <v>113</v>
      </c>
    </row>
    <row r="13" spans="1:16" ht="12.75">
      <c r="A13" s="25" t="s">
        <v>45</v>
      </c>
      <c s="29" t="s">
        <v>23</v>
      </c>
      <c s="29" t="s">
        <v>1207</v>
      </c>
      <c s="25" t="s">
        <v>47</v>
      </c>
      <c s="30" t="s">
        <v>1208</v>
      </c>
      <c s="31" t="s">
        <v>49</v>
      </c>
      <c s="32">
        <v>1</v>
      </c>
      <c s="33">
        <v>0</v>
      </c>
      <c s="33">
        <f>ROUND(ROUND(H13,2)*ROUND(G13,3),2)</f>
      </c>
      <c r="O13">
        <f>(I13*21)/100</f>
      </c>
      <c t="s">
        <v>23</v>
      </c>
    </row>
    <row r="14" spans="1:5" ht="12.75">
      <c r="A14" s="34" t="s">
        <v>50</v>
      </c>
      <c r="E14" s="35" t="s">
        <v>1209</v>
      </c>
    </row>
    <row r="15" spans="1:5" ht="12.75">
      <c r="A15" s="36" t="s">
        <v>52</v>
      </c>
      <c r="E15" s="37" t="s">
        <v>47</v>
      </c>
    </row>
    <row r="16" spans="1:5" ht="12.75">
      <c r="A16" t="s">
        <v>53</v>
      </c>
      <c r="E16" s="35" t="s">
        <v>1210</v>
      </c>
    </row>
    <row r="17" spans="1:18" ht="12.75" customHeight="1">
      <c r="A17" s="6" t="s">
        <v>43</v>
      </c>
      <c s="6"/>
      <c s="40" t="s">
        <v>29</v>
      </c>
      <c s="6"/>
      <c s="27" t="s">
        <v>114</v>
      </c>
      <c s="6"/>
      <c s="6"/>
      <c s="6"/>
      <c s="41">
        <f>0+Q17</f>
      </c>
      <c r="O17">
        <f>0+R17</f>
      </c>
      <c r="Q17">
        <f>0+I18+I22+I26+I30+I34+I38</f>
      </c>
      <c>
        <f>0+O18+O22+O26+O30+O34+O38</f>
      </c>
    </row>
    <row r="18" spans="1:16" ht="12.75">
      <c r="A18" s="25" t="s">
        <v>45</v>
      </c>
      <c s="29" t="s">
        <v>22</v>
      </c>
      <c s="29" t="s">
        <v>140</v>
      </c>
      <c s="25" t="s">
        <v>47</v>
      </c>
      <c s="30" t="s">
        <v>141</v>
      </c>
      <c s="31" t="s">
        <v>129</v>
      </c>
      <c s="32">
        <v>15.328</v>
      </c>
      <c s="33">
        <v>0</v>
      </c>
      <c s="33">
        <f>ROUND(ROUND(H18,2)*ROUND(G18,3),2)</f>
      </c>
      <c r="O18">
        <f>(I18*21)/100</f>
      </c>
      <c t="s">
        <v>23</v>
      </c>
    </row>
    <row r="19" spans="1:5" ht="12.75">
      <c r="A19" s="34" t="s">
        <v>50</v>
      </c>
      <c r="E19" s="35" t="s">
        <v>1211</v>
      </c>
    </row>
    <row r="20" spans="1:5" ht="63.75">
      <c r="A20" s="36" t="s">
        <v>52</v>
      </c>
      <c r="E20" s="37" t="s">
        <v>1326</v>
      </c>
    </row>
    <row r="21" spans="1:5" ht="318.75">
      <c r="A21" t="s">
        <v>53</v>
      </c>
      <c r="E21" s="35" t="s">
        <v>1213</v>
      </c>
    </row>
    <row r="22" spans="1:16" ht="12.75">
      <c r="A22" s="25" t="s">
        <v>45</v>
      </c>
      <c s="29" t="s">
        <v>33</v>
      </c>
      <c s="29" t="s">
        <v>808</v>
      </c>
      <c s="25" t="s">
        <v>47</v>
      </c>
      <c s="30" t="s">
        <v>809</v>
      </c>
      <c s="31" t="s">
        <v>129</v>
      </c>
      <c s="32">
        <v>30.68</v>
      </c>
      <c s="33">
        <v>0</v>
      </c>
      <c s="33">
        <f>ROUND(ROUND(H22,2)*ROUND(G22,3),2)</f>
      </c>
      <c r="O22">
        <f>(I22*21)/100</f>
      </c>
      <c t="s">
        <v>23</v>
      </c>
    </row>
    <row r="23" spans="1:5" ht="12.75">
      <c r="A23" s="34" t="s">
        <v>50</v>
      </c>
      <c r="E23" s="35" t="s">
        <v>1211</v>
      </c>
    </row>
    <row r="24" spans="1:5" ht="76.5">
      <c r="A24" s="36" t="s">
        <v>52</v>
      </c>
      <c r="E24" s="37" t="s">
        <v>1327</v>
      </c>
    </row>
    <row r="25" spans="1:5" ht="318.75">
      <c r="A25" t="s">
        <v>53</v>
      </c>
      <c r="E25" s="35" t="s">
        <v>1213</v>
      </c>
    </row>
    <row r="26" spans="1:16" ht="12.75">
      <c r="A26" s="25" t="s">
        <v>45</v>
      </c>
      <c s="29" t="s">
        <v>35</v>
      </c>
      <c s="29" t="s">
        <v>808</v>
      </c>
      <c s="25" t="s">
        <v>29</v>
      </c>
      <c s="30" t="s">
        <v>809</v>
      </c>
      <c s="31" t="s">
        <v>129</v>
      </c>
      <c s="32">
        <v>67.203</v>
      </c>
      <c s="33">
        <v>0</v>
      </c>
      <c s="33">
        <f>ROUND(ROUND(H26,2)*ROUND(G26,3),2)</f>
      </c>
      <c r="O26">
        <f>(I26*21)/100</f>
      </c>
      <c t="s">
        <v>23</v>
      </c>
    </row>
    <row r="27" spans="1:5" ht="12.75">
      <c r="A27" s="34" t="s">
        <v>50</v>
      </c>
      <c r="E27" s="35" t="s">
        <v>1217</v>
      </c>
    </row>
    <row r="28" spans="1:5" ht="63.75">
      <c r="A28" s="36" t="s">
        <v>52</v>
      </c>
      <c r="E28" s="37" t="s">
        <v>1328</v>
      </c>
    </row>
    <row r="29" spans="1:5" ht="318.75">
      <c r="A29" t="s">
        <v>53</v>
      </c>
      <c r="E29" s="35" t="s">
        <v>1213</v>
      </c>
    </row>
    <row r="30" spans="1:16" ht="12.75">
      <c r="A30" s="25" t="s">
        <v>45</v>
      </c>
      <c s="29" t="s">
        <v>37</v>
      </c>
      <c s="29" t="s">
        <v>557</v>
      </c>
      <c s="25" t="s">
        <v>47</v>
      </c>
      <c s="30" t="s">
        <v>558</v>
      </c>
      <c s="31" t="s">
        <v>129</v>
      </c>
      <c s="32">
        <v>67.203</v>
      </c>
      <c s="33">
        <v>0</v>
      </c>
      <c s="33">
        <f>ROUND(ROUND(H30,2)*ROUND(G30,3),2)</f>
      </c>
      <c r="O30">
        <f>(I30*21)/100</f>
      </c>
      <c t="s">
        <v>23</v>
      </c>
    </row>
    <row r="31" spans="1:5" ht="12.75">
      <c r="A31" s="34" t="s">
        <v>50</v>
      </c>
      <c r="E31" s="35" t="s">
        <v>47</v>
      </c>
    </row>
    <row r="32" spans="1:5" ht="63.75">
      <c r="A32" s="36" t="s">
        <v>52</v>
      </c>
      <c r="E32" s="37" t="s">
        <v>1328</v>
      </c>
    </row>
    <row r="33" spans="1:5" ht="229.5">
      <c r="A33" t="s">
        <v>53</v>
      </c>
      <c r="E33" s="35" t="s">
        <v>1220</v>
      </c>
    </row>
    <row r="34" spans="1:16" ht="12.75">
      <c r="A34" s="25" t="s">
        <v>45</v>
      </c>
      <c s="29" t="s">
        <v>74</v>
      </c>
      <c s="29" t="s">
        <v>1221</v>
      </c>
      <c s="25" t="s">
        <v>47</v>
      </c>
      <c s="30" t="s">
        <v>1222</v>
      </c>
      <c s="31" t="s">
        <v>129</v>
      </c>
      <c s="32">
        <v>6.995</v>
      </c>
      <c s="33">
        <v>0</v>
      </c>
      <c s="33">
        <f>ROUND(ROUND(H34,2)*ROUND(G34,3),2)</f>
      </c>
      <c r="O34">
        <f>(I34*21)/100</f>
      </c>
      <c t="s">
        <v>23</v>
      </c>
    </row>
    <row r="35" spans="1:5" ht="12.75">
      <c r="A35" s="34" t="s">
        <v>50</v>
      </c>
      <c r="E35" s="35" t="s">
        <v>1223</v>
      </c>
    </row>
    <row r="36" spans="1:5" ht="38.25">
      <c r="A36" s="36" t="s">
        <v>52</v>
      </c>
      <c r="E36" s="37" t="s">
        <v>1329</v>
      </c>
    </row>
    <row r="37" spans="1:5" ht="229.5">
      <c r="A37" t="s">
        <v>53</v>
      </c>
      <c r="E37" s="35" t="s">
        <v>1225</v>
      </c>
    </row>
    <row r="38" spans="1:16" ht="12.75">
      <c r="A38" s="25" t="s">
        <v>45</v>
      </c>
      <c s="29" t="s">
        <v>79</v>
      </c>
      <c s="29" t="s">
        <v>174</v>
      </c>
      <c s="25" t="s">
        <v>47</v>
      </c>
      <c s="30" t="s">
        <v>175</v>
      </c>
      <c s="31" t="s">
        <v>129</v>
      </c>
      <c s="32">
        <v>22.717</v>
      </c>
      <c s="33">
        <v>0</v>
      </c>
      <c s="33">
        <f>ROUND(ROUND(H38,2)*ROUND(G38,3),2)</f>
      </c>
      <c r="O38">
        <f>(I38*21)/100</f>
      </c>
      <c t="s">
        <v>23</v>
      </c>
    </row>
    <row r="39" spans="1:5" ht="12.75">
      <c r="A39" s="34" t="s">
        <v>50</v>
      </c>
      <c r="E39" s="35" t="s">
        <v>1226</v>
      </c>
    </row>
    <row r="40" spans="1:5" ht="114.75">
      <c r="A40" s="36" t="s">
        <v>52</v>
      </c>
      <c r="E40" s="37" t="s">
        <v>1330</v>
      </c>
    </row>
    <row r="41" spans="1:5" ht="293.25">
      <c r="A41" t="s">
        <v>53</v>
      </c>
      <c r="E41" s="35" t="s">
        <v>1228</v>
      </c>
    </row>
    <row r="42" spans="1:18" ht="12.75" customHeight="1">
      <c r="A42" s="6" t="s">
        <v>43</v>
      </c>
      <c s="6"/>
      <c s="40" t="s">
        <v>23</v>
      </c>
      <c s="6"/>
      <c s="27" t="s">
        <v>196</v>
      </c>
      <c s="6"/>
      <c s="6"/>
      <c s="6"/>
      <c s="41">
        <f>0+Q42</f>
      </c>
      <c r="O42">
        <f>0+R42</f>
      </c>
      <c r="Q42">
        <f>0+I43</f>
      </c>
      <c>
        <f>0+O43</f>
      </c>
    </row>
    <row r="43" spans="1:16" ht="12.75">
      <c r="A43" s="25" t="s">
        <v>45</v>
      </c>
      <c s="29" t="s">
        <v>40</v>
      </c>
      <c s="29" t="s">
        <v>1229</v>
      </c>
      <c s="25" t="s">
        <v>47</v>
      </c>
      <c s="30" t="s">
        <v>1230</v>
      </c>
      <c s="31" t="s">
        <v>129</v>
      </c>
      <c s="32">
        <v>17.245</v>
      </c>
      <c s="33">
        <v>0</v>
      </c>
      <c s="33">
        <f>ROUND(ROUND(H43,2)*ROUND(G43,3),2)</f>
      </c>
      <c r="O43">
        <f>(I43*21)/100</f>
      </c>
      <c t="s">
        <v>23</v>
      </c>
    </row>
    <row r="44" spans="1:5" ht="12.75">
      <c r="A44" s="34" t="s">
        <v>50</v>
      </c>
      <c r="E44" s="35" t="s">
        <v>1231</v>
      </c>
    </row>
    <row r="45" spans="1:5" ht="102">
      <c r="A45" s="36" t="s">
        <v>52</v>
      </c>
      <c r="E45" s="37" t="s">
        <v>1331</v>
      </c>
    </row>
    <row r="46" spans="1:5" ht="369.75">
      <c r="A46" t="s">
        <v>53</v>
      </c>
      <c r="E46" s="35" t="s">
        <v>1233</v>
      </c>
    </row>
    <row r="47" spans="1:18" ht="12.75" customHeight="1">
      <c r="A47" s="6" t="s">
        <v>43</v>
      </c>
      <c s="6"/>
      <c s="40" t="s">
        <v>74</v>
      </c>
      <c s="6"/>
      <c s="27" t="s">
        <v>389</v>
      </c>
      <c s="6"/>
      <c s="6"/>
      <c s="6"/>
      <c s="41">
        <f>0+Q47</f>
      </c>
      <c r="O47">
        <f>0+R47</f>
      </c>
      <c r="Q47">
        <f>0+I48+I52+I56+I60+I64+I68+I72+I76+I80+I84+I88+I92+I96+I100</f>
      </c>
      <c>
        <f>0+O48+O52+O56+O60+O64+O68+O72+O76+O80+O84+O88+O92+O96+O100</f>
      </c>
    </row>
    <row r="48" spans="1:16" ht="12.75">
      <c r="A48" s="25" t="s">
        <v>45</v>
      </c>
      <c s="29" t="s">
        <v>42</v>
      </c>
      <c s="29" t="s">
        <v>1234</v>
      </c>
      <c s="25" t="s">
        <v>47</v>
      </c>
      <c s="30" t="s">
        <v>1235</v>
      </c>
      <c s="31" t="s">
        <v>123</v>
      </c>
      <c s="32">
        <v>30</v>
      </c>
      <c s="33">
        <v>0</v>
      </c>
      <c s="33">
        <f>ROUND(ROUND(H48,2)*ROUND(G48,3),2)</f>
      </c>
      <c r="O48">
        <f>(I48*21)/100</f>
      </c>
      <c t="s">
        <v>23</v>
      </c>
    </row>
    <row r="49" spans="1:5" ht="12.75">
      <c r="A49" s="34" t="s">
        <v>50</v>
      </c>
      <c r="E49" s="35" t="s">
        <v>1236</v>
      </c>
    </row>
    <row r="50" spans="1:5" ht="76.5">
      <c r="A50" s="36" t="s">
        <v>52</v>
      </c>
      <c r="E50" s="37" t="s">
        <v>1332</v>
      </c>
    </row>
    <row r="51" spans="1:5" ht="102">
      <c r="A51" t="s">
        <v>53</v>
      </c>
      <c r="E51" s="35" t="s">
        <v>1238</v>
      </c>
    </row>
    <row r="52" spans="1:16" ht="12.75">
      <c r="A52" s="25" t="s">
        <v>45</v>
      </c>
      <c s="29" t="s">
        <v>91</v>
      </c>
      <c s="29" t="s">
        <v>1239</v>
      </c>
      <c s="25" t="s">
        <v>47</v>
      </c>
      <c s="30" t="s">
        <v>1240</v>
      </c>
      <c s="31" t="s">
        <v>123</v>
      </c>
      <c s="32">
        <v>318.002</v>
      </c>
      <c s="33">
        <v>0</v>
      </c>
      <c s="33">
        <f>ROUND(ROUND(H52,2)*ROUND(G52,3),2)</f>
      </c>
      <c r="O52">
        <f>(I52*21)/100</f>
      </c>
      <c t="s">
        <v>23</v>
      </c>
    </row>
    <row r="53" spans="1:5" ht="12.75">
      <c r="A53" s="34" t="s">
        <v>50</v>
      </c>
      <c r="E53" s="35" t="s">
        <v>1241</v>
      </c>
    </row>
    <row r="54" spans="1:5" ht="51">
      <c r="A54" s="36" t="s">
        <v>52</v>
      </c>
      <c r="E54" s="37" t="s">
        <v>1333</v>
      </c>
    </row>
    <row r="55" spans="1:5" ht="140.25">
      <c r="A55" t="s">
        <v>53</v>
      </c>
      <c r="E55" s="35" t="s">
        <v>1243</v>
      </c>
    </row>
    <row r="56" spans="1:16" ht="12.75">
      <c r="A56" s="25" t="s">
        <v>45</v>
      </c>
      <c s="29" t="s">
        <v>96</v>
      </c>
      <c s="29" t="s">
        <v>1244</v>
      </c>
      <c s="25" t="s">
        <v>47</v>
      </c>
      <c s="30" t="s">
        <v>1245</v>
      </c>
      <c s="31" t="s">
        <v>123</v>
      </c>
      <c s="32">
        <v>295</v>
      </c>
      <c s="33">
        <v>0</v>
      </c>
      <c s="33">
        <f>ROUND(ROUND(H56,2)*ROUND(G56,3),2)</f>
      </c>
      <c r="O56">
        <f>(I56*21)/100</f>
      </c>
      <c t="s">
        <v>23</v>
      </c>
    </row>
    <row r="57" spans="1:5" ht="12.75">
      <c r="A57" s="34" t="s">
        <v>50</v>
      </c>
      <c r="E57" s="35" t="s">
        <v>1246</v>
      </c>
    </row>
    <row r="58" spans="1:5" ht="63.75">
      <c r="A58" s="36" t="s">
        <v>52</v>
      </c>
      <c r="E58" s="37" t="s">
        <v>1334</v>
      </c>
    </row>
    <row r="59" spans="1:5" ht="140.25">
      <c r="A59" t="s">
        <v>53</v>
      </c>
      <c r="E59" s="35" t="s">
        <v>1243</v>
      </c>
    </row>
    <row r="60" spans="1:16" ht="12.75">
      <c r="A60" s="25" t="s">
        <v>45</v>
      </c>
      <c s="29" t="s">
        <v>101</v>
      </c>
      <c s="29" t="s">
        <v>1248</v>
      </c>
      <c s="25" t="s">
        <v>47</v>
      </c>
      <c s="30" t="s">
        <v>1249</v>
      </c>
      <c s="31" t="s">
        <v>123</v>
      </c>
      <c s="32">
        <v>354.722</v>
      </c>
      <c s="33">
        <v>0</v>
      </c>
      <c s="33">
        <f>ROUND(ROUND(H60,2)*ROUND(G60,3),2)</f>
      </c>
      <c r="O60">
        <f>(I60*21)/100</f>
      </c>
      <c t="s">
        <v>23</v>
      </c>
    </row>
    <row r="61" spans="1:5" ht="12.75">
      <c r="A61" s="34" t="s">
        <v>50</v>
      </c>
      <c r="E61" s="35" t="s">
        <v>1250</v>
      </c>
    </row>
    <row r="62" spans="1:5" ht="89.25">
      <c r="A62" s="36" t="s">
        <v>52</v>
      </c>
      <c r="E62" s="37" t="s">
        <v>1335</v>
      </c>
    </row>
    <row r="63" spans="1:5" ht="127.5">
      <c r="A63" t="s">
        <v>53</v>
      </c>
      <c r="E63" s="35" t="s">
        <v>1252</v>
      </c>
    </row>
    <row r="64" spans="1:16" ht="12.75">
      <c r="A64" s="25" t="s">
        <v>45</v>
      </c>
      <c s="29" t="s">
        <v>168</v>
      </c>
      <c s="29" t="s">
        <v>1336</v>
      </c>
      <c s="25" t="s">
        <v>47</v>
      </c>
      <c s="30" t="s">
        <v>1337</v>
      </c>
      <c s="31" t="s">
        <v>123</v>
      </c>
      <c s="32">
        <v>421.713</v>
      </c>
      <c s="33">
        <v>0</v>
      </c>
      <c s="33">
        <f>ROUND(ROUND(H64,2)*ROUND(G64,3),2)</f>
      </c>
      <c r="O64">
        <f>(I64*21)/100</f>
      </c>
      <c t="s">
        <v>23</v>
      </c>
    </row>
    <row r="65" spans="1:5" ht="12.75">
      <c r="A65" s="34" t="s">
        <v>50</v>
      </c>
      <c r="E65" s="35" t="s">
        <v>1338</v>
      </c>
    </row>
    <row r="66" spans="1:5" ht="76.5">
      <c r="A66" s="36" t="s">
        <v>52</v>
      </c>
      <c r="E66" s="37" t="s">
        <v>1339</v>
      </c>
    </row>
    <row r="67" spans="1:5" ht="89.25">
      <c r="A67" t="s">
        <v>53</v>
      </c>
      <c r="E67" s="35" t="s">
        <v>1274</v>
      </c>
    </row>
    <row r="68" spans="1:16" ht="25.5">
      <c r="A68" s="25" t="s">
        <v>45</v>
      </c>
      <c s="29" t="s">
        <v>173</v>
      </c>
      <c s="29" t="s">
        <v>1340</v>
      </c>
      <c s="25" t="s">
        <v>47</v>
      </c>
      <c s="30" t="s">
        <v>1341</v>
      </c>
      <c s="31" t="s">
        <v>72</v>
      </c>
      <c s="32">
        <v>24</v>
      </c>
      <c s="33">
        <v>0</v>
      </c>
      <c s="33">
        <f>ROUND(ROUND(H68,2)*ROUND(G68,3),2)</f>
      </c>
      <c r="O68">
        <f>(I68*21)/100</f>
      </c>
      <c t="s">
        <v>23</v>
      </c>
    </row>
    <row r="69" spans="1:5" ht="12.75">
      <c r="A69" s="34" t="s">
        <v>50</v>
      </c>
      <c r="E69" s="35" t="s">
        <v>1338</v>
      </c>
    </row>
    <row r="70" spans="1:5" ht="12.75">
      <c r="A70" s="36" t="s">
        <v>52</v>
      </c>
      <c r="E70" s="37" t="s">
        <v>47</v>
      </c>
    </row>
    <row r="71" spans="1:5" ht="102">
      <c r="A71" t="s">
        <v>53</v>
      </c>
      <c r="E71" s="35" t="s">
        <v>1278</v>
      </c>
    </row>
    <row r="72" spans="1:16" ht="25.5">
      <c r="A72" s="25" t="s">
        <v>45</v>
      </c>
      <c s="29" t="s">
        <v>179</v>
      </c>
      <c s="29" t="s">
        <v>1290</v>
      </c>
      <c s="25" t="s">
        <v>47</v>
      </c>
      <c s="30" t="s">
        <v>1291</v>
      </c>
      <c s="31" t="s">
        <v>72</v>
      </c>
      <c s="32">
        <v>4</v>
      </c>
      <c s="33">
        <v>0</v>
      </c>
      <c s="33">
        <f>ROUND(ROUND(H72,2)*ROUND(G72,3),2)</f>
      </c>
      <c r="O72">
        <f>(I72*21)/100</f>
      </c>
      <c t="s">
        <v>23</v>
      </c>
    </row>
    <row r="73" spans="1:5" ht="25.5">
      <c r="A73" s="34" t="s">
        <v>50</v>
      </c>
      <c r="E73" s="35" t="s">
        <v>1342</v>
      </c>
    </row>
    <row r="74" spans="1:5" ht="12.75">
      <c r="A74" s="36" t="s">
        <v>52</v>
      </c>
      <c r="E74" s="37" t="s">
        <v>47</v>
      </c>
    </row>
    <row r="75" spans="1:5" ht="114.75">
      <c r="A75" t="s">
        <v>53</v>
      </c>
      <c r="E75" s="35" t="s">
        <v>1289</v>
      </c>
    </row>
    <row r="76" spans="1:16" ht="25.5">
      <c r="A76" s="25" t="s">
        <v>45</v>
      </c>
      <c s="29" t="s">
        <v>185</v>
      </c>
      <c s="29" t="s">
        <v>1290</v>
      </c>
      <c s="25" t="s">
        <v>29</v>
      </c>
      <c s="30" t="s">
        <v>1291</v>
      </c>
      <c s="31" t="s">
        <v>72</v>
      </c>
      <c s="32">
        <v>6</v>
      </c>
      <c s="33">
        <v>0</v>
      </c>
      <c s="33">
        <f>ROUND(ROUND(H76,2)*ROUND(G76,3),2)</f>
      </c>
      <c r="O76">
        <f>(I76*21)/100</f>
      </c>
      <c t="s">
        <v>23</v>
      </c>
    </row>
    <row r="77" spans="1:5" ht="25.5">
      <c r="A77" s="34" t="s">
        <v>50</v>
      </c>
      <c r="E77" s="35" t="s">
        <v>1343</v>
      </c>
    </row>
    <row r="78" spans="1:5" ht="12.75">
      <c r="A78" s="36" t="s">
        <v>52</v>
      </c>
      <c r="E78" s="37" t="s">
        <v>47</v>
      </c>
    </row>
    <row r="79" spans="1:5" ht="114.75">
      <c r="A79" t="s">
        <v>53</v>
      </c>
      <c r="E79" s="35" t="s">
        <v>1289</v>
      </c>
    </row>
    <row r="80" spans="1:16" ht="12.75">
      <c r="A80" s="25" t="s">
        <v>45</v>
      </c>
      <c s="29" t="s">
        <v>191</v>
      </c>
      <c s="29" t="s">
        <v>1293</v>
      </c>
      <c s="25" t="s">
        <v>47</v>
      </c>
      <c s="30" t="s">
        <v>1294</v>
      </c>
      <c s="31" t="s">
        <v>72</v>
      </c>
      <c s="32">
        <v>10</v>
      </c>
      <c s="33">
        <v>0</v>
      </c>
      <c s="33">
        <f>ROUND(ROUND(H80,2)*ROUND(G80,3),2)</f>
      </c>
      <c r="O80">
        <f>(I80*21)/100</f>
      </c>
      <c t="s">
        <v>23</v>
      </c>
    </row>
    <row r="81" spans="1:5" ht="12.75">
      <c r="A81" s="34" t="s">
        <v>50</v>
      </c>
      <c r="E81" s="35" t="s">
        <v>47</v>
      </c>
    </row>
    <row r="82" spans="1:5" ht="12.75">
      <c r="A82" s="36" t="s">
        <v>52</v>
      </c>
      <c r="E82" s="37" t="s">
        <v>47</v>
      </c>
    </row>
    <row r="83" spans="1:5" ht="89.25">
      <c r="A83" t="s">
        <v>53</v>
      </c>
      <c r="E83" s="35" t="s">
        <v>1295</v>
      </c>
    </row>
    <row r="84" spans="1:16" ht="25.5">
      <c r="A84" s="25" t="s">
        <v>45</v>
      </c>
      <c s="29" t="s">
        <v>197</v>
      </c>
      <c s="29" t="s">
        <v>1300</v>
      </c>
      <c s="25" t="s">
        <v>47</v>
      </c>
      <c s="30" t="s">
        <v>1301</v>
      </c>
      <c s="31" t="s">
        <v>72</v>
      </c>
      <c s="32">
        <v>4</v>
      </c>
      <c s="33">
        <v>0</v>
      </c>
      <c s="33">
        <f>ROUND(ROUND(H84,2)*ROUND(G84,3),2)</f>
      </c>
      <c r="O84">
        <f>(I84*21)/100</f>
      </c>
      <c t="s">
        <v>23</v>
      </c>
    </row>
    <row r="85" spans="1:5" ht="12.75">
      <c r="A85" s="34" t="s">
        <v>50</v>
      </c>
      <c r="E85" s="35" t="s">
        <v>1303</v>
      </c>
    </row>
    <row r="86" spans="1:5" ht="12.75">
      <c r="A86" s="36" t="s">
        <v>52</v>
      </c>
      <c r="E86" s="37" t="s">
        <v>47</v>
      </c>
    </row>
    <row r="87" spans="1:5" ht="102">
      <c r="A87" t="s">
        <v>53</v>
      </c>
      <c r="E87" s="35" t="s">
        <v>1299</v>
      </c>
    </row>
    <row r="88" spans="1:16" ht="25.5">
      <c r="A88" s="25" t="s">
        <v>45</v>
      </c>
      <c s="29" t="s">
        <v>203</v>
      </c>
      <c s="29" t="s">
        <v>1304</v>
      </c>
      <c s="25" t="s">
        <v>47</v>
      </c>
      <c s="30" t="s">
        <v>1305</v>
      </c>
      <c s="31" t="s">
        <v>72</v>
      </c>
      <c s="32">
        <v>6</v>
      </c>
      <c s="33">
        <v>0</v>
      </c>
      <c s="33">
        <f>ROUND(ROUND(H88,2)*ROUND(G88,3),2)</f>
      </c>
      <c r="O88">
        <f>(I88*21)/100</f>
      </c>
      <c t="s">
        <v>23</v>
      </c>
    </row>
    <row r="89" spans="1:5" ht="12.75">
      <c r="A89" s="34" t="s">
        <v>50</v>
      </c>
      <c r="E89" s="35" t="s">
        <v>1344</v>
      </c>
    </row>
    <row r="90" spans="1:5" ht="12.75">
      <c r="A90" s="36" t="s">
        <v>52</v>
      </c>
      <c r="E90" s="37" t="s">
        <v>47</v>
      </c>
    </row>
    <row r="91" spans="1:5" ht="102">
      <c r="A91" t="s">
        <v>53</v>
      </c>
      <c r="E91" s="35" t="s">
        <v>1299</v>
      </c>
    </row>
    <row r="92" spans="1:16" ht="12.75">
      <c r="A92" s="25" t="s">
        <v>45</v>
      </c>
      <c s="29" t="s">
        <v>209</v>
      </c>
      <c s="29" t="s">
        <v>1345</v>
      </c>
      <c s="25" t="s">
        <v>47</v>
      </c>
      <c s="30" t="s">
        <v>1346</v>
      </c>
      <c s="31" t="s">
        <v>72</v>
      </c>
      <c s="32">
        <v>6</v>
      </c>
      <c s="33">
        <v>0</v>
      </c>
      <c s="33">
        <f>ROUND(ROUND(H92,2)*ROUND(G92,3),2)</f>
      </c>
      <c r="O92">
        <f>(I92*21)/100</f>
      </c>
      <c t="s">
        <v>23</v>
      </c>
    </row>
    <row r="93" spans="1:5" ht="12.75">
      <c r="A93" s="34" t="s">
        <v>50</v>
      </c>
      <c r="E93" s="35" t="s">
        <v>1347</v>
      </c>
    </row>
    <row r="94" spans="1:5" ht="12.75">
      <c r="A94" s="36" t="s">
        <v>52</v>
      </c>
      <c r="E94" s="37" t="s">
        <v>47</v>
      </c>
    </row>
    <row r="95" spans="1:5" ht="89.25">
      <c r="A95" t="s">
        <v>53</v>
      </c>
      <c r="E95" s="35" t="s">
        <v>1310</v>
      </c>
    </row>
    <row r="96" spans="1:16" ht="12.75">
      <c r="A96" s="25" t="s">
        <v>45</v>
      </c>
      <c s="29" t="s">
        <v>215</v>
      </c>
      <c s="29" t="s">
        <v>1307</v>
      </c>
      <c s="25" t="s">
        <v>47</v>
      </c>
      <c s="30" t="s">
        <v>1308</v>
      </c>
      <c s="31" t="s">
        <v>72</v>
      </c>
      <c s="32">
        <v>4</v>
      </c>
      <c s="33">
        <v>0</v>
      </c>
      <c s="33">
        <f>ROUND(ROUND(H96,2)*ROUND(G96,3),2)</f>
      </c>
      <c r="O96">
        <f>(I96*21)/100</f>
      </c>
      <c t="s">
        <v>23</v>
      </c>
    </row>
    <row r="97" spans="1:5" ht="12.75">
      <c r="A97" s="34" t="s">
        <v>50</v>
      </c>
      <c r="E97" s="35" t="s">
        <v>1309</v>
      </c>
    </row>
    <row r="98" spans="1:5" ht="12.75">
      <c r="A98" s="36" t="s">
        <v>52</v>
      </c>
      <c r="E98" s="37" t="s">
        <v>47</v>
      </c>
    </row>
    <row r="99" spans="1:5" ht="89.25">
      <c r="A99" t="s">
        <v>53</v>
      </c>
      <c r="E99" s="35" t="s">
        <v>1310</v>
      </c>
    </row>
    <row r="100" spans="1:16" ht="25.5">
      <c r="A100" s="25" t="s">
        <v>45</v>
      </c>
      <c s="29" t="s">
        <v>221</v>
      </c>
      <c s="29" t="s">
        <v>1315</v>
      </c>
      <c s="25" t="s">
        <v>47</v>
      </c>
      <c s="30" t="s">
        <v>1316</v>
      </c>
      <c s="31" t="s">
        <v>72</v>
      </c>
      <c s="32">
        <v>1</v>
      </c>
      <c s="33">
        <v>0</v>
      </c>
      <c s="33">
        <f>ROUND(ROUND(H100,2)*ROUND(G100,3),2)</f>
      </c>
      <c r="O100">
        <f>(I100*21)/100</f>
      </c>
      <c t="s">
        <v>23</v>
      </c>
    </row>
    <row r="101" spans="1:5" ht="12.75">
      <c r="A101" s="34" t="s">
        <v>50</v>
      </c>
      <c r="E101" s="35" t="s">
        <v>1348</v>
      </c>
    </row>
    <row r="102" spans="1:5" ht="12.75">
      <c r="A102" s="36" t="s">
        <v>52</v>
      </c>
      <c r="E102" s="37" t="s">
        <v>47</v>
      </c>
    </row>
    <row r="103" spans="1:5" ht="114.75">
      <c r="A103" t="s">
        <v>53</v>
      </c>
      <c r="E103" s="35" t="s">
        <v>1318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1349</v>
      </c>
      <c s="38">
        <f>0+I8</f>
      </c>
      <c r="O3" t="s">
        <v>19</v>
      </c>
      <c t="s">
        <v>23</v>
      </c>
    </row>
    <row r="4" spans="1:16" ht="15" customHeight="1">
      <c r="A4" t="s">
        <v>17</v>
      </c>
      <c s="16" t="s">
        <v>18</v>
      </c>
      <c s="17" t="s">
        <v>1349</v>
      </c>
      <c s="6"/>
      <c s="18" t="s">
        <v>1350</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f>
      </c>
      <c>
        <f>0+O9+O13+O17+O21+O25+O29+O33+O37+O41+O45+O49+O53</f>
      </c>
    </row>
    <row r="9" spans="1:16" ht="12.75">
      <c r="A9" s="25" t="s">
        <v>45</v>
      </c>
      <c s="29" t="s">
        <v>29</v>
      </c>
      <c s="29" t="s">
        <v>1351</v>
      </c>
      <c s="25" t="s">
        <v>47</v>
      </c>
      <c s="30" t="s">
        <v>1352</v>
      </c>
      <c s="31" t="s">
        <v>117</v>
      </c>
      <c s="32">
        <v>5408</v>
      </c>
      <c s="33">
        <v>0</v>
      </c>
      <c s="33">
        <f>ROUND(ROUND(H9,2)*ROUND(G9,3),2)</f>
      </c>
      <c r="O9">
        <f>(I9*21)/100</f>
      </c>
      <c t="s">
        <v>23</v>
      </c>
    </row>
    <row r="10" spans="1:5" ht="12.75">
      <c r="A10" s="34" t="s">
        <v>50</v>
      </c>
      <c r="E10" s="35" t="s">
        <v>1353</v>
      </c>
    </row>
    <row r="11" spans="1:5" ht="12.75">
      <c r="A11" s="36" t="s">
        <v>52</v>
      </c>
      <c r="E11" s="37" t="s">
        <v>1354</v>
      </c>
    </row>
    <row r="12" spans="1:5" ht="25.5">
      <c r="A12" t="s">
        <v>53</v>
      </c>
      <c r="E12" s="35" t="s">
        <v>1355</v>
      </c>
    </row>
    <row r="13" spans="1:16" ht="12.75">
      <c r="A13" s="25" t="s">
        <v>45</v>
      </c>
      <c s="29" t="s">
        <v>23</v>
      </c>
      <c s="29" t="s">
        <v>1356</v>
      </c>
      <c s="25" t="s">
        <v>47</v>
      </c>
      <c s="30" t="s">
        <v>1357</v>
      </c>
      <c s="31" t="s">
        <v>117</v>
      </c>
      <c s="32">
        <v>17849</v>
      </c>
      <c s="33">
        <v>0</v>
      </c>
      <c s="33">
        <f>ROUND(ROUND(H13,2)*ROUND(G13,3),2)</f>
      </c>
      <c r="O13">
        <f>(I13*21)/100</f>
      </c>
      <c t="s">
        <v>23</v>
      </c>
    </row>
    <row r="14" spans="1:5" ht="12.75">
      <c r="A14" s="34" t="s">
        <v>50</v>
      </c>
      <c r="E14" s="35" t="s">
        <v>1358</v>
      </c>
    </row>
    <row r="15" spans="1:5" ht="12.75">
      <c r="A15" s="36" t="s">
        <v>52</v>
      </c>
      <c r="E15" s="37" t="s">
        <v>1359</v>
      </c>
    </row>
    <row r="16" spans="1:5" ht="25.5">
      <c r="A16" t="s">
        <v>53</v>
      </c>
      <c r="E16" s="35" t="s">
        <v>1360</v>
      </c>
    </row>
    <row r="17" spans="1:16" ht="12.75">
      <c r="A17" s="25" t="s">
        <v>45</v>
      </c>
      <c s="29" t="s">
        <v>22</v>
      </c>
      <c s="29" t="s">
        <v>1361</v>
      </c>
      <c s="25" t="s">
        <v>47</v>
      </c>
      <c s="30" t="s">
        <v>1362</v>
      </c>
      <c s="31" t="s">
        <v>117</v>
      </c>
      <c s="32">
        <v>46514</v>
      </c>
      <c s="33">
        <v>0</v>
      </c>
      <c s="33">
        <f>ROUND(ROUND(H17,2)*ROUND(G17,3),2)</f>
      </c>
      <c r="O17">
        <f>(I17*21)/100</f>
      </c>
      <c t="s">
        <v>23</v>
      </c>
    </row>
    <row r="18" spans="1:5" ht="12.75">
      <c r="A18" s="34" t="s">
        <v>50</v>
      </c>
      <c r="E18" s="35" t="s">
        <v>47</v>
      </c>
    </row>
    <row r="19" spans="1:5" ht="12.75">
      <c r="A19" s="36" t="s">
        <v>52</v>
      </c>
      <c r="E19" s="37" t="s">
        <v>1363</v>
      </c>
    </row>
    <row r="20" spans="1:5" ht="38.25">
      <c r="A20" t="s">
        <v>53</v>
      </c>
      <c r="E20" s="35" t="s">
        <v>1364</v>
      </c>
    </row>
    <row r="21" spans="1:16" ht="12.75">
      <c r="A21" s="25" t="s">
        <v>45</v>
      </c>
      <c s="29" t="s">
        <v>33</v>
      </c>
      <c s="29" t="s">
        <v>1365</v>
      </c>
      <c s="25" t="s">
        <v>47</v>
      </c>
      <c s="30" t="s">
        <v>1366</v>
      </c>
      <c s="31" t="s">
        <v>117</v>
      </c>
      <c s="32">
        <v>11</v>
      </c>
      <c s="33">
        <v>0</v>
      </c>
      <c s="33">
        <f>ROUND(ROUND(H21,2)*ROUND(G21,3),2)</f>
      </c>
      <c r="O21">
        <f>(I21*21)/100</f>
      </c>
      <c t="s">
        <v>23</v>
      </c>
    </row>
    <row r="22" spans="1:5" ht="12.75">
      <c r="A22" s="34" t="s">
        <v>50</v>
      </c>
      <c r="E22" s="35" t="s">
        <v>1367</v>
      </c>
    </row>
    <row r="23" spans="1:5" ht="12.75">
      <c r="A23" s="36" t="s">
        <v>52</v>
      </c>
      <c r="E23" s="37" t="s">
        <v>1368</v>
      </c>
    </row>
    <row r="24" spans="1:5" ht="25.5">
      <c r="A24" t="s">
        <v>53</v>
      </c>
      <c r="E24" s="35" t="s">
        <v>1369</v>
      </c>
    </row>
    <row r="25" spans="1:16" ht="12.75">
      <c r="A25" s="25" t="s">
        <v>45</v>
      </c>
      <c s="29" t="s">
        <v>35</v>
      </c>
      <c s="29" t="s">
        <v>1370</v>
      </c>
      <c s="25" t="s">
        <v>47</v>
      </c>
      <c s="30" t="s">
        <v>1371</v>
      </c>
      <c s="31" t="s">
        <v>117</v>
      </c>
      <c s="32">
        <v>23257</v>
      </c>
      <c s="33">
        <v>0</v>
      </c>
      <c s="33">
        <f>ROUND(ROUND(H25,2)*ROUND(G25,3),2)</f>
      </c>
      <c r="O25">
        <f>(I25*21)/100</f>
      </c>
      <c t="s">
        <v>23</v>
      </c>
    </row>
    <row r="26" spans="1:5" ht="12.75">
      <c r="A26" s="34" t="s">
        <v>50</v>
      </c>
      <c r="E26" s="35" t="s">
        <v>47</v>
      </c>
    </row>
    <row r="27" spans="1:5" ht="12.75">
      <c r="A27" s="36" t="s">
        <v>52</v>
      </c>
      <c r="E27" s="37" t="s">
        <v>1372</v>
      </c>
    </row>
    <row r="28" spans="1:5" ht="51">
      <c r="A28" t="s">
        <v>53</v>
      </c>
      <c r="E28" s="35" t="s">
        <v>1373</v>
      </c>
    </row>
    <row r="29" spans="1:16" ht="12.75">
      <c r="A29" s="25" t="s">
        <v>45</v>
      </c>
      <c s="29" t="s">
        <v>37</v>
      </c>
      <c s="29" t="s">
        <v>1374</v>
      </c>
      <c s="25" t="s">
        <v>47</v>
      </c>
      <c s="30" t="s">
        <v>1375</v>
      </c>
      <c s="31" t="s">
        <v>117</v>
      </c>
      <c s="32">
        <v>34885.5</v>
      </c>
      <c s="33">
        <v>0</v>
      </c>
      <c s="33">
        <f>ROUND(ROUND(H29,2)*ROUND(G29,3),2)</f>
      </c>
      <c r="O29">
        <f>(I29*21)/100</f>
      </c>
      <c t="s">
        <v>23</v>
      </c>
    </row>
    <row r="30" spans="1:5" ht="12.75">
      <c r="A30" s="34" t="s">
        <v>50</v>
      </c>
      <c r="E30" s="35" t="s">
        <v>47</v>
      </c>
    </row>
    <row r="31" spans="1:5" ht="12.75">
      <c r="A31" s="36" t="s">
        <v>52</v>
      </c>
      <c r="E31" s="37" t="s">
        <v>1376</v>
      </c>
    </row>
    <row r="32" spans="1:5" ht="25.5">
      <c r="A32" t="s">
        <v>53</v>
      </c>
      <c r="E32" s="35" t="s">
        <v>1377</v>
      </c>
    </row>
    <row r="33" spans="1:16" ht="12.75">
      <c r="A33" s="25" t="s">
        <v>45</v>
      </c>
      <c s="29" t="s">
        <v>74</v>
      </c>
      <c s="29" t="s">
        <v>1378</v>
      </c>
      <c s="25" t="s">
        <v>47</v>
      </c>
      <c s="30" t="s">
        <v>1379</v>
      </c>
      <c s="31" t="s">
        <v>117</v>
      </c>
      <c s="32">
        <v>11</v>
      </c>
      <c s="33">
        <v>0</v>
      </c>
      <c s="33">
        <f>ROUND(ROUND(H33,2)*ROUND(G33,3),2)</f>
      </c>
      <c r="O33">
        <f>(I33*21)/100</f>
      </c>
      <c t="s">
        <v>23</v>
      </c>
    </row>
    <row r="34" spans="1:5" ht="12.75">
      <c r="A34" s="34" t="s">
        <v>50</v>
      </c>
      <c r="E34" s="35" t="s">
        <v>47</v>
      </c>
    </row>
    <row r="35" spans="1:5" ht="12.75">
      <c r="A35" s="36" t="s">
        <v>52</v>
      </c>
      <c r="E35" s="37" t="s">
        <v>1380</v>
      </c>
    </row>
    <row r="36" spans="1:5" ht="38.25">
      <c r="A36" t="s">
        <v>53</v>
      </c>
      <c r="E36" s="35" t="s">
        <v>1381</v>
      </c>
    </row>
    <row r="37" spans="1:16" ht="12.75">
      <c r="A37" s="25" t="s">
        <v>45</v>
      </c>
      <c s="29" t="s">
        <v>79</v>
      </c>
      <c s="29" t="s">
        <v>1382</v>
      </c>
      <c s="25" t="s">
        <v>47</v>
      </c>
      <c s="30" t="s">
        <v>1383</v>
      </c>
      <c s="31" t="s">
        <v>117</v>
      </c>
      <c s="32">
        <v>5</v>
      </c>
      <c s="33">
        <v>0</v>
      </c>
      <c s="33">
        <f>ROUND(ROUND(H37,2)*ROUND(G37,3),2)</f>
      </c>
      <c r="O37">
        <f>(I37*21)/100</f>
      </c>
      <c t="s">
        <v>23</v>
      </c>
    </row>
    <row r="38" spans="1:5" ht="12.75">
      <c r="A38" s="34" t="s">
        <v>50</v>
      </c>
      <c r="E38" s="35" t="s">
        <v>47</v>
      </c>
    </row>
    <row r="39" spans="1:5" ht="12.75">
      <c r="A39" s="36" t="s">
        <v>52</v>
      </c>
      <c r="E39" s="37" t="s">
        <v>1384</v>
      </c>
    </row>
    <row r="40" spans="1:5" ht="38.25">
      <c r="A40" t="s">
        <v>53</v>
      </c>
      <c r="E40" s="35" t="s">
        <v>1385</v>
      </c>
    </row>
    <row r="41" spans="1:16" ht="12.75">
      <c r="A41" s="25" t="s">
        <v>45</v>
      </c>
      <c s="29" t="s">
        <v>40</v>
      </c>
      <c s="29" t="s">
        <v>1386</v>
      </c>
      <c s="25" t="s">
        <v>47</v>
      </c>
      <c s="30" t="s">
        <v>1387</v>
      </c>
      <c s="31" t="s">
        <v>72</v>
      </c>
      <c s="32">
        <v>6</v>
      </c>
      <c s="33">
        <v>0</v>
      </c>
      <c s="33">
        <f>ROUND(ROUND(H41,2)*ROUND(G41,3),2)</f>
      </c>
      <c r="O41">
        <f>(I41*21)/100</f>
      </c>
      <c t="s">
        <v>23</v>
      </c>
    </row>
    <row r="42" spans="1:5" ht="12.75">
      <c r="A42" s="34" t="s">
        <v>50</v>
      </c>
      <c r="E42" s="35" t="s">
        <v>47</v>
      </c>
    </row>
    <row r="43" spans="1:5" ht="12.75">
      <c r="A43" s="36" t="s">
        <v>52</v>
      </c>
      <c r="E43" s="37" t="s">
        <v>590</v>
      </c>
    </row>
    <row r="44" spans="1:5" ht="38.25">
      <c r="A44" t="s">
        <v>53</v>
      </c>
      <c r="E44" s="35" t="s">
        <v>1388</v>
      </c>
    </row>
    <row r="45" spans="1:16" ht="12.75">
      <c r="A45" s="25" t="s">
        <v>45</v>
      </c>
      <c s="29" t="s">
        <v>42</v>
      </c>
      <c s="29" t="s">
        <v>1389</v>
      </c>
      <c s="25" t="s">
        <v>47</v>
      </c>
      <c s="30" t="s">
        <v>1390</v>
      </c>
      <c s="31" t="s">
        <v>72</v>
      </c>
      <c s="32">
        <v>10</v>
      </c>
      <c s="33">
        <v>0</v>
      </c>
      <c s="33">
        <f>ROUND(ROUND(H45,2)*ROUND(G45,3),2)</f>
      </c>
      <c r="O45">
        <f>(I45*21)/100</f>
      </c>
      <c t="s">
        <v>23</v>
      </c>
    </row>
    <row r="46" spans="1:5" ht="12.75">
      <c r="A46" s="34" t="s">
        <v>50</v>
      </c>
      <c r="E46" s="35" t="s">
        <v>1391</v>
      </c>
    </row>
    <row r="47" spans="1:5" ht="12.75">
      <c r="A47" s="36" t="s">
        <v>52</v>
      </c>
      <c r="E47" s="37" t="s">
        <v>731</v>
      </c>
    </row>
    <row r="48" spans="1:5" ht="76.5">
      <c r="A48" t="s">
        <v>53</v>
      </c>
      <c r="E48" s="35" t="s">
        <v>1392</v>
      </c>
    </row>
    <row r="49" spans="1:16" ht="25.5">
      <c r="A49" s="25" t="s">
        <v>45</v>
      </c>
      <c s="29" t="s">
        <v>91</v>
      </c>
      <c s="29" t="s">
        <v>1393</v>
      </c>
      <c s="25" t="s">
        <v>47</v>
      </c>
      <c s="30" t="s">
        <v>1394</v>
      </c>
      <c s="31" t="s">
        <v>72</v>
      </c>
      <c s="32">
        <v>6</v>
      </c>
      <c s="33">
        <v>0</v>
      </c>
      <c s="33">
        <f>ROUND(ROUND(H49,2)*ROUND(G49,3),2)</f>
      </c>
      <c r="O49">
        <f>(I49*21)/100</f>
      </c>
      <c t="s">
        <v>23</v>
      </c>
    </row>
    <row r="50" spans="1:5" ht="12.75">
      <c r="A50" s="34" t="s">
        <v>50</v>
      </c>
      <c r="E50" s="35" t="s">
        <v>47</v>
      </c>
    </row>
    <row r="51" spans="1:5" ht="12.75">
      <c r="A51" s="36" t="s">
        <v>52</v>
      </c>
      <c r="E51" s="37" t="s">
        <v>590</v>
      </c>
    </row>
    <row r="52" spans="1:5" ht="114.75">
      <c r="A52" t="s">
        <v>53</v>
      </c>
      <c r="E52" s="35" t="s">
        <v>1395</v>
      </c>
    </row>
    <row r="53" spans="1:16" ht="12.75">
      <c r="A53" s="25" t="s">
        <v>45</v>
      </c>
      <c s="29" t="s">
        <v>96</v>
      </c>
      <c s="29" t="s">
        <v>1396</v>
      </c>
      <c s="25" t="s">
        <v>47</v>
      </c>
      <c s="30" t="s">
        <v>1397</v>
      </c>
      <c s="31" t="s">
        <v>129</v>
      </c>
      <c s="32">
        <v>32.56</v>
      </c>
      <c s="33">
        <v>0</v>
      </c>
      <c s="33">
        <f>ROUND(ROUND(H53,2)*ROUND(G53,3),2)</f>
      </c>
      <c r="O53">
        <f>(I53*21)/100</f>
      </c>
      <c t="s">
        <v>23</v>
      </c>
    </row>
    <row r="54" spans="1:5" ht="12.75">
      <c r="A54" s="34" t="s">
        <v>50</v>
      </c>
      <c r="E54" s="35" t="s">
        <v>47</v>
      </c>
    </row>
    <row r="55" spans="1:5" ht="51">
      <c r="A55" s="36" t="s">
        <v>52</v>
      </c>
      <c r="E55" s="37" t="s">
        <v>1398</v>
      </c>
    </row>
    <row r="56" spans="1:5" ht="38.25">
      <c r="A56" t="s">
        <v>53</v>
      </c>
      <c r="E56" s="35" t="s">
        <v>1399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24</v>
      </c>
      <c s="38">
        <f>0+I8</f>
      </c>
      <c r="O3" t="s">
        <v>19</v>
      </c>
      <c t="s">
        <v>23</v>
      </c>
    </row>
    <row r="4" spans="1:16" ht="15" customHeight="1">
      <c r="A4" t="s">
        <v>17</v>
      </c>
      <c s="16" t="s">
        <v>18</v>
      </c>
      <c s="17" t="s">
        <v>24</v>
      </c>
      <c s="6"/>
      <c s="18" t="s">
        <v>25</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0+I9+I13+I17+I21+I25+I29+I33+I37+I41+I45+I49+I53+I57</f>
      </c>
      <c>
        <f>0+O9+O13+O17+O21+O25+O29+O33+O37+O41+O45+O49+O53+O57</f>
      </c>
    </row>
    <row r="9" spans="1:16" ht="12.75">
      <c r="A9" s="25" t="s">
        <v>45</v>
      </c>
      <c s="29" t="s">
        <v>29</v>
      </c>
      <c s="29" t="s">
        <v>46</v>
      </c>
      <c s="25" t="s">
        <v>47</v>
      </c>
      <c s="30" t="s">
        <v>48</v>
      </c>
      <c s="31" t="s">
        <v>49</v>
      </c>
      <c s="32">
        <v>1</v>
      </c>
      <c s="33">
        <v>0</v>
      </c>
      <c s="33">
        <f>ROUND(ROUND(H9,2)*ROUND(G9,3),2)</f>
      </c>
      <c r="O9">
        <f>(I9*21)/100</f>
      </c>
      <c t="s">
        <v>23</v>
      </c>
    </row>
    <row r="10" spans="1:5" ht="25.5">
      <c r="A10" s="34" t="s">
        <v>50</v>
      </c>
      <c r="E10" s="35" t="s">
        <v>51</v>
      </c>
    </row>
    <row r="11" spans="1:5" ht="12.75">
      <c r="A11" s="36" t="s">
        <v>52</v>
      </c>
      <c r="E11" s="37" t="s">
        <v>47</v>
      </c>
    </row>
    <row r="12" spans="1:5" ht="12.75">
      <c r="A12" t="s">
        <v>53</v>
      </c>
      <c r="E12" s="35" t="s">
        <v>54</v>
      </c>
    </row>
    <row r="13" spans="1:16" ht="12.75">
      <c r="A13" s="25" t="s">
        <v>45</v>
      </c>
      <c s="29" t="s">
        <v>23</v>
      </c>
      <c s="29" t="s">
        <v>55</v>
      </c>
      <c s="25" t="s">
        <v>47</v>
      </c>
      <c s="30" t="s">
        <v>56</v>
      </c>
      <c s="31" t="s">
        <v>49</v>
      </c>
      <c s="32">
        <v>1</v>
      </c>
      <c s="33">
        <v>0</v>
      </c>
      <c s="33">
        <f>ROUND(ROUND(H13,2)*ROUND(G13,3),2)</f>
      </c>
      <c r="O13">
        <f>(I13*0)/100</f>
      </c>
      <c t="s">
        <v>27</v>
      </c>
    </row>
    <row r="14" spans="1:5" ht="38.25">
      <c r="A14" s="34" t="s">
        <v>50</v>
      </c>
      <c r="E14" s="35" t="s">
        <v>57</v>
      </c>
    </row>
    <row r="15" spans="1:5" ht="12.75">
      <c r="A15" s="36" t="s">
        <v>52</v>
      </c>
      <c r="E15" s="37" t="s">
        <v>47</v>
      </c>
    </row>
    <row r="16" spans="1:5" ht="12.75">
      <c r="A16" t="s">
        <v>53</v>
      </c>
      <c r="E16" s="35" t="s">
        <v>58</v>
      </c>
    </row>
    <row r="17" spans="1:16" ht="12.75">
      <c r="A17" s="25" t="s">
        <v>45</v>
      </c>
      <c s="29" t="s">
        <v>22</v>
      </c>
      <c s="29" t="s">
        <v>59</v>
      </c>
      <c s="25" t="s">
        <v>47</v>
      </c>
      <c s="30" t="s">
        <v>60</v>
      </c>
      <c s="31" t="s">
        <v>49</v>
      </c>
      <c s="32">
        <v>1</v>
      </c>
      <c s="33">
        <v>0</v>
      </c>
      <c s="33">
        <f>ROUND(ROUND(H17,2)*ROUND(G17,3),2)</f>
      </c>
      <c r="O17">
        <f>(I17*21)/100</f>
      </c>
      <c t="s">
        <v>23</v>
      </c>
    </row>
    <row r="18" spans="1:5" ht="38.25">
      <c r="A18" s="34" t="s">
        <v>50</v>
      </c>
      <c r="E18" s="35" t="s">
        <v>61</v>
      </c>
    </row>
    <row r="19" spans="1:5" ht="12.75">
      <c r="A19" s="36" t="s">
        <v>52</v>
      </c>
      <c r="E19" s="37" t="s">
        <v>47</v>
      </c>
    </row>
    <row r="20" spans="1:5" ht="12.75">
      <c r="A20" t="s">
        <v>53</v>
      </c>
      <c r="E20" s="35" t="s">
        <v>58</v>
      </c>
    </row>
    <row r="21" spans="1:16" ht="12.75">
      <c r="A21" s="25" t="s">
        <v>45</v>
      </c>
      <c s="29" t="s">
        <v>33</v>
      </c>
      <c s="29" t="s">
        <v>62</v>
      </c>
      <c s="25" t="s">
        <v>47</v>
      </c>
      <c s="30" t="s">
        <v>63</v>
      </c>
      <c s="31" t="s">
        <v>49</v>
      </c>
      <c s="32">
        <v>1</v>
      </c>
      <c s="33">
        <v>0</v>
      </c>
      <c s="33">
        <f>ROUND(ROUND(H21,2)*ROUND(G21,3),2)</f>
      </c>
      <c r="O21">
        <f>(I21*21)/100</f>
      </c>
      <c t="s">
        <v>23</v>
      </c>
    </row>
    <row r="22" spans="1:5" ht="12.75">
      <c r="A22" s="34" t="s">
        <v>50</v>
      </c>
      <c r="E22" s="35" t="s">
        <v>64</v>
      </c>
    </row>
    <row r="23" spans="1:5" ht="12.75">
      <c r="A23" s="36" t="s">
        <v>52</v>
      </c>
      <c r="E23" s="37" t="s">
        <v>47</v>
      </c>
    </row>
    <row r="24" spans="1:5" ht="12.75">
      <c r="A24" t="s">
        <v>53</v>
      </c>
      <c r="E24" s="35" t="s">
        <v>65</v>
      </c>
    </row>
    <row r="25" spans="1:16" ht="12.75">
      <c r="A25" s="25" t="s">
        <v>45</v>
      </c>
      <c s="29" t="s">
        <v>35</v>
      </c>
      <c s="29" t="s">
        <v>66</v>
      </c>
      <c s="25" t="s">
        <v>47</v>
      </c>
      <c s="30" t="s">
        <v>67</v>
      </c>
      <c s="31" t="s">
        <v>49</v>
      </c>
      <c s="32">
        <v>1</v>
      </c>
      <c s="33">
        <v>0</v>
      </c>
      <c s="33">
        <f>ROUND(ROUND(H25,2)*ROUND(G25,3),2)</f>
      </c>
      <c r="O25">
        <f>(I25*21)/100</f>
      </c>
      <c t="s">
        <v>23</v>
      </c>
    </row>
    <row r="26" spans="1:5" ht="51">
      <c r="A26" s="34" t="s">
        <v>50</v>
      </c>
      <c r="E26" s="35" t="s">
        <v>68</v>
      </c>
    </row>
    <row r="27" spans="1:5" ht="12.75">
      <c r="A27" s="36" t="s">
        <v>52</v>
      </c>
      <c r="E27" s="37" t="s">
        <v>47</v>
      </c>
    </row>
    <row r="28" spans="1:5" ht="38.25">
      <c r="A28" t="s">
        <v>53</v>
      </c>
      <c r="E28" s="35" t="s">
        <v>69</v>
      </c>
    </row>
    <row r="29" spans="1:16" ht="12.75">
      <c r="A29" s="25" t="s">
        <v>45</v>
      </c>
      <c s="29" t="s">
        <v>37</v>
      </c>
      <c s="29" t="s">
        <v>70</v>
      </c>
      <c s="25" t="s">
        <v>47</v>
      </c>
      <c s="30" t="s">
        <v>71</v>
      </c>
      <c s="31" t="s">
        <v>72</v>
      </c>
      <c s="32">
        <v>1</v>
      </c>
      <c s="33">
        <v>0</v>
      </c>
      <c s="33">
        <f>ROUND(ROUND(H29,2)*ROUND(G29,3),2)</f>
      </c>
      <c r="O29">
        <f>(I29*0)/100</f>
      </c>
      <c t="s">
        <v>27</v>
      </c>
    </row>
    <row r="30" spans="1:5" ht="12.75">
      <c r="A30" s="34" t="s">
        <v>50</v>
      </c>
      <c r="E30" s="35" t="s">
        <v>73</v>
      </c>
    </row>
    <row r="31" spans="1:5" ht="12.75">
      <c r="A31" s="36" t="s">
        <v>52</v>
      </c>
      <c r="E31" s="37" t="s">
        <v>47</v>
      </c>
    </row>
    <row r="32" spans="1:5" ht="12.75">
      <c r="A32" t="s">
        <v>53</v>
      </c>
      <c r="E32" s="35" t="s">
        <v>65</v>
      </c>
    </row>
    <row r="33" spans="1:16" ht="12.75">
      <c r="A33" s="25" t="s">
        <v>45</v>
      </c>
      <c s="29" t="s">
        <v>74</v>
      </c>
      <c s="29" t="s">
        <v>75</v>
      </c>
      <c s="25" t="s">
        <v>47</v>
      </c>
      <c s="30" t="s">
        <v>76</v>
      </c>
      <c s="31" t="s">
        <v>72</v>
      </c>
      <c s="32">
        <v>12</v>
      </c>
      <c s="33">
        <v>0</v>
      </c>
      <c s="33">
        <f>ROUND(ROUND(H33,2)*ROUND(G33,3),2)</f>
      </c>
      <c r="O33">
        <f>(I33*0)/100</f>
      </c>
      <c t="s">
        <v>27</v>
      </c>
    </row>
    <row r="34" spans="1:5" ht="12.75">
      <c r="A34" s="34" t="s">
        <v>50</v>
      </c>
      <c r="E34" s="35" t="s">
        <v>47</v>
      </c>
    </row>
    <row r="35" spans="1:5" ht="12.75">
      <c r="A35" s="36" t="s">
        <v>52</v>
      </c>
      <c r="E35" s="37" t="s">
        <v>77</v>
      </c>
    </row>
    <row r="36" spans="1:5" ht="25.5">
      <c r="A36" t="s">
        <v>53</v>
      </c>
      <c r="E36" s="35" t="s">
        <v>78</v>
      </c>
    </row>
    <row r="37" spans="1:16" ht="12.75">
      <c r="A37" s="25" t="s">
        <v>45</v>
      </c>
      <c s="29" t="s">
        <v>79</v>
      </c>
      <c s="29" t="s">
        <v>80</v>
      </c>
      <c s="25" t="s">
        <v>47</v>
      </c>
      <c s="30" t="s">
        <v>81</v>
      </c>
      <c s="31" t="s">
        <v>49</v>
      </c>
      <c s="32">
        <v>1</v>
      </c>
      <c s="33">
        <v>0</v>
      </c>
      <c s="33">
        <f>ROUND(ROUND(H37,2)*ROUND(G37,3),2)</f>
      </c>
      <c r="O37">
        <f>(I37*21)/100</f>
      </c>
      <c t="s">
        <v>23</v>
      </c>
    </row>
    <row r="38" spans="1:5" ht="63.75">
      <c r="A38" s="34" t="s">
        <v>50</v>
      </c>
      <c r="E38" s="35" t="s">
        <v>82</v>
      </c>
    </row>
    <row r="39" spans="1:5" ht="12.75">
      <c r="A39" s="36" t="s">
        <v>52</v>
      </c>
      <c r="E39" s="37" t="s">
        <v>47</v>
      </c>
    </row>
    <row r="40" spans="1:5" ht="12.75">
      <c r="A40" t="s">
        <v>53</v>
      </c>
      <c r="E40" s="35" t="s">
        <v>65</v>
      </c>
    </row>
    <row r="41" spans="1:16" ht="12.75">
      <c r="A41" s="25" t="s">
        <v>45</v>
      </c>
      <c s="29" t="s">
        <v>40</v>
      </c>
      <c s="29" t="s">
        <v>83</v>
      </c>
      <c s="25" t="s">
        <v>47</v>
      </c>
      <c s="30" t="s">
        <v>84</v>
      </c>
      <c s="31" t="s">
        <v>49</v>
      </c>
      <c s="32">
        <v>1</v>
      </c>
      <c s="33">
        <v>0</v>
      </c>
      <c s="33">
        <f>ROUND(ROUND(H41,2)*ROUND(G41,3),2)</f>
      </c>
      <c r="O41">
        <f>(I41*21)/100</f>
      </c>
      <c t="s">
        <v>23</v>
      </c>
    </row>
    <row r="42" spans="1:5" ht="63.75">
      <c r="A42" s="34" t="s">
        <v>50</v>
      </c>
      <c r="E42" s="35" t="s">
        <v>85</v>
      </c>
    </row>
    <row r="43" spans="1:5" ht="12.75">
      <c r="A43" s="36" t="s">
        <v>52</v>
      </c>
      <c r="E43" s="37" t="s">
        <v>47</v>
      </c>
    </row>
    <row r="44" spans="1:5" ht="12.75">
      <c r="A44" t="s">
        <v>53</v>
      </c>
      <c r="E44" s="35" t="s">
        <v>65</v>
      </c>
    </row>
    <row r="45" spans="1:16" ht="12.75">
      <c r="A45" s="25" t="s">
        <v>45</v>
      </c>
      <c s="29" t="s">
        <v>42</v>
      </c>
      <c s="29" t="s">
        <v>86</v>
      </c>
      <c s="25" t="s">
        <v>47</v>
      </c>
      <c s="30" t="s">
        <v>87</v>
      </c>
      <c s="31" t="s">
        <v>88</v>
      </c>
      <c s="32">
        <v>1.8</v>
      </c>
      <c s="33">
        <v>0</v>
      </c>
      <c s="33">
        <f>ROUND(ROUND(H45,2)*ROUND(G45,3),2)</f>
      </c>
      <c r="O45">
        <f>(I45*21)/100</f>
      </c>
      <c t="s">
        <v>23</v>
      </c>
    </row>
    <row r="46" spans="1:5" ht="114.75">
      <c r="A46" s="34" t="s">
        <v>50</v>
      </c>
      <c r="E46" s="35" t="s">
        <v>89</v>
      </c>
    </row>
    <row r="47" spans="1:5" ht="12.75">
      <c r="A47" s="36" t="s">
        <v>52</v>
      </c>
      <c r="E47" s="37" t="s">
        <v>47</v>
      </c>
    </row>
    <row r="48" spans="1:5" ht="76.5">
      <c r="A48" t="s">
        <v>53</v>
      </c>
      <c r="E48" s="35" t="s">
        <v>90</v>
      </c>
    </row>
    <row r="49" spans="1:16" ht="12.75">
      <c r="A49" s="25" t="s">
        <v>45</v>
      </c>
      <c s="29" t="s">
        <v>91</v>
      </c>
      <c s="29" t="s">
        <v>92</v>
      </c>
      <c s="25" t="s">
        <v>47</v>
      </c>
      <c s="30" t="s">
        <v>93</v>
      </c>
      <c s="31" t="s">
        <v>49</v>
      </c>
      <c s="32">
        <v>2</v>
      </c>
      <c s="33">
        <v>0</v>
      </c>
      <c s="33">
        <f>ROUND(ROUND(H49,2)*ROUND(G49,3),2)</f>
      </c>
      <c r="O49">
        <f>(I49*21)/100</f>
      </c>
      <c t="s">
        <v>23</v>
      </c>
    </row>
    <row r="50" spans="1:5" ht="12.75">
      <c r="A50" s="34" t="s">
        <v>50</v>
      </c>
      <c r="E50" s="35" t="s">
        <v>47</v>
      </c>
    </row>
    <row r="51" spans="1:5" ht="63.75">
      <c r="A51" s="36" t="s">
        <v>52</v>
      </c>
      <c r="E51" s="37" t="s">
        <v>94</v>
      </c>
    </row>
    <row r="52" spans="1:5" ht="89.25">
      <c r="A52" t="s">
        <v>53</v>
      </c>
      <c r="E52" s="35" t="s">
        <v>95</v>
      </c>
    </row>
    <row r="53" spans="1:16" ht="12.75">
      <c r="A53" s="25" t="s">
        <v>45</v>
      </c>
      <c s="29" t="s">
        <v>96</v>
      </c>
      <c s="29" t="s">
        <v>97</v>
      </c>
      <c s="25" t="s">
        <v>47</v>
      </c>
      <c s="30" t="s">
        <v>98</v>
      </c>
      <c s="31" t="s">
        <v>49</v>
      </c>
      <c s="32">
        <v>1</v>
      </c>
      <c s="33">
        <v>0</v>
      </c>
      <c s="33">
        <f>ROUND(ROUND(H53,2)*ROUND(G53,3),2)</f>
      </c>
      <c r="O53">
        <f>(I53*21)/100</f>
      </c>
      <c t="s">
        <v>23</v>
      </c>
    </row>
    <row r="54" spans="1:5" ht="191.25">
      <c r="A54" s="34" t="s">
        <v>50</v>
      </c>
      <c r="E54" s="35" t="s">
        <v>99</v>
      </c>
    </row>
    <row r="55" spans="1:5" ht="12.75">
      <c r="A55" s="36" t="s">
        <v>52</v>
      </c>
      <c r="E55" s="37" t="s">
        <v>47</v>
      </c>
    </row>
    <row r="56" spans="1:5" ht="25.5">
      <c r="A56" t="s">
        <v>53</v>
      </c>
      <c r="E56" s="35" t="s">
        <v>100</v>
      </c>
    </row>
    <row r="57" spans="1:16" ht="12.75">
      <c r="A57" s="25" t="s">
        <v>45</v>
      </c>
      <c s="29" t="s">
        <v>101</v>
      </c>
      <c s="29" t="s">
        <v>102</v>
      </c>
      <c s="25" t="s">
        <v>47</v>
      </c>
      <c s="30" t="s">
        <v>103</v>
      </c>
      <c s="31" t="s">
        <v>49</v>
      </c>
      <c s="32">
        <v>1</v>
      </c>
      <c s="33">
        <v>0</v>
      </c>
      <c s="33">
        <f>ROUND(ROUND(H57,2)*ROUND(G57,3),2)</f>
      </c>
      <c r="O57">
        <f>(I57*21)/100</f>
      </c>
      <c t="s">
        <v>23</v>
      </c>
    </row>
    <row r="58" spans="1:5" ht="51">
      <c r="A58" s="34" t="s">
        <v>50</v>
      </c>
      <c r="E58" s="35" t="s">
        <v>104</v>
      </c>
    </row>
    <row r="59" spans="1:5" ht="12.75">
      <c r="A59" s="36" t="s">
        <v>52</v>
      </c>
      <c r="E59" s="37" t="s">
        <v>47</v>
      </c>
    </row>
    <row r="60" spans="1:5" ht="12.75">
      <c r="A60" t="s">
        <v>53</v>
      </c>
      <c r="E60" s="35" t="s">
        <v>105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1400</v>
      </c>
      <c s="38">
        <f>0+I8</f>
      </c>
      <c r="O3" t="s">
        <v>19</v>
      </c>
      <c t="s">
        <v>23</v>
      </c>
    </row>
    <row r="4" spans="1:16" ht="15" customHeight="1">
      <c r="A4" t="s">
        <v>17</v>
      </c>
      <c s="16" t="s">
        <v>18</v>
      </c>
      <c s="17" t="s">
        <v>1400</v>
      </c>
      <c s="6"/>
      <c s="18" t="s">
        <v>1401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1402</v>
      </c>
      <c s="25" t="s">
        <v>47</v>
      </c>
      <c s="30" t="s">
        <v>1403</v>
      </c>
      <c s="31" t="s">
        <v>72</v>
      </c>
      <c s="32">
        <v>11</v>
      </c>
      <c s="33">
        <v>0</v>
      </c>
      <c s="33">
        <f>ROUND(ROUND(H9,2)*ROUND(G9,3),2)</f>
      </c>
      <c r="O9">
        <f>(I9*21)/100</f>
      </c>
      <c t="s">
        <v>23</v>
      </c>
    </row>
    <row r="10" spans="1:5" ht="25.5">
      <c r="A10" s="34" t="s">
        <v>50</v>
      </c>
      <c r="E10" s="35" t="s">
        <v>1404</v>
      </c>
    </row>
    <row r="11" spans="1:5" ht="12.75">
      <c r="A11" s="36" t="s">
        <v>52</v>
      </c>
      <c r="E11" s="37" t="s">
        <v>1405</v>
      </c>
    </row>
    <row r="12" spans="1:5" ht="114.75">
      <c r="A12" t="s">
        <v>53</v>
      </c>
      <c r="E12" s="35" t="s">
        <v>1406</v>
      </c>
    </row>
    <row r="13" spans="1:16" ht="12.75">
      <c r="A13" s="25" t="s">
        <v>45</v>
      </c>
      <c s="29" t="s">
        <v>23</v>
      </c>
      <c s="29" t="s">
        <v>1407</v>
      </c>
      <c s="25" t="s">
        <v>47</v>
      </c>
      <c s="30" t="s">
        <v>1408</v>
      </c>
      <c s="31" t="s">
        <v>129</v>
      </c>
      <c s="32">
        <v>36924</v>
      </c>
      <c s="33">
        <v>0</v>
      </c>
      <c s="33">
        <f>ROUND(ROUND(H13,2)*ROUND(G13,3),2)</f>
      </c>
      <c r="O13">
        <f>(I13*21)/100</f>
      </c>
      <c t="s">
        <v>23</v>
      </c>
    </row>
    <row r="14" spans="1:5" ht="12.75">
      <c r="A14" s="34" t="s">
        <v>50</v>
      </c>
      <c r="E14" s="35" t="s">
        <v>1409</v>
      </c>
    </row>
    <row r="15" spans="1:5" ht="12.75">
      <c r="A15" s="36" t="s">
        <v>52</v>
      </c>
      <c r="E15" s="37" t="s">
        <v>1410</v>
      </c>
    </row>
    <row r="16" spans="1:5" ht="38.25">
      <c r="A16" t="s">
        <v>53</v>
      </c>
      <c r="E16" s="35" t="s">
        <v>1411</v>
      </c>
    </row>
    <row r="17" spans="1:16" ht="12.75">
      <c r="A17" s="25" t="s">
        <v>45</v>
      </c>
      <c s="29" t="s">
        <v>22</v>
      </c>
      <c s="29" t="s">
        <v>156</v>
      </c>
      <c s="25" t="s">
        <v>47</v>
      </c>
      <c s="30" t="s">
        <v>157</v>
      </c>
      <c s="31" t="s">
        <v>129</v>
      </c>
      <c s="32">
        <v>36924</v>
      </c>
      <c s="33">
        <v>0</v>
      </c>
      <c s="33">
        <f>ROUND(ROUND(H17,2)*ROUND(G17,3),2)</f>
      </c>
      <c r="O17">
        <f>(I17*21)/100</f>
      </c>
      <c t="s">
        <v>23</v>
      </c>
    </row>
    <row r="18" spans="1:5" ht="12.75">
      <c r="A18" s="34" t="s">
        <v>50</v>
      </c>
      <c r="E18" s="35" t="s">
        <v>1412</v>
      </c>
    </row>
    <row r="19" spans="1:5" ht="12.75">
      <c r="A19" s="36" t="s">
        <v>52</v>
      </c>
      <c r="E19" s="37" t="s">
        <v>1410</v>
      </c>
    </row>
    <row r="20" spans="1:5" ht="191.25">
      <c r="A20" t="s">
        <v>53</v>
      </c>
      <c r="E20" s="35" t="s">
        <v>160</v>
      </c>
    </row>
    <row r="21" spans="1:16" ht="12.75">
      <c r="A21" s="25" t="s">
        <v>45</v>
      </c>
      <c s="29" t="s">
        <v>33</v>
      </c>
      <c s="29" t="s">
        <v>1361</v>
      </c>
      <c s="25" t="s">
        <v>47</v>
      </c>
      <c s="30" t="s">
        <v>1362</v>
      </c>
      <c s="31" t="s">
        <v>117</v>
      </c>
      <c s="32">
        <v>29539.2</v>
      </c>
      <c s="33">
        <v>0</v>
      </c>
      <c s="33">
        <f>ROUND(ROUND(H21,2)*ROUND(G21,3),2)</f>
      </c>
      <c r="O21">
        <f>(I21*21)/100</f>
      </c>
      <c t="s">
        <v>23</v>
      </c>
    </row>
    <row r="22" spans="1:5" ht="12.75">
      <c r="A22" s="34" t="s">
        <v>50</v>
      </c>
      <c r="E22" s="35" t="s">
        <v>1413</v>
      </c>
    </row>
    <row r="23" spans="1:5" ht="25.5">
      <c r="A23" s="36" t="s">
        <v>52</v>
      </c>
      <c r="E23" s="37" t="s">
        <v>1414</v>
      </c>
    </row>
    <row r="24" spans="1:5" ht="38.25">
      <c r="A24" t="s">
        <v>53</v>
      </c>
      <c r="E24" s="35" t="s">
        <v>1364</v>
      </c>
    </row>
    <row r="25" spans="1:16" ht="12.75">
      <c r="A25" s="25" t="s">
        <v>45</v>
      </c>
      <c s="29" t="s">
        <v>35</v>
      </c>
      <c s="29" t="s">
        <v>1374</v>
      </c>
      <c s="25" t="s">
        <v>47</v>
      </c>
      <c s="30" t="s">
        <v>1375</v>
      </c>
      <c s="31" t="s">
        <v>117</v>
      </c>
      <c s="32">
        <v>14769.6</v>
      </c>
      <c s="33">
        <v>0</v>
      </c>
      <c s="33">
        <f>ROUND(ROUND(H25,2)*ROUND(G25,3),2)</f>
      </c>
      <c r="O25">
        <f>(I25*21)/100</f>
      </c>
      <c t="s">
        <v>23</v>
      </c>
    </row>
    <row r="26" spans="1:5" ht="12.75">
      <c r="A26" s="34" t="s">
        <v>50</v>
      </c>
      <c r="E26" s="35" t="s">
        <v>1415</v>
      </c>
    </row>
    <row r="27" spans="1:5" ht="25.5">
      <c r="A27" s="36" t="s">
        <v>52</v>
      </c>
      <c r="E27" s="37" t="s">
        <v>1416</v>
      </c>
    </row>
    <row r="28" spans="1:5" ht="25.5">
      <c r="A28" t="s">
        <v>53</v>
      </c>
      <c r="E28" s="35" t="s">
        <v>1377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f>
      </c>
      <c t="s">
        <v>22</v>
      </c>
    </row>
    <row r="3" spans="1:16" ht="15" customHeight="1">
      <c r="A3" t="s">
        <v>12</v>
      </c>
      <c s="12" t="s">
        <v>14</v>
      </c>
      <c s="13" t="s">
        <v>15</v>
      </c>
      <c s="1"/>
      <c s="14" t="s">
        <v>16</v>
      </c>
      <c s="1"/>
      <c s="9"/>
      <c s="8" t="s">
        <v>1417</v>
      </c>
      <c s="38">
        <f>0+I8</f>
      </c>
      <c r="O3" t="s">
        <v>19</v>
      </c>
      <c t="s">
        <v>23</v>
      </c>
    </row>
    <row r="4" spans="1:16" ht="15" customHeight="1">
      <c r="A4" t="s">
        <v>17</v>
      </c>
      <c s="16" t="s">
        <v>18</v>
      </c>
      <c s="17" t="s">
        <v>1417</v>
      </c>
      <c s="6"/>
      <c s="18" t="s">
        <v>1418</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f>
      </c>
      <c>
        <f>0+O9+O13+O17+O21+O25</f>
      </c>
    </row>
    <row r="9" spans="1:16" ht="12.75">
      <c r="A9" s="25" t="s">
        <v>45</v>
      </c>
      <c s="29" t="s">
        <v>29</v>
      </c>
      <c s="29" t="s">
        <v>133</v>
      </c>
      <c s="25" t="s">
        <v>47</v>
      </c>
      <c s="30" t="s">
        <v>134</v>
      </c>
      <c s="31" t="s">
        <v>129</v>
      </c>
      <c s="32">
        <v>6848</v>
      </c>
      <c s="33">
        <v>0</v>
      </c>
      <c s="33">
        <f>ROUND(ROUND(H9,2)*ROUND(G9,3),2)</f>
      </c>
      <c r="O9">
        <f>(I9*21)/100</f>
      </c>
      <c t="s">
        <v>23</v>
      </c>
    </row>
    <row r="10" spans="1:5" ht="12.75">
      <c r="A10" s="34" t="s">
        <v>50</v>
      </c>
      <c r="E10" s="35" t="s">
        <v>1419</v>
      </c>
    </row>
    <row r="11" spans="1:5" ht="12.75">
      <c r="A11" s="36" t="s">
        <v>52</v>
      </c>
      <c r="E11" s="37" t="s">
        <v>1420</v>
      </c>
    </row>
    <row r="12" spans="1:5" ht="306">
      <c r="A12" t="s">
        <v>53</v>
      </c>
      <c r="E12" s="35" t="s">
        <v>137</v>
      </c>
    </row>
    <row r="13" spans="1:16" ht="12.75">
      <c r="A13" s="25" t="s">
        <v>45</v>
      </c>
      <c s="29" t="s">
        <v>23</v>
      </c>
      <c s="29" t="s">
        <v>1421</v>
      </c>
      <c s="25" t="s">
        <v>47</v>
      </c>
      <c s="30" t="s">
        <v>134</v>
      </c>
      <c s="31" t="s">
        <v>129</v>
      </c>
      <c s="32">
        <v>25424.6</v>
      </c>
      <c s="33">
        <v>0</v>
      </c>
      <c s="33">
        <f>ROUND(ROUND(H13,2)*ROUND(G13,3),2)</f>
      </c>
      <c r="O13">
        <f>(I13*21)/100</f>
      </c>
      <c t="s">
        <v>23</v>
      </c>
    </row>
    <row r="14" spans="1:5" ht="12.75">
      <c r="A14" s="34" t="s">
        <v>50</v>
      </c>
      <c r="E14" s="35" t="s">
        <v>1422</v>
      </c>
    </row>
    <row r="15" spans="1:5" ht="12.75">
      <c r="A15" s="36" t="s">
        <v>52</v>
      </c>
      <c r="E15" s="37" t="s">
        <v>1423</v>
      </c>
    </row>
    <row r="16" spans="1:5" ht="306">
      <c r="A16" t="s">
        <v>53</v>
      </c>
      <c r="E16" s="35" t="s">
        <v>137</v>
      </c>
    </row>
    <row r="17" spans="1:16" ht="12.75">
      <c r="A17" s="25" t="s">
        <v>45</v>
      </c>
      <c s="29" t="s">
        <v>22</v>
      </c>
      <c s="29" t="s">
        <v>192</v>
      </c>
      <c s="25" t="s">
        <v>29</v>
      </c>
      <c s="30" t="s">
        <v>193</v>
      </c>
      <c s="31" t="s">
        <v>129</v>
      </c>
      <c s="32">
        <v>6848</v>
      </c>
      <c s="33">
        <v>0</v>
      </c>
      <c s="33">
        <f>ROUND(ROUND(H17,2)*ROUND(G17,3),2)</f>
      </c>
      <c r="O17">
        <f>(I17*21)/100</f>
      </c>
      <c t="s">
        <v>23</v>
      </c>
    </row>
    <row r="18" spans="1:5" ht="12.75">
      <c r="A18" s="34" t="s">
        <v>50</v>
      </c>
      <c r="E18" s="35" t="s">
        <v>47</v>
      </c>
    </row>
    <row r="19" spans="1:5" ht="12.75">
      <c r="A19" s="36" t="s">
        <v>52</v>
      </c>
      <c r="E19" s="37" t="s">
        <v>1424</v>
      </c>
    </row>
    <row r="20" spans="1:5" ht="38.25">
      <c r="A20" t="s">
        <v>53</v>
      </c>
      <c r="E20" s="35" t="s">
        <v>195</v>
      </c>
    </row>
    <row r="21" spans="1:16" ht="12.75">
      <c r="A21" s="25" t="s">
        <v>45</v>
      </c>
      <c s="29" t="s">
        <v>33</v>
      </c>
      <c s="29" t="s">
        <v>192</v>
      </c>
      <c s="25" t="s">
        <v>23</v>
      </c>
      <c s="30" t="s">
        <v>193</v>
      </c>
      <c s="31" t="s">
        <v>129</v>
      </c>
      <c s="32">
        <v>25424.6</v>
      </c>
      <c s="33">
        <v>0</v>
      </c>
      <c s="33">
        <f>ROUND(ROUND(H21,2)*ROUND(G21,3),2)</f>
      </c>
      <c r="O21">
        <f>(I21*21)/100</f>
      </c>
      <c t="s">
        <v>23</v>
      </c>
    </row>
    <row r="22" spans="1:5" ht="12.75">
      <c r="A22" s="34" t="s">
        <v>50</v>
      </c>
      <c r="E22" s="35" t="s">
        <v>1425</v>
      </c>
    </row>
    <row r="23" spans="1:5" ht="12.75">
      <c r="A23" s="36" t="s">
        <v>52</v>
      </c>
      <c r="E23" s="37" t="s">
        <v>1426</v>
      </c>
    </row>
    <row r="24" spans="1:5" ht="38.25">
      <c r="A24" t="s">
        <v>53</v>
      </c>
      <c r="E24" s="35" t="s">
        <v>195</v>
      </c>
    </row>
    <row r="25" spans="1:16" ht="12.75">
      <c r="A25" s="25" t="s">
        <v>45</v>
      </c>
      <c s="29" t="s">
        <v>35</v>
      </c>
      <c s="29" t="s">
        <v>1427</v>
      </c>
      <c s="25" t="s">
        <v>47</v>
      </c>
      <c s="30" t="s">
        <v>1428</v>
      </c>
      <c s="31" t="s">
        <v>117</v>
      </c>
      <c s="32">
        <v>10655</v>
      </c>
      <c s="33">
        <v>0</v>
      </c>
      <c s="33">
        <f>ROUND(ROUND(H25,2)*ROUND(G25,3),2)</f>
      </c>
      <c r="O25">
        <f>(I25*21)/100</f>
      </c>
      <c t="s">
        <v>23</v>
      </c>
    </row>
    <row r="26" spans="1:5" ht="12.75">
      <c r="A26" s="34" t="s">
        <v>50</v>
      </c>
      <c r="E26" s="35" t="s">
        <v>1429</v>
      </c>
    </row>
    <row r="27" spans="1:5" ht="12.75">
      <c r="A27" s="36" t="s">
        <v>52</v>
      </c>
      <c r="E27" s="37" t="s">
        <v>1430</v>
      </c>
    </row>
    <row r="28" spans="1:5" ht="51">
      <c r="A28" t="s">
        <v>53</v>
      </c>
      <c r="E28" s="35" t="s">
        <v>1373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3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0+O8+O13+O82+O123+O140+O173+O222+O231+O240</f>
      </c>
      <c t="s">
        <v>22</v>
      </c>
    </row>
    <row r="3" spans="1:16" ht="15" customHeight="1">
      <c r="A3" t="s">
        <v>12</v>
      </c>
      <c s="12" t="s">
        <v>14</v>
      </c>
      <c s="13" t="s">
        <v>15</v>
      </c>
      <c s="1"/>
      <c s="14" t="s">
        <v>16</v>
      </c>
      <c s="1"/>
      <c s="9"/>
      <c s="8" t="s">
        <v>106</v>
      </c>
      <c s="38">
        <f>0+I8+I13+I82+I123+I140+I173+I222+I231+I240</f>
      </c>
      <c r="O3" t="s">
        <v>19</v>
      </c>
      <c t="s">
        <v>23</v>
      </c>
    </row>
    <row r="4" spans="1:16" ht="15" customHeight="1">
      <c r="A4" t="s">
        <v>17</v>
      </c>
      <c s="16" t="s">
        <v>18</v>
      </c>
      <c s="17" t="s">
        <v>106</v>
      </c>
      <c s="6"/>
      <c s="18" t="s">
        <v>107</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138</v>
      </c>
      <c s="33">
        <v>0</v>
      </c>
      <c s="33">
        <f>ROUND(ROUND(H9,2)*ROUND(G9,3),2)</f>
      </c>
      <c r="O9">
        <f>(I9*21)/100</f>
      </c>
      <c t="s">
        <v>23</v>
      </c>
    </row>
    <row r="10" spans="1:5" ht="12.75">
      <c r="A10" s="34" t="s">
        <v>50</v>
      </c>
      <c r="E10" s="35" t="s">
        <v>111</v>
      </c>
    </row>
    <row r="11" spans="1:5" ht="25.5">
      <c r="A11" s="36" t="s">
        <v>52</v>
      </c>
      <c r="E11" s="37" t="s">
        <v>112</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f>
      </c>
      <c>
        <f>0+O14+O18+O22+O26+O30+O34+O38+O42+O46+O50+O54+O58+O62+O66+O70+O74+O78</f>
      </c>
    </row>
    <row r="14" spans="1:16" ht="12.75">
      <c r="A14" s="25" t="s">
        <v>45</v>
      </c>
      <c s="29" t="s">
        <v>23</v>
      </c>
      <c s="29" t="s">
        <v>115</v>
      </c>
      <c s="25" t="s">
        <v>47</v>
      </c>
      <c s="30" t="s">
        <v>116</v>
      </c>
      <c s="31" t="s">
        <v>117</v>
      </c>
      <c s="32">
        <v>690</v>
      </c>
      <c s="33">
        <v>0</v>
      </c>
      <c s="33">
        <f>ROUND(ROUND(H14,2)*ROUND(G14,3),2)</f>
      </c>
      <c r="O14">
        <f>(I14*21)/100</f>
      </c>
      <c t="s">
        <v>23</v>
      </c>
    </row>
    <row r="15" spans="1:5" ht="25.5">
      <c r="A15" s="34" t="s">
        <v>50</v>
      </c>
      <c r="E15" s="35" t="s">
        <v>118</v>
      </c>
    </row>
    <row r="16" spans="1:5" ht="51">
      <c r="A16" s="36" t="s">
        <v>52</v>
      </c>
      <c r="E16" s="37" t="s">
        <v>119</v>
      </c>
    </row>
    <row r="17" spans="1:5" ht="12.75">
      <c r="A17" t="s">
        <v>53</v>
      </c>
      <c r="E17" s="35" t="s">
        <v>120</v>
      </c>
    </row>
    <row r="18" spans="1:16" ht="12.75">
      <c r="A18" s="25" t="s">
        <v>45</v>
      </c>
      <c s="29" t="s">
        <v>22</v>
      </c>
      <c s="29" t="s">
        <v>121</v>
      </c>
      <c s="25" t="s">
        <v>47</v>
      </c>
      <c s="30" t="s">
        <v>122</v>
      </c>
      <c s="31" t="s">
        <v>123</v>
      </c>
      <c s="32">
        <v>32</v>
      </c>
      <c s="33">
        <v>0</v>
      </c>
      <c s="33">
        <f>ROUND(ROUND(H18,2)*ROUND(G18,3),2)</f>
      </c>
      <c r="O18">
        <f>(I18*21)/100</f>
      </c>
      <c t="s">
        <v>23</v>
      </c>
    </row>
    <row r="19" spans="1:5" ht="12.75">
      <c r="A19" s="34" t="s">
        <v>50</v>
      </c>
      <c r="E19" s="35" t="s">
        <v>124</v>
      </c>
    </row>
    <row r="20" spans="1:5" ht="51">
      <c r="A20" s="36" t="s">
        <v>52</v>
      </c>
      <c r="E20" s="37" t="s">
        <v>125</v>
      </c>
    </row>
    <row r="21" spans="1:5" ht="25.5">
      <c r="A21" t="s">
        <v>53</v>
      </c>
      <c r="E21" s="35" t="s">
        <v>126</v>
      </c>
    </row>
    <row r="22" spans="1:16" ht="12.75">
      <c r="A22" s="25" t="s">
        <v>45</v>
      </c>
      <c s="29" t="s">
        <v>33</v>
      </c>
      <c s="29" t="s">
        <v>127</v>
      </c>
      <c s="25" t="s">
        <v>47</v>
      </c>
      <c s="30" t="s">
        <v>128</v>
      </c>
      <c s="31" t="s">
        <v>129</v>
      </c>
      <c s="32">
        <v>4414.9</v>
      </c>
      <c s="33">
        <v>0</v>
      </c>
      <c s="33">
        <f>ROUND(ROUND(H22,2)*ROUND(G22,3),2)</f>
      </c>
      <c r="O22">
        <f>(I22*21)/100</f>
      </c>
      <c t="s">
        <v>23</v>
      </c>
    </row>
    <row r="23" spans="1:5" ht="76.5">
      <c r="A23" s="34" t="s">
        <v>50</v>
      </c>
      <c r="E23" s="35" t="s">
        <v>130</v>
      </c>
    </row>
    <row r="24" spans="1:5" ht="51">
      <c r="A24" s="36" t="s">
        <v>52</v>
      </c>
      <c r="E24" s="37" t="s">
        <v>131</v>
      </c>
    </row>
    <row r="25" spans="1:5" ht="369.75">
      <c r="A25" t="s">
        <v>53</v>
      </c>
      <c r="E25" s="35" t="s">
        <v>132</v>
      </c>
    </row>
    <row r="26" spans="1:16" ht="12.75">
      <c r="A26" s="25" t="s">
        <v>45</v>
      </c>
      <c s="29" t="s">
        <v>35</v>
      </c>
      <c s="29" t="s">
        <v>133</v>
      </c>
      <c s="25" t="s">
        <v>29</v>
      </c>
      <c s="30" t="s">
        <v>134</v>
      </c>
      <c s="31" t="s">
        <v>129</v>
      </c>
      <c s="32">
        <v>8778.53</v>
      </c>
      <c s="33">
        <v>0</v>
      </c>
      <c s="33">
        <f>ROUND(ROUND(H26,2)*ROUND(G26,3),2)</f>
      </c>
      <c r="O26">
        <f>(I26*21)/100</f>
      </c>
      <c t="s">
        <v>23</v>
      </c>
    </row>
    <row r="27" spans="1:5" ht="25.5">
      <c r="A27" s="34" t="s">
        <v>50</v>
      </c>
      <c r="E27" s="35" t="s">
        <v>135</v>
      </c>
    </row>
    <row r="28" spans="1:5" ht="102">
      <c r="A28" s="36" t="s">
        <v>52</v>
      </c>
      <c r="E28" s="37" t="s">
        <v>136</v>
      </c>
    </row>
    <row r="29" spans="1:5" ht="306">
      <c r="A29" t="s">
        <v>53</v>
      </c>
      <c r="E29" s="35" t="s">
        <v>137</v>
      </c>
    </row>
    <row r="30" spans="1:16" ht="12.75">
      <c r="A30" s="25" t="s">
        <v>45</v>
      </c>
      <c s="29" t="s">
        <v>37</v>
      </c>
      <c s="29" t="s">
        <v>133</v>
      </c>
      <c s="25" t="s">
        <v>23</v>
      </c>
      <c s="30" t="s">
        <v>134</v>
      </c>
      <c s="31" t="s">
        <v>129</v>
      </c>
      <c s="32">
        <v>3563.504</v>
      </c>
      <c s="33">
        <v>0</v>
      </c>
      <c s="33">
        <f>ROUND(ROUND(H30,2)*ROUND(G30,3),2)</f>
      </c>
      <c r="O30">
        <f>(I30*21)/100</f>
      </c>
      <c t="s">
        <v>23</v>
      </c>
    </row>
    <row r="31" spans="1:5" ht="12.75">
      <c r="A31" s="34" t="s">
        <v>50</v>
      </c>
      <c r="E31" s="35" t="s">
        <v>138</v>
      </c>
    </row>
    <row r="32" spans="1:5" ht="51">
      <c r="A32" s="36" t="s">
        <v>52</v>
      </c>
      <c r="E32" s="37" t="s">
        <v>139</v>
      </c>
    </row>
    <row r="33" spans="1:5" ht="306">
      <c r="A33" t="s">
        <v>53</v>
      </c>
      <c r="E33" s="35" t="s">
        <v>137</v>
      </c>
    </row>
    <row r="34" spans="1:16" ht="12.75">
      <c r="A34" s="25" t="s">
        <v>45</v>
      </c>
      <c s="29" t="s">
        <v>74</v>
      </c>
      <c s="29" t="s">
        <v>140</v>
      </c>
      <c s="25" t="s">
        <v>47</v>
      </c>
      <c s="30" t="s">
        <v>141</v>
      </c>
      <c s="31" t="s">
        <v>129</v>
      </c>
      <c s="32">
        <v>201.62</v>
      </c>
      <c s="33">
        <v>0</v>
      </c>
      <c s="33">
        <f>ROUND(ROUND(H34,2)*ROUND(G34,3),2)</f>
      </c>
      <c r="O34">
        <f>(I34*21)/100</f>
      </c>
      <c t="s">
        <v>23</v>
      </c>
    </row>
    <row r="35" spans="1:5" ht="76.5">
      <c r="A35" s="34" t="s">
        <v>50</v>
      </c>
      <c r="E35" s="35" t="s">
        <v>130</v>
      </c>
    </row>
    <row r="36" spans="1:5" ht="76.5">
      <c r="A36" s="36" t="s">
        <v>52</v>
      </c>
      <c r="E36" s="37" t="s">
        <v>142</v>
      </c>
    </row>
    <row r="37" spans="1:5" ht="318.75">
      <c r="A37" t="s">
        <v>53</v>
      </c>
      <c r="E37" s="35" t="s">
        <v>143</v>
      </c>
    </row>
    <row r="38" spans="1:16" ht="12.75">
      <c r="A38" s="25" t="s">
        <v>45</v>
      </c>
      <c s="29" t="s">
        <v>79</v>
      </c>
      <c s="29" t="s">
        <v>144</v>
      </c>
      <c s="25" t="s">
        <v>47</v>
      </c>
      <c s="30" t="s">
        <v>145</v>
      </c>
      <c s="31" t="s">
        <v>129</v>
      </c>
      <c s="32">
        <v>1419</v>
      </c>
      <c s="33">
        <v>0</v>
      </c>
      <c s="33">
        <f>ROUND(ROUND(H38,2)*ROUND(G38,3),2)</f>
      </c>
      <c r="O38">
        <f>(I38*21)/100</f>
      </c>
      <c t="s">
        <v>23</v>
      </c>
    </row>
    <row r="39" spans="1:5" ht="12.75">
      <c r="A39" s="34" t="s">
        <v>50</v>
      </c>
      <c r="E39" s="35" t="s">
        <v>146</v>
      </c>
    </row>
    <row r="40" spans="1:5" ht="38.25">
      <c r="A40" s="36" t="s">
        <v>52</v>
      </c>
      <c r="E40" s="37" t="s">
        <v>147</v>
      </c>
    </row>
    <row r="41" spans="1:5" ht="267.75">
      <c r="A41" t="s">
        <v>53</v>
      </c>
      <c r="E41" s="35" t="s">
        <v>148</v>
      </c>
    </row>
    <row r="42" spans="1:16" ht="12.75">
      <c r="A42" s="25" t="s">
        <v>45</v>
      </c>
      <c s="29" t="s">
        <v>40</v>
      </c>
      <c s="29" t="s">
        <v>149</v>
      </c>
      <c s="25" t="s">
        <v>47</v>
      </c>
      <c s="30" t="s">
        <v>150</v>
      </c>
      <c s="31" t="s">
        <v>129</v>
      </c>
      <c s="32">
        <v>8183.62</v>
      </c>
      <c s="33">
        <v>0</v>
      </c>
      <c s="33">
        <f>ROUND(ROUND(H42,2)*ROUND(G42,3),2)</f>
      </c>
      <c r="O42">
        <f>(I42*21)/100</f>
      </c>
      <c t="s">
        <v>23</v>
      </c>
    </row>
    <row r="43" spans="1:5" ht="12.75">
      <c r="A43" s="34" t="s">
        <v>50</v>
      </c>
      <c r="E43" s="35" t="s">
        <v>47</v>
      </c>
    </row>
    <row r="44" spans="1:5" ht="25.5">
      <c r="A44" s="36" t="s">
        <v>52</v>
      </c>
      <c r="E44" s="37" t="s">
        <v>151</v>
      </c>
    </row>
    <row r="45" spans="1:5" ht="267.75">
      <c r="A45" t="s">
        <v>53</v>
      </c>
      <c r="E45" s="35" t="s">
        <v>148</v>
      </c>
    </row>
    <row r="46" spans="1:16" ht="12.75">
      <c r="A46" s="25" t="s">
        <v>45</v>
      </c>
      <c s="29" t="s">
        <v>42</v>
      </c>
      <c s="29" t="s">
        <v>152</v>
      </c>
      <c s="25" t="s">
        <v>47</v>
      </c>
      <c s="30" t="s">
        <v>153</v>
      </c>
      <c s="31" t="s">
        <v>129</v>
      </c>
      <c s="32">
        <v>8778.53</v>
      </c>
      <c s="33">
        <v>0</v>
      </c>
      <c s="33">
        <f>ROUND(ROUND(H46,2)*ROUND(G46,3),2)</f>
      </c>
      <c r="O46">
        <f>(I46*21)/100</f>
      </c>
      <c t="s">
        <v>23</v>
      </c>
    </row>
    <row r="47" spans="1:5" ht="12.75">
      <c r="A47" s="34" t="s">
        <v>50</v>
      </c>
      <c r="E47" s="35" t="s">
        <v>154</v>
      </c>
    </row>
    <row r="48" spans="1:5" ht="12.75">
      <c r="A48" s="36" t="s">
        <v>52</v>
      </c>
      <c r="E48" s="37" t="s">
        <v>155</v>
      </c>
    </row>
    <row r="49" spans="1:5" ht="267.75">
      <c r="A49" t="s">
        <v>53</v>
      </c>
      <c r="E49" s="35" t="s">
        <v>148</v>
      </c>
    </row>
    <row r="50" spans="1:16" ht="12.75">
      <c r="A50" s="25" t="s">
        <v>45</v>
      </c>
      <c s="29" t="s">
        <v>91</v>
      </c>
      <c s="29" t="s">
        <v>156</v>
      </c>
      <c s="25" t="s">
        <v>47</v>
      </c>
      <c s="30" t="s">
        <v>157</v>
      </c>
      <c s="31" t="s">
        <v>129</v>
      </c>
      <c s="32">
        <v>4616.52</v>
      </c>
      <c s="33">
        <v>0</v>
      </c>
      <c s="33">
        <f>ROUND(ROUND(H50,2)*ROUND(G50,3),2)</f>
      </c>
      <c r="O50">
        <f>(I50*21)/100</f>
      </c>
      <c t="s">
        <v>23</v>
      </c>
    </row>
    <row r="51" spans="1:5" ht="12.75">
      <c r="A51" s="34" t="s">
        <v>50</v>
      </c>
      <c r="E51" s="35" t="s">
        <v>158</v>
      </c>
    </row>
    <row r="52" spans="1:5" ht="38.25">
      <c r="A52" s="36" t="s">
        <v>52</v>
      </c>
      <c r="E52" s="37" t="s">
        <v>159</v>
      </c>
    </row>
    <row r="53" spans="1:5" ht="191.25">
      <c r="A53" t="s">
        <v>53</v>
      </c>
      <c r="E53" s="35" t="s">
        <v>160</v>
      </c>
    </row>
    <row r="54" spans="1:16" ht="12.75">
      <c r="A54" s="25" t="s">
        <v>45</v>
      </c>
      <c s="29" t="s">
        <v>96</v>
      </c>
      <c s="29" t="s">
        <v>161</v>
      </c>
      <c s="25" t="s">
        <v>47</v>
      </c>
      <c s="30" t="s">
        <v>162</v>
      </c>
      <c s="31" t="s">
        <v>129</v>
      </c>
      <c s="32">
        <v>9400.87</v>
      </c>
      <c s="33">
        <v>0</v>
      </c>
      <c s="33">
        <f>ROUND(ROUND(H54,2)*ROUND(G54,3),2)</f>
      </c>
      <c r="O54">
        <f>(I54*21)/100</f>
      </c>
      <c t="s">
        <v>23</v>
      </c>
    </row>
    <row r="55" spans="1:5" ht="12.75">
      <c r="A55" s="34" t="s">
        <v>50</v>
      </c>
      <c r="E55" s="35" t="s">
        <v>47</v>
      </c>
    </row>
    <row r="56" spans="1:5" ht="51">
      <c r="A56" s="36" t="s">
        <v>52</v>
      </c>
      <c r="E56" s="37" t="s">
        <v>163</v>
      </c>
    </row>
    <row r="57" spans="1:5" ht="267.75">
      <c r="A57" t="s">
        <v>53</v>
      </c>
      <c r="E57" s="35" t="s">
        <v>148</v>
      </c>
    </row>
    <row r="58" spans="1:16" ht="12.75">
      <c r="A58" s="25" t="s">
        <v>45</v>
      </c>
      <c s="29" t="s">
        <v>101</v>
      </c>
      <c s="29" t="s">
        <v>164</v>
      </c>
      <c s="25" t="s">
        <v>47</v>
      </c>
      <c s="30" t="s">
        <v>165</v>
      </c>
      <c s="31" t="s">
        <v>129</v>
      </c>
      <c s="32">
        <v>341.6</v>
      </c>
      <c s="33">
        <v>0</v>
      </c>
      <c s="33">
        <f>ROUND(ROUND(H58,2)*ROUND(G58,3),2)</f>
      </c>
      <c r="O58">
        <f>(I58*21)/100</f>
      </c>
      <c t="s">
        <v>23</v>
      </c>
    </row>
    <row r="59" spans="1:5" ht="12.75">
      <c r="A59" s="34" t="s">
        <v>50</v>
      </c>
      <c r="E59" s="35" t="s">
        <v>47</v>
      </c>
    </row>
    <row r="60" spans="1:5" ht="76.5">
      <c r="A60" s="36" t="s">
        <v>52</v>
      </c>
      <c r="E60" s="37" t="s">
        <v>166</v>
      </c>
    </row>
    <row r="61" spans="1:5" ht="242.25">
      <c r="A61" t="s">
        <v>53</v>
      </c>
      <c r="E61" s="35" t="s">
        <v>167</v>
      </c>
    </row>
    <row r="62" spans="1:16" ht="12.75">
      <c r="A62" s="25" t="s">
        <v>45</v>
      </c>
      <c s="29" t="s">
        <v>168</v>
      </c>
      <c s="29" t="s">
        <v>169</v>
      </c>
      <c s="25" t="s">
        <v>47</v>
      </c>
      <c s="30" t="s">
        <v>170</v>
      </c>
      <c s="31" t="s">
        <v>129</v>
      </c>
      <c s="32">
        <v>43.6</v>
      </c>
      <c s="33">
        <v>0</v>
      </c>
      <c s="33">
        <f>ROUND(ROUND(H62,2)*ROUND(G62,3),2)</f>
      </c>
      <c r="O62">
        <f>(I62*21)/100</f>
      </c>
      <c t="s">
        <v>23</v>
      </c>
    </row>
    <row r="63" spans="1:5" ht="12.75">
      <c r="A63" s="34" t="s">
        <v>50</v>
      </c>
      <c r="E63" s="35" t="s">
        <v>47</v>
      </c>
    </row>
    <row r="64" spans="1:5" ht="12.75">
      <c r="A64" s="36" t="s">
        <v>52</v>
      </c>
      <c r="E64" s="37" t="s">
        <v>171</v>
      </c>
    </row>
    <row r="65" spans="1:5" ht="280.5">
      <c r="A65" t="s">
        <v>53</v>
      </c>
      <c r="E65" s="35" t="s">
        <v>172</v>
      </c>
    </row>
    <row r="66" spans="1:16" ht="12.75">
      <c r="A66" s="25" t="s">
        <v>45</v>
      </c>
      <c s="29" t="s">
        <v>173</v>
      </c>
      <c s="29" t="s">
        <v>174</v>
      </c>
      <c s="25" t="s">
        <v>47</v>
      </c>
      <c s="30" t="s">
        <v>175</v>
      </c>
      <c s="31" t="s">
        <v>129</v>
      </c>
      <c s="32">
        <v>44.16</v>
      </c>
      <c s="33">
        <v>0</v>
      </c>
      <c s="33">
        <f>ROUND(ROUND(H66,2)*ROUND(G66,3),2)</f>
      </c>
      <c r="O66">
        <f>(I66*21)/100</f>
      </c>
      <c t="s">
        <v>23</v>
      </c>
    </row>
    <row r="67" spans="1:5" ht="12.75">
      <c r="A67" s="34" t="s">
        <v>50</v>
      </c>
      <c r="E67" s="35" t="s">
        <v>176</v>
      </c>
    </row>
    <row r="68" spans="1:5" ht="12.75">
      <c r="A68" s="36" t="s">
        <v>52</v>
      </c>
      <c r="E68" s="37" t="s">
        <v>177</v>
      </c>
    </row>
    <row r="69" spans="1:5" ht="293.25">
      <c r="A69" t="s">
        <v>53</v>
      </c>
      <c r="E69" s="35" t="s">
        <v>178</v>
      </c>
    </row>
    <row r="70" spans="1:16" ht="12.75">
      <c r="A70" s="25" t="s">
        <v>45</v>
      </c>
      <c s="29" t="s">
        <v>179</v>
      </c>
      <c s="29" t="s">
        <v>180</v>
      </c>
      <c s="25" t="s">
        <v>47</v>
      </c>
      <c s="30" t="s">
        <v>181</v>
      </c>
      <c s="31" t="s">
        <v>117</v>
      </c>
      <c s="32">
        <v>17411</v>
      </c>
      <c s="33">
        <v>0</v>
      </c>
      <c s="33">
        <f>ROUND(ROUND(H70,2)*ROUND(G70,3),2)</f>
      </c>
      <c r="O70">
        <f>(I70*21)/100</f>
      </c>
      <c t="s">
        <v>23</v>
      </c>
    </row>
    <row r="71" spans="1:5" ht="12.75">
      <c r="A71" s="34" t="s">
        <v>50</v>
      </c>
      <c r="E71" s="35" t="s">
        <v>182</v>
      </c>
    </row>
    <row r="72" spans="1:5" ht="51">
      <c r="A72" s="36" t="s">
        <v>52</v>
      </c>
      <c r="E72" s="37" t="s">
        <v>183</v>
      </c>
    </row>
    <row r="73" spans="1:5" ht="25.5">
      <c r="A73" t="s">
        <v>53</v>
      </c>
      <c r="E73" s="35" t="s">
        <v>184</v>
      </c>
    </row>
    <row r="74" spans="1:16" ht="12.75">
      <c r="A74" s="25" t="s">
        <v>45</v>
      </c>
      <c s="29" t="s">
        <v>185</v>
      </c>
      <c s="29" t="s">
        <v>186</v>
      </c>
      <c s="25" t="s">
        <v>47</v>
      </c>
      <c s="30" t="s">
        <v>187</v>
      </c>
      <c s="31" t="s">
        <v>129</v>
      </c>
      <c s="32">
        <v>2871.504</v>
      </c>
      <c s="33">
        <v>0</v>
      </c>
      <c s="33">
        <f>ROUND(ROUND(H74,2)*ROUND(G74,3),2)</f>
      </c>
      <c r="O74">
        <f>(I74*21)/100</f>
      </c>
      <c t="s">
        <v>23</v>
      </c>
    </row>
    <row r="75" spans="1:5" ht="12.75">
      <c r="A75" s="34" t="s">
        <v>50</v>
      </c>
      <c r="E75" s="35" t="s">
        <v>188</v>
      </c>
    </row>
    <row r="76" spans="1:5" ht="51">
      <c r="A76" s="36" t="s">
        <v>52</v>
      </c>
      <c r="E76" s="37" t="s">
        <v>189</v>
      </c>
    </row>
    <row r="77" spans="1:5" ht="38.25">
      <c r="A77" t="s">
        <v>53</v>
      </c>
      <c r="E77" s="35" t="s">
        <v>190</v>
      </c>
    </row>
    <row r="78" spans="1:16" ht="12.75">
      <c r="A78" s="25" t="s">
        <v>45</v>
      </c>
      <c s="29" t="s">
        <v>191</v>
      </c>
      <c s="29" t="s">
        <v>192</v>
      </c>
      <c s="25" t="s">
        <v>47</v>
      </c>
      <c s="30" t="s">
        <v>193</v>
      </c>
      <c s="31" t="s">
        <v>129</v>
      </c>
      <c s="32">
        <v>692</v>
      </c>
      <c s="33">
        <v>0</v>
      </c>
      <c s="33">
        <f>ROUND(ROUND(H78,2)*ROUND(G78,3),2)</f>
      </c>
      <c r="O78">
        <f>(I78*21)/100</f>
      </c>
      <c t="s">
        <v>23</v>
      </c>
    </row>
    <row r="79" spans="1:5" ht="12.75">
      <c r="A79" s="34" t="s">
        <v>50</v>
      </c>
      <c r="E79" s="35" t="s">
        <v>188</v>
      </c>
    </row>
    <row r="80" spans="1:5" ht="38.25">
      <c r="A80" s="36" t="s">
        <v>52</v>
      </c>
      <c r="E80" s="37" t="s">
        <v>194</v>
      </c>
    </row>
    <row r="81" spans="1:5" ht="38.25">
      <c r="A81" t="s">
        <v>53</v>
      </c>
      <c r="E81" s="35" t="s">
        <v>195</v>
      </c>
    </row>
    <row r="82" spans="1:18" ht="12.75" customHeight="1">
      <c r="A82" s="6" t="s">
        <v>43</v>
      </c>
      <c s="6"/>
      <c s="40" t="s">
        <v>23</v>
      </c>
      <c s="6"/>
      <c s="27" t="s">
        <v>196</v>
      </c>
      <c s="6"/>
      <c s="6"/>
      <c s="6"/>
      <c s="41">
        <f>0+Q82</f>
      </c>
      <c r="O82">
        <f>0+R82</f>
      </c>
      <c r="Q82">
        <f>0+I83+I87+I91+I95+I99+I103+I107+I111+I115+I119</f>
      </c>
      <c>
        <f>0+O83+O87+O91+O95+O99+O103+O107+O111+O115+O119</f>
      </c>
    </row>
    <row r="83" spans="1:16" ht="12.75">
      <c r="A83" s="25" t="s">
        <v>45</v>
      </c>
      <c s="29" t="s">
        <v>197</v>
      </c>
      <c s="29" t="s">
        <v>198</v>
      </c>
      <c s="25" t="s">
        <v>47</v>
      </c>
      <c s="30" t="s">
        <v>199</v>
      </c>
      <c s="31" t="s">
        <v>117</v>
      </c>
      <c s="32">
        <v>4380.4</v>
      </c>
      <c s="33">
        <v>0</v>
      </c>
      <c s="33">
        <f>ROUND(ROUND(H83,2)*ROUND(G83,3),2)</f>
      </c>
      <c r="O83">
        <f>(I83*21)/100</f>
      </c>
      <c t="s">
        <v>23</v>
      </c>
    </row>
    <row r="84" spans="1:5" ht="12.75">
      <c r="A84" s="34" t="s">
        <v>50</v>
      </c>
      <c r="E84" s="35" t="s">
        <v>200</v>
      </c>
    </row>
    <row r="85" spans="1:5" ht="89.25">
      <c r="A85" s="36" t="s">
        <v>52</v>
      </c>
      <c r="E85" s="37" t="s">
        <v>201</v>
      </c>
    </row>
    <row r="86" spans="1:5" ht="25.5">
      <c r="A86" t="s">
        <v>53</v>
      </c>
      <c r="E86" s="35" t="s">
        <v>202</v>
      </c>
    </row>
    <row r="87" spans="1:16" ht="12.75">
      <c r="A87" s="25" t="s">
        <v>45</v>
      </c>
      <c s="29" t="s">
        <v>203</v>
      </c>
      <c s="29" t="s">
        <v>204</v>
      </c>
      <c s="25" t="s">
        <v>47</v>
      </c>
      <c s="30" t="s">
        <v>205</v>
      </c>
      <c s="31" t="s">
        <v>129</v>
      </c>
      <c s="32">
        <v>2.24</v>
      </c>
      <c s="33">
        <v>0</v>
      </c>
      <c s="33">
        <f>ROUND(ROUND(H87,2)*ROUND(G87,3),2)</f>
      </c>
      <c r="O87">
        <f>(I87*21)/100</f>
      </c>
      <c t="s">
        <v>23</v>
      </c>
    </row>
    <row r="88" spans="1:5" ht="12.75">
      <c r="A88" s="34" t="s">
        <v>50</v>
      </c>
      <c r="E88" s="35" t="s">
        <v>206</v>
      </c>
    </row>
    <row r="89" spans="1:5" ht="12.75">
      <c r="A89" s="36" t="s">
        <v>52</v>
      </c>
      <c r="E89" s="37" t="s">
        <v>207</v>
      </c>
    </row>
    <row r="90" spans="1:5" ht="51">
      <c r="A90" t="s">
        <v>53</v>
      </c>
      <c r="E90" s="35" t="s">
        <v>208</v>
      </c>
    </row>
    <row r="91" spans="1:16" ht="12.75">
      <c r="A91" s="25" t="s">
        <v>45</v>
      </c>
      <c s="29" t="s">
        <v>209</v>
      </c>
      <c s="29" t="s">
        <v>210</v>
      </c>
      <c s="25" t="s">
        <v>47</v>
      </c>
      <c s="30" t="s">
        <v>211</v>
      </c>
      <c s="31" t="s">
        <v>117</v>
      </c>
      <c s="32">
        <v>96</v>
      </c>
      <c s="33">
        <v>0</v>
      </c>
      <c s="33">
        <f>ROUND(ROUND(H91,2)*ROUND(G91,3),2)</f>
      </c>
      <c r="O91">
        <f>(I91*21)/100</f>
      </c>
      <c t="s">
        <v>23</v>
      </c>
    </row>
    <row r="92" spans="1:5" ht="12.75">
      <c r="A92" s="34" t="s">
        <v>50</v>
      </c>
      <c r="E92" s="35" t="s">
        <v>212</v>
      </c>
    </row>
    <row r="93" spans="1:5" ht="12.75">
      <c r="A93" s="36" t="s">
        <v>52</v>
      </c>
      <c r="E93" s="37" t="s">
        <v>213</v>
      </c>
    </row>
    <row r="94" spans="1:5" ht="51">
      <c r="A94" t="s">
        <v>53</v>
      </c>
      <c r="E94" s="35" t="s">
        <v>214</v>
      </c>
    </row>
    <row r="95" spans="1:16" ht="12.75">
      <c r="A95" s="25" t="s">
        <v>45</v>
      </c>
      <c s="29" t="s">
        <v>215</v>
      </c>
      <c s="29" t="s">
        <v>216</v>
      </c>
      <c s="25" t="s">
        <v>47</v>
      </c>
      <c s="30" t="s">
        <v>217</v>
      </c>
      <c s="31" t="s">
        <v>129</v>
      </c>
      <c s="32">
        <v>2858.86</v>
      </c>
      <c s="33">
        <v>0</v>
      </c>
      <c s="33">
        <f>ROUND(ROUND(H95,2)*ROUND(G95,3),2)</f>
      </c>
      <c r="O95">
        <f>(I95*21)/100</f>
      </c>
      <c t="s">
        <v>23</v>
      </c>
    </row>
    <row r="96" spans="1:5" ht="25.5">
      <c r="A96" s="34" t="s">
        <v>50</v>
      </c>
      <c r="E96" s="35" t="s">
        <v>218</v>
      </c>
    </row>
    <row r="97" spans="1:5" ht="25.5">
      <c r="A97" s="36" t="s">
        <v>52</v>
      </c>
      <c r="E97" s="37" t="s">
        <v>219</v>
      </c>
    </row>
    <row r="98" spans="1:5" ht="38.25">
      <c r="A98" t="s">
        <v>53</v>
      </c>
      <c r="E98" s="35" t="s">
        <v>220</v>
      </c>
    </row>
    <row r="99" spans="1:16" ht="12.75">
      <c r="A99" s="25" t="s">
        <v>45</v>
      </c>
      <c s="29" t="s">
        <v>221</v>
      </c>
      <c s="29" t="s">
        <v>222</v>
      </c>
      <c s="25" t="s">
        <v>47</v>
      </c>
      <c s="30" t="s">
        <v>223</v>
      </c>
      <c s="31" t="s">
        <v>117</v>
      </c>
      <c s="32">
        <v>7150.61</v>
      </c>
      <c s="33">
        <v>0</v>
      </c>
      <c s="33">
        <f>ROUND(ROUND(H99,2)*ROUND(G99,3),2)</f>
      </c>
      <c r="O99">
        <f>(I99*21)/100</f>
      </c>
      <c t="s">
        <v>23</v>
      </c>
    </row>
    <row r="100" spans="1:5" ht="38.25">
      <c r="A100" s="34" t="s">
        <v>50</v>
      </c>
      <c r="E100" s="35" t="s">
        <v>224</v>
      </c>
    </row>
    <row r="101" spans="1:5" ht="12.75">
      <c r="A101" s="36" t="s">
        <v>52</v>
      </c>
      <c r="E101" s="37" t="s">
        <v>225</v>
      </c>
    </row>
    <row r="102" spans="1:5" ht="102">
      <c r="A102" t="s">
        <v>53</v>
      </c>
      <c r="E102" s="35" t="s">
        <v>226</v>
      </c>
    </row>
    <row r="103" spans="1:16" ht="12.75">
      <c r="A103" s="25" t="s">
        <v>45</v>
      </c>
      <c s="29" t="s">
        <v>227</v>
      </c>
      <c s="29" t="s">
        <v>228</v>
      </c>
      <c s="25" t="s">
        <v>47</v>
      </c>
      <c s="30" t="s">
        <v>229</v>
      </c>
      <c s="31" t="s">
        <v>117</v>
      </c>
      <c s="32">
        <v>19760.08</v>
      </c>
      <c s="33">
        <v>0</v>
      </c>
      <c s="33">
        <f>ROUND(ROUND(H103,2)*ROUND(G103,3),2)</f>
      </c>
      <c r="O103">
        <f>(I103*21)/100</f>
      </c>
      <c t="s">
        <v>23</v>
      </c>
    </row>
    <row r="104" spans="1:5" ht="12.75">
      <c r="A104" s="34" t="s">
        <v>50</v>
      </c>
      <c r="E104" s="35" t="s">
        <v>230</v>
      </c>
    </row>
    <row r="105" spans="1:5" ht="51">
      <c r="A105" s="36" t="s">
        <v>52</v>
      </c>
      <c r="E105" s="37" t="s">
        <v>231</v>
      </c>
    </row>
    <row r="106" spans="1:5" ht="38.25">
      <c r="A106" t="s">
        <v>53</v>
      </c>
      <c r="E106" s="35" t="s">
        <v>232</v>
      </c>
    </row>
    <row r="107" spans="1:16" ht="25.5">
      <c r="A107" s="25" t="s">
        <v>45</v>
      </c>
      <c s="29" t="s">
        <v>233</v>
      </c>
      <c s="29" t="s">
        <v>234</v>
      </c>
      <c s="25" t="s">
        <v>47</v>
      </c>
      <c s="30" t="s">
        <v>235</v>
      </c>
      <c s="31" t="s">
        <v>117</v>
      </c>
      <c s="32">
        <v>19760.08</v>
      </c>
      <c s="33">
        <v>0</v>
      </c>
      <c s="33">
        <f>ROUND(ROUND(H107,2)*ROUND(G107,3),2)</f>
      </c>
      <c r="O107">
        <f>(I107*21)/100</f>
      </c>
      <c t="s">
        <v>23</v>
      </c>
    </row>
    <row r="108" spans="1:5" ht="12.75">
      <c r="A108" s="34" t="s">
        <v>50</v>
      </c>
      <c r="E108" s="35" t="s">
        <v>236</v>
      </c>
    </row>
    <row r="109" spans="1:5" ht="51">
      <c r="A109" s="36" t="s">
        <v>52</v>
      </c>
      <c r="E109" s="37" t="s">
        <v>231</v>
      </c>
    </row>
    <row r="110" spans="1:5" ht="38.25">
      <c r="A110" t="s">
        <v>53</v>
      </c>
      <c r="E110" s="35" t="s">
        <v>237</v>
      </c>
    </row>
    <row r="111" spans="1:16" ht="12.75">
      <c r="A111" s="25" t="s">
        <v>45</v>
      </c>
      <c s="29" t="s">
        <v>238</v>
      </c>
      <c s="29" t="s">
        <v>239</v>
      </c>
      <c s="25" t="s">
        <v>47</v>
      </c>
      <c s="30" t="s">
        <v>240</v>
      </c>
      <c s="31" t="s">
        <v>129</v>
      </c>
      <c s="32">
        <v>7.293</v>
      </c>
      <c s="33">
        <v>0</v>
      </c>
      <c s="33">
        <f>ROUND(ROUND(H111,2)*ROUND(G111,3),2)</f>
      </c>
      <c r="O111">
        <f>(I111*21)/100</f>
      </c>
      <c t="s">
        <v>23</v>
      </c>
    </row>
    <row r="112" spans="1:5" ht="38.25">
      <c r="A112" s="34" t="s">
        <v>50</v>
      </c>
      <c r="E112" s="35" t="s">
        <v>241</v>
      </c>
    </row>
    <row r="113" spans="1:5" ht="12.75">
      <c r="A113" s="36" t="s">
        <v>52</v>
      </c>
      <c r="E113" s="37" t="s">
        <v>242</v>
      </c>
    </row>
    <row r="114" spans="1:5" ht="369.75">
      <c r="A114" t="s">
        <v>53</v>
      </c>
      <c r="E114" s="35" t="s">
        <v>243</v>
      </c>
    </row>
    <row r="115" spans="1:16" ht="12.75">
      <c r="A115" s="25" t="s">
        <v>45</v>
      </c>
      <c s="29" t="s">
        <v>244</v>
      </c>
      <c s="29" t="s">
        <v>245</v>
      </c>
      <c s="25" t="s">
        <v>47</v>
      </c>
      <c s="30" t="s">
        <v>246</v>
      </c>
      <c s="31" t="s">
        <v>110</v>
      </c>
      <c s="32">
        <v>0.875</v>
      </c>
      <c s="33">
        <v>0</v>
      </c>
      <c s="33">
        <f>ROUND(ROUND(H115,2)*ROUND(G115,3),2)</f>
      </c>
      <c r="O115">
        <f>(I115*21)/100</f>
      </c>
      <c t="s">
        <v>23</v>
      </c>
    </row>
    <row r="116" spans="1:5" ht="12.75">
      <c r="A116" s="34" t="s">
        <v>50</v>
      </c>
      <c r="E116" s="35" t="s">
        <v>247</v>
      </c>
    </row>
    <row r="117" spans="1:5" ht="12.75">
      <c r="A117" s="36" t="s">
        <v>52</v>
      </c>
      <c r="E117" s="37" t="s">
        <v>248</v>
      </c>
    </row>
    <row r="118" spans="1:5" ht="267.75">
      <c r="A118" t="s">
        <v>53</v>
      </c>
      <c r="E118" s="35" t="s">
        <v>249</v>
      </c>
    </row>
    <row r="119" spans="1:16" ht="12.75">
      <c r="A119" s="25" t="s">
        <v>45</v>
      </c>
      <c s="29" t="s">
        <v>250</v>
      </c>
      <c s="29" t="s">
        <v>251</v>
      </c>
      <c s="25" t="s">
        <v>47</v>
      </c>
      <c s="30" t="s">
        <v>252</v>
      </c>
      <c s="31" t="s">
        <v>117</v>
      </c>
      <c s="32">
        <v>72</v>
      </c>
      <c s="33">
        <v>0</v>
      </c>
      <c s="33">
        <f>ROUND(ROUND(H119,2)*ROUND(G119,3),2)</f>
      </c>
      <c r="O119">
        <f>(I119*21)/100</f>
      </c>
      <c t="s">
        <v>23</v>
      </c>
    </row>
    <row r="120" spans="1:5" ht="12.75">
      <c r="A120" s="34" t="s">
        <v>50</v>
      </c>
      <c r="E120" s="35" t="s">
        <v>253</v>
      </c>
    </row>
    <row r="121" spans="1:5" ht="12.75">
      <c r="A121" s="36" t="s">
        <v>52</v>
      </c>
      <c r="E121" s="37" t="s">
        <v>254</v>
      </c>
    </row>
    <row r="122" spans="1:5" ht="102">
      <c r="A122" t="s">
        <v>53</v>
      </c>
      <c r="E122" s="35" t="s">
        <v>255</v>
      </c>
    </row>
    <row r="123" spans="1:18" ht="12.75" customHeight="1">
      <c r="A123" s="6" t="s">
        <v>43</v>
      </c>
      <c s="6"/>
      <c s="40" t="s">
        <v>22</v>
      </c>
      <c s="6"/>
      <c s="27" t="s">
        <v>256</v>
      </c>
      <c s="6"/>
      <c s="6"/>
      <c s="6"/>
      <c s="41">
        <f>0+Q123</f>
      </c>
      <c r="O123">
        <f>0+R123</f>
      </c>
      <c r="Q123">
        <f>0+I124+I128+I132+I136</f>
      </c>
      <c>
        <f>0+O124+O128+O132+O136</f>
      </c>
    </row>
    <row r="124" spans="1:16" ht="12.75">
      <c r="A124" s="25" t="s">
        <v>45</v>
      </c>
      <c s="29" t="s">
        <v>257</v>
      </c>
      <c s="29" t="s">
        <v>258</v>
      </c>
      <c s="25" t="s">
        <v>47</v>
      </c>
      <c s="30" t="s">
        <v>259</v>
      </c>
      <c s="31" t="s">
        <v>129</v>
      </c>
      <c s="32">
        <v>3.311</v>
      </c>
      <c s="33">
        <v>0</v>
      </c>
      <c s="33">
        <f>ROUND(ROUND(H124,2)*ROUND(G124,3),2)</f>
      </c>
      <c r="O124">
        <f>(I124*21)/100</f>
      </c>
      <c t="s">
        <v>23</v>
      </c>
    </row>
    <row r="125" spans="1:5" ht="12.75">
      <c r="A125" s="34" t="s">
        <v>50</v>
      </c>
      <c r="E125" s="35" t="s">
        <v>260</v>
      </c>
    </row>
    <row r="126" spans="1:5" ht="12.75">
      <c r="A126" s="36" t="s">
        <v>52</v>
      </c>
      <c r="E126" s="37" t="s">
        <v>261</v>
      </c>
    </row>
    <row r="127" spans="1:5" ht="382.5">
      <c r="A127" t="s">
        <v>53</v>
      </c>
      <c r="E127" s="35" t="s">
        <v>262</v>
      </c>
    </row>
    <row r="128" spans="1:16" ht="12.75">
      <c r="A128" s="25" t="s">
        <v>45</v>
      </c>
      <c s="29" t="s">
        <v>263</v>
      </c>
      <c s="29" t="s">
        <v>264</v>
      </c>
      <c s="25" t="s">
        <v>47</v>
      </c>
      <c s="30" t="s">
        <v>265</v>
      </c>
      <c s="31" t="s">
        <v>110</v>
      </c>
      <c s="32">
        <v>0.397</v>
      </c>
      <c s="33">
        <v>0</v>
      </c>
      <c s="33">
        <f>ROUND(ROUND(H128,2)*ROUND(G128,3),2)</f>
      </c>
      <c r="O128">
        <f>(I128*21)/100</f>
      </c>
      <c t="s">
        <v>23</v>
      </c>
    </row>
    <row r="129" spans="1:5" ht="12.75">
      <c r="A129" s="34" t="s">
        <v>50</v>
      </c>
      <c r="E129" s="35" t="s">
        <v>247</v>
      </c>
    </row>
    <row r="130" spans="1:5" ht="12.75">
      <c r="A130" s="36" t="s">
        <v>52</v>
      </c>
      <c r="E130" s="37" t="s">
        <v>266</v>
      </c>
    </row>
    <row r="131" spans="1:5" ht="242.25">
      <c r="A131" t="s">
        <v>53</v>
      </c>
      <c r="E131" s="35" t="s">
        <v>267</v>
      </c>
    </row>
    <row r="132" spans="1:16" ht="12.75">
      <c r="A132" s="25" t="s">
        <v>45</v>
      </c>
      <c s="29" t="s">
        <v>268</v>
      </c>
      <c s="29" t="s">
        <v>269</v>
      </c>
      <c s="25" t="s">
        <v>47</v>
      </c>
      <c s="30" t="s">
        <v>270</v>
      </c>
      <c s="31" t="s">
        <v>129</v>
      </c>
      <c s="32">
        <v>6.46</v>
      </c>
      <c s="33">
        <v>0</v>
      </c>
      <c s="33">
        <f>ROUND(ROUND(H132,2)*ROUND(G132,3),2)</f>
      </c>
      <c r="O132">
        <f>(I132*21)/100</f>
      </c>
      <c t="s">
        <v>23</v>
      </c>
    </row>
    <row r="133" spans="1:5" ht="38.25">
      <c r="A133" s="34" t="s">
        <v>50</v>
      </c>
      <c r="E133" s="35" t="s">
        <v>271</v>
      </c>
    </row>
    <row r="134" spans="1:5" ht="51">
      <c r="A134" s="36" t="s">
        <v>52</v>
      </c>
      <c r="E134" s="37" t="s">
        <v>272</v>
      </c>
    </row>
    <row r="135" spans="1:5" ht="369.75">
      <c r="A135" t="s">
        <v>53</v>
      </c>
      <c r="E135" s="35" t="s">
        <v>273</v>
      </c>
    </row>
    <row r="136" spans="1:16" ht="12.75">
      <c r="A136" s="25" t="s">
        <v>45</v>
      </c>
      <c s="29" t="s">
        <v>274</v>
      </c>
      <c s="29" t="s">
        <v>275</v>
      </c>
      <c s="25" t="s">
        <v>47</v>
      </c>
      <c s="30" t="s">
        <v>276</v>
      </c>
      <c s="31" t="s">
        <v>110</v>
      </c>
      <c s="32">
        <v>0.775</v>
      </c>
      <c s="33">
        <v>0</v>
      </c>
      <c s="33">
        <f>ROUND(ROUND(H136,2)*ROUND(G136,3),2)</f>
      </c>
      <c r="O136">
        <f>(I136*21)/100</f>
      </c>
      <c t="s">
        <v>23</v>
      </c>
    </row>
    <row r="137" spans="1:5" ht="12.75">
      <c r="A137" s="34" t="s">
        <v>50</v>
      </c>
      <c r="E137" s="35" t="s">
        <v>247</v>
      </c>
    </row>
    <row r="138" spans="1:5" ht="12.75">
      <c r="A138" s="36" t="s">
        <v>52</v>
      </c>
      <c r="E138" s="37" t="s">
        <v>277</v>
      </c>
    </row>
    <row r="139" spans="1:5" ht="267.75">
      <c r="A139" t="s">
        <v>53</v>
      </c>
      <c r="E139" s="35" t="s">
        <v>249</v>
      </c>
    </row>
    <row r="140" spans="1:18" ht="12.75" customHeight="1">
      <c r="A140" s="6" t="s">
        <v>43</v>
      </c>
      <c s="6"/>
      <c s="40" t="s">
        <v>33</v>
      </c>
      <c s="6"/>
      <c s="27" t="s">
        <v>278</v>
      </c>
      <c s="6"/>
      <c s="6"/>
      <c s="6"/>
      <c s="41">
        <f>0+Q140</f>
      </c>
      <c r="O140">
        <f>0+R140</f>
      </c>
      <c r="Q140">
        <f>0+I141+I145+I149+I153+I157+I161+I165+I169</f>
      </c>
      <c>
        <f>0+O141+O145+O149+O153+O157+O161+O165+O169</f>
      </c>
    </row>
    <row r="141" spans="1:16" ht="12.75">
      <c r="A141" s="25" t="s">
        <v>45</v>
      </c>
      <c s="29" t="s">
        <v>279</v>
      </c>
      <c s="29" t="s">
        <v>280</v>
      </c>
      <c s="25" t="s">
        <v>47</v>
      </c>
      <c s="30" t="s">
        <v>281</v>
      </c>
      <c s="31" t="s">
        <v>129</v>
      </c>
      <c s="32">
        <v>9.6</v>
      </c>
      <c s="33">
        <v>0</v>
      </c>
      <c s="33">
        <f>ROUND(ROUND(H141,2)*ROUND(G141,3),2)</f>
      </c>
      <c r="O141">
        <f>(I141*21)/100</f>
      </c>
      <c t="s">
        <v>23</v>
      </c>
    </row>
    <row r="142" spans="1:5" ht="12.75">
      <c r="A142" s="34" t="s">
        <v>50</v>
      </c>
      <c r="E142" s="35" t="s">
        <v>282</v>
      </c>
    </row>
    <row r="143" spans="1:5" ht="12.75">
      <c r="A143" s="36" t="s">
        <v>52</v>
      </c>
      <c r="E143" s="37" t="s">
        <v>283</v>
      </c>
    </row>
    <row r="144" spans="1:5" ht="369.75">
      <c r="A144" t="s">
        <v>53</v>
      </c>
      <c r="E144" s="35" t="s">
        <v>273</v>
      </c>
    </row>
    <row r="145" spans="1:16" ht="12.75">
      <c r="A145" s="25" t="s">
        <v>45</v>
      </c>
      <c s="29" t="s">
        <v>284</v>
      </c>
      <c s="29" t="s">
        <v>285</v>
      </c>
      <c s="25" t="s">
        <v>47</v>
      </c>
      <c s="30" t="s">
        <v>286</v>
      </c>
      <c s="31" t="s">
        <v>129</v>
      </c>
      <c s="32">
        <v>39.32</v>
      </c>
      <c s="33">
        <v>0</v>
      </c>
      <c s="33">
        <f>ROUND(ROUND(H145,2)*ROUND(G145,3),2)</f>
      </c>
      <c r="O145">
        <f>(I145*21)/100</f>
      </c>
      <c t="s">
        <v>23</v>
      </c>
    </row>
    <row r="146" spans="1:5" ht="12.75">
      <c r="A146" s="34" t="s">
        <v>50</v>
      </c>
      <c r="E146" s="35" t="s">
        <v>287</v>
      </c>
    </row>
    <row r="147" spans="1:5" ht="153">
      <c r="A147" s="36" t="s">
        <v>52</v>
      </c>
      <c r="E147" s="37" t="s">
        <v>288</v>
      </c>
    </row>
    <row r="148" spans="1:5" ht="369.75">
      <c r="A148" t="s">
        <v>53</v>
      </c>
      <c r="E148" s="35" t="s">
        <v>273</v>
      </c>
    </row>
    <row r="149" spans="1:16" ht="12.75">
      <c r="A149" s="25" t="s">
        <v>45</v>
      </c>
      <c s="29" t="s">
        <v>289</v>
      </c>
      <c s="29" t="s">
        <v>290</v>
      </c>
      <c s="25" t="s">
        <v>47</v>
      </c>
      <c s="30" t="s">
        <v>291</v>
      </c>
      <c s="31" t="s">
        <v>129</v>
      </c>
      <c s="32">
        <v>28.594</v>
      </c>
      <c s="33">
        <v>0</v>
      </c>
      <c s="33">
        <f>ROUND(ROUND(H149,2)*ROUND(G149,3),2)</f>
      </c>
      <c r="O149">
        <f>(I149*21)/100</f>
      </c>
      <c t="s">
        <v>23</v>
      </c>
    </row>
    <row r="150" spans="1:5" ht="12.75">
      <c r="A150" s="34" t="s">
        <v>50</v>
      </c>
      <c r="E150" s="35" t="s">
        <v>292</v>
      </c>
    </row>
    <row r="151" spans="1:5" ht="89.25">
      <c r="A151" s="36" t="s">
        <v>52</v>
      </c>
      <c r="E151" s="37" t="s">
        <v>293</v>
      </c>
    </row>
    <row r="152" spans="1:5" ht="38.25">
      <c r="A152" t="s">
        <v>53</v>
      </c>
      <c r="E152" s="35" t="s">
        <v>220</v>
      </c>
    </row>
    <row r="153" spans="1:16" ht="12.75">
      <c r="A153" s="25" t="s">
        <v>45</v>
      </c>
      <c s="29" t="s">
        <v>294</v>
      </c>
      <c s="29" t="s">
        <v>295</v>
      </c>
      <c s="25" t="s">
        <v>47</v>
      </c>
      <c s="30" t="s">
        <v>296</v>
      </c>
      <c s="31" t="s">
        <v>129</v>
      </c>
      <c s="32">
        <v>938.22</v>
      </c>
      <c s="33">
        <v>0</v>
      </c>
      <c s="33">
        <f>ROUND(ROUND(H153,2)*ROUND(G153,3),2)</f>
      </c>
      <c r="O153">
        <f>(I153*21)/100</f>
      </c>
      <c t="s">
        <v>23</v>
      </c>
    </row>
    <row r="154" spans="1:5" ht="12.75">
      <c r="A154" s="34" t="s">
        <v>50</v>
      </c>
      <c r="E154" s="35" t="s">
        <v>297</v>
      </c>
    </row>
    <row r="155" spans="1:5" ht="89.25">
      <c r="A155" s="36" t="s">
        <v>52</v>
      </c>
      <c r="E155" s="37" t="s">
        <v>298</v>
      </c>
    </row>
    <row r="156" spans="1:5" ht="38.25">
      <c r="A156" t="s">
        <v>53</v>
      </c>
      <c r="E156" s="35" t="s">
        <v>220</v>
      </c>
    </row>
    <row r="157" spans="1:16" ht="12.75">
      <c r="A157" s="25" t="s">
        <v>45</v>
      </c>
      <c s="29" t="s">
        <v>299</v>
      </c>
      <c s="29" t="s">
        <v>300</v>
      </c>
      <c s="25" t="s">
        <v>29</v>
      </c>
      <c s="30" t="s">
        <v>301</v>
      </c>
      <c s="31" t="s">
        <v>129</v>
      </c>
      <c s="32">
        <v>327.3</v>
      </c>
      <c s="33">
        <v>0</v>
      </c>
      <c s="33">
        <f>ROUND(ROUND(H157,2)*ROUND(G157,3),2)</f>
      </c>
      <c r="O157">
        <f>(I157*21)/100</f>
      </c>
      <c t="s">
        <v>23</v>
      </c>
    </row>
    <row r="158" spans="1:5" ht="12.75">
      <c r="A158" s="34" t="s">
        <v>50</v>
      </c>
      <c r="E158" s="35" t="s">
        <v>302</v>
      </c>
    </row>
    <row r="159" spans="1:5" ht="63.75">
      <c r="A159" s="36" t="s">
        <v>52</v>
      </c>
      <c r="E159" s="37" t="s">
        <v>303</v>
      </c>
    </row>
    <row r="160" spans="1:5" ht="38.25">
      <c r="A160" t="s">
        <v>53</v>
      </c>
      <c r="E160" s="35" t="s">
        <v>220</v>
      </c>
    </row>
    <row r="161" spans="1:16" ht="12.75">
      <c r="A161" s="25" t="s">
        <v>45</v>
      </c>
      <c s="29" t="s">
        <v>304</v>
      </c>
      <c s="29" t="s">
        <v>300</v>
      </c>
      <c s="25" t="s">
        <v>23</v>
      </c>
      <c s="30" t="s">
        <v>301</v>
      </c>
      <c s="31" t="s">
        <v>129</v>
      </c>
      <c s="32">
        <v>19.2</v>
      </c>
      <c s="33">
        <v>0</v>
      </c>
      <c s="33">
        <f>ROUND(ROUND(H161,2)*ROUND(G161,3),2)</f>
      </c>
      <c r="O161">
        <f>(I161*21)/100</f>
      </c>
      <c t="s">
        <v>23</v>
      </c>
    </row>
    <row r="162" spans="1:5" ht="12.75">
      <c r="A162" s="34" t="s">
        <v>50</v>
      </c>
      <c r="E162" s="35" t="s">
        <v>305</v>
      </c>
    </row>
    <row r="163" spans="1:5" ht="12.75">
      <c r="A163" s="36" t="s">
        <v>52</v>
      </c>
      <c r="E163" s="37" t="s">
        <v>306</v>
      </c>
    </row>
    <row r="164" spans="1:5" ht="38.25">
      <c r="A164" t="s">
        <v>53</v>
      </c>
      <c r="E164" s="35" t="s">
        <v>220</v>
      </c>
    </row>
    <row r="165" spans="1:16" ht="12.75">
      <c r="A165" s="25" t="s">
        <v>45</v>
      </c>
      <c s="29" t="s">
        <v>307</v>
      </c>
      <c s="29" t="s">
        <v>308</v>
      </c>
      <c s="25" t="s">
        <v>47</v>
      </c>
      <c s="30" t="s">
        <v>309</v>
      </c>
      <c s="31" t="s">
        <v>129</v>
      </c>
      <c s="32">
        <v>26.758</v>
      </c>
      <c s="33">
        <v>0</v>
      </c>
      <c s="33">
        <f>ROUND(ROUND(H165,2)*ROUND(G165,3),2)</f>
      </c>
      <c r="O165">
        <f>(I165*21)/100</f>
      </c>
      <c t="s">
        <v>23</v>
      </c>
    </row>
    <row r="166" spans="1:5" ht="25.5">
      <c r="A166" s="34" t="s">
        <v>50</v>
      </c>
      <c r="E166" s="35" t="s">
        <v>310</v>
      </c>
    </row>
    <row r="167" spans="1:5" ht="63.75">
      <c r="A167" s="36" t="s">
        <v>52</v>
      </c>
      <c r="E167" s="37" t="s">
        <v>311</v>
      </c>
    </row>
    <row r="168" spans="1:5" ht="102">
      <c r="A168" t="s">
        <v>53</v>
      </c>
      <c r="E168" s="35" t="s">
        <v>312</v>
      </c>
    </row>
    <row r="169" spans="1:16" ht="12.75">
      <c r="A169" s="25" t="s">
        <v>45</v>
      </c>
      <c s="29" t="s">
        <v>313</v>
      </c>
      <c s="29" t="s">
        <v>314</v>
      </c>
      <c s="25" t="s">
        <v>47</v>
      </c>
      <c s="30" t="s">
        <v>315</v>
      </c>
      <c s="31" t="s">
        <v>129</v>
      </c>
      <c s="32">
        <v>10.528</v>
      </c>
      <c s="33">
        <v>0</v>
      </c>
      <c s="33">
        <f>ROUND(ROUND(H169,2)*ROUND(G169,3),2)</f>
      </c>
      <c r="O169">
        <f>(I169*21)/100</f>
      </c>
      <c t="s">
        <v>23</v>
      </c>
    </row>
    <row r="170" spans="1:5" ht="12.75">
      <c r="A170" s="34" t="s">
        <v>50</v>
      </c>
      <c r="E170" s="35" t="s">
        <v>316</v>
      </c>
    </row>
    <row r="171" spans="1:5" ht="63.75">
      <c r="A171" s="36" t="s">
        <v>52</v>
      </c>
      <c r="E171" s="37" t="s">
        <v>317</v>
      </c>
    </row>
    <row r="172" spans="1:5" ht="357">
      <c r="A172" t="s">
        <v>53</v>
      </c>
      <c r="E172" s="35" t="s">
        <v>318</v>
      </c>
    </row>
    <row r="173" spans="1:18" ht="12.75" customHeight="1">
      <c r="A173" s="6" t="s">
        <v>43</v>
      </c>
      <c s="6"/>
      <c s="40" t="s">
        <v>35</v>
      </c>
      <c s="6"/>
      <c s="27" t="s">
        <v>319</v>
      </c>
      <c s="6"/>
      <c s="6"/>
      <c s="6"/>
      <c s="41">
        <f>0+Q173</f>
      </c>
      <c r="O173">
        <f>0+R173</f>
      </c>
      <c r="Q173">
        <f>0+I174+I178+I182+I186+I190+I194+I198+I202+I206+I210+I214+I218</f>
      </c>
      <c>
        <f>0+O174+O178+O182+O186+O190+O194+O198+O202+O206+O210+O214+O218</f>
      </c>
    </row>
    <row r="174" spans="1:16" ht="12.75">
      <c r="A174" s="25" t="s">
        <v>45</v>
      </c>
      <c s="29" t="s">
        <v>320</v>
      </c>
      <c s="29" t="s">
        <v>321</v>
      </c>
      <c s="25" t="s">
        <v>47</v>
      </c>
      <c s="30" t="s">
        <v>322</v>
      </c>
      <c s="31" t="s">
        <v>117</v>
      </c>
      <c s="32">
        <v>13891.28</v>
      </c>
      <c s="33">
        <v>0</v>
      </c>
      <c s="33">
        <f>ROUND(ROUND(H174,2)*ROUND(G174,3),2)</f>
      </c>
      <c r="O174">
        <f>(I174*21)/100</f>
      </c>
      <c t="s">
        <v>23</v>
      </c>
    </row>
    <row r="175" spans="1:5" ht="12.75">
      <c r="A175" s="34" t="s">
        <v>50</v>
      </c>
      <c r="E175" s="35" t="s">
        <v>323</v>
      </c>
    </row>
    <row r="176" spans="1:5" ht="51">
      <c r="A176" s="36" t="s">
        <v>52</v>
      </c>
      <c r="E176" s="37" t="s">
        <v>324</v>
      </c>
    </row>
    <row r="177" spans="1:5" ht="127.5">
      <c r="A177" t="s">
        <v>53</v>
      </c>
      <c r="E177" s="35" t="s">
        <v>325</v>
      </c>
    </row>
    <row r="178" spans="1:16" ht="12.75">
      <c r="A178" s="25" t="s">
        <v>45</v>
      </c>
      <c s="29" t="s">
        <v>326</v>
      </c>
      <c s="29" t="s">
        <v>327</v>
      </c>
      <c s="25" t="s">
        <v>47</v>
      </c>
      <c s="30" t="s">
        <v>328</v>
      </c>
      <c s="31" t="s">
        <v>129</v>
      </c>
      <c s="32">
        <v>4199.31</v>
      </c>
      <c s="33">
        <v>0</v>
      </c>
      <c s="33">
        <f>ROUND(ROUND(H178,2)*ROUND(G178,3),2)</f>
      </c>
      <c r="O178">
        <f>(I178*21)/100</f>
      </c>
      <c t="s">
        <v>23</v>
      </c>
    </row>
    <row r="179" spans="1:5" ht="12.75">
      <c r="A179" s="34" t="s">
        <v>50</v>
      </c>
      <c r="E179" s="35" t="s">
        <v>329</v>
      </c>
    </row>
    <row r="180" spans="1:5" ht="51">
      <c r="A180" s="36" t="s">
        <v>52</v>
      </c>
      <c r="E180" s="37" t="s">
        <v>330</v>
      </c>
    </row>
    <row r="181" spans="1:5" ht="51">
      <c r="A181" t="s">
        <v>53</v>
      </c>
      <c r="E181" s="35" t="s">
        <v>331</v>
      </c>
    </row>
    <row r="182" spans="1:16" ht="12.75">
      <c r="A182" s="25" t="s">
        <v>45</v>
      </c>
      <c s="29" t="s">
        <v>332</v>
      </c>
      <c s="29" t="s">
        <v>333</v>
      </c>
      <c s="25" t="s">
        <v>334</v>
      </c>
      <c s="30" t="s">
        <v>335</v>
      </c>
      <c s="31" t="s">
        <v>117</v>
      </c>
      <c s="32">
        <v>1550</v>
      </c>
      <c s="33">
        <v>0</v>
      </c>
      <c s="33">
        <f>ROUND(ROUND(H182,2)*ROUND(G182,3),2)</f>
      </c>
      <c r="O182">
        <f>(I182*21)/100</f>
      </c>
      <c t="s">
        <v>23</v>
      </c>
    </row>
    <row r="183" spans="1:5" ht="25.5">
      <c r="A183" s="34" t="s">
        <v>50</v>
      </c>
      <c r="E183" s="35" t="s">
        <v>336</v>
      </c>
    </row>
    <row r="184" spans="1:5" ht="76.5">
      <c r="A184" s="36" t="s">
        <v>52</v>
      </c>
      <c r="E184" s="37" t="s">
        <v>337</v>
      </c>
    </row>
    <row r="185" spans="1:5" ht="38.25">
      <c r="A185" t="s">
        <v>53</v>
      </c>
      <c r="E185" s="35" t="s">
        <v>338</v>
      </c>
    </row>
    <row r="186" spans="1:16" ht="12.75">
      <c r="A186" s="25" t="s">
        <v>45</v>
      </c>
      <c s="29" t="s">
        <v>339</v>
      </c>
      <c s="29" t="s">
        <v>340</v>
      </c>
      <c s="25" t="s">
        <v>47</v>
      </c>
      <c s="30" t="s">
        <v>341</v>
      </c>
      <c s="31" t="s">
        <v>117</v>
      </c>
      <c s="32">
        <v>13891.28</v>
      </c>
      <c s="33">
        <v>0</v>
      </c>
      <c s="33">
        <f>ROUND(ROUND(H186,2)*ROUND(G186,3),2)</f>
      </c>
      <c r="O186">
        <f>(I186*21)/100</f>
      </c>
      <c t="s">
        <v>23</v>
      </c>
    </row>
    <row r="187" spans="1:5" ht="12.75">
      <c r="A187" s="34" t="s">
        <v>50</v>
      </c>
      <c r="E187" s="35" t="s">
        <v>342</v>
      </c>
    </row>
    <row r="188" spans="1:5" ht="12.75">
      <c r="A188" s="36" t="s">
        <v>52</v>
      </c>
      <c r="E188" s="37" t="s">
        <v>343</v>
      </c>
    </row>
    <row r="189" spans="1:5" ht="51">
      <c r="A189" t="s">
        <v>53</v>
      </c>
      <c r="E189" s="35" t="s">
        <v>344</v>
      </c>
    </row>
    <row r="190" spans="1:16" ht="12.75">
      <c r="A190" s="25" t="s">
        <v>45</v>
      </c>
      <c s="29" t="s">
        <v>345</v>
      </c>
      <c s="29" t="s">
        <v>346</v>
      </c>
      <c s="25" t="s">
        <v>47</v>
      </c>
      <c s="30" t="s">
        <v>347</v>
      </c>
      <c s="31" t="s">
        <v>117</v>
      </c>
      <c s="32">
        <v>26444.78</v>
      </c>
      <c s="33">
        <v>0</v>
      </c>
      <c s="33">
        <f>ROUND(ROUND(H190,2)*ROUND(G190,3),2)</f>
      </c>
      <c r="O190">
        <f>(I190*21)/100</f>
      </c>
      <c t="s">
        <v>23</v>
      </c>
    </row>
    <row r="191" spans="1:5" ht="12.75">
      <c r="A191" s="34" t="s">
        <v>50</v>
      </c>
      <c r="E191" s="35" t="s">
        <v>348</v>
      </c>
    </row>
    <row r="192" spans="1:5" ht="38.25">
      <c r="A192" s="36" t="s">
        <v>52</v>
      </c>
      <c r="E192" s="37" t="s">
        <v>349</v>
      </c>
    </row>
    <row r="193" spans="1:5" ht="51">
      <c r="A193" t="s">
        <v>53</v>
      </c>
      <c r="E193" s="35" t="s">
        <v>344</v>
      </c>
    </row>
    <row r="194" spans="1:16" ht="12.75">
      <c r="A194" s="25" t="s">
        <v>45</v>
      </c>
      <c s="29" t="s">
        <v>350</v>
      </c>
      <c s="29" t="s">
        <v>351</v>
      </c>
      <c s="25" t="s">
        <v>47</v>
      </c>
      <c s="30" t="s">
        <v>352</v>
      </c>
      <c s="31" t="s">
        <v>117</v>
      </c>
      <c s="32">
        <v>13074.5</v>
      </c>
      <c s="33">
        <v>0</v>
      </c>
      <c s="33">
        <f>ROUND(ROUND(H194,2)*ROUND(G194,3),2)</f>
      </c>
      <c r="O194">
        <f>(I194*21)/100</f>
      </c>
      <c t="s">
        <v>23</v>
      </c>
    </row>
    <row r="195" spans="1:5" ht="12.75">
      <c r="A195" s="34" t="s">
        <v>50</v>
      </c>
      <c r="E195" s="35" t="s">
        <v>353</v>
      </c>
    </row>
    <row r="196" spans="1:5" ht="51">
      <c r="A196" s="36" t="s">
        <v>52</v>
      </c>
      <c r="E196" s="37" t="s">
        <v>354</v>
      </c>
    </row>
    <row r="197" spans="1:5" ht="140.25">
      <c r="A197" t="s">
        <v>53</v>
      </c>
      <c r="E197" s="35" t="s">
        <v>355</v>
      </c>
    </row>
    <row r="198" spans="1:16" ht="12.75">
      <c r="A198" s="25" t="s">
        <v>45</v>
      </c>
      <c s="29" t="s">
        <v>356</v>
      </c>
      <c s="29" t="s">
        <v>357</v>
      </c>
      <c s="25" t="s">
        <v>47</v>
      </c>
      <c s="30" t="s">
        <v>358</v>
      </c>
      <c s="31" t="s">
        <v>117</v>
      </c>
      <c s="32">
        <v>13370.28</v>
      </c>
      <c s="33">
        <v>0</v>
      </c>
      <c s="33">
        <f>ROUND(ROUND(H198,2)*ROUND(G198,3),2)</f>
      </c>
      <c r="O198">
        <f>(I198*21)/100</f>
      </c>
      <c t="s">
        <v>23</v>
      </c>
    </row>
    <row r="199" spans="1:5" ht="12.75">
      <c r="A199" s="34" t="s">
        <v>50</v>
      </c>
      <c r="E199" s="35" t="s">
        <v>359</v>
      </c>
    </row>
    <row r="200" spans="1:5" ht="51">
      <c r="A200" s="36" t="s">
        <v>52</v>
      </c>
      <c r="E200" s="37" t="s">
        <v>360</v>
      </c>
    </row>
    <row r="201" spans="1:5" ht="140.25">
      <c r="A201" t="s">
        <v>53</v>
      </c>
      <c r="E201" s="35" t="s">
        <v>355</v>
      </c>
    </row>
    <row r="202" spans="1:16" ht="12.75">
      <c r="A202" s="25" t="s">
        <v>45</v>
      </c>
      <c s="29" t="s">
        <v>361</v>
      </c>
      <c s="29" t="s">
        <v>362</v>
      </c>
      <c s="25" t="s">
        <v>47</v>
      </c>
      <c s="30" t="s">
        <v>363</v>
      </c>
      <c s="31" t="s">
        <v>117</v>
      </c>
      <c s="32">
        <v>12753</v>
      </c>
      <c s="33">
        <v>0</v>
      </c>
      <c s="33">
        <f>ROUND(ROUND(H202,2)*ROUND(G202,3),2)</f>
      </c>
      <c r="O202">
        <f>(I202*21)/100</f>
      </c>
      <c t="s">
        <v>23</v>
      </c>
    </row>
    <row r="203" spans="1:5" ht="12.75">
      <c r="A203" s="34" t="s">
        <v>50</v>
      </c>
      <c r="E203" s="35" t="s">
        <v>364</v>
      </c>
    </row>
    <row r="204" spans="1:5" ht="51">
      <c r="A204" s="36" t="s">
        <v>52</v>
      </c>
      <c r="E204" s="37" t="s">
        <v>365</v>
      </c>
    </row>
    <row r="205" spans="1:5" ht="140.25">
      <c r="A205" t="s">
        <v>53</v>
      </c>
      <c r="E205" s="35" t="s">
        <v>355</v>
      </c>
    </row>
    <row r="206" spans="1:16" ht="12.75">
      <c r="A206" s="25" t="s">
        <v>45</v>
      </c>
      <c s="29" t="s">
        <v>366</v>
      </c>
      <c s="29" t="s">
        <v>367</v>
      </c>
      <c s="25" t="s">
        <v>47</v>
      </c>
      <c s="30" t="s">
        <v>368</v>
      </c>
      <c s="31" t="s">
        <v>117</v>
      </c>
      <c s="32">
        <v>13891.28</v>
      </c>
      <c s="33">
        <v>0</v>
      </c>
      <c s="33">
        <f>ROUND(ROUND(H206,2)*ROUND(G206,3),2)</f>
      </c>
      <c r="O206">
        <f>(I206*21)/100</f>
      </c>
      <c t="s">
        <v>23</v>
      </c>
    </row>
    <row r="207" spans="1:5" ht="12.75">
      <c r="A207" s="34" t="s">
        <v>50</v>
      </c>
      <c r="E207" s="35" t="s">
        <v>369</v>
      </c>
    </row>
    <row r="208" spans="1:5" ht="12.75">
      <c r="A208" s="36" t="s">
        <v>52</v>
      </c>
      <c r="E208" s="37" t="s">
        <v>370</v>
      </c>
    </row>
    <row r="209" spans="1:5" ht="25.5">
      <c r="A209" t="s">
        <v>53</v>
      </c>
      <c r="E209" s="35" t="s">
        <v>371</v>
      </c>
    </row>
    <row r="210" spans="1:16" ht="12.75">
      <c r="A210" s="25" t="s">
        <v>45</v>
      </c>
      <c s="29" t="s">
        <v>372</v>
      </c>
      <c s="29" t="s">
        <v>373</v>
      </c>
      <c s="25" t="s">
        <v>47</v>
      </c>
      <c s="30" t="s">
        <v>374</v>
      </c>
      <c s="31" t="s">
        <v>117</v>
      </c>
      <c s="32">
        <v>12753</v>
      </c>
      <c s="33">
        <v>0</v>
      </c>
      <c s="33">
        <f>ROUND(ROUND(H210,2)*ROUND(G210,3),2)</f>
      </c>
      <c r="O210">
        <f>(I210*21)/100</f>
      </c>
      <c t="s">
        <v>23</v>
      </c>
    </row>
    <row r="211" spans="1:5" ht="12.75">
      <c r="A211" s="34" t="s">
        <v>50</v>
      </c>
      <c r="E211" s="35" t="s">
        <v>375</v>
      </c>
    </row>
    <row r="212" spans="1:5" ht="12.75">
      <c r="A212" s="36" t="s">
        <v>52</v>
      </c>
      <c r="E212" s="37" t="s">
        <v>376</v>
      </c>
    </row>
    <row r="213" spans="1:5" ht="25.5">
      <c r="A213" t="s">
        <v>53</v>
      </c>
      <c r="E213" s="35" t="s">
        <v>377</v>
      </c>
    </row>
    <row r="214" spans="1:16" ht="12.75">
      <c r="A214" s="25" t="s">
        <v>45</v>
      </c>
      <c s="29" t="s">
        <v>378</v>
      </c>
      <c s="29" t="s">
        <v>379</v>
      </c>
      <c s="25" t="s">
        <v>47</v>
      </c>
      <c s="30" t="s">
        <v>380</v>
      </c>
      <c s="31" t="s">
        <v>117</v>
      </c>
      <c s="32">
        <v>14</v>
      </c>
      <c s="33">
        <v>0</v>
      </c>
      <c s="33">
        <f>ROUND(ROUND(H214,2)*ROUND(G214,3),2)</f>
      </c>
      <c r="O214">
        <f>(I214*21)/100</f>
      </c>
      <c t="s">
        <v>23</v>
      </c>
    </row>
    <row r="215" spans="1:5" ht="12.75">
      <c r="A215" s="34" t="s">
        <v>50</v>
      </c>
      <c r="E215" s="35" t="s">
        <v>381</v>
      </c>
    </row>
    <row r="216" spans="1:5" ht="38.25">
      <c r="A216" s="36" t="s">
        <v>52</v>
      </c>
      <c r="E216" s="37" t="s">
        <v>382</v>
      </c>
    </row>
    <row r="217" spans="1:5" ht="153">
      <c r="A217" t="s">
        <v>53</v>
      </c>
      <c r="E217" s="35" t="s">
        <v>383</v>
      </c>
    </row>
    <row r="218" spans="1:16" ht="12.75">
      <c r="A218" s="25" t="s">
        <v>45</v>
      </c>
      <c s="29" t="s">
        <v>384</v>
      </c>
      <c s="29" t="s">
        <v>385</v>
      </c>
      <c s="25" t="s">
        <v>47</v>
      </c>
      <c s="30" t="s">
        <v>386</v>
      </c>
      <c s="31" t="s">
        <v>117</v>
      </c>
      <c s="32">
        <v>7.5</v>
      </c>
      <c s="33">
        <v>0</v>
      </c>
      <c s="33">
        <f>ROUND(ROUND(H218,2)*ROUND(G218,3),2)</f>
      </c>
      <c r="O218">
        <f>(I218*21)/100</f>
      </c>
      <c t="s">
        <v>23</v>
      </c>
    </row>
    <row r="219" spans="1:5" ht="12.75">
      <c r="A219" s="34" t="s">
        <v>50</v>
      </c>
      <c r="E219" s="35" t="s">
        <v>387</v>
      </c>
    </row>
    <row r="220" spans="1:5" ht="38.25">
      <c r="A220" s="36" t="s">
        <v>52</v>
      </c>
      <c r="E220" s="37" t="s">
        <v>388</v>
      </c>
    </row>
    <row r="221" spans="1:5" ht="153">
      <c r="A221" t="s">
        <v>53</v>
      </c>
      <c r="E221" s="35" t="s">
        <v>383</v>
      </c>
    </row>
    <row r="222" spans="1:18" ht="12.75" customHeight="1">
      <c r="A222" s="6" t="s">
        <v>43</v>
      </c>
      <c s="6"/>
      <c s="40" t="s">
        <v>74</v>
      </c>
      <c s="6"/>
      <c s="27" t="s">
        <v>389</v>
      </c>
      <c s="6"/>
      <c s="6"/>
      <c s="6"/>
      <c s="41">
        <f>0+Q222</f>
      </c>
      <c r="O222">
        <f>0+R222</f>
      </c>
      <c r="Q222">
        <f>0+I223+I227</f>
      </c>
      <c>
        <f>0+O223+O227</f>
      </c>
    </row>
    <row r="223" spans="1:16" ht="25.5">
      <c r="A223" s="25" t="s">
        <v>45</v>
      </c>
      <c s="29" t="s">
        <v>390</v>
      </c>
      <c s="29" t="s">
        <v>391</v>
      </c>
      <c s="25" t="s">
        <v>47</v>
      </c>
      <c s="30" t="s">
        <v>392</v>
      </c>
      <c s="31" t="s">
        <v>117</v>
      </c>
      <c s="32">
        <v>144</v>
      </c>
      <c s="33">
        <v>0</v>
      </c>
      <c s="33">
        <f>ROUND(ROUND(H223,2)*ROUND(G223,3),2)</f>
      </c>
      <c r="O223">
        <f>(I223*21)/100</f>
      </c>
      <c t="s">
        <v>23</v>
      </c>
    </row>
    <row r="224" spans="1:5" ht="12.75">
      <c r="A224" s="34" t="s">
        <v>50</v>
      </c>
      <c r="E224" s="35" t="s">
        <v>393</v>
      </c>
    </row>
    <row r="225" spans="1:5" ht="12.75">
      <c r="A225" s="36" t="s">
        <v>52</v>
      </c>
      <c r="E225" s="37" t="s">
        <v>394</v>
      </c>
    </row>
    <row r="226" spans="1:5" ht="191.25">
      <c r="A226" t="s">
        <v>53</v>
      </c>
      <c r="E226" s="35" t="s">
        <v>395</v>
      </c>
    </row>
    <row r="227" spans="1:16" ht="25.5">
      <c r="A227" s="25" t="s">
        <v>45</v>
      </c>
      <c s="29" t="s">
        <v>396</v>
      </c>
      <c s="29" t="s">
        <v>397</v>
      </c>
      <c s="25" t="s">
        <v>47</v>
      </c>
      <c s="30" t="s">
        <v>398</v>
      </c>
      <c s="31" t="s">
        <v>117</v>
      </c>
      <c s="32">
        <v>96</v>
      </c>
      <c s="33">
        <v>0</v>
      </c>
      <c s="33">
        <f>ROUND(ROUND(H227,2)*ROUND(G227,3),2)</f>
      </c>
      <c r="O227">
        <f>(I227*21)/100</f>
      </c>
      <c t="s">
        <v>23</v>
      </c>
    </row>
    <row r="228" spans="1:5" ht="12.75">
      <c r="A228" s="34" t="s">
        <v>50</v>
      </c>
      <c r="E228" s="35" t="s">
        <v>399</v>
      </c>
    </row>
    <row r="229" spans="1:5" ht="12.75">
      <c r="A229" s="36" t="s">
        <v>52</v>
      </c>
      <c r="E229" s="37" t="s">
        <v>213</v>
      </c>
    </row>
    <row r="230" spans="1:5" ht="191.25">
      <c r="A230" t="s">
        <v>53</v>
      </c>
      <c r="E230" s="35" t="s">
        <v>395</v>
      </c>
    </row>
    <row r="231" spans="1:18" ht="12.75" customHeight="1">
      <c r="A231" s="6" t="s">
        <v>43</v>
      </c>
      <c s="6"/>
      <c s="40" t="s">
        <v>79</v>
      </c>
      <c s="6"/>
      <c s="27" t="s">
        <v>400</v>
      </c>
      <c s="6"/>
      <c s="6"/>
      <c s="6"/>
      <c s="41">
        <f>0+Q231</f>
      </c>
      <c r="O231">
        <f>0+R231</f>
      </c>
      <c r="Q231">
        <f>0+I232+I236</f>
      </c>
      <c>
        <f>0+O232+O236</f>
      </c>
    </row>
    <row r="232" spans="1:16" ht="12.75">
      <c r="A232" s="25" t="s">
        <v>45</v>
      </c>
      <c s="29" t="s">
        <v>401</v>
      </c>
      <c s="29" t="s">
        <v>402</v>
      </c>
      <c s="25" t="s">
        <v>47</v>
      </c>
      <c s="30" t="s">
        <v>403</v>
      </c>
      <c s="31" t="s">
        <v>123</v>
      </c>
      <c s="32">
        <v>32</v>
      </c>
      <c s="33">
        <v>0</v>
      </c>
      <c s="33">
        <f>ROUND(ROUND(H232,2)*ROUND(G232,3),2)</f>
      </c>
      <c r="O232">
        <f>(I232*21)/100</f>
      </c>
      <c t="s">
        <v>23</v>
      </c>
    </row>
    <row r="233" spans="1:5" ht="12.75">
      <c r="A233" s="34" t="s">
        <v>50</v>
      </c>
      <c r="E233" s="35" t="s">
        <v>404</v>
      </c>
    </row>
    <row r="234" spans="1:5" ht="12.75">
      <c r="A234" s="36" t="s">
        <v>52</v>
      </c>
      <c r="E234" s="37" t="s">
        <v>405</v>
      </c>
    </row>
    <row r="235" spans="1:5" ht="242.25">
      <c r="A235" t="s">
        <v>53</v>
      </c>
      <c r="E235" s="35" t="s">
        <v>406</v>
      </c>
    </row>
    <row r="236" spans="1:16" ht="12.75">
      <c r="A236" s="25" t="s">
        <v>45</v>
      </c>
      <c s="29" t="s">
        <v>407</v>
      </c>
      <c s="29" t="s">
        <v>408</v>
      </c>
      <c s="25" t="s">
        <v>47</v>
      </c>
      <c s="30" t="s">
        <v>409</v>
      </c>
      <c s="31" t="s">
        <v>129</v>
      </c>
      <c s="32">
        <v>10.4</v>
      </c>
      <c s="33">
        <v>0</v>
      </c>
      <c s="33">
        <f>ROUND(ROUND(H236,2)*ROUND(G236,3),2)</f>
      </c>
      <c r="O236">
        <f>(I236*21)/100</f>
      </c>
      <c t="s">
        <v>23</v>
      </c>
    </row>
    <row r="237" spans="1:5" ht="12.75">
      <c r="A237" s="34" t="s">
        <v>50</v>
      </c>
      <c r="E237" s="35" t="s">
        <v>410</v>
      </c>
    </row>
    <row r="238" spans="1:5" ht="12.75">
      <c r="A238" s="36" t="s">
        <v>52</v>
      </c>
      <c r="E238" s="37" t="s">
        <v>411</v>
      </c>
    </row>
    <row r="239" spans="1:5" ht="369.75">
      <c r="A239" t="s">
        <v>53</v>
      </c>
      <c r="E239" s="35" t="s">
        <v>273</v>
      </c>
    </row>
    <row r="240" spans="1:18" ht="12.75" customHeight="1">
      <c r="A240" s="6" t="s">
        <v>43</v>
      </c>
      <c s="6"/>
      <c s="40" t="s">
        <v>40</v>
      </c>
      <c s="6"/>
      <c s="27" t="s">
        <v>412</v>
      </c>
      <c s="6"/>
      <c s="6"/>
      <c s="6"/>
      <c s="41">
        <f>0+Q240</f>
      </c>
      <c r="O240">
        <f>0+R240</f>
      </c>
      <c r="Q240">
        <f>0+I241+I245+I249+I253+I257+I261+I265+I269+I273+I277+I281+I285+I289+I293+I297+I301+I305+I309+I313+I317+I321+I325</f>
      </c>
      <c>
        <f>0+O241+O245+O249+O253+O257+O261+O265+O269+O273+O277+O281+O285+O289+O293+O297+O301+O305+O309+O313+O317+O321+O325</f>
      </c>
    </row>
    <row r="241" spans="1:16" ht="12.75">
      <c r="A241" s="25" t="s">
        <v>45</v>
      </c>
      <c s="29" t="s">
        <v>413</v>
      </c>
      <c s="29" t="s">
        <v>414</v>
      </c>
      <c s="25" t="s">
        <v>47</v>
      </c>
      <c s="30" t="s">
        <v>415</v>
      </c>
      <c s="31" t="s">
        <v>123</v>
      </c>
      <c s="32">
        <v>14</v>
      </c>
      <c s="33">
        <v>0</v>
      </c>
      <c s="33">
        <f>ROUND(ROUND(H241,2)*ROUND(G241,3),2)</f>
      </c>
      <c r="O241">
        <f>(I241*21)/100</f>
      </c>
      <c t="s">
        <v>23</v>
      </c>
    </row>
    <row r="242" spans="1:5" ht="12.75">
      <c r="A242" s="34" t="s">
        <v>50</v>
      </c>
      <c r="E242" s="35" t="s">
        <v>416</v>
      </c>
    </row>
    <row r="243" spans="1:5" ht="12.75">
      <c r="A243" s="36" t="s">
        <v>52</v>
      </c>
      <c r="E243" s="37" t="s">
        <v>417</v>
      </c>
    </row>
    <row r="244" spans="1:5" ht="63.75">
      <c r="A244" t="s">
        <v>53</v>
      </c>
      <c r="E244" s="35" t="s">
        <v>418</v>
      </c>
    </row>
    <row r="245" spans="1:16" ht="25.5">
      <c r="A245" s="25" t="s">
        <v>45</v>
      </c>
      <c s="29" t="s">
        <v>419</v>
      </c>
      <c s="29" t="s">
        <v>420</v>
      </c>
      <c s="25" t="s">
        <v>47</v>
      </c>
      <c s="30" t="s">
        <v>421</v>
      </c>
      <c s="31" t="s">
        <v>123</v>
      </c>
      <c s="32">
        <v>880</v>
      </c>
      <c s="33">
        <v>0</v>
      </c>
      <c s="33">
        <f>ROUND(ROUND(H245,2)*ROUND(G245,3),2)</f>
      </c>
      <c r="O245">
        <f>(I245*21)/100</f>
      </c>
      <c t="s">
        <v>23</v>
      </c>
    </row>
    <row r="246" spans="1:5" ht="12.75">
      <c r="A246" s="34" t="s">
        <v>50</v>
      </c>
      <c r="E246" s="35" t="s">
        <v>47</v>
      </c>
    </row>
    <row r="247" spans="1:5" ht="51">
      <c r="A247" s="36" t="s">
        <v>52</v>
      </c>
      <c r="E247" s="37" t="s">
        <v>422</v>
      </c>
    </row>
    <row r="248" spans="1:5" ht="127.5">
      <c r="A248" t="s">
        <v>53</v>
      </c>
      <c r="E248" s="35" t="s">
        <v>423</v>
      </c>
    </row>
    <row r="249" spans="1:16" ht="12.75">
      <c r="A249" s="25" t="s">
        <v>45</v>
      </c>
      <c s="29" t="s">
        <v>424</v>
      </c>
      <c s="29" t="s">
        <v>425</v>
      </c>
      <c s="25" t="s">
        <v>47</v>
      </c>
      <c s="30" t="s">
        <v>426</v>
      </c>
      <c s="31" t="s">
        <v>123</v>
      </c>
      <c s="32">
        <v>8</v>
      </c>
      <c s="33">
        <v>0</v>
      </c>
      <c s="33">
        <f>ROUND(ROUND(H249,2)*ROUND(G249,3),2)</f>
      </c>
      <c r="O249">
        <f>(I249*21)/100</f>
      </c>
      <c t="s">
        <v>23</v>
      </c>
    </row>
    <row r="250" spans="1:5" ht="12.75">
      <c r="A250" s="34" t="s">
        <v>50</v>
      </c>
      <c r="E250" s="35" t="s">
        <v>47</v>
      </c>
    </row>
    <row r="251" spans="1:5" ht="12.75">
      <c r="A251" s="36" t="s">
        <v>52</v>
      </c>
      <c r="E251" s="37" t="s">
        <v>427</v>
      </c>
    </row>
    <row r="252" spans="1:5" ht="76.5">
      <c r="A252" t="s">
        <v>53</v>
      </c>
      <c r="E252" s="35" t="s">
        <v>428</v>
      </c>
    </row>
    <row r="253" spans="1:16" ht="12.75">
      <c r="A253" s="25" t="s">
        <v>45</v>
      </c>
      <c s="29" t="s">
        <v>429</v>
      </c>
      <c s="29" t="s">
        <v>430</v>
      </c>
      <c s="25" t="s">
        <v>29</v>
      </c>
      <c s="30" t="s">
        <v>431</v>
      </c>
      <c s="31" t="s">
        <v>72</v>
      </c>
      <c s="32">
        <v>57</v>
      </c>
      <c s="33">
        <v>0</v>
      </c>
      <c s="33">
        <f>ROUND(ROUND(H253,2)*ROUND(G253,3),2)</f>
      </c>
      <c r="O253">
        <f>(I253*21)/100</f>
      </c>
      <c t="s">
        <v>23</v>
      </c>
    </row>
    <row r="254" spans="1:5" ht="12.75">
      <c r="A254" s="34" t="s">
        <v>50</v>
      </c>
      <c r="E254" s="35" t="s">
        <v>432</v>
      </c>
    </row>
    <row r="255" spans="1:5" ht="38.25">
      <c r="A255" s="36" t="s">
        <v>52</v>
      </c>
      <c r="E255" s="37" t="s">
        <v>433</v>
      </c>
    </row>
    <row r="256" spans="1:5" ht="51">
      <c r="A256" t="s">
        <v>53</v>
      </c>
      <c r="E256" s="35" t="s">
        <v>434</v>
      </c>
    </row>
    <row r="257" spans="1:16" ht="12.75">
      <c r="A257" s="25" t="s">
        <v>45</v>
      </c>
      <c s="29" t="s">
        <v>435</v>
      </c>
      <c s="29" t="s">
        <v>430</v>
      </c>
      <c s="25" t="s">
        <v>23</v>
      </c>
      <c s="30" t="s">
        <v>431</v>
      </c>
      <c s="31" t="s">
        <v>72</v>
      </c>
      <c s="32">
        <v>4</v>
      </c>
      <c s="33">
        <v>0</v>
      </c>
      <c s="33">
        <f>ROUND(ROUND(H257,2)*ROUND(G257,3),2)</f>
      </c>
      <c r="O257">
        <f>(I257*21)/100</f>
      </c>
      <c t="s">
        <v>23</v>
      </c>
    </row>
    <row r="258" spans="1:5" ht="12.75">
      <c r="A258" s="34" t="s">
        <v>50</v>
      </c>
      <c r="E258" s="35" t="s">
        <v>436</v>
      </c>
    </row>
    <row r="259" spans="1:5" ht="38.25">
      <c r="A259" s="36" t="s">
        <v>52</v>
      </c>
      <c r="E259" s="37" t="s">
        <v>437</v>
      </c>
    </row>
    <row r="260" spans="1:5" ht="51">
      <c r="A260" t="s">
        <v>53</v>
      </c>
      <c r="E260" s="35" t="s">
        <v>434</v>
      </c>
    </row>
    <row r="261" spans="1:16" ht="25.5">
      <c r="A261" s="25" t="s">
        <v>45</v>
      </c>
      <c s="29" t="s">
        <v>438</v>
      </c>
      <c s="29" t="s">
        <v>439</v>
      </c>
      <c s="25" t="s">
        <v>29</v>
      </c>
      <c s="30" t="s">
        <v>440</v>
      </c>
      <c s="31" t="s">
        <v>72</v>
      </c>
      <c s="32">
        <v>49</v>
      </c>
      <c s="33">
        <v>0</v>
      </c>
      <c s="33">
        <f>ROUND(ROUND(H261,2)*ROUND(G261,3),2)</f>
      </c>
      <c r="O261">
        <f>(I261*21)/100</f>
      </c>
      <c t="s">
        <v>23</v>
      </c>
    </row>
    <row r="262" spans="1:5" ht="12.75">
      <c r="A262" s="34" t="s">
        <v>50</v>
      </c>
      <c r="E262" s="35" t="s">
        <v>441</v>
      </c>
    </row>
    <row r="263" spans="1:5" ht="38.25">
      <c r="A263" s="36" t="s">
        <v>52</v>
      </c>
      <c r="E263" s="37" t="s">
        <v>442</v>
      </c>
    </row>
    <row r="264" spans="1:5" ht="51">
      <c r="A264" t="s">
        <v>53</v>
      </c>
      <c r="E264" s="35" t="s">
        <v>434</v>
      </c>
    </row>
    <row r="265" spans="1:16" ht="25.5">
      <c r="A265" s="25" t="s">
        <v>45</v>
      </c>
      <c s="29" t="s">
        <v>443</v>
      </c>
      <c s="29" t="s">
        <v>439</v>
      </c>
      <c s="25" t="s">
        <v>23</v>
      </c>
      <c s="30" t="s">
        <v>440</v>
      </c>
      <c s="31" t="s">
        <v>72</v>
      </c>
      <c s="32">
        <v>2</v>
      </c>
      <c s="33">
        <v>0</v>
      </c>
      <c s="33">
        <f>ROUND(ROUND(H265,2)*ROUND(G265,3),2)</f>
      </c>
      <c r="O265">
        <f>(I265*21)/100</f>
      </c>
      <c t="s">
        <v>23</v>
      </c>
    </row>
    <row r="266" spans="1:5" ht="12.75">
      <c r="A266" s="34" t="s">
        <v>50</v>
      </c>
      <c r="E266" s="35" t="s">
        <v>444</v>
      </c>
    </row>
    <row r="267" spans="1:5" ht="38.25">
      <c r="A267" s="36" t="s">
        <v>52</v>
      </c>
      <c r="E267" s="37" t="s">
        <v>445</v>
      </c>
    </row>
    <row r="268" spans="1:5" ht="51">
      <c r="A268" t="s">
        <v>53</v>
      </c>
      <c r="E268" s="35" t="s">
        <v>434</v>
      </c>
    </row>
    <row r="269" spans="1:16" ht="25.5">
      <c r="A269" s="25" t="s">
        <v>45</v>
      </c>
      <c s="29" t="s">
        <v>446</v>
      </c>
      <c s="29" t="s">
        <v>447</v>
      </c>
      <c s="25" t="s">
        <v>47</v>
      </c>
      <c s="30" t="s">
        <v>448</v>
      </c>
      <c s="31" t="s">
        <v>72</v>
      </c>
      <c s="32">
        <v>13</v>
      </c>
      <c s="33">
        <v>0</v>
      </c>
      <c s="33">
        <f>ROUND(ROUND(H269,2)*ROUND(G269,3),2)</f>
      </c>
      <c r="O269">
        <f>(I269*21)/100</f>
      </c>
      <c t="s">
        <v>23</v>
      </c>
    </row>
    <row r="270" spans="1:5" ht="12.75">
      <c r="A270" s="34" t="s">
        <v>50</v>
      </c>
      <c r="E270" s="35" t="s">
        <v>449</v>
      </c>
    </row>
    <row r="271" spans="1:5" ht="51">
      <c r="A271" s="36" t="s">
        <v>52</v>
      </c>
      <c r="E271" s="37" t="s">
        <v>450</v>
      </c>
    </row>
    <row r="272" spans="1:5" ht="25.5">
      <c r="A272" t="s">
        <v>53</v>
      </c>
      <c r="E272" s="35" t="s">
        <v>451</v>
      </c>
    </row>
    <row r="273" spans="1:16" ht="25.5">
      <c r="A273" s="25" t="s">
        <v>45</v>
      </c>
      <c s="29" t="s">
        <v>452</v>
      </c>
      <c s="29" t="s">
        <v>453</v>
      </c>
      <c s="25" t="s">
        <v>47</v>
      </c>
      <c s="30" t="s">
        <v>454</v>
      </c>
      <c s="31" t="s">
        <v>72</v>
      </c>
      <c s="32">
        <v>2</v>
      </c>
      <c s="33">
        <v>0</v>
      </c>
      <c s="33">
        <f>ROUND(ROUND(H273,2)*ROUND(G273,3),2)</f>
      </c>
      <c r="O273">
        <f>(I273*21)/100</f>
      </c>
      <c t="s">
        <v>23</v>
      </c>
    </row>
    <row r="274" spans="1:5" ht="12.75">
      <c r="A274" s="34" t="s">
        <v>50</v>
      </c>
      <c r="E274" s="35" t="s">
        <v>47</v>
      </c>
    </row>
    <row r="275" spans="1:5" ht="38.25">
      <c r="A275" s="36" t="s">
        <v>52</v>
      </c>
      <c r="E275" s="37" t="s">
        <v>455</v>
      </c>
    </row>
    <row r="276" spans="1:5" ht="63.75">
      <c r="A276" t="s">
        <v>53</v>
      </c>
      <c r="E276" s="35" t="s">
        <v>456</v>
      </c>
    </row>
    <row r="277" spans="1:16" ht="12.75">
      <c r="A277" s="25" t="s">
        <v>45</v>
      </c>
      <c s="29" t="s">
        <v>457</v>
      </c>
      <c s="29" t="s">
        <v>458</v>
      </c>
      <c s="25" t="s">
        <v>47</v>
      </c>
      <c s="30" t="s">
        <v>459</v>
      </c>
      <c s="31" t="s">
        <v>72</v>
      </c>
      <c s="32">
        <v>2</v>
      </c>
      <c s="33">
        <v>0</v>
      </c>
      <c s="33">
        <f>ROUND(ROUND(H277,2)*ROUND(G277,3),2)</f>
      </c>
      <c r="O277">
        <f>(I277*21)/100</f>
      </c>
      <c t="s">
        <v>23</v>
      </c>
    </row>
    <row r="278" spans="1:5" ht="12.75">
      <c r="A278" s="34" t="s">
        <v>50</v>
      </c>
      <c r="E278" s="35" t="s">
        <v>47</v>
      </c>
    </row>
    <row r="279" spans="1:5" ht="38.25">
      <c r="A279" s="36" t="s">
        <v>52</v>
      </c>
      <c r="E279" s="37" t="s">
        <v>455</v>
      </c>
    </row>
    <row r="280" spans="1:5" ht="25.5">
      <c r="A280" t="s">
        <v>53</v>
      </c>
      <c r="E280" s="35" t="s">
        <v>460</v>
      </c>
    </row>
    <row r="281" spans="1:16" ht="12.75">
      <c r="A281" s="25" t="s">
        <v>45</v>
      </c>
      <c s="29" t="s">
        <v>461</v>
      </c>
      <c s="29" t="s">
        <v>462</v>
      </c>
      <c s="25" t="s">
        <v>47</v>
      </c>
      <c s="30" t="s">
        <v>463</v>
      </c>
      <c s="31" t="s">
        <v>117</v>
      </c>
      <c s="32">
        <v>14</v>
      </c>
      <c s="33">
        <v>0</v>
      </c>
      <c s="33">
        <f>ROUND(ROUND(H281,2)*ROUND(G281,3),2)</f>
      </c>
      <c r="O281">
        <f>(I281*21)/100</f>
      </c>
      <c t="s">
        <v>23</v>
      </c>
    </row>
    <row r="282" spans="1:5" ht="12.75">
      <c r="A282" s="34" t="s">
        <v>50</v>
      </c>
      <c r="E282" s="35" t="s">
        <v>47</v>
      </c>
    </row>
    <row r="283" spans="1:5" ht="12.75">
      <c r="A283" s="36" t="s">
        <v>52</v>
      </c>
      <c r="E283" s="37" t="s">
        <v>464</v>
      </c>
    </row>
    <row r="284" spans="1:5" ht="25.5">
      <c r="A284" t="s">
        <v>53</v>
      </c>
      <c r="E284" s="35" t="s">
        <v>451</v>
      </c>
    </row>
    <row r="285" spans="1:16" ht="12.75">
      <c r="A285" s="25" t="s">
        <v>45</v>
      </c>
      <c s="29" t="s">
        <v>465</v>
      </c>
      <c s="29" t="s">
        <v>466</v>
      </c>
      <c s="25" t="s">
        <v>47</v>
      </c>
      <c s="30" t="s">
        <v>467</v>
      </c>
      <c s="31" t="s">
        <v>72</v>
      </c>
      <c s="32">
        <v>2</v>
      </c>
      <c s="33">
        <v>0</v>
      </c>
      <c s="33">
        <f>ROUND(ROUND(H285,2)*ROUND(G285,3),2)</f>
      </c>
      <c r="O285">
        <f>(I285*21)/100</f>
      </c>
      <c t="s">
        <v>23</v>
      </c>
    </row>
    <row r="286" spans="1:5" ht="12.75">
      <c r="A286" s="34" t="s">
        <v>50</v>
      </c>
      <c r="E286" s="35" t="s">
        <v>47</v>
      </c>
    </row>
    <row r="287" spans="1:5" ht="38.25">
      <c r="A287" s="36" t="s">
        <v>52</v>
      </c>
      <c r="E287" s="37" t="s">
        <v>468</v>
      </c>
    </row>
    <row r="288" spans="1:5" ht="25.5">
      <c r="A288" t="s">
        <v>53</v>
      </c>
      <c r="E288" s="35" t="s">
        <v>451</v>
      </c>
    </row>
    <row r="289" spans="1:16" ht="25.5">
      <c r="A289" s="25" t="s">
        <v>45</v>
      </c>
      <c s="29" t="s">
        <v>469</v>
      </c>
      <c s="29" t="s">
        <v>470</v>
      </c>
      <c s="25" t="s">
        <v>47</v>
      </c>
      <c s="30" t="s">
        <v>471</v>
      </c>
      <c s="31" t="s">
        <v>72</v>
      </c>
      <c s="32">
        <v>9</v>
      </c>
      <c s="33">
        <v>0</v>
      </c>
      <c s="33">
        <f>ROUND(ROUND(H289,2)*ROUND(G289,3),2)</f>
      </c>
      <c r="O289">
        <f>(I289*21)/100</f>
      </c>
      <c t="s">
        <v>23</v>
      </c>
    </row>
    <row r="290" spans="1:5" ht="12.75">
      <c r="A290" s="34" t="s">
        <v>50</v>
      </c>
      <c r="E290" s="35" t="s">
        <v>47</v>
      </c>
    </row>
    <row r="291" spans="1:5" ht="38.25">
      <c r="A291" s="36" t="s">
        <v>52</v>
      </c>
      <c r="E291" s="37" t="s">
        <v>472</v>
      </c>
    </row>
    <row r="292" spans="1:5" ht="25.5">
      <c r="A292" t="s">
        <v>53</v>
      </c>
      <c r="E292" s="35" t="s">
        <v>473</v>
      </c>
    </row>
    <row r="293" spans="1:16" ht="12.75">
      <c r="A293" s="25" t="s">
        <v>45</v>
      </c>
      <c s="29" t="s">
        <v>474</v>
      </c>
      <c s="29" t="s">
        <v>475</v>
      </c>
      <c s="25" t="s">
        <v>47</v>
      </c>
      <c s="30" t="s">
        <v>476</v>
      </c>
      <c s="31" t="s">
        <v>72</v>
      </c>
      <c s="32">
        <v>2</v>
      </c>
      <c s="33">
        <v>0</v>
      </c>
      <c s="33">
        <f>ROUND(ROUND(H293,2)*ROUND(G293,3),2)</f>
      </c>
      <c r="O293">
        <f>(I293*21)/100</f>
      </c>
      <c t="s">
        <v>23</v>
      </c>
    </row>
    <row r="294" spans="1:5" ht="12.75">
      <c r="A294" s="34" t="s">
        <v>50</v>
      </c>
      <c r="E294" s="35" t="s">
        <v>47</v>
      </c>
    </row>
    <row r="295" spans="1:5" ht="12.75">
      <c r="A295" s="36" t="s">
        <v>52</v>
      </c>
      <c r="E295" s="37" t="s">
        <v>477</v>
      </c>
    </row>
    <row r="296" spans="1:5" ht="25.5">
      <c r="A296" t="s">
        <v>53</v>
      </c>
      <c r="E296" s="35" t="s">
        <v>473</v>
      </c>
    </row>
    <row r="297" spans="1:16" ht="25.5">
      <c r="A297" s="25" t="s">
        <v>45</v>
      </c>
      <c s="29" t="s">
        <v>478</v>
      </c>
      <c s="29" t="s">
        <v>479</v>
      </c>
      <c s="25" t="s">
        <v>47</v>
      </c>
      <c s="30" t="s">
        <v>480</v>
      </c>
      <c s="31" t="s">
        <v>117</v>
      </c>
      <c s="32">
        <v>1129.75</v>
      </c>
      <c s="33">
        <v>0</v>
      </c>
      <c s="33">
        <f>ROUND(ROUND(H297,2)*ROUND(G297,3),2)</f>
      </c>
      <c r="O297">
        <f>(I297*21)/100</f>
      </c>
      <c t="s">
        <v>23</v>
      </c>
    </row>
    <row r="298" spans="1:5" ht="12.75">
      <c r="A298" s="34" t="s">
        <v>50</v>
      </c>
      <c r="E298" s="35" t="s">
        <v>481</v>
      </c>
    </row>
    <row r="299" spans="1:5" ht="51">
      <c r="A299" s="36" t="s">
        <v>52</v>
      </c>
      <c r="E299" s="37" t="s">
        <v>482</v>
      </c>
    </row>
    <row r="300" spans="1:5" ht="38.25">
      <c r="A300" t="s">
        <v>53</v>
      </c>
      <c r="E300" s="35" t="s">
        <v>483</v>
      </c>
    </row>
    <row r="301" spans="1:16" ht="25.5">
      <c r="A301" s="25" t="s">
        <v>45</v>
      </c>
      <c s="29" t="s">
        <v>484</v>
      </c>
      <c s="29" t="s">
        <v>485</v>
      </c>
      <c s="25" t="s">
        <v>47</v>
      </c>
      <c s="30" t="s">
        <v>486</v>
      </c>
      <c s="31" t="s">
        <v>117</v>
      </c>
      <c s="32">
        <v>224.583</v>
      </c>
      <c s="33">
        <v>0</v>
      </c>
      <c s="33">
        <f>ROUND(ROUND(H301,2)*ROUND(G301,3),2)</f>
      </c>
      <c r="O301">
        <f>(I301*21)/100</f>
      </c>
      <c t="s">
        <v>23</v>
      </c>
    </row>
    <row r="302" spans="1:5" ht="12.75">
      <c r="A302" s="34" t="s">
        <v>50</v>
      </c>
      <c r="E302" s="35" t="s">
        <v>47</v>
      </c>
    </row>
    <row r="303" spans="1:5" ht="76.5">
      <c r="A303" s="36" t="s">
        <v>52</v>
      </c>
      <c r="E303" s="37" t="s">
        <v>487</v>
      </c>
    </row>
    <row r="304" spans="1:5" ht="38.25">
      <c r="A304" t="s">
        <v>53</v>
      </c>
      <c r="E304" s="35" t="s">
        <v>483</v>
      </c>
    </row>
    <row r="305" spans="1:16" ht="12.75">
      <c r="A305" s="25" t="s">
        <v>45</v>
      </c>
      <c s="29" t="s">
        <v>488</v>
      </c>
      <c s="29" t="s">
        <v>489</v>
      </c>
      <c s="25" t="s">
        <v>47</v>
      </c>
      <c s="30" t="s">
        <v>490</v>
      </c>
      <c s="31" t="s">
        <v>117</v>
      </c>
      <c s="32">
        <v>905.167</v>
      </c>
      <c s="33">
        <v>0</v>
      </c>
      <c s="33">
        <f>ROUND(ROUND(H305,2)*ROUND(G305,3),2)</f>
      </c>
      <c r="O305">
        <f>(I305*21)/100</f>
      </c>
      <c t="s">
        <v>23</v>
      </c>
    </row>
    <row r="306" spans="1:5" ht="12.75">
      <c r="A306" s="34" t="s">
        <v>50</v>
      </c>
      <c r="E306" s="35" t="s">
        <v>47</v>
      </c>
    </row>
    <row r="307" spans="1:5" ht="140.25">
      <c r="A307" s="36" t="s">
        <v>52</v>
      </c>
      <c r="E307" s="37" t="s">
        <v>491</v>
      </c>
    </row>
    <row r="308" spans="1:5" ht="38.25">
      <c r="A308" t="s">
        <v>53</v>
      </c>
      <c r="E308" s="35" t="s">
        <v>492</v>
      </c>
    </row>
    <row r="309" spans="1:16" ht="12.75">
      <c r="A309" s="25" t="s">
        <v>45</v>
      </c>
      <c s="29" t="s">
        <v>493</v>
      </c>
      <c s="29" t="s">
        <v>494</v>
      </c>
      <c s="25" t="s">
        <v>47</v>
      </c>
      <c s="30" t="s">
        <v>495</v>
      </c>
      <c s="31" t="s">
        <v>123</v>
      </c>
      <c s="32">
        <v>32</v>
      </c>
      <c s="33">
        <v>0</v>
      </c>
      <c s="33">
        <f>ROUND(ROUND(H309,2)*ROUND(G309,3),2)</f>
      </c>
      <c r="O309">
        <f>(I309*21)/100</f>
      </c>
      <c t="s">
        <v>23</v>
      </c>
    </row>
    <row r="310" spans="1:5" ht="12.75">
      <c r="A310" s="34" t="s">
        <v>50</v>
      </c>
      <c r="E310" s="35" t="s">
        <v>496</v>
      </c>
    </row>
    <row r="311" spans="1:5" ht="38.25">
      <c r="A311" s="36" t="s">
        <v>52</v>
      </c>
      <c r="E311" s="37" t="s">
        <v>497</v>
      </c>
    </row>
    <row r="312" spans="1:5" ht="51">
      <c r="A312" t="s">
        <v>53</v>
      </c>
      <c r="E312" s="35" t="s">
        <v>498</v>
      </c>
    </row>
    <row r="313" spans="1:16" ht="12.75">
      <c r="A313" s="25" t="s">
        <v>45</v>
      </c>
      <c s="29" t="s">
        <v>499</v>
      </c>
      <c s="29" t="s">
        <v>500</v>
      </c>
      <c s="25" t="s">
        <v>47</v>
      </c>
      <c s="30" t="s">
        <v>501</v>
      </c>
      <c s="31" t="s">
        <v>123</v>
      </c>
      <c s="32">
        <v>18.5</v>
      </c>
      <c s="33">
        <v>0</v>
      </c>
      <c s="33">
        <f>ROUND(ROUND(H313,2)*ROUND(G313,3),2)</f>
      </c>
      <c r="O313">
        <f>(I313*21)/100</f>
      </c>
      <c t="s">
        <v>23</v>
      </c>
    </row>
    <row r="314" spans="1:5" ht="12.75">
      <c r="A314" s="34" t="s">
        <v>50</v>
      </c>
      <c r="E314" s="35" t="s">
        <v>47</v>
      </c>
    </row>
    <row r="315" spans="1:5" ht="12.75">
      <c r="A315" s="36" t="s">
        <v>52</v>
      </c>
      <c r="E315" s="37" t="s">
        <v>502</v>
      </c>
    </row>
    <row r="316" spans="1:5" ht="63.75">
      <c r="A316" t="s">
        <v>53</v>
      </c>
      <c r="E316" s="35" t="s">
        <v>503</v>
      </c>
    </row>
    <row r="317" spans="1:16" ht="12.75">
      <c r="A317" s="25" t="s">
        <v>45</v>
      </c>
      <c s="29" t="s">
        <v>504</v>
      </c>
      <c s="29" t="s">
        <v>505</v>
      </c>
      <c s="25" t="s">
        <v>47</v>
      </c>
      <c s="30" t="s">
        <v>506</v>
      </c>
      <c s="31" t="s">
        <v>123</v>
      </c>
      <c s="32">
        <v>16</v>
      </c>
      <c s="33">
        <v>0</v>
      </c>
      <c s="33">
        <f>ROUND(ROUND(H317,2)*ROUND(G317,3),2)</f>
      </c>
      <c r="O317">
        <f>(I317*21)/100</f>
      </c>
      <c t="s">
        <v>23</v>
      </c>
    </row>
    <row r="318" spans="1:5" ht="12.75">
      <c r="A318" s="34" t="s">
        <v>50</v>
      </c>
      <c r="E318" s="35" t="s">
        <v>507</v>
      </c>
    </row>
    <row r="319" spans="1:5" ht="12.75">
      <c r="A319" s="36" t="s">
        <v>52</v>
      </c>
      <c r="E319" s="37" t="s">
        <v>508</v>
      </c>
    </row>
    <row r="320" spans="1:5" ht="63.75">
      <c r="A320" t="s">
        <v>53</v>
      </c>
      <c r="E320" s="35" t="s">
        <v>509</v>
      </c>
    </row>
    <row r="321" spans="1:16" ht="12.75">
      <c r="A321" s="25" t="s">
        <v>45</v>
      </c>
      <c s="29" t="s">
        <v>510</v>
      </c>
      <c s="29" t="s">
        <v>511</v>
      </c>
      <c s="25" t="s">
        <v>47</v>
      </c>
      <c s="30" t="s">
        <v>512</v>
      </c>
      <c s="31" t="s">
        <v>123</v>
      </c>
      <c s="32">
        <v>32</v>
      </c>
      <c s="33">
        <v>0</v>
      </c>
      <c s="33">
        <f>ROUND(ROUND(H321,2)*ROUND(G321,3),2)</f>
      </c>
      <c r="O321">
        <f>(I321*21)/100</f>
      </c>
      <c t="s">
        <v>23</v>
      </c>
    </row>
    <row r="322" spans="1:5" ht="38.25">
      <c r="A322" s="34" t="s">
        <v>50</v>
      </c>
      <c r="E322" s="35" t="s">
        <v>513</v>
      </c>
    </row>
    <row r="323" spans="1:5" ht="51">
      <c r="A323" s="36" t="s">
        <v>52</v>
      </c>
      <c r="E323" s="37" t="s">
        <v>125</v>
      </c>
    </row>
    <row r="324" spans="1:5" ht="38.25">
      <c r="A324" t="s">
        <v>53</v>
      </c>
      <c r="E324" s="35" t="s">
        <v>514</v>
      </c>
    </row>
    <row r="325" spans="1:16" ht="12.75">
      <c r="A325" s="25" t="s">
        <v>45</v>
      </c>
      <c s="29" t="s">
        <v>515</v>
      </c>
      <c s="29" t="s">
        <v>516</v>
      </c>
      <c s="25" t="s">
        <v>47</v>
      </c>
      <c s="30" t="s">
        <v>517</v>
      </c>
      <c s="31" t="s">
        <v>123</v>
      </c>
      <c s="32">
        <v>28</v>
      </c>
      <c s="33">
        <v>0</v>
      </c>
      <c s="33">
        <f>ROUND(ROUND(H325,2)*ROUND(G325,3),2)</f>
      </c>
      <c r="O325">
        <f>(I325*21)/100</f>
      </c>
      <c t="s">
        <v>23</v>
      </c>
    </row>
    <row r="326" spans="1:5" ht="25.5">
      <c r="A326" s="34" t="s">
        <v>50</v>
      </c>
      <c r="E326" s="35" t="s">
        <v>518</v>
      </c>
    </row>
    <row r="327" spans="1:5" ht="38.25">
      <c r="A327" s="36" t="s">
        <v>52</v>
      </c>
      <c r="E327" s="37" t="s">
        <v>519</v>
      </c>
    </row>
    <row r="328" spans="1:5" ht="89.25">
      <c r="A328" t="s">
        <v>53</v>
      </c>
      <c r="E328" s="35" t="s">
        <v>520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9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0+O8+O13+O94+O111+O120+O137+O186+O191+O212</f>
      </c>
      <c t="s">
        <v>22</v>
      </c>
    </row>
    <row r="3" spans="1:16" ht="15" customHeight="1">
      <c r="A3" t="s">
        <v>12</v>
      </c>
      <c s="12" t="s">
        <v>14</v>
      </c>
      <c s="13" t="s">
        <v>15</v>
      </c>
      <c s="1"/>
      <c s="14" t="s">
        <v>16</v>
      </c>
      <c s="1"/>
      <c s="9"/>
      <c s="8" t="s">
        <v>521</v>
      </c>
      <c s="38">
        <f>0+I8+I13+I94+I111+I120+I137+I186+I191+I212</f>
      </c>
      <c r="O3" t="s">
        <v>19</v>
      </c>
      <c t="s">
        <v>23</v>
      </c>
    </row>
    <row r="4" spans="1:16" ht="15" customHeight="1">
      <c r="A4" t="s">
        <v>17</v>
      </c>
      <c s="16" t="s">
        <v>18</v>
      </c>
      <c s="17" t="s">
        <v>521</v>
      </c>
      <c s="6"/>
      <c s="18" t="s">
        <v>522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27</v>
      </c>
      <c s="19"/>
      <c s="27" t="s">
        <v>44</v>
      </c>
      <c s="19"/>
      <c s="19"/>
      <c s="19"/>
      <c s="28">
        <f>0+Q8</f>
      </c>
      <c r="O8">
        <f>0+R8</f>
      </c>
      <c r="Q8">
        <f>0+I9</f>
      </c>
      <c>
        <f>0+O9</f>
      </c>
    </row>
    <row r="9" spans="1:16" ht="12.75">
      <c r="A9" s="25" t="s">
        <v>45</v>
      </c>
      <c s="29" t="s">
        <v>29</v>
      </c>
      <c s="29" t="s">
        <v>108</v>
      </c>
      <c s="25" t="s">
        <v>47</v>
      </c>
      <c s="30" t="s">
        <v>109</v>
      </c>
      <c s="31" t="s">
        <v>110</v>
      </c>
      <c s="32">
        <v>600</v>
      </c>
      <c s="33">
        <v>0</v>
      </c>
      <c s="33">
        <f>ROUND(ROUND(H9,2)*ROUND(G9,3),2)</f>
      </c>
      <c r="O9">
        <f>(I9*21)/100</f>
      </c>
      <c t="s">
        <v>23</v>
      </c>
    </row>
    <row r="10" spans="1:5" ht="12.75">
      <c r="A10" s="34" t="s">
        <v>50</v>
      </c>
      <c r="E10" s="35" t="s">
        <v>47</v>
      </c>
    </row>
    <row r="11" spans="1:5" ht="51">
      <c r="A11" s="36" t="s">
        <v>52</v>
      </c>
      <c r="E11" s="37" t="s">
        <v>523</v>
      </c>
    </row>
    <row r="12" spans="1:5" ht="25.5">
      <c r="A12" t="s">
        <v>53</v>
      </c>
      <c r="E12" s="35" t="s">
        <v>113</v>
      </c>
    </row>
    <row r="13" spans="1:18" ht="12.75" customHeight="1">
      <c r="A13" s="6" t="s">
        <v>43</v>
      </c>
      <c s="6"/>
      <c s="40" t="s">
        <v>29</v>
      </c>
      <c s="6"/>
      <c s="27" t="s">
        <v>114</v>
      </c>
      <c s="6"/>
      <c s="6"/>
      <c s="6"/>
      <c s="41">
        <f>0+Q13</f>
      </c>
      <c r="O13">
        <f>0+R13</f>
      </c>
      <c r="Q13">
        <f>0+I14+I18+I22+I26+I30+I34+I38+I42+I46+I50+I54+I58+I62+I66+I70+I74+I78+I82+I86+I90</f>
      </c>
      <c>
        <f>0+O14+O18+O22+O26+O30+O34+O38+O42+O46+O50+O54+O58+O62+O66+O70+O74+O78+O82+O86+O90</f>
      </c>
    </row>
    <row r="14" spans="1:16" ht="12.75">
      <c r="A14" s="25" t="s">
        <v>45</v>
      </c>
      <c s="29" t="s">
        <v>23</v>
      </c>
      <c s="29" t="s">
        <v>115</v>
      </c>
      <c s="25" t="s">
        <v>47</v>
      </c>
      <c s="30" t="s">
        <v>116</v>
      </c>
      <c s="31" t="s">
        <v>117</v>
      </c>
      <c s="32">
        <v>3000</v>
      </c>
      <c s="33">
        <v>0</v>
      </c>
      <c s="33">
        <f>ROUND(ROUND(H14,2)*ROUND(G14,3),2)</f>
      </c>
      <c r="O14">
        <f>(I14*21)/100</f>
      </c>
      <c t="s">
        <v>23</v>
      </c>
    </row>
    <row r="15" spans="1:5" ht="25.5">
      <c r="A15" s="34" t="s">
        <v>50</v>
      </c>
      <c r="E15" s="35" t="s">
        <v>524</v>
      </c>
    </row>
    <row r="16" spans="1:5" ht="51">
      <c r="A16" s="36" t="s">
        <v>52</v>
      </c>
      <c r="E16" s="37" t="s">
        <v>525</v>
      </c>
    </row>
    <row r="17" spans="1:5" ht="12.75">
      <c r="A17" t="s">
        <v>53</v>
      </c>
      <c r="E17" s="35" t="s">
        <v>120</v>
      </c>
    </row>
    <row r="18" spans="1:16" ht="12.75">
      <c r="A18" s="25" t="s">
        <v>45</v>
      </c>
      <c s="29" t="s">
        <v>22</v>
      </c>
      <c s="29" t="s">
        <v>526</v>
      </c>
      <c s="25" t="s">
        <v>47</v>
      </c>
      <c s="30" t="s">
        <v>527</v>
      </c>
      <c s="31" t="s">
        <v>129</v>
      </c>
      <c s="32">
        <v>13.5</v>
      </c>
      <c s="33">
        <v>0</v>
      </c>
      <c s="33">
        <f>ROUND(ROUND(H18,2)*ROUND(G18,3),2)</f>
      </c>
      <c r="O18">
        <f>(I18*21)/100</f>
      </c>
      <c t="s">
        <v>23</v>
      </c>
    </row>
    <row r="19" spans="1:5" ht="12.75">
      <c r="A19" s="34" t="s">
        <v>50</v>
      </c>
      <c r="E19" s="35" t="s">
        <v>528</v>
      </c>
    </row>
    <row r="20" spans="1:5" ht="12.75">
      <c r="A20" s="36" t="s">
        <v>52</v>
      </c>
      <c r="E20" s="37" t="s">
        <v>529</v>
      </c>
    </row>
    <row r="21" spans="1:5" ht="63.75">
      <c r="A21" t="s">
        <v>53</v>
      </c>
      <c r="E21" s="35" t="s">
        <v>530</v>
      </c>
    </row>
    <row r="22" spans="1:16" ht="12.75">
      <c r="A22" s="25" t="s">
        <v>45</v>
      </c>
      <c s="29" t="s">
        <v>33</v>
      </c>
      <c s="29" t="s">
        <v>531</v>
      </c>
      <c s="25" t="s">
        <v>47</v>
      </c>
      <c s="30" t="s">
        <v>532</v>
      </c>
      <c s="31" t="s">
        <v>123</v>
      </c>
      <c s="32">
        <v>83</v>
      </c>
      <c s="33">
        <v>0</v>
      </c>
      <c s="33">
        <f>ROUND(ROUND(H22,2)*ROUND(G22,3),2)</f>
      </c>
      <c r="O22">
        <f>(I22*21)/100</f>
      </c>
      <c t="s">
        <v>23</v>
      </c>
    </row>
    <row r="23" spans="1:5" ht="12.75">
      <c r="A23" s="34" t="s">
        <v>50</v>
      </c>
      <c r="E23" s="35" t="s">
        <v>533</v>
      </c>
    </row>
    <row r="24" spans="1:5" ht="12.75">
      <c r="A24" s="36" t="s">
        <v>52</v>
      </c>
      <c r="E24" s="37" t="s">
        <v>534</v>
      </c>
    </row>
    <row r="25" spans="1:5" ht="63.75">
      <c r="A25" t="s">
        <v>53</v>
      </c>
      <c r="E25" s="35" t="s">
        <v>530</v>
      </c>
    </row>
    <row r="26" spans="1:16" ht="12.75">
      <c r="A26" s="25" t="s">
        <v>45</v>
      </c>
      <c s="29" t="s">
        <v>35</v>
      </c>
      <c s="29" t="s">
        <v>535</v>
      </c>
      <c s="25" t="s">
        <v>47</v>
      </c>
      <c s="30" t="s">
        <v>536</v>
      </c>
      <c s="31" t="s">
        <v>129</v>
      </c>
      <c s="32">
        <v>17.2</v>
      </c>
      <c s="33">
        <v>0</v>
      </c>
      <c s="33">
        <f>ROUND(ROUND(H26,2)*ROUND(G26,3),2)</f>
      </c>
      <c r="O26">
        <f>(I26*21)/100</f>
      </c>
      <c t="s">
        <v>23</v>
      </c>
    </row>
    <row r="27" spans="1:5" ht="12.75">
      <c r="A27" s="34" t="s">
        <v>50</v>
      </c>
      <c r="E27" s="35" t="s">
        <v>537</v>
      </c>
    </row>
    <row r="28" spans="1:5" ht="12.75">
      <c r="A28" s="36" t="s">
        <v>52</v>
      </c>
      <c r="E28" s="37" t="s">
        <v>538</v>
      </c>
    </row>
    <row r="29" spans="1:5" ht="63.75">
      <c r="A29" t="s">
        <v>53</v>
      </c>
      <c r="E29" s="35" t="s">
        <v>530</v>
      </c>
    </row>
    <row r="30" spans="1:16" ht="12.75">
      <c r="A30" s="25" t="s">
        <v>45</v>
      </c>
      <c s="29" t="s">
        <v>37</v>
      </c>
      <c s="29" t="s">
        <v>121</v>
      </c>
      <c s="25" t="s">
        <v>47</v>
      </c>
      <c s="30" t="s">
        <v>122</v>
      </c>
      <c s="31" t="s">
        <v>123</v>
      </c>
      <c s="32">
        <v>86</v>
      </c>
      <c s="33">
        <v>0</v>
      </c>
      <c s="33">
        <f>ROUND(ROUND(H30,2)*ROUND(G30,3),2)</f>
      </c>
      <c r="O30">
        <f>(I30*21)/100</f>
      </c>
      <c t="s">
        <v>23</v>
      </c>
    </row>
    <row r="31" spans="1:5" ht="12.75">
      <c r="A31" s="34" t="s">
        <v>50</v>
      </c>
      <c r="E31" s="35" t="s">
        <v>124</v>
      </c>
    </row>
    <row r="32" spans="1:5" ht="51">
      <c r="A32" s="36" t="s">
        <v>52</v>
      </c>
      <c r="E32" s="37" t="s">
        <v>539</v>
      </c>
    </row>
    <row r="33" spans="1:5" ht="25.5">
      <c r="A33" t="s">
        <v>53</v>
      </c>
      <c r="E33" s="35" t="s">
        <v>126</v>
      </c>
    </row>
    <row r="34" spans="1:16" ht="12.75">
      <c r="A34" s="25" t="s">
        <v>45</v>
      </c>
      <c s="29" t="s">
        <v>74</v>
      </c>
      <c s="29" t="s">
        <v>127</v>
      </c>
      <c s="25" t="s">
        <v>47</v>
      </c>
      <c s="30" t="s">
        <v>128</v>
      </c>
      <c s="31" t="s">
        <v>129</v>
      </c>
      <c s="32">
        <v>3575.98</v>
      </c>
      <c s="33">
        <v>0</v>
      </c>
      <c s="33">
        <f>ROUND(ROUND(H34,2)*ROUND(G34,3),2)</f>
      </c>
      <c r="O34">
        <f>(I34*21)/100</f>
      </c>
      <c t="s">
        <v>23</v>
      </c>
    </row>
    <row r="35" spans="1:5" ht="76.5">
      <c r="A35" s="34" t="s">
        <v>50</v>
      </c>
      <c r="E35" s="35" t="s">
        <v>130</v>
      </c>
    </row>
    <row r="36" spans="1:5" ht="51">
      <c r="A36" s="36" t="s">
        <v>52</v>
      </c>
      <c r="E36" s="37" t="s">
        <v>540</v>
      </c>
    </row>
    <row r="37" spans="1:5" ht="369.75">
      <c r="A37" t="s">
        <v>53</v>
      </c>
      <c r="E37" s="35" t="s">
        <v>132</v>
      </c>
    </row>
    <row r="38" spans="1:16" ht="12.75">
      <c r="A38" s="25" t="s">
        <v>45</v>
      </c>
      <c s="29" t="s">
        <v>79</v>
      </c>
      <c s="29" t="s">
        <v>133</v>
      </c>
      <c s="25" t="s">
        <v>29</v>
      </c>
      <c s="30" t="s">
        <v>134</v>
      </c>
      <c s="31" t="s">
        <v>129</v>
      </c>
      <c s="32">
        <v>347.46</v>
      </c>
      <c s="33">
        <v>0</v>
      </c>
      <c s="33">
        <f>ROUND(ROUND(H38,2)*ROUND(G38,3),2)</f>
      </c>
      <c r="O38">
        <f>(I38*21)/100</f>
      </c>
      <c t="s">
        <v>23</v>
      </c>
    </row>
    <row r="39" spans="1:5" ht="25.5">
      <c r="A39" s="34" t="s">
        <v>50</v>
      </c>
      <c r="E39" s="35" t="s">
        <v>541</v>
      </c>
    </row>
    <row r="40" spans="1:5" ht="25.5">
      <c r="A40" s="36" t="s">
        <v>52</v>
      </c>
      <c r="E40" s="37" t="s">
        <v>542</v>
      </c>
    </row>
    <row r="41" spans="1:5" ht="306">
      <c r="A41" t="s">
        <v>53</v>
      </c>
      <c r="E41" s="35" t="s">
        <v>137</v>
      </c>
    </row>
    <row r="42" spans="1:16" ht="12.75">
      <c r="A42" s="25" t="s">
        <v>45</v>
      </c>
      <c s="29" t="s">
        <v>40</v>
      </c>
      <c s="29" t="s">
        <v>133</v>
      </c>
      <c s="25" t="s">
        <v>23</v>
      </c>
      <c s="30" t="s">
        <v>134</v>
      </c>
      <c s="31" t="s">
        <v>129</v>
      </c>
      <c s="32">
        <v>865.64</v>
      </c>
      <c s="33">
        <v>0</v>
      </c>
      <c s="33">
        <f>ROUND(ROUND(H42,2)*ROUND(G42,3),2)</f>
      </c>
      <c r="O42">
        <f>(I42*21)/100</f>
      </c>
      <c t="s">
        <v>23</v>
      </c>
    </row>
    <row r="43" spans="1:5" ht="12.75">
      <c r="A43" s="34" t="s">
        <v>50</v>
      </c>
      <c r="E43" s="35" t="s">
        <v>138</v>
      </c>
    </row>
    <row r="44" spans="1:5" ht="51">
      <c r="A44" s="36" t="s">
        <v>52</v>
      </c>
      <c r="E44" s="37" t="s">
        <v>543</v>
      </c>
    </row>
    <row r="45" spans="1:5" ht="306">
      <c r="A45" t="s">
        <v>53</v>
      </c>
      <c r="E45" s="35" t="s">
        <v>137</v>
      </c>
    </row>
    <row r="46" spans="1:16" ht="12.75">
      <c r="A46" s="25" t="s">
        <v>45</v>
      </c>
      <c s="29" t="s">
        <v>42</v>
      </c>
      <c s="29" t="s">
        <v>140</v>
      </c>
      <c s="25" t="s">
        <v>47</v>
      </c>
      <c s="30" t="s">
        <v>141</v>
      </c>
      <c s="31" t="s">
        <v>129</v>
      </c>
      <c s="32">
        <v>393.27</v>
      </c>
      <c s="33">
        <v>0</v>
      </c>
      <c s="33">
        <f>ROUND(ROUND(H46,2)*ROUND(G46,3),2)</f>
      </c>
      <c r="O46">
        <f>(I46*21)/100</f>
      </c>
      <c t="s">
        <v>23</v>
      </c>
    </row>
    <row r="47" spans="1:5" ht="76.5">
      <c r="A47" s="34" t="s">
        <v>50</v>
      </c>
      <c r="E47" s="35" t="s">
        <v>130</v>
      </c>
    </row>
    <row r="48" spans="1:5" ht="76.5">
      <c r="A48" s="36" t="s">
        <v>52</v>
      </c>
      <c r="E48" s="37" t="s">
        <v>544</v>
      </c>
    </row>
    <row r="49" spans="1:5" ht="318.75">
      <c r="A49" t="s">
        <v>53</v>
      </c>
      <c r="E49" s="35" t="s">
        <v>143</v>
      </c>
    </row>
    <row r="50" spans="1:16" ht="12.75">
      <c r="A50" s="25" t="s">
        <v>45</v>
      </c>
      <c s="29" t="s">
        <v>91</v>
      </c>
      <c s="29" t="s">
        <v>144</v>
      </c>
      <c s="25" t="s">
        <v>47</v>
      </c>
      <c s="30" t="s">
        <v>145</v>
      </c>
      <c s="31" t="s">
        <v>129</v>
      </c>
      <c s="32">
        <v>362.95</v>
      </c>
      <c s="33">
        <v>0</v>
      </c>
      <c s="33">
        <f>ROUND(ROUND(H50,2)*ROUND(G50,3),2)</f>
      </c>
      <c r="O50">
        <f>(I50*21)/100</f>
      </c>
      <c t="s">
        <v>23</v>
      </c>
    </row>
    <row r="51" spans="1:5" ht="12.75">
      <c r="A51" s="34" t="s">
        <v>50</v>
      </c>
      <c r="E51" s="35" t="s">
        <v>545</v>
      </c>
    </row>
    <row r="52" spans="1:5" ht="38.25">
      <c r="A52" s="36" t="s">
        <v>52</v>
      </c>
      <c r="E52" s="37" t="s">
        <v>546</v>
      </c>
    </row>
    <row r="53" spans="1:5" ht="267.75">
      <c r="A53" t="s">
        <v>53</v>
      </c>
      <c r="E53" s="35" t="s">
        <v>148</v>
      </c>
    </row>
    <row r="54" spans="1:16" ht="12.75">
      <c r="A54" s="25" t="s">
        <v>45</v>
      </c>
      <c s="29" t="s">
        <v>96</v>
      </c>
      <c s="29" t="s">
        <v>156</v>
      </c>
      <c s="25" t="s">
        <v>47</v>
      </c>
      <c s="30" t="s">
        <v>157</v>
      </c>
      <c s="31" t="s">
        <v>129</v>
      </c>
      <c s="32">
        <v>3969.25</v>
      </c>
      <c s="33">
        <v>0</v>
      </c>
      <c s="33">
        <f>ROUND(ROUND(H54,2)*ROUND(G54,3),2)</f>
      </c>
      <c r="O54">
        <f>(I54*21)/100</f>
      </c>
      <c t="s">
        <v>23</v>
      </c>
    </row>
    <row r="55" spans="1:5" ht="12.75">
      <c r="A55" s="34" t="s">
        <v>50</v>
      </c>
      <c r="E55" s="35" t="s">
        <v>158</v>
      </c>
    </row>
    <row r="56" spans="1:5" ht="38.25">
      <c r="A56" s="36" t="s">
        <v>52</v>
      </c>
      <c r="E56" s="37" t="s">
        <v>547</v>
      </c>
    </row>
    <row r="57" spans="1:5" ht="191.25">
      <c r="A57" t="s">
        <v>53</v>
      </c>
      <c r="E57" s="35" t="s">
        <v>160</v>
      </c>
    </row>
    <row r="58" spans="1:16" ht="12.75">
      <c r="A58" s="25" t="s">
        <v>45</v>
      </c>
      <c s="29" t="s">
        <v>101</v>
      </c>
      <c s="29" t="s">
        <v>548</v>
      </c>
      <c s="25" t="s">
        <v>47</v>
      </c>
      <c s="30" t="s">
        <v>549</v>
      </c>
      <c s="31" t="s">
        <v>129</v>
      </c>
      <c s="32">
        <v>1074.26</v>
      </c>
      <c s="33">
        <v>0</v>
      </c>
      <c s="33">
        <f>ROUND(ROUND(H58,2)*ROUND(G58,3),2)</f>
      </c>
      <c r="O58">
        <f>(I58*21)/100</f>
      </c>
      <c t="s">
        <v>23</v>
      </c>
    </row>
    <row r="59" spans="1:5" ht="12.75">
      <c r="A59" s="34" t="s">
        <v>50</v>
      </c>
      <c r="E59" s="35" t="s">
        <v>550</v>
      </c>
    </row>
    <row r="60" spans="1:5" ht="51">
      <c r="A60" s="36" t="s">
        <v>52</v>
      </c>
      <c r="E60" s="37" t="s">
        <v>551</v>
      </c>
    </row>
    <row r="61" spans="1:5" ht="280.5">
      <c r="A61" t="s">
        <v>53</v>
      </c>
      <c r="E61" s="35" t="s">
        <v>552</v>
      </c>
    </row>
    <row r="62" spans="1:16" ht="12.75">
      <c r="A62" s="25" t="s">
        <v>45</v>
      </c>
      <c s="29" t="s">
        <v>168</v>
      </c>
      <c s="29" t="s">
        <v>553</v>
      </c>
      <c s="25" t="s">
        <v>47</v>
      </c>
      <c s="30" t="s">
        <v>549</v>
      </c>
      <c s="31" t="s">
        <v>129</v>
      </c>
      <c s="32">
        <v>3236.7</v>
      </c>
      <c s="33">
        <v>0</v>
      </c>
      <c s="33">
        <f>ROUND(ROUND(H62,2)*ROUND(G62,3),2)</f>
      </c>
      <c r="O62">
        <f>(I62*21)/100</f>
      </c>
      <c t="s">
        <v>23</v>
      </c>
    </row>
    <row r="63" spans="1:5" ht="12.75">
      <c r="A63" s="34" t="s">
        <v>50</v>
      </c>
      <c r="E63" s="35" t="s">
        <v>554</v>
      </c>
    </row>
    <row r="64" spans="1:5" ht="51">
      <c r="A64" s="36" t="s">
        <v>52</v>
      </c>
      <c r="E64" s="37" t="s">
        <v>555</v>
      </c>
    </row>
    <row r="65" spans="1:5" ht="280.5">
      <c r="A65" t="s">
        <v>53</v>
      </c>
      <c r="E65" s="35" t="s">
        <v>552</v>
      </c>
    </row>
    <row r="66" spans="1:16" ht="12.75">
      <c r="A66" s="25" t="s">
        <v>45</v>
      </c>
      <c s="29" t="s">
        <v>173</v>
      </c>
      <c s="29" t="s">
        <v>164</v>
      </c>
      <c s="25" t="s">
        <v>47</v>
      </c>
      <c s="30" t="s">
        <v>165</v>
      </c>
      <c s="31" t="s">
        <v>129</v>
      </c>
      <c s="32">
        <v>157.68</v>
      </c>
      <c s="33">
        <v>0</v>
      </c>
      <c s="33">
        <f>ROUND(ROUND(H66,2)*ROUND(G66,3),2)</f>
      </c>
      <c r="O66">
        <f>(I66*21)/100</f>
      </c>
      <c t="s">
        <v>23</v>
      </c>
    </row>
    <row r="67" spans="1:5" ht="12.75">
      <c r="A67" s="34" t="s">
        <v>50</v>
      </c>
      <c r="E67" s="35" t="s">
        <v>47</v>
      </c>
    </row>
    <row r="68" spans="1:5" ht="114.75">
      <c r="A68" s="36" t="s">
        <v>52</v>
      </c>
      <c r="E68" s="37" t="s">
        <v>556</v>
      </c>
    </row>
    <row r="69" spans="1:5" ht="242.25">
      <c r="A69" t="s">
        <v>53</v>
      </c>
      <c r="E69" s="35" t="s">
        <v>167</v>
      </c>
    </row>
    <row r="70" spans="1:16" ht="12.75">
      <c r="A70" s="25" t="s">
        <v>45</v>
      </c>
      <c s="29" t="s">
        <v>179</v>
      </c>
      <c s="29" t="s">
        <v>557</v>
      </c>
      <c s="25" t="s">
        <v>47</v>
      </c>
      <c s="30" t="s">
        <v>558</v>
      </c>
      <c s="31" t="s">
        <v>129</v>
      </c>
      <c s="32">
        <v>266.82</v>
      </c>
      <c s="33">
        <v>0</v>
      </c>
      <c s="33">
        <f>ROUND(ROUND(H70,2)*ROUND(G70,3),2)</f>
      </c>
      <c r="O70">
        <f>(I70*21)/100</f>
      </c>
      <c t="s">
        <v>23</v>
      </c>
    </row>
    <row r="71" spans="1:5" ht="25.5">
      <c r="A71" s="34" t="s">
        <v>50</v>
      </c>
      <c r="E71" s="35" t="s">
        <v>559</v>
      </c>
    </row>
    <row r="72" spans="1:5" ht="51">
      <c r="A72" s="36" t="s">
        <v>52</v>
      </c>
      <c r="E72" s="37" t="s">
        <v>560</v>
      </c>
    </row>
    <row r="73" spans="1:5" ht="229.5">
      <c r="A73" t="s">
        <v>53</v>
      </c>
      <c r="E73" s="35" t="s">
        <v>561</v>
      </c>
    </row>
    <row r="74" spans="1:16" ht="12.75">
      <c r="A74" s="25" t="s">
        <v>45</v>
      </c>
      <c s="29" t="s">
        <v>185</v>
      </c>
      <c s="29" t="s">
        <v>169</v>
      </c>
      <c s="25" t="s">
        <v>47</v>
      </c>
      <c s="30" t="s">
        <v>170</v>
      </c>
      <c s="31" t="s">
        <v>129</v>
      </c>
      <c s="32">
        <v>80.64</v>
      </c>
      <c s="33">
        <v>0</v>
      </c>
      <c s="33">
        <f>ROUND(ROUND(H74,2)*ROUND(G74,3),2)</f>
      </c>
      <c r="O74">
        <f>(I74*21)/100</f>
      </c>
      <c t="s">
        <v>23</v>
      </c>
    </row>
    <row r="75" spans="1:5" ht="12.75">
      <c r="A75" s="34" t="s">
        <v>50</v>
      </c>
      <c r="E75" s="35" t="s">
        <v>47</v>
      </c>
    </row>
    <row r="76" spans="1:5" ht="12.75">
      <c r="A76" s="36" t="s">
        <v>52</v>
      </c>
      <c r="E76" s="37" t="s">
        <v>562</v>
      </c>
    </row>
    <row r="77" spans="1:5" ht="280.5">
      <c r="A77" t="s">
        <v>53</v>
      </c>
      <c r="E77" s="35" t="s">
        <v>172</v>
      </c>
    </row>
    <row r="78" spans="1:16" ht="12.75">
      <c r="A78" s="25" t="s">
        <v>45</v>
      </c>
      <c s="29" t="s">
        <v>191</v>
      </c>
      <c s="29" t="s">
        <v>174</v>
      </c>
      <c s="25" t="s">
        <v>47</v>
      </c>
      <c s="30" t="s">
        <v>175</v>
      </c>
      <c s="31" t="s">
        <v>129</v>
      </c>
      <c s="32">
        <v>89.31</v>
      </c>
      <c s="33">
        <v>0</v>
      </c>
      <c s="33">
        <f>ROUND(ROUND(H78,2)*ROUND(G78,3),2)</f>
      </c>
      <c r="O78">
        <f>(I78*21)/100</f>
      </c>
      <c t="s">
        <v>23</v>
      </c>
    </row>
    <row r="79" spans="1:5" ht="12.75">
      <c r="A79" s="34" t="s">
        <v>50</v>
      </c>
      <c r="E79" s="35" t="s">
        <v>176</v>
      </c>
    </row>
    <row r="80" spans="1:5" ht="38.25">
      <c r="A80" s="36" t="s">
        <v>52</v>
      </c>
      <c r="E80" s="37" t="s">
        <v>563</v>
      </c>
    </row>
    <row r="81" spans="1:5" ht="293.25">
      <c r="A81" t="s">
        <v>53</v>
      </c>
      <c r="E81" s="35" t="s">
        <v>178</v>
      </c>
    </row>
    <row r="82" spans="1:16" ht="12.75">
      <c r="A82" s="25" t="s">
        <v>45</v>
      </c>
      <c s="29" t="s">
        <v>197</v>
      </c>
      <c s="29" t="s">
        <v>180</v>
      </c>
      <c s="25" t="s">
        <v>47</v>
      </c>
      <c s="30" t="s">
        <v>181</v>
      </c>
      <c s="31" t="s">
        <v>117</v>
      </c>
      <c s="32">
        <v>6627.6</v>
      </c>
      <c s="33">
        <v>0</v>
      </c>
      <c s="33">
        <f>ROUND(ROUND(H82,2)*ROUND(G82,3),2)</f>
      </c>
      <c r="O82">
        <f>(I82*21)/100</f>
      </c>
      <c t="s">
        <v>23</v>
      </c>
    </row>
    <row r="83" spans="1:5" ht="12.75">
      <c r="A83" s="34" t="s">
        <v>50</v>
      </c>
      <c r="E83" s="35" t="s">
        <v>182</v>
      </c>
    </row>
    <row r="84" spans="1:5" ht="51">
      <c r="A84" s="36" t="s">
        <v>52</v>
      </c>
      <c r="E84" s="37" t="s">
        <v>564</v>
      </c>
    </row>
    <row r="85" spans="1:5" ht="25.5">
      <c r="A85" t="s">
        <v>53</v>
      </c>
      <c r="E85" s="35" t="s">
        <v>184</v>
      </c>
    </row>
    <row r="86" spans="1:16" ht="12.75">
      <c r="A86" s="25" t="s">
        <v>45</v>
      </c>
      <c s="29" t="s">
        <v>203</v>
      </c>
      <c s="29" t="s">
        <v>186</v>
      </c>
      <c s="25" t="s">
        <v>47</v>
      </c>
      <c s="30" t="s">
        <v>187</v>
      </c>
      <c s="31" t="s">
        <v>129</v>
      </c>
      <c s="32">
        <v>543.24</v>
      </c>
      <c s="33">
        <v>0</v>
      </c>
      <c s="33">
        <f>ROUND(ROUND(H86,2)*ROUND(G86,3),2)</f>
      </c>
      <c r="O86">
        <f>(I86*21)/100</f>
      </c>
      <c t="s">
        <v>23</v>
      </c>
    </row>
    <row r="87" spans="1:5" ht="12.75">
      <c r="A87" s="34" t="s">
        <v>50</v>
      </c>
      <c r="E87" s="35" t="s">
        <v>188</v>
      </c>
    </row>
    <row r="88" spans="1:5" ht="51">
      <c r="A88" s="36" t="s">
        <v>52</v>
      </c>
      <c r="E88" s="37" t="s">
        <v>565</v>
      </c>
    </row>
    <row r="89" spans="1:5" ht="38.25">
      <c r="A89" t="s">
        <v>53</v>
      </c>
      <c r="E89" s="35" t="s">
        <v>190</v>
      </c>
    </row>
    <row r="90" spans="1:16" ht="12.75">
      <c r="A90" s="25" t="s">
        <v>45</v>
      </c>
      <c s="29" t="s">
        <v>209</v>
      </c>
      <c s="29" t="s">
        <v>192</v>
      </c>
      <c s="25" t="s">
        <v>47</v>
      </c>
      <c s="30" t="s">
        <v>193</v>
      </c>
      <c s="31" t="s">
        <v>129</v>
      </c>
      <c s="32">
        <v>322.4</v>
      </c>
      <c s="33">
        <v>0</v>
      </c>
      <c s="33">
        <f>ROUND(ROUND(H90,2)*ROUND(G90,3),2)</f>
      </c>
      <c r="O90">
        <f>(I90*21)/100</f>
      </c>
      <c t="s">
        <v>23</v>
      </c>
    </row>
    <row r="91" spans="1:5" ht="12.75">
      <c r="A91" s="34" t="s">
        <v>50</v>
      </c>
      <c r="E91" s="35" t="s">
        <v>188</v>
      </c>
    </row>
    <row r="92" spans="1:5" ht="38.25">
      <c r="A92" s="36" t="s">
        <v>52</v>
      </c>
      <c r="E92" s="37" t="s">
        <v>566</v>
      </c>
    </row>
    <row r="93" spans="1:5" ht="38.25">
      <c r="A93" t="s">
        <v>53</v>
      </c>
      <c r="E93" s="35" t="s">
        <v>195</v>
      </c>
    </row>
    <row r="94" spans="1:18" ht="12.75" customHeight="1">
      <c r="A94" s="6" t="s">
        <v>43</v>
      </c>
      <c s="6"/>
      <c s="40" t="s">
        <v>23</v>
      </c>
      <c s="6"/>
      <c s="27" t="s">
        <v>196</v>
      </c>
      <c s="6"/>
      <c s="6"/>
      <c s="6"/>
      <c s="41">
        <f>0+Q94</f>
      </c>
      <c r="O94">
        <f>0+R94</f>
      </c>
      <c r="Q94">
        <f>0+I95+I99+I103+I107</f>
      </c>
      <c>
        <f>0+O95+O99+O103+O107</f>
      </c>
    </row>
    <row r="95" spans="1:16" ht="12.75">
      <c r="A95" s="25" t="s">
        <v>45</v>
      </c>
      <c s="29" t="s">
        <v>215</v>
      </c>
      <c s="29" t="s">
        <v>198</v>
      </c>
      <c s="25" t="s">
        <v>47</v>
      </c>
      <c s="30" t="s">
        <v>199</v>
      </c>
      <c s="31" t="s">
        <v>117</v>
      </c>
      <c s="32">
        <v>128.1</v>
      </c>
      <c s="33">
        <v>0</v>
      </c>
      <c s="33">
        <f>ROUND(ROUND(H95,2)*ROUND(G95,3),2)</f>
      </c>
      <c r="O95">
        <f>(I95*21)/100</f>
      </c>
      <c t="s">
        <v>23</v>
      </c>
    </row>
    <row r="96" spans="1:5" ht="12.75">
      <c r="A96" s="34" t="s">
        <v>50</v>
      </c>
      <c r="E96" s="35" t="s">
        <v>567</v>
      </c>
    </row>
    <row r="97" spans="1:5" ht="38.25">
      <c r="A97" s="36" t="s">
        <v>52</v>
      </c>
      <c r="E97" s="37" t="s">
        <v>568</v>
      </c>
    </row>
    <row r="98" spans="1:5" ht="25.5">
      <c r="A98" t="s">
        <v>53</v>
      </c>
      <c r="E98" s="35" t="s">
        <v>202</v>
      </c>
    </row>
    <row r="99" spans="1:16" ht="12.75">
      <c r="A99" s="25" t="s">
        <v>45</v>
      </c>
      <c s="29" t="s">
        <v>221</v>
      </c>
      <c s="29" t="s">
        <v>569</v>
      </c>
      <c s="25" t="s">
        <v>47</v>
      </c>
      <c s="30" t="s">
        <v>570</v>
      </c>
      <c s="31" t="s">
        <v>123</v>
      </c>
      <c s="32">
        <v>67</v>
      </c>
      <c s="33">
        <v>0</v>
      </c>
      <c s="33">
        <f>ROUND(ROUND(H99,2)*ROUND(G99,3),2)</f>
      </c>
      <c r="O99">
        <f>(I99*21)/100</f>
      </c>
      <c t="s">
        <v>23</v>
      </c>
    </row>
    <row r="100" spans="1:5" ht="12.75">
      <c r="A100" s="34" t="s">
        <v>50</v>
      </c>
      <c r="E100" s="35" t="s">
        <v>571</v>
      </c>
    </row>
    <row r="101" spans="1:5" ht="12.75">
      <c r="A101" s="36" t="s">
        <v>52</v>
      </c>
      <c r="E101" s="37" t="s">
        <v>572</v>
      </c>
    </row>
    <row r="102" spans="1:5" ht="165.75">
      <c r="A102" t="s">
        <v>53</v>
      </c>
      <c r="E102" s="35" t="s">
        <v>573</v>
      </c>
    </row>
    <row r="103" spans="1:16" ht="12.75">
      <c r="A103" s="25" t="s">
        <v>45</v>
      </c>
      <c s="29" t="s">
        <v>227</v>
      </c>
      <c s="29" t="s">
        <v>222</v>
      </c>
      <c s="25" t="s">
        <v>47</v>
      </c>
      <c s="30" t="s">
        <v>223</v>
      </c>
      <c s="31" t="s">
        <v>117</v>
      </c>
      <c s="32">
        <v>6977.79</v>
      </c>
      <c s="33">
        <v>0</v>
      </c>
      <c s="33">
        <f>ROUND(ROUND(H103,2)*ROUND(G103,3),2)</f>
      </c>
      <c r="O103">
        <f>(I103*21)/100</f>
      </c>
      <c t="s">
        <v>23</v>
      </c>
    </row>
    <row r="104" spans="1:5" ht="12.75">
      <c r="A104" s="34" t="s">
        <v>50</v>
      </c>
      <c r="E104" s="35" t="s">
        <v>574</v>
      </c>
    </row>
    <row r="105" spans="1:5" ht="12.75">
      <c r="A105" s="36" t="s">
        <v>52</v>
      </c>
      <c r="E105" s="37" t="s">
        <v>575</v>
      </c>
    </row>
    <row r="106" spans="1:5" ht="102">
      <c r="A106" t="s">
        <v>53</v>
      </c>
      <c r="E106" s="35" t="s">
        <v>226</v>
      </c>
    </row>
    <row r="107" spans="1:16" ht="12.75">
      <c r="A107" s="25" t="s">
        <v>45</v>
      </c>
      <c s="29" t="s">
        <v>233</v>
      </c>
      <c s="29" t="s">
        <v>576</v>
      </c>
      <c s="25" t="s">
        <v>47</v>
      </c>
      <c s="30" t="s">
        <v>577</v>
      </c>
      <c s="31" t="s">
        <v>117</v>
      </c>
      <c s="32">
        <v>25.6</v>
      </c>
      <c s="33">
        <v>0</v>
      </c>
      <c s="33">
        <f>ROUND(ROUND(H107,2)*ROUND(G107,3),2)</f>
      </c>
      <c r="O107">
        <f>(I107*21)/100</f>
      </c>
      <c t="s">
        <v>23</v>
      </c>
    </row>
    <row r="108" spans="1:5" ht="12.75">
      <c r="A108" s="34" t="s">
        <v>50</v>
      </c>
      <c r="E108" s="35" t="s">
        <v>578</v>
      </c>
    </row>
    <row r="109" spans="1:5" ht="12.75">
      <c r="A109" s="36" t="s">
        <v>52</v>
      </c>
      <c r="E109" s="37" t="s">
        <v>579</v>
      </c>
    </row>
    <row r="110" spans="1:5" ht="102">
      <c r="A110" t="s">
        <v>53</v>
      </c>
      <c r="E110" s="35" t="s">
        <v>580</v>
      </c>
    </row>
    <row r="111" spans="1:18" ht="12.75" customHeight="1">
      <c r="A111" s="6" t="s">
        <v>43</v>
      </c>
      <c s="6"/>
      <c s="40" t="s">
        <v>22</v>
      </c>
      <c s="6"/>
      <c s="27" t="s">
        <v>256</v>
      </c>
      <c s="6"/>
      <c s="6"/>
      <c s="6"/>
      <c s="41">
        <f>0+Q111</f>
      </c>
      <c r="O111">
        <f>0+R111</f>
      </c>
      <c r="Q111">
        <f>0+I112+I116</f>
      </c>
      <c>
        <f>0+O112+O116</f>
      </c>
    </row>
    <row r="112" spans="1:16" ht="12.75">
      <c r="A112" s="25" t="s">
        <v>45</v>
      </c>
      <c s="29" t="s">
        <v>238</v>
      </c>
      <c s="29" t="s">
        <v>581</v>
      </c>
      <c s="25" t="s">
        <v>47</v>
      </c>
      <c s="30" t="s">
        <v>582</v>
      </c>
      <c s="31" t="s">
        <v>583</v>
      </c>
      <c s="32">
        <v>22</v>
      </c>
      <c s="33">
        <v>0</v>
      </c>
      <c s="33">
        <f>ROUND(ROUND(H112,2)*ROUND(G112,3),2)</f>
      </c>
      <c r="O112">
        <f>(I112*21)/100</f>
      </c>
      <c t="s">
        <v>23</v>
      </c>
    </row>
    <row r="113" spans="1:5" ht="25.5">
      <c r="A113" s="34" t="s">
        <v>50</v>
      </c>
      <c r="E113" s="35" t="s">
        <v>584</v>
      </c>
    </row>
    <row r="114" spans="1:5" ht="12.75">
      <c r="A114" s="36" t="s">
        <v>52</v>
      </c>
      <c r="E114" s="37" t="s">
        <v>585</v>
      </c>
    </row>
    <row r="115" spans="1:5" ht="38.25">
      <c r="A115" t="s">
        <v>53</v>
      </c>
      <c r="E115" s="35" t="s">
        <v>586</v>
      </c>
    </row>
    <row r="116" spans="1:16" ht="12.75">
      <c r="A116" s="25" t="s">
        <v>45</v>
      </c>
      <c s="29" t="s">
        <v>244</v>
      </c>
      <c s="29" t="s">
        <v>587</v>
      </c>
      <c s="25" t="s">
        <v>47</v>
      </c>
      <c s="30" t="s">
        <v>588</v>
      </c>
      <c s="31" t="s">
        <v>583</v>
      </c>
      <c s="32">
        <v>6</v>
      </c>
      <c s="33">
        <v>0</v>
      </c>
      <c s="33">
        <f>ROUND(ROUND(H116,2)*ROUND(G116,3),2)</f>
      </c>
      <c r="O116">
        <f>(I116*21)/100</f>
      </c>
      <c t="s">
        <v>23</v>
      </c>
    </row>
    <row r="117" spans="1:5" ht="25.5">
      <c r="A117" s="34" t="s">
        <v>50</v>
      </c>
      <c r="E117" s="35" t="s">
        <v>589</v>
      </c>
    </row>
    <row r="118" spans="1:5" ht="12.75">
      <c r="A118" s="36" t="s">
        <v>52</v>
      </c>
      <c r="E118" s="37" t="s">
        <v>590</v>
      </c>
    </row>
    <row r="119" spans="1:5" ht="38.25">
      <c r="A119" t="s">
        <v>53</v>
      </c>
      <c r="E119" s="35" t="s">
        <v>591</v>
      </c>
    </row>
    <row r="120" spans="1:18" ht="12.75" customHeight="1">
      <c r="A120" s="6" t="s">
        <v>43</v>
      </c>
      <c s="6"/>
      <c s="40" t="s">
        <v>33</v>
      </c>
      <c s="6"/>
      <c s="27" t="s">
        <v>278</v>
      </c>
      <c s="6"/>
      <c s="6"/>
      <c s="6"/>
      <c s="41">
        <f>0+Q120</f>
      </c>
      <c r="O120">
        <f>0+R120</f>
      </c>
      <c r="Q120">
        <f>0+I121+I125+I129+I133</f>
      </c>
      <c>
        <f>0+O121+O125+O129+O133</f>
      </c>
    </row>
    <row r="121" spans="1:16" ht="12.75">
      <c r="A121" s="25" t="s">
        <v>45</v>
      </c>
      <c s="29" t="s">
        <v>250</v>
      </c>
      <c s="29" t="s">
        <v>285</v>
      </c>
      <c s="25" t="s">
        <v>47</v>
      </c>
      <c s="30" t="s">
        <v>286</v>
      </c>
      <c s="31" t="s">
        <v>129</v>
      </c>
      <c s="32">
        <v>48.817</v>
      </c>
      <c s="33">
        <v>0</v>
      </c>
      <c s="33">
        <f>ROUND(ROUND(H121,2)*ROUND(G121,3),2)</f>
      </c>
      <c r="O121">
        <f>(I121*21)/100</f>
      </c>
      <c t="s">
        <v>23</v>
      </c>
    </row>
    <row r="122" spans="1:5" ht="12.75">
      <c r="A122" s="34" t="s">
        <v>50</v>
      </c>
      <c r="E122" s="35" t="s">
        <v>287</v>
      </c>
    </row>
    <row r="123" spans="1:5" ht="140.25">
      <c r="A123" s="36" t="s">
        <v>52</v>
      </c>
      <c r="E123" s="37" t="s">
        <v>592</v>
      </c>
    </row>
    <row r="124" spans="1:5" ht="369.75">
      <c r="A124" t="s">
        <v>53</v>
      </c>
      <c r="E124" s="35" t="s">
        <v>273</v>
      </c>
    </row>
    <row r="125" spans="1:16" ht="12.75">
      <c r="A125" s="25" t="s">
        <v>45</v>
      </c>
      <c s="29" t="s">
        <v>257</v>
      </c>
      <c s="29" t="s">
        <v>290</v>
      </c>
      <c s="25" t="s">
        <v>47</v>
      </c>
      <c s="30" t="s">
        <v>291</v>
      </c>
      <c s="31" t="s">
        <v>129</v>
      </c>
      <c s="32">
        <v>49.962</v>
      </c>
      <c s="33">
        <v>0</v>
      </c>
      <c s="33">
        <f>ROUND(ROUND(H125,2)*ROUND(G125,3),2)</f>
      </c>
      <c r="O125">
        <f>(I125*21)/100</f>
      </c>
      <c t="s">
        <v>23</v>
      </c>
    </row>
    <row r="126" spans="1:5" ht="12.75">
      <c r="A126" s="34" t="s">
        <v>50</v>
      </c>
      <c r="E126" s="35" t="s">
        <v>292</v>
      </c>
    </row>
    <row r="127" spans="1:5" ht="114.75">
      <c r="A127" s="36" t="s">
        <v>52</v>
      </c>
      <c r="E127" s="37" t="s">
        <v>593</v>
      </c>
    </row>
    <row r="128" spans="1:5" ht="38.25">
      <c r="A128" t="s">
        <v>53</v>
      </c>
      <c r="E128" s="35" t="s">
        <v>220</v>
      </c>
    </row>
    <row r="129" spans="1:16" ht="12.75">
      <c r="A129" s="25" t="s">
        <v>45</v>
      </c>
      <c s="29" t="s">
        <v>263</v>
      </c>
      <c s="29" t="s">
        <v>308</v>
      </c>
      <c s="25" t="s">
        <v>47</v>
      </c>
      <c s="30" t="s">
        <v>309</v>
      </c>
      <c s="31" t="s">
        <v>129</v>
      </c>
      <c s="32">
        <v>27.54</v>
      </c>
      <c s="33">
        <v>0</v>
      </c>
      <c s="33">
        <f>ROUND(ROUND(H129,2)*ROUND(G129,3),2)</f>
      </c>
      <c r="O129">
        <f>(I129*21)/100</f>
      </c>
      <c t="s">
        <v>23</v>
      </c>
    </row>
    <row r="130" spans="1:5" ht="25.5">
      <c r="A130" s="34" t="s">
        <v>50</v>
      </c>
      <c r="E130" s="35" t="s">
        <v>310</v>
      </c>
    </row>
    <row r="131" spans="1:5" ht="63.75">
      <c r="A131" s="36" t="s">
        <v>52</v>
      </c>
      <c r="E131" s="37" t="s">
        <v>594</v>
      </c>
    </row>
    <row r="132" spans="1:5" ht="102">
      <c r="A132" t="s">
        <v>53</v>
      </c>
      <c r="E132" s="35" t="s">
        <v>312</v>
      </c>
    </row>
    <row r="133" spans="1:16" ht="12.75">
      <c r="A133" s="25" t="s">
        <v>45</v>
      </c>
      <c s="29" t="s">
        <v>268</v>
      </c>
      <c s="29" t="s">
        <v>314</v>
      </c>
      <c s="25" t="s">
        <v>47</v>
      </c>
      <c s="30" t="s">
        <v>315</v>
      </c>
      <c s="31" t="s">
        <v>129</v>
      </c>
      <c s="32">
        <v>18.812</v>
      </c>
      <c s="33">
        <v>0</v>
      </c>
      <c s="33">
        <f>ROUND(ROUND(H133,2)*ROUND(G133,3),2)</f>
      </c>
      <c r="O133">
        <f>(I133*21)/100</f>
      </c>
      <c t="s">
        <v>23</v>
      </c>
    </row>
    <row r="134" spans="1:5" ht="12.75">
      <c r="A134" s="34" t="s">
        <v>50</v>
      </c>
      <c r="E134" s="35" t="s">
        <v>316</v>
      </c>
    </row>
    <row r="135" spans="1:5" ht="89.25">
      <c r="A135" s="36" t="s">
        <v>52</v>
      </c>
      <c r="E135" s="37" t="s">
        <v>595</v>
      </c>
    </row>
    <row r="136" spans="1:5" ht="357">
      <c r="A136" t="s">
        <v>53</v>
      </c>
      <c r="E136" s="35" t="s">
        <v>318</v>
      </c>
    </row>
    <row r="137" spans="1:18" ht="12.75" customHeight="1">
      <c r="A137" s="6" t="s">
        <v>43</v>
      </c>
      <c s="6"/>
      <c s="40" t="s">
        <v>35</v>
      </c>
      <c s="6"/>
      <c s="27" t="s">
        <v>319</v>
      </c>
      <c s="6"/>
      <c s="6"/>
      <c s="6"/>
      <c s="41">
        <f>0+Q137</f>
      </c>
      <c r="O137">
        <f>0+R137</f>
      </c>
      <c r="Q137">
        <f>0+I138+I142+I146+I150+I154+I158+I162+I166+I170+I174+I178+I182</f>
      </c>
      <c>
        <f>0+O138+O142+O146+O150+O154+O158+O162+O166+O170+O174+O178+O182</f>
      </c>
    </row>
    <row r="138" spans="1:16" ht="12.75">
      <c r="A138" s="25" t="s">
        <v>45</v>
      </c>
      <c s="29" t="s">
        <v>274</v>
      </c>
      <c s="29" t="s">
        <v>596</v>
      </c>
      <c s="25" t="s">
        <v>47</v>
      </c>
      <c s="30" t="s">
        <v>597</v>
      </c>
      <c s="31" t="s">
        <v>117</v>
      </c>
      <c s="32">
        <v>4834.6</v>
      </c>
      <c s="33">
        <v>0</v>
      </c>
      <c s="33">
        <f>ROUND(ROUND(H138,2)*ROUND(G138,3),2)</f>
      </c>
      <c r="O138">
        <f>(I138*21)/100</f>
      </c>
      <c t="s">
        <v>23</v>
      </c>
    </row>
    <row r="139" spans="1:5" ht="12.75">
      <c r="A139" s="34" t="s">
        <v>50</v>
      </c>
      <c r="E139" s="35" t="s">
        <v>598</v>
      </c>
    </row>
    <row r="140" spans="1:5" ht="51">
      <c r="A140" s="36" t="s">
        <v>52</v>
      </c>
      <c r="E140" s="37" t="s">
        <v>599</v>
      </c>
    </row>
    <row r="141" spans="1:5" ht="127.5">
      <c r="A141" t="s">
        <v>53</v>
      </c>
      <c r="E141" s="35" t="s">
        <v>325</v>
      </c>
    </row>
    <row r="142" spans="1:16" ht="12.75">
      <c r="A142" s="25" t="s">
        <v>45</v>
      </c>
      <c s="29" t="s">
        <v>279</v>
      </c>
      <c s="29" t="s">
        <v>327</v>
      </c>
      <c s="25" t="s">
        <v>47</v>
      </c>
      <c s="30" t="s">
        <v>328</v>
      </c>
      <c s="31" t="s">
        <v>129</v>
      </c>
      <c s="32">
        <v>1580.715</v>
      </c>
      <c s="33">
        <v>0</v>
      </c>
      <c s="33">
        <f>ROUND(ROUND(H142,2)*ROUND(G142,3),2)</f>
      </c>
      <c r="O142">
        <f>(I142*21)/100</f>
      </c>
      <c t="s">
        <v>23</v>
      </c>
    </row>
    <row r="143" spans="1:5" ht="12.75">
      <c r="A143" s="34" t="s">
        <v>50</v>
      </c>
      <c r="E143" s="35" t="s">
        <v>329</v>
      </c>
    </row>
    <row r="144" spans="1:5" ht="51">
      <c r="A144" s="36" t="s">
        <v>52</v>
      </c>
      <c r="E144" s="37" t="s">
        <v>600</v>
      </c>
    </row>
    <row r="145" spans="1:5" ht="51">
      <c r="A145" t="s">
        <v>53</v>
      </c>
      <c r="E145" s="35" t="s">
        <v>331</v>
      </c>
    </row>
    <row r="146" spans="1:16" ht="12.75">
      <c r="A146" s="25" t="s">
        <v>45</v>
      </c>
      <c s="29" t="s">
        <v>284</v>
      </c>
      <c s="29" t="s">
        <v>333</v>
      </c>
      <c s="25" t="s">
        <v>334</v>
      </c>
      <c s="30" t="s">
        <v>335</v>
      </c>
      <c s="31" t="s">
        <v>117</v>
      </c>
      <c s="32">
        <v>537.75</v>
      </c>
      <c s="33">
        <v>0</v>
      </c>
      <c s="33">
        <f>ROUND(ROUND(H146,2)*ROUND(G146,3),2)</f>
      </c>
      <c r="O146">
        <f>(I146*21)/100</f>
      </c>
      <c t="s">
        <v>23</v>
      </c>
    </row>
    <row r="147" spans="1:5" ht="25.5">
      <c r="A147" s="34" t="s">
        <v>50</v>
      </c>
      <c r="E147" s="35" t="s">
        <v>336</v>
      </c>
    </row>
    <row r="148" spans="1:5" ht="89.25">
      <c r="A148" s="36" t="s">
        <v>52</v>
      </c>
      <c r="E148" s="37" t="s">
        <v>601</v>
      </c>
    </row>
    <row r="149" spans="1:5" ht="38.25">
      <c r="A149" t="s">
        <v>53</v>
      </c>
      <c r="E149" s="35" t="s">
        <v>338</v>
      </c>
    </row>
    <row r="150" spans="1:16" ht="12.75">
      <c r="A150" s="25" t="s">
        <v>45</v>
      </c>
      <c s="29" t="s">
        <v>289</v>
      </c>
      <c s="29" t="s">
        <v>340</v>
      </c>
      <c s="25" t="s">
        <v>47</v>
      </c>
      <c s="30" t="s">
        <v>341</v>
      </c>
      <c s="31" t="s">
        <v>117</v>
      </c>
      <c s="32">
        <v>4834.6</v>
      </c>
      <c s="33">
        <v>0</v>
      </c>
      <c s="33">
        <f>ROUND(ROUND(H150,2)*ROUND(G150,3),2)</f>
      </c>
      <c r="O150">
        <f>(I150*21)/100</f>
      </c>
      <c t="s">
        <v>23</v>
      </c>
    </row>
    <row r="151" spans="1:5" ht="12.75">
      <c r="A151" s="34" t="s">
        <v>50</v>
      </c>
      <c r="E151" s="35" t="s">
        <v>342</v>
      </c>
    </row>
    <row r="152" spans="1:5" ht="12.75">
      <c r="A152" s="36" t="s">
        <v>52</v>
      </c>
      <c r="E152" s="37" t="s">
        <v>602</v>
      </c>
    </row>
    <row r="153" spans="1:5" ht="51">
      <c r="A153" t="s">
        <v>53</v>
      </c>
      <c r="E153" s="35" t="s">
        <v>344</v>
      </c>
    </row>
    <row r="154" spans="1:16" ht="12.75">
      <c r="A154" s="25" t="s">
        <v>45</v>
      </c>
      <c s="29" t="s">
        <v>294</v>
      </c>
      <c s="29" t="s">
        <v>346</v>
      </c>
      <c s="25" t="s">
        <v>47</v>
      </c>
      <c s="30" t="s">
        <v>347</v>
      </c>
      <c s="31" t="s">
        <v>117</v>
      </c>
      <c s="32">
        <v>9545.2</v>
      </c>
      <c s="33">
        <v>0</v>
      </c>
      <c s="33">
        <f>ROUND(ROUND(H154,2)*ROUND(G154,3),2)</f>
      </c>
      <c r="O154">
        <f>(I154*21)/100</f>
      </c>
      <c t="s">
        <v>23</v>
      </c>
    </row>
    <row r="155" spans="1:5" ht="12.75">
      <c r="A155" s="34" t="s">
        <v>50</v>
      </c>
      <c r="E155" s="35" t="s">
        <v>348</v>
      </c>
    </row>
    <row r="156" spans="1:5" ht="38.25">
      <c r="A156" s="36" t="s">
        <v>52</v>
      </c>
      <c r="E156" s="37" t="s">
        <v>603</v>
      </c>
    </row>
    <row r="157" spans="1:5" ht="51">
      <c r="A157" t="s">
        <v>53</v>
      </c>
      <c r="E157" s="35" t="s">
        <v>344</v>
      </c>
    </row>
    <row r="158" spans="1:16" ht="12.75">
      <c r="A158" s="25" t="s">
        <v>45</v>
      </c>
      <c s="29" t="s">
        <v>299</v>
      </c>
      <c s="29" t="s">
        <v>604</v>
      </c>
      <c s="25" t="s">
        <v>47</v>
      </c>
      <c s="30" t="s">
        <v>605</v>
      </c>
      <c s="31" t="s">
        <v>117</v>
      </c>
      <c s="32">
        <v>4722.2</v>
      </c>
      <c s="33">
        <v>0</v>
      </c>
      <c s="33">
        <f>ROUND(ROUND(H158,2)*ROUND(G158,3),2)</f>
      </c>
      <c r="O158">
        <f>(I158*21)/100</f>
      </c>
      <c t="s">
        <v>23</v>
      </c>
    </row>
    <row r="159" spans="1:5" ht="12.75">
      <c r="A159" s="34" t="s">
        <v>50</v>
      </c>
      <c r="E159" s="35" t="s">
        <v>606</v>
      </c>
    </row>
    <row r="160" spans="1:5" ht="51">
      <c r="A160" s="36" t="s">
        <v>52</v>
      </c>
      <c r="E160" s="37" t="s">
        <v>607</v>
      </c>
    </row>
    <row r="161" spans="1:5" ht="140.25">
      <c r="A161" t="s">
        <v>53</v>
      </c>
      <c r="E161" s="35" t="s">
        <v>355</v>
      </c>
    </row>
    <row r="162" spans="1:16" ht="12.75">
      <c r="A162" s="25" t="s">
        <v>45</v>
      </c>
      <c s="29" t="s">
        <v>304</v>
      </c>
      <c s="29" t="s">
        <v>608</v>
      </c>
      <c s="25" t="s">
        <v>47</v>
      </c>
      <c s="30" t="s">
        <v>609</v>
      </c>
      <c s="31" t="s">
        <v>117</v>
      </c>
      <c s="32">
        <v>4823</v>
      </c>
      <c s="33">
        <v>0</v>
      </c>
      <c s="33">
        <f>ROUND(ROUND(H162,2)*ROUND(G162,3),2)</f>
      </c>
      <c r="O162">
        <f>(I162*21)/100</f>
      </c>
      <c t="s">
        <v>23</v>
      </c>
    </row>
    <row r="163" spans="1:5" ht="12.75">
      <c r="A163" s="34" t="s">
        <v>50</v>
      </c>
      <c r="E163" s="35" t="s">
        <v>610</v>
      </c>
    </row>
    <row r="164" spans="1:5" ht="51">
      <c r="A164" s="36" t="s">
        <v>52</v>
      </c>
      <c r="E164" s="37" t="s">
        <v>611</v>
      </c>
    </row>
    <row r="165" spans="1:5" ht="140.25">
      <c r="A165" t="s">
        <v>53</v>
      </c>
      <c r="E165" s="35" t="s">
        <v>355</v>
      </c>
    </row>
    <row r="166" spans="1:16" ht="12.75">
      <c r="A166" s="25" t="s">
        <v>45</v>
      </c>
      <c s="29" t="s">
        <v>307</v>
      </c>
      <c s="29" t="s">
        <v>362</v>
      </c>
      <c s="25" t="s">
        <v>47</v>
      </c>
      <c s="30" t="s">
        <v>363</v>
      </c>
      <c s="31" t="s">
        <v>117</v>
      </c>
      <c s="32">
        <v>4607</v>
      </c>
      <c s="33">
        <v>0</v>
      </c>
      <c s="33">
        <f>ROUND(ROUND(H166,2)*ROUND(G166,3),2)</f>
      </c>
      <c r="O166">
        <f>(I166*21)/100</f>
      </c>
      <c t="s">
        <v>23</v>
      </c>
    </row>
    <row r="167" spans="1:5" ht="12.75">
      <c r="A167" s="34" t="s">
        <v>50</v>
      </c>
      <c r="E167" s="35" t="s">
        <v>612</v>
      </c>
    </row>
    <row r="168" spans="1:5" ht="51">
      <c r="A168" s="36" t="s">
        <v>52</v>
      </c>
      <c r="E168" s="37" t="s">
        <v>613</v>
      </c>
    </row>
    <row r="169" spans="1:5" ht="140.25">
      <c r="A169" t="s">
        <v>53</v>
      </c>
      <c r="E169" s="35" t="s">
        <v>355</v>
      </c>
    </row>
    <row r="170" spans="1:16" ht="12.75">
      <c r="A170" s="25" t="s">
        <v>45</v>
      </c>
      <c s="29" t="s">
        <v>313</v>
      </c>
      <c s="29" t="s">
        <v>367</v>
      </c>
      <c s="25" t="s">
        <v>47</v>
      </c>
      <c s="30" t="s">
        <v>368</v>
      </c>
      <c s="31" t="s">
        <v>117</v>
      </c>
      <c s="32">
        <v>4834.6</v>
      </c>
      <c s="33">
        <v>0</v>
      </c>
      <c s="33">
        <f>ROUND(ROUND(H170,2)*ROUND(G170,3),2)</f>
      </c>
      <c r="O170">
        <f>(I170*21)/100</f>
      </c>
      <c t="s">
        <v>23</v>
      </c>
    </row>
    <row r="171" spans="1:5" ht="12.75">
      <c r="A171" s="34" t="s">
        <v>50</v>
      </c>
      <c r="E171" s="35" t="s">
        <v>369</v>
      </c>
    </row>
    <row r="172" spans="1:5" ht="12.75">
      <c r="A172" s="36" t="s">
        <v>52</v>
      </c>
      <c r="E172" s="37" t="s">
        <v>614</v>
      </c>
    </row>
    <row r="173" spans="1:5" ht="25.5">
      <c r="A173" t="s">
        <v>53</v>
      </c>
      <c r="E173" s="35" t="s">
        <v>371</v>
      </c>
    </row>
    <row r="174" spans="1:16" ht="12.75">
      <c r="A174" s="25" t="s">
        <v>45</v>
      </c>
      <c s="29" t="s">
        <v>320</v>
      </c>
      <c s="29" t="s">
        <v>373</v>
      </c>
      <c s="25" t="s">
        <v>47</v>
      </c>
      <c s="30" t="s">
        <v>374</v>
      </c>
      <c s="31" t="s">
        <v>117</v>
      </c>
      <c s="32">
        <v>4607</v>
      </c>
      <c s="33">
        <v>0</v>
      </c>
      <c s="33">
        <f>ROUND(ROUND(H174,2)*ROUND(G174,3),2)</f>
      </c>
      <c r="O174">
        <f>(I174*21)/100</f>
      </c>
      <c t="s">
        <v>23</v>
      </c>
    </row>
    <row r="175" spans="1:5" ht="12.75">
      <c r="A175" s="34" t="s">
        <v>50</v>
      </c>
      <c r="E175" s="35" t="s">
        <v>375</v>
      </c>
    </row>
    <row r="176" spans="1:5" ht="12.75">
      <c r="A176" s="36" t="s">
        <v>52</v>
      </c>
      <c r="E176" s="37" t="s">
        <v>615</v>
      </c>
    </row>
    <row r="177" spans="1:5" ht="25.5">
      <c r="A177" t="s">
        <v>53</v>
      </c>
      <c r="E177" s="35" t="s">
        <v>377</v>
      </c>
    </row>
    <row r="178" spans="1:16" ht="12.75">
      <c r="A178" s="25" t="s">
        <v>45</v>
      </c>
      <c s="29" t="s">
        <v>326</v>
      </c>
      <c s="29" t="s">
        <v>379</v>
      </c>
      <c s="25" t="s">
        <v>47</v>
      </c>
      <c s="30" t="s">
        <v>380</v>
      </c>
      <c s="31" t="s">
        <v>117</v>
      </c>
      <c s="32">
        <v>5.5</v>
      </c>
      <c s="33">
        <v>0</v>
      </c>
      <c s="33">
        <f>ROUND(ROUND(H178,2)*ROUND(G178,3),2)</f>
      </c>
      <c r="O178">
        <f>(I178*21)/100</f>
      </c>
      <c t="s">
        <v>23</v>
      </c>
    </row>
    <row r="179" spans="1:5" ht="12.75">
      <c r="A179" s="34" t="s">
        <v>50</v>
      </c>
      <c r="E179" s="35" t="s">
        <v>381</v>
      </c>
    </row>
    <row r="180" spans="1:5" ht="38.25">
      <c r="A180" s="36" t="s">
        <v>52</v>
      </c>
      <c r="E180" s="37" t="s">
        <v>616</v>
      </c>
    </row>
    <row r="181" spans="1:5" ht="153">
      <c r="A181" t="s">
        <v>53</v>
      </c>
      <c r="E181" s="35" t="s">
        <v>383</v>
      </c>
    </row>
    <row r="182" spans="1:16" ht="12.75">
      <c r="A182" s="25" t="s">
        <v>45</v>
      </c>
      <c s="29" t="s">
        <v>332</v>
      </c>
      <c s="29" t="s">
        <v>617</v>
      </c>
      <c s="25" t="s">
        <v>47</v>
      </c>
      <c s="30" t="s">
        <v>618</v>
      </c>
      <c s="31" t="s">
        <v>117</v>
      </c>
      <c s="32">
        <v>225</v>
      </c>
      <c s="33">
        <v>0</v>
      </c>
      <c s="33">
        <f>ROUND(ROUND(H182,2)*ROUND(G182,3),2)</f>
      </c>
      <c r="O182">
        <f>(I182*21)/100</f>
      </c>
      <c t="s">
        <v>23</v>
      </c>
    </row>
    <row r="183" spans="1:5" ht="12.75">
      <c r="A183" s="34" t="s">
        <v>50</v>
      </c>
      <c r="E183" s="35" t="s">
        <v>619</v>
      </c>
    </row>
    <row r="184" spans="1:5" ht="12.75">
      <c r="A184" s="36" t="s">
        <v>52</v>
      </c>
      <c r="E184" s="37" t="s">
        <v>620</v>
      </c>
    </row>
    <row r="185" spans="1:5" ht="153">
      <c r="A185" t="s">
        <v>53</v>
      </c>
      <c r="E185" s="35" t="s">
        <v>621</v>
      </c>
    </row>
    <row r="186" spans="1:18" ht="12.75" customHeight="1">
      <c r="A186" s="6" t="s">
        <v>43</v>
      </c>
      <c s="6"/>
      <c s="40" t="s">
        <v>74</v>
      </c>
      <c s="6"/>
      <c s="27" t="s">
        <v>389</v>
      </c>
      <c s="6"/>
      <c s="6"/>
      <c s="6"/>
      <c s="41">
        <f>0+Q186</f>
      </c>
      <c r="O186">
        <f>0+R186</f>
      </c>
      <c r="Q186">
        <f>0+I187</f>
      </c>
      <c>
        <f>0+O187</f>
      </c>
    </row>
    <row r="187" spans="1:16" ht="12.75">
      <c r="A187" s="25" t="s">
        <v>45</v>
      </c>
      <c s="29" t="s">
        <v>339</v>
      </c>
      <c s="29" t="s">
        <v>622</v>
      </c>
      <c s="25" t="s">
        <v>47</v>
      </c>
      <c s="30" t="s">
        <v>623</v>
      </c>
      <c s="31" t="s">
        <v>117</v>
      </c>
      <c s="32">
        <v>154</v>
      </c>
      <c s="33">
        <v>0</v>
      </c>
      <c s="33">
        <f>ROUND(ROUND(H187,2)*ROUND(G187,3),2)</f>
      </c>
      <c r="O187">
        <f>(I187*21)/100</f>
      </c>
      <c t="s">
        <v>23</v>
      </c>
    </row>
    <row r="188" spans="1:5" ht="12.75">
      <c r="A188" s="34" t="s">
        <v>50</v>
      </c>
      <c r="E188" s="35" t="s">
        <v>47</v>
      </c>
    </row>
    <row r="189" spans="1:5" ht="12.75">
      <c r="A189" s="36" t="s">
        <v>52</v>
      </c>
      <c r="E189" s="37" t="s">
        <v>624</v>
      </c>
    </row>
    <row r="190" spans="1:5" ht="89.25">
      <c r="A190" t="s">
        <v>53</v>
      </c>
      <c r="E190" s="35" t="s">
        <v>625</v>
      </c>
    </row>
    <row r="191" spans="1:18" ht="12.75" customHeight="1">
      <c r="A191" s="6" t="s">
        <v>43</v>
      </c>
      <c s="6"/>
      <c s="40" t="s">
        <v>79</v>
      </c>
      <c s="6"/>
      <c s="27" t="s">
        <v>400</v>
      </c>
      <c s="6"/>
      <c s="6"/>
      <c s="6"/>
      <c s="41">
        <f>0+Q191</f>
      </c>
      <c r="O191">
        <f>0+R191</f>
      </c>
      <c r="Q191">
        <f>0+I192+I196+I200+I204+I208</f>
      </c>
      <c>
        <f>0+O192+O196+O200+O204+O208</f>
      </c>
    </row>
    <row r="192" spans="1:16" ht="12.75">
      <c r="A192" s="25" t="s">
        <v>45</v>
      </c>
      <c s="29" t="s">
        <v>345</v>
      </c>
      <c s="29" t="s">
        <v>626</v>
      </c>
      <c s="25" t="s">
        <v>47</v>
      </c>
      <c s="30" t="s">
        <v>627</v>
      </c>
      <c s="31" t="s">
        <v>123</v>
      </c>
      <c s="32">
        <v>7</v>
      </c>
      <c s="33">
        <v>0</v>
      </c>
      <c s="33">
        <f>ROUND(ROUND(H192,2)*ROUND(G192,3),2)</f>
      </c>
      <c r="O192">
        <f>(I192*21)/100</f>
      </c>
      <c t="s">
        <v>23</v>
      </c>
    </row>
    <row r="193" spans="1:5" ht="12.75">
      <c r="A193" s="34" t="s">
        <v>50</v>
      </c>
      <c r="E193" s="35" t="s">
        <v>628</v>
      </c>
    </row>
    <row r="194" spans="1:5" ht="12.75">
      <c r="A194" s="36" t="s">
        <v>52</v>
      </c>
      <c r="E194" s="37" t="s">
        <v>629</v>
      </c>
    </row>
    <row r="195" spans="1:5" ht="255">
      <c r="A195" t="s">
        <v>53</v>
      </c>
      <c r="E195" s="35" t="s">
        <v>630</v>
      </c>
    </row>
    <row r="196" spans="1:16" ht="12.75">
      <c r="A196" s="25" t="s">
        <v>45</v>
      </c>
      <c s="29" t="s">
        <v>350</v>
      </c>
      <c s="29" t="s">
        <v>402</v>
      </c>
      <c s="25" t="s">
        <v>47</v>
      </c>
      <c s="30" t="s">
        <v>403</v>
      </c>
      <c s="31" t="s">
        <v>123</v>
      </c>
      <c s="32">
        <v>32</v>
      </c>
      <c s="33">
        <v>0</v>
      </c>
      <c s="33">
        <f>ROUND(ROUND(H196,2)*ROUND(G196,3),2)</f>
      </c>
      <c r="O196">
        <f>(I196*21)/100</f>
      </c>
      <c t="s">
        <v>23</v>
      </c>
    </row>
    <row r="197" spans="1:5" ht="12.75">
      <c r="A197" s="34" t="s">
        <v>50</v>
      </c>
      <c r="E197" s="35" t="s">
        <v>404</v>
      </c>
    </row>
    <row r="198" spans="1:5" ht="12.75">
      <c r="A198" s="36" t="s">
        <v>52</v>
      </c>
      <c r="E198" s="37" t="s">
        <v>405</v>
      </c>
    </row>
    <row r="199" spans="1:5" ht="242.25">
      <c r="A199" t="s">
        <v>53</v>
      </c>
      <c r="E199" s="35" t="s">
        <v>406</v>
      </c>
    </row>
    <row r="200" spans="1:16" ht="12.75">
      <c r="A200" s="25" t="s">
        <v>45</v>
      </c>
      <c s="29" t="s">
        <v>356</v>
      </c>
      <c s="29" t="s">
        <v>631</v>
      </c>
      <c s="25" t="s">
        <v>47</v>
      </c>
      <c s="30" t="s">
        <v>632</v>
      </c>
      <c s="31" t="s">
        <v>72</v>
      </c>
      <c s="32">
        <v>2</v>
      </c>
      <c s="33">
        <v>0</v>
      </c>
      <c s="33">
        <f>ROUND(ROUND(H200,2)*ROUND(G200,3),2)</f>
      </c>
      <c r="O200">
        <f>(I200*21)/100</f>
      </c>
      <c t="s">
        <v>23</v>
      </c>
    </row>
    <row r="201" spans="1:5" ht="25.5">
      <c r="A201" s="34" t="s">
        <v>50</v>
      </c>
      <c r="E201" s="35" t="s">
        <v>633</v>
      </c>
    </row>
    <row r="202" spans="1:5" ht="12.75">
      <c r="A202" s="36" t="s">
        <v>52</v>
      </c>
      <c r="E202" s="37" t="s">
        <v>634</v>
      </c>
    </row>
    <row r="203" spans="1:5" ht="89.25">
      <c r="A203" t="s">
        <v>53</v>
      </c>
      <c r="E203" s="35" t="s">
        <v>635</v>
      </c>
    </row>
    <row r="204" spans="1:16" ht="12.75">
      <c r="A204" s="25" t="s">
        <v>45</v>
      </c>
      <c s="29" t="s">
        <v>361</v>
      </c>
      <c s="29" t="s">
        <v>636</v>
      </c>
      <c s="25" t="s">
        <v>47</v>
      </c>
      <c s="30" t="s">
        <v>637</v>
      </c>
      <c s="31" t="s">
        <v>72</v>
      </c>
      <c s="32">
        <v>1</v>
      </c>
      <c s="33">
        <v>0</v>
      </c>
      <c s="33">
        <f>ROUND(ROUND(H204,2)*ROUND(G204,3),2)</f>
      </c>
      <c r="O204">
        <f>(I204*21)/100</f>
      </c>
      <c t="s">
        <v>23</v>
      </c>
    </row>
    <row r="205" spans="1:5" ht="12.75">
      <c r="A205" s="34" t="s">
        <v>50</v>
      </c>
      <c r="E205" s="35" t="s">
        <v>47</v>
      </c>
    </row>
    <row r="206" spans="1:5" ht="12.75">
      <c r="A206" s="36" t="s">
        <v>52</v>
      </c>
      <c r="E206" s="37" t="s">
        <v>638</v>
      </c>
    </row>
    <row r="207" spans="1:5" ht="25.5">
      <c r="A207" t="s">
        <v>53</v>
      </c>
      <c r="E207" s="35" t="s">
        <v>639</v>
      </c>
    </row>
    <row r="208" spans="1:16" ht="12.75">
      <c r="A208" s="25" t="s">
        <v>45</v>
      </c>
      <c s="29" t="s">
        <v>366</v>
      </c>
      <c s="29" t="s">
        <v>408</v>
      </c>
      <c s="25" t="s">
        <v>47</v>
      </c>
      <c s="30" t="s">
        <v>409</v>
      </c>
      <c s="31" t="s">
        <v>129</v>
      </c>
      <c s="32">
        <v>37.175</v>
      </c>
      <c s="33">
        <v>0</v>
      </c>
      <c s="33">
        <f>ROUND(ROUND(H208,2)*ROUND(G208,3),2)</f>
      </c>
      <c r="O208">
        <f>(I208*21)/100</f>
      </c>
      <c t="s">
        <v>23</v>
      </c>
    </row>
    <row r="209" spans="1:5" ht="12.75">
      <c r="A209" s="34" t="s">
        <v>50</v>
      </c>
      <c r="E209" s="35" t="s">
        <v>410</v>
      </c>
    </row>
    <row r="210" spans="1:5" ht="51">
      <c r="A210" s="36" t="s">
        <v>52</v>
      </c>
      <c r="E210" s="37" t="s">
        <v>640</v>
      </c>
    </row>
    <row r="211" spans="1:5" ht="369.75">
      <c r="A211" t="s">
        <v>53</v>
      </c>
      <c r="E211" s="35" t="s">
        <v>273</v>
      </c>
    </row>
    <row r="212" spans="1:18" ht="12.75" customHeight="1">
      <c r="A212" s="6" t="s">
        <v>43</v>
      </c>
      <c s="6"/>
      <c s="40" t="s">
        <v>40</v>
      </c>
      <c s="6"/>
      <c s="27" t="s">
        <v>412</v>
      </c>
      <c s="6"/>
      <c s="6"/>
      <c s="6"/>
      <c s="41">
        <f>0+Q212</f>
      </c>
      <c r="O212">
        <f>0+R212</f>
      </c>
      <c r="Q212">
        <f>0+I213+I217+I221+I225+I229+I233+I237+I241+I245+I249+I253+I257+I261+I265+I269+I273+I277+I281+I285+I289+I293</f>
      </c>
      <c>
        <f>0+O213+O217+O221+O225+O229+O233+O237+O241+O245+O249+O253+O257+O261+O265+O269+O273+O277+O281+O285+O289+O293</f>
      </c>
    </row>
    <row r="213" spans="1:16" ht="12.75">
      <c r="A213" s="25" t="s">
        <v>45</v>
      </c>
      <c s="29" t="s">
        <v>372</v>
      </c>
      <c s="29" t="s">
        <v>414</v>
      </c>
      <c s="25" t="s">
        <v>47</v>
      </c>
      <c s="30" t="s">
        <v>415</v>
      </c>
      <c s="31" t="s">
        <v>123</v>
      </c>
      <c s="32">
        <v>12.9</v>
      </c>
      <c s="33">
        <v>0</v>
      </c>
      <c s="33">
        <f>ROUND(ROUND(H213,2)*ROUND(G213,3),2)</f>
      </c>
      <c r="O213">
        <f>(I213*21)/100</f>
      </c>
      <c t="s">
        <v>23</v>
      </c>
    </row>
    <row r="214" spans="1:5" ht="12.75">
      <c r="A214" s="34" t="s">
        <v>50</v>
      </c>
      <c r="E214" s="35" t="s">
        <v>416</v>
      </c>
    </row>
    <row r="215" spans="1:5" ht="12.75">
      <c r="A215" s="36" t="s">
        <v>52</v>
      </c>
      <c r="E215" s="37" t="s">
        <v>641</v>
      </c>
    </row>
    <row r="216" spans="1:5" ht="63.75">
      <c r="A216" t="s">
        <v>53</v>
      </c>
      <c r="E216" s="35" t="s">
        <v>418</v>
      </c>
    </row>
    <row r="217" spans="1:16" ht="25.5">
      <c r="A217" s="25" t="s">
        <v>45</v>
      </c>
      <c s="29" t="s">
        <v>378</v>
      </c>
      <c s="29" t="s">
        <v>420</v>
      </c>
      <c s="25" t="s">
        <v>47</v>
      </c>
      <c s="30" t="s">
        <v>421</v>
      </c>
      <c s="31" t="s">
        <v>123</v>
      </c>
      <c s="32">
        <v>627</v>
      </c>
      <c s="33">
        <v>0</v>
      </c>
      <c s="33">
        <f>ROUND(ROUND(H217,2)*ROUND(G217,3),2)</f>
      </c>
      <c r="O217">
        <f>(I217*21)/100</f>
      </c>
      <c t="s">
        <v>23</v>
      </c>
    </row>
    <row r="218" spans="1:5" ht="12.75">
      <c r="A218" s="34" t="s">
        <v>50</v>
      </c>
      <c r="E218" s="35" t="s">
        <v>47</v>
      </c>
    </row>
    <row r="219" spans="1:5" ht="51">
      <c r="A219" s="36" t="s">
        <v>52</v>
      </c>
      <c r="E219" s="37" t="s">
        <v>642</v>
      </c>
    </row>
    <row r="220" spans="1:5" ht="127.5">
      <c r="A220" t="s">
        <v>53</v>
      </c>
      <c r="E220" s="35" t="s">
        <v>423</v>
      </c>
    </row>
    <row r="221" spans="1:16" ht="12.75">
      <c r="A221" s="25" t="s">
        <v>45</v>
      </c>
      <c s="29" t="s">
        <v>384</v>
      </c>
      <c s="29" t="s">
        <v>430</v>
      </c>
      <c s="25" t="s">
        <v>29</v>
      </c>
      <c s="30" t="s">
        <v>431</v>
      </c>
      <c s="31" t="s">
        <v>72</v>
      </c>
      <c s="32">
        <v>19</v>
      </c>
      <c s="33">
        <v>0</v>
      </c>
      <c s="33">
        <f>ROUND(ROUND(H221,2)*ROUND(G221,3),2)</f>
      </c>
      <c r="O221">
        <f>(I221*21)/100</f>
      </c>
      <c t="s">
        <v>23</v>
      </c>
    </row>
    <row r="222" spans="1:5" ht="12.75">
      <c r="A222" s="34" t="s">
        <v>50</v>
      </c>
      <c r="E222" s="35" t="s">
        <v>432</v>
      </c>
    </row>
    <row r="223" spans="1:5" ht="38.25">
      <c r="A223" s="36" t="s">
        <v>52</v>
      </c>
      <c r="E223" s="37" t="s">
        <v>643</v>
      </c>
    </row>
    <row r="224" spans="1:5" ht="51">
      <c r="A224" t="s">
        <v>53</v>
      </c>
      <c r="E224" s="35" t="s">
        <v>434</v>
      </c>
    </row>
    <row r="225" spans="1:16" ht="25.5">
      <c r="A225" s="25" t="s">
        <v>45</v>
      </c>
      <c s="29" t="s">
        <v>390</v>
      </c>
      <c s="29" t="s">
        <v>439</v>
      </c>
      <c s="25" t="s">
        <v>29</v>
      </c>
      <c s="30" t="s">
        <v>440</v>
      </c>
      <c s="31" t="s">
        <v>72</v>
      </c>
      <c s="32">
        <v>36</v>
      </c>
      <c s="33">
        <v>0</v>
      </c>
      <c s="33">
        <f>ROUND(ROUND(H225,2)*ROUND(G225,3),2)</f>
      </c>
      <c r="O225">
        <f>(I225*21)/100</f>
      </c>
      <c t="s">
        <v>23</v>
      </c>
    </row>
    <row r="226" spans="1:5" ht="12.75">
      <c r="A226" s="34" t="s">
        <v>50</v>
      </c>
      <c r="E226" s="35" t="s">
        <v>441</v>
      </c>
    </row>
    <row r="227" spans="1:5" ht="38.25">
      <c r="A227" s="36" t="s">
        <v>52</v>
      </c>
      <c r="E227" s="37" t="s">
        <v>644</v>
      </c>
    </row>
    <row r="228" spans="1:5" ht="51">
      <c r="A228" t="s">
        <v>53</v>
      </c>
      <c r="E228" s="35" t="s">
        <v>434</v>
      </c>
    </row>
    <row r="229" spans="1:16" ht="25.5">
      <c r="A229" s="25" t="s">
        <v>45</v>
      </c>
      <c s="29" t="s">
        <v>396</v>
      </c>
      <c s="29" t="s">
        <v>439</v>
      </c>
      <c s="25" t="s">
        <v>23</v>
      </c>
      <c s="30" t="s">
        <v>440</v>
      </c>
      <c s="31" t="s">
        <v>72</v>
      </c>
      <c s="32">
        <v>2</v>
      </c>
      <c s="33">
        <v>0</v>
      </c>
      <c s="33">
        <f>ROUND(ROUND(H229,2)*ROUND(G229,3),2)</f>
      </c>
      <c r="O229">
        <f>(I229*21)/100</f>
      </c>
      <c t="s">
        <v>23</v>
      </c>
    </row>
    <row r="230" spans="1:5" ht="12.75">
      <c r="A230" s="34" t="s">
        <v>50</v>
      </c>
      <c r="E230" s="35" t="s">
        <v>444</v>
      </c>
    </row>
    <row r="231" spans="1:5" ht="38.25">
      <c r="A231" s="36" t="s">
        <v>52</v>
      </c>
      <c r="E231" s="37" t="s">
        <v>645</v>
      </c>
    </row>
    <row r="232" spans="1:5" ht="51">
      <c r="A232" t="s">
        <v>53</v>
      </c>
      <c r="E232" s="35" t="s">
        <v>434</v>
      </c>
    </row>
    <row r="233" spans="1:16" ht="25.5">
      <c r="A233" s="25" t="s">
        <v>45</v>
      </c>
      <c s="29" t="s">
        <v>401</v>
      </c>
      <c s="29" t="s">
        <v>447</v>
      </c>
      <c s="25" t="s">
        <v>47</v>
      </c>
      <c s="30" t="s">
        <v>448</v>
      </c>
      <c s="31" t="s">
        <v>72</v>
      </c>
      <c s="32">
        <v>10</v>
      </c>
      <c s="33">
        <v>0</v>
      </c>
      <c s="33">
        <f>ROUND(ROUND(H233,2)*ROUND(G233,3),2)</f>
      </c>
      <c r="O233">
        <f>(I233*21)/100</f>
      </c>
      <c t="s">
        <v>23</v>
      </c>
    </row>
    <row r="234" spans="1:5" ht="12.75">
      <c r="A234" s="34" t="s">
        <v>50</v>
      </c>
      <c r="E234" s="35" t="s">
        <v>449</v>
      </c>
    </row>
    <row r="235" spans="1:5" ht="38.25">
      <c r="A235" s="36" t="s">
        <v>52</v>
      </c>
      <c r="E235" s="37" t="s">
        <v>646</v>
      </c>
    </row>
    <row r="236" spans="1:5" ht="25.5">
      <c r="A236" t="s">
        <v>53</v>
      </c>
      <c r="E236" s="35" t="s">
        <v>451</v>
      </c>
    </row>
    <row r="237" spans="1:16" ht="25.5">
      <c r="A237" s="25" t="s">
        <v>45</v>
      </c>
      <c s="29" t="s">
        <v>407</v>
      </c>
      <c s="29" t="s">
        <v>453</v>
      </c>
      <c s="25" t="s">
        <v>47</v>
      </c>
      <c s="30" t="s">
        <v>454</v>
      </c>
      <c s="31" t="s">
        <v>72</v>
      </c>
      <c s="32">
        <v>1</v>
      </c>
      <c s="33">
        <v>0</v>
      </c>
      <c s="33">
        <f>ROUND(ROUND(H237,2)*ROUND(G237,3),2)</f>
      </c>
      <c r="O237">
        <f>(I237*21)/100</f>
      </c>
      <c t="s">
        <v>23</v>
      </c>
    </row>
    <row r="238" spans="1:5" ht="12.75">
      <c r="A238" s="34" t="s">
        <v>50</v>
      </c>
      <c r="E238" s="35" t="s">
        <v>47</v>
      </c>
    </row>
    <row r="239" spans="1:5" ht="38.25">
      <c r="A239" s="36" t="s">
        <v>52</v>
      </c>
      <c r="E239" s="37" t="s">
        <v>647</v>
      </c>
    </row>
    <row r="240" spans="1:5" ht="63.75">
      <c r="A240" t="s">
        <v>53</v>
      </c>
      <c r="E240" s="35" t="s">
        <v>456</v>
      </c>
    </row>
    <row r="241" spans="1:16" ht="12.75">
      <c r="A241" s="25" t="s">
        <v>45</v>
      </c>
      <c s="29" t="s">
        <v>413</v>
      </c>
      <c s="29" t="s">
        <v>458</v>
      </c>
      <c s="25" t="s">
        <v>47</v>
      </c>
      <c s="30" t="s">
        <v>459</v>
      </c>
      <c s="31" t="s">
        <v>72</v>
      </c>
      <c s="32">
        <v>1</v>
      </c>
      <c s="33">
        <v>0</v>
      </c>
      <c s="33">
        <f>ROUND(ROUND(H241,2)*ROUND(G241,3),2)</f>
      </c>
      <c r="O241">
        <f>(I241*21)/100</f>
      </c>
      <c t="s">
        <v>23</v>
      </c>
    </row>
    <row r="242" spans="1:5" ht="12.75">
      <c r="A242" s="34" t="s">
        <v>50</v>
      </c>
      <c r="E242" s="35" t="s">
        <v>47</v>
      </c>
    </row>
    <row r="243" spans="1:5" ht="38.25">
      <c r="A243" s="36" t="s">
        <v>52</v>
      </c>
      <c r="E243" s="37" t="s">
        <v>647</v>
      </c>
    </row>
    <row r="244" spans="1:5" ht="25.5">
      <c r="A244" t="s">
        <v>53</v>
      </c>
      <c r="E244" s="35" t="s">
        <v>460</v>
      </c>
    </row>
    <row r="245" spans="1:16" ht="12.75">
      <c r="A245" s="25" t="s">
        <v>45</v>
      </c>
      <c s="29" t="s">
        <v>419</v>
      </c>
      <c s="29" t="s">
        <v>648</v>
      </c>
      <c s="25" t="s">
        <v>47</v>
      </c>
      <c s="30" t="s">
        <v>649</v>
      </c>
      <c s="31" t="s">
        <v>72</v>
      </c>
      <c s="32">
        <v>2</v>
      </c>
      <c s="33">
        <v>0</v>
      </c>
      <c s="33">
        <f>ROUND(ROUND(H245,2)*ROUND(G245,3),2)</f>
      </c>
      <c r="O245">
        <f>(I245*21)/100</f>
      </c>
      <c t="s">
        <v>23</v>
      </c>
    </row>
    <row r="246" spans="1:5" ht="12.75">
      <c r="A246" s="34" t="s">
        <v>50</v>
      </c>
      <c r="E246" s="35" t="s">
        <v>47</v>
      </c>
    </row>
    <row r="247" spans="1:5" ht="38.25">
      <c r="A247" s="36" t="s">
        <v>52</v>
      </c>
      <c r="E247" s="37" t="s">
        <v>650</v>
      </c>
    </row>
    <row r="248" spans="1:5" ht="25.5">
      <c r="A248" t="s">
        <v>53</v>
      </c>
      <c r="E248" s="35" t="s">
        <v>451</v>
      </c>
    </row>
    <row r="249" spans="1:16" ht="12.75">
      <c r="A249" s="25" t="s">
        <v>45</v>
      </c>
      <c s="29" t="s">
        <v>424</v>
      </c>
      <c s="29" t="s">
        <v>466</v>
      </c>
      <c s="25" t="s">
        <v>47</v>
      </c>
      <c s="30" t="s">
        <v>467</v>
      </c>
      <c s="31" t="s">
        <v>72</v>
      </c>
      <c s="32">
        <v>1</v>
      </c>
      <c s="33">
        <v>0</v>
      </c>
      <c s="33">
        <f>ROUND(ROUND(H249,2)*ROUND(G249,3),2)</f>
      </c>
      <c r="O249">
        <f>(I249*21)/100</f>
      </c>
      <c t="s">
        <v>23</v>
      </c>
    </row>
    <row r="250" spans="1:5" ht="12.75">
      <c r="A250" s="34" t="s">
        <v>50</v>
      </c>
      <c r="E250" s="35" t="s">
        <v>47</v>
      </c>
    </row>
    <row r="251" spans="1:5" ht="38.25">
      <c r="A251" s="36" t="s">
        <v>52</v>
      </c>
      <c r="E251" s="37" t="s">
        <v>651</v>
      </c>
    </row>
    <row r="252" spans="1:5" ht="25.5">
      <c r="A252" t="s">
        <v>53</v>
      </c>
      <c r="E252" s="35" t="s">
        <v>451</v>
      </c>
    </row>
    <row r="253" spans="1:16" ht="25.5">
      <c r="A253" s="25" t="s">
        <v>45</v>
      </c>
      <c s="29" t="s">
        <v>429</v>
      </c>
      <c s="29" t="s">
        <v>470</v>
      </c>
      <c s="25" t="s">
        <v>47</v>
      </c>
      <c s="30" t="s">
        <v>471</v>
      </c>
      <c s="31" t="s">
        <v>72</v>
      </c>
      <c s="32">
        <v>8</v>
      </c>
      <c s="33">
        <v>0</v>
      </c>
      <c s="33">
        <f>ROUND(ROUND(H253,2)*ROUND(G253,3),2)</f>
      </c>
      <c r="O253">
        <f>(I253*21)/100</f>
      </c>
      <c t="s">
        <v>23</v>
      </c>
    </row>
    <row r="254" spans="1:5" ht="12.75">
      <c r="A254" s="34" t="s">
        <v>50</v>
      </c>
      <c r="E254" s="35" t="s">
        <v>47</v>
      </c>
    </row>
    <row r="255" spans="1:5" ht="38.25">
      <c r="A255" s="36" t="s">
        <v>52</v>
      </c>
      <c r="E255" s="37" t="s">
        <v>652</v>
      </c>
    </row>
    <row r="256" spans="1:5" ht="25.5">
      <c r="A256" t="s">
        <v>53</v>
      </c>
      <c r="E256" s="35" t="s">
        <v>473</v>
      </c>
    </row>
    <row r="257" spans="1:16" ht="25.5">
      <c r="A257" s="25" t="s">
        <v>45</v>
      </c>
      <c s="29" t="s">
        <v>435</v>
      </c>
      <c s="29" t="s">
        <v>479</v>
      </c>
      <c s="25" t="s">
        <v>47</v>
      </c>
      <c s="30" t="s">
        <v>480</v>
      </c>
      <c s="31" t="s">
        <v>117</v>
      </c>
      <c s="32">
        <v>407.416</v>
      </c>
      <c s="33">
        <v>0</v>
      </c>
      <c s="33">
        <f>ROUND(ROUND(H257,2)*ROUND(G257,3),2)</f>
      </c>
      <c r="O257">
        <f>(I257*21)/100</f>
      </c>
      <c t="s">
        <v>23</v>
      </c>
    </row>
    <row r="258" spans="1:5" ht="12.75">
      <c r="A258" s="34" t="s">
        <v>50</v>
      </c>
      <c r="E258" s="35" t="s">
        <v>481</v>
      </c>
    </row>
    <row r="259" spans="1:5" ht="51">
      <c r="A259" s="36" t="s">
        <v>52</v>
      </c>
      <c r="E259" s="37" t="s">
        <v>653</v>
      </c>
    </row>
    <row r="260" spans="1:5" ht="38.25">
      <c r="A260" t="s">
        <v>53</v>
      </c>
      <c r="E260" s="35" t="s">
        <v>483</v>
      </c>
    </row>
    <row r="261" spans="1:16" ht="25.5">
      <c r="A261" s="25" t="s">
        <v>45</v>
      </c>
      <c s="29" t="s">
        <v>438</v>
      </c>
      <c s="29" t="s">
        <v>485</v>
      </c>
      <c s="25" t="s">
        <v>47</v>
      </c>
      <c s="30" t="s">
        <v>486</v>
      </c>
      <c s="31" t="s">
        <v>117</v>
      </c>
      <c s="32">
        <v>11</v>
      </c>
      <c s="33">
        <v>0</v>
      </c>
      <c s="33">
        <f>ROUND(ROUND(H261,2)*ROUND(G261,3),2)</f>
      </c>
      <c r="O261">
        <f>(I261*21)/100</f>
      </c>
      <c t="s">
        <v>23</v>
      </c>
    </row>
    <row r="262" spans="1:5" ht="12.75">
      <c r="A262" s="34" t="s">
        <v>50</v>
      </c>
      <c r="E262" s="35" t="s">
        <v>47</v>
      </c>
    </row>
    <row r="263" spans="1:5" ht="51">
      <c r="A263" s="36" t="s">
        <v>52</v>
      </c>
      <c r="E263" s="37" t="s">
        <v>654</v>
      </c>
    </row>
    <row r="264" spans="1:5" ht="38.25">
      <c r="A264" t="s">
        <v>53</v>
      </c>
      <c r="E264" s="35" t="s">
        <v>483</v>
      </c>
    </row>
    <row r="265" spans="1:16" ht="12.75">
      <c r="A265" s="25" t="s">
        <v>45</v>
      </c>
      <c s="29" t="s">
        <v>443</v>
      </c>
      <c s="29" t="s">
        <v>489</v>
      </c>
      <c s="25" t="s">
        <v>47</v>
      </c>
      <c s="30" t="s">
        <v>490</v>
      </c>
      <c s="31" t="s">
        <v>117</v>
      </c>
      <c s="32">
        <v>334.5</v>
      </c>
      <c s="33">
        <v>0</v>
      </c>
      <c s="33">
        <f>ROUND(ROUND(H265,2)*ROUND(G265,3),2)</f>
      </c>
      <c r="O265">
        <f>(I265*21)/100</f>
      </c>
      <c t="s">
        <v>23</v>
      </c>
    </row>
    <row r="266" spans="1:5" ht="12.75">
      <c r="A266" s="34" t="s">
        <v>50</v>
      </c>
      <c r="E266" s="35" t="s">
        <v>47</v>
      </c>
    </row>
    <row r="267" spans="1:5" ht="127.5">
      <c r="A267" s="36" t="s">
        <v>52</v>
      </c>
      <c r="E267" s="37" t="s">
        <v>655</v>
      </c>
    </row>
    <row r="268" spans="1:5" ht="38.25">
      <c r="A268" t="s">
        <v>53</v>
      </c>
      <c r="E268" s="35" t="s">
        <v>492</v>
      </c>
    </row>
    <row r="269" spans="1:16" ht="12.75">
      <c r="A269" s="25" t="s">
        <v>45</v>
      </c>
      <c s="29" t="s">
        <v>446</v>
      </c>
      <c s="29" t="s">
        <v>494</v>
      </c>
      <c s="25" t="s">
        <v>47</v>
      </c>
      <c s="30" t="s">
        <v>495</v>
      </c>
      <c s="31" t="s">
        <v>123</v>
      </c>
      <c s="32">
        <v>86</v>
      </c>
      <c s="33">
        <v>0</v>
      </c>
      <c s="33">
        <f>ROUND(ROUND(H269,2)*ROUND(G269,3),2)</f>
      </c>
      <c r="O269">
        <f>(I269*21)/100</f>
      </c>
      <c t="s">
        <v>23</v>
      </c>
    </row>
    <row r="270" spans="1:5" ht="12.75">
      <c r="A270" s="34" t="s">
        <v>50</v>
      </c>
      <c r="E270" s="35" t="s">
        <v>496</v>
      </c>
    </row>
    <row r="271" spans="1:5" ht="38.25">
      <c r="A271" s="36" t="s">
        <v>52</v>
      </c>
      <c r="E271" s="37" t="s">
        <v>656</v>
      </c>
    </row>
    <row r="272" spans="1:5" ht="51">
      <c r="A272" t="s">
        <v>53</v>
      </c>
      <c r="E272" s="35" t="s">
        <v>498</v>
      </c>
    </row>
    <row r="273" spans="1:16" ht="12.75">
      <c r="A273" s="25" t="s">
        <v>45</v>
      </c>
      <c s="29" t="s">
        <v>452</v>
      </c>
      <c s="29" t="s">
        <v>657</v>
      </c>
      <c s="25" t="s">
        <v>47</v>
      </c>
      <c s="30" t="s">
        <v>658</v>
      </c>
      <c s="31" t="s">
        <v>72</v>
      </c>
      <c s="32">
        <v>2</v>
      </c>
      <c s="33">
        <v>0</v>
      </c>
      <c s="33">
        <f>ROUND(ROUND(H273,2)*ROUND(G273,3),2)</f>
      </c>
      <c r="O273">
        <f>(I273*21)/100</f>
      </c>
      <c t="s">
        <v>23</v>
      </c>
    </row>
    <row r="274" spans="1:5" ht="12.75">
      <c r="A274" s="34" t="s">
        <v>50</v>
      </c>
      <c r="E274" s="35" t="s">
        <v>47</v>
      </c>
    </row>
    <row r="275" spans="1:5" ht="12.75">
      <c r="A275" s="36" t="s">
        <v>52</v>
      </c>
      <c r="E275" s="37" t="s">
        <v>659</v>
      </c>
    </row>
    <row r="276" spans="1:5" ht="409.5">
      <c r="A276" t="s">
        <v>53</v>
      </c>
      <c r="E276" s="35" t="s">
        <v>660</v>
      </c>
    </row>
    <row r="277" spans="1:16" ht="12.75">
      <c r="A277" s="25" t="s">
        <v>45</v>
      </c>
      <c s="29" t="s">
        <v>457</v>
      </c>
      <c s="29" t="s">
        <v>500</v>
      </c>
      <c s="25" t="s">
        <v>47</v>
      </c>
      <c s="30" t="s">
        <v>501</v>
      </c>
      <c s="31" t="s">
        <v>123</v>
      </c>
      <c s="32">
        <v>31.3</v>
      </c>
      <c s="33">
        <v>0</v>
      </c>
      <c s="33">
        <f>ROUND(ROUND(H277,2)*ROUND(G277,3),2)</f>
      </c>
      <c r="O277">
        <f>(I277*21)/100</f>
      </c>
      <c t="s">
        <v>23</v>
      </c>
    </row>
    <row r="278" spans="1:5" ht="12.75">
      <c r="A278" s="34" t="s">
        <v>50</v>
      </c>
      <c r="E278" s="35" t="s">
        <v>47</v>
      </c>
    </row>
    <row r="279" spans="1:5" ht="12.75">
      <c r="A279" s="36" t="s">
        <v>52</v>
      </c>
      <c r="E279" s="37" t="s">
        <v>661</v>
      </c>
    </row>
    <row r="280" spans="1:5" ht="63.75">
      <c r="A280" t="s">
        <v>53</v>
      </c>
      <c r="E280" s="35" t="s">
        <v>503</v>
      </c>
    </row>
    <row r="281" spans="1:16" ht="12.75">
      <c r="A281" s="25" t="s">
        <v>45</v>
      </c>
      <c s="29" t="s">
        <v>461</v>
      </c>
      <c s="29" t="s">
        <v>662</v>
      </c>
      <c s="25" t="s">
        <v>47</v>
      </c>
      <c s="30" t="s">
        <v>663</v>
      </c>
      <c s="31" t="s">
        <v>123</v>
      </c>
      <c s="32">
        <v>22.6</v>
      </c>
      <c s="33">
        <v>0</v>
      </c>
      <c s="33">
        <f>ROUND(ROUND(H281,2)*ROUND(G281,3),2)</f>
      </c>
      <c r="O281">
        <f>(I281*21)/100</f>
      </c>
      <c t="s">
        <v>23</v>
      </c>
    </row>
    <row r="282" spans="1:5" ht="12.75">
      <c r="A282" s="34" t="s">
        <v>50</v>
      </c>
      <c r="E282" s="35" t="s">
        <v>47</v>
      </c>
    </row>
    <row r="283" spans="1:5" ht="12.75">
      <c r="A283" s="36" t="s">
        <v>52</v>
      </c>
      <c r="E283" s="37" t="s">
        <v>664</v>
      </c>
    </row>
    <row r="284" spans="1:5" ht="63.75">
      <c r="A284" t="s">
        <v>53</v>
      </c>
      <c r="E284" s="35" t="s">
        <v>503</v>
      </c>
    </row>
    <row r="285" spans="1:16" ht="12.75">
      <c r="A285" s="25" t="s">
        <v>45</v>
      </c>
      <c s="29" t="s">
        <v>465</v>
      </c>
      <c s="29" t="s">
        <v>511</v>
      </c>
      <c s="25" t="s">
        <v>47</v>
      </c>
      <c s="30" t="s">
        <v>512</v>
      </c>
      <c s="31" t="s">
        <v>123</v>
      </c>
      <c s="32">
        <v>86</v>
      </c>
      <c s="33">
        <v>0</v>
      </c>
      <c s="33">
        <f>ROUND(ROUND(H285,2)*ROUND(G285,3),2)</f>
      </c>
      <c r="O285">
        <f>(I285*21)/100</f>
      </c>
      <c t="s">
        <v>23</v>
      </c>
    </row>
    <row r="286" spans="1:5" ht="38.25">
      <c r="A286" s="34" t="s">
        <v>50</v>
      </c>
      <c r="E286" s="35" t="s">
        <v>513</v>
      </c>
    </row>
    <row r="287" spans="1:5" ht="51">
      <c r="A287" s="36" t="s">
        <v>52</v>
      </c>
      <c r="E287" s="37" t="s">
        <v>539</v>
      </c>
    </row>
    <row r="288" spans="1:5" ht="38.25">
      <c r="A288" t="s">
        <v>53</v>
      </c>
      <c r="E288" s="35" t="s">
        <v>514</v>
      </c>
    </row>
    <row r="289" spans="1:16" ht="12.75">
      <c r="A289" s="25" t="s">
        <v>45</v>
      </c>
      <c s="29" t="s">
        <v>469</v>
      </c>
      <c s="29" t="s">
        <v>516</v>
      </c>
      <c s="25" t="s">
        <v>47</v>
      </c>
      <c s="30" t="s">
        <v>517</v>
      </c>
      <c s="31" t="s">
        <v>123</v>
      </c>
      <c s="32">
        <v>28</v>
      </c>
      <c s="33">
        <v>0</v>
      </c>
      <c s="33">
        <f>ROUND(ROUND(H289,2)*ROUND(G289,3),2)</f>
      </c>
      <c r="O289">
        <f>(I289*21)/100</f>
      </c>
      <c t="s">
        <v>23</v>
      </c>
    </row>
    <row r="290" spans="1:5" ht="25.5">
      <c r="A290" s="34" t="s">
        <v>50</v>
      </c>
      <c r="E290" s="35" t="s">
        <v>518</v>
      </c>
    </row>
    <row r="291" spans="1:5" ht="38.25">
      <c r="A291" s="36" t="s">
        <v>52</v>
      </c>
      <c r="E291" s="37" t="s">
        <v>519</v>
      </c>
    </row>
    <row r="292" spans="1:5" ht="89.25">
      <c r="A292" t="s">
        <v>53</v>
      </c>
      <c r="E292" s="35" t="s">
        <v>520</v>
      </c>
    </row>
    <row r="293" spans="1:16" ht="12.75">
      <c r="A293" s="25" t="s">
        <v>45</v>
      </c>
      <c s="29" t="s">
        <v>474</v>
      </c>
      <c s="29" t="s">
        <v>665</v>
      </c>
      <c s="25" t="s">
        <v>47</v>
      </c>
      <c s="30" t="s">
        <v>666</v>
      </c>
      <c s="31" t="s">
        <v>123</v>
      </c>
      <c s="32">
        <v>95</v>
      </c>
      <c s="33">
        <v>0</v>
      </c>
      <c s="33">
        <f>ROUND(ROUND(H293,2)*ROUND(G293,3),2)</f>
      </c>
      <c r="O293">
        <f>(I293*21)/100</f>
      </c>
      <c t="s">
        <v>23</v>
      </c>
    </row>
    <row r="294" spans="1:5" ht="38.25">
      <c r="A294" s="34" t="s">
        <v>50</v>
      </c>
      <c r="E294" s="35" t="s">
        <v>667</v>
      </c>
    </row>
    <row r="295" spans="1:5" ht="12.75">
      <c r="A295" s="36" t="s">
        <v>52</v>
      </c>
      <c r="E295" s="37" t="s">
        <v>668</v>
      </c>
    </row>
    <row r="296" spans="1:5" ht="114.75">
      <c r="A296" t="s">
        <v>53</v>
      </c>
      <c r="E296" s="35" t="s">
        <v>669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0+O8+O45+O58+O75+O108+O117</f>
      </c>
      <c t="s">
        <v>22</v>
      </c>
    </row>
    <row r="3" spans="1:16" ht="15" customHeight="1">
      <c r="A3" t="s">
        <v>12</v>
      </c>
      <c s="12" t="s">
        <v>14</v>
      </c>
      <c s="13" t="s">
        <v>15</v>
      </c>
      <c s="1"/>
      <c s="14" t="s">
        <v>16</v>
      </c>
      <c s="1"/>
      <c s="9"/>
      <c s="8" t="s">
        <v>670</v>
      </c>
      <c s="38">
        <f>0+I8+I45+I58+I75+I108+I117</f>
      </c>
      <c r="O3" t="s">
        <v>19</v>
      </c>
      <c t="s">
        <v>23</v>
      </c>
    </row>
    <row r="4" spans="1:16" ht="15" customHeight="1">
      <c r="A4" t="s">
        <v>17</v>
      </c>
      <c s="16" t="s">
        <v>18</v>
      </c>
      <c s="17" t="s">
        <v>670</v>
      </c>
      <c s="6"/>
      <c s="18" t="s">
        <v>671</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10.165</v>
      </c>
      <c s="33">
        <v>0</v>
      </c>
      <c s="33">
        <f>ROUND(ROUND(H9,2)*ROUND(G9,3),2)</f>
      </c>
      <c r="O9">
        <f>(I9*21)/100</f>
      </c>
      <c t="s">
        <v>23</v>
      </c>
    </row>
    <row r="10" spans="1:5" ht="12.75">
      <c r="A10" s="34" t="s">
        <v>50</v>
      </c>
      <c r="E10" s="35" t="s">
        <v>672</v>
      </c>
    </row>
    <row r="11" spans="1:5" ht="12.75">
      <c r="A11" s="36" t="s">
        <v>52</v>
      </c>
      <c r="E11" s="37" t="s">
        <v>673</v>
      </c>
    </row>
    <row r="12" spans="1:5" ht="306">
      <c r="A12" t="s">
        <v>53</v>
      </c>
      <c r="E12" s="35" t="s">
        <v>137</v>
      </c>
    </row>
    <row r="13" spans="1:16" ht="12.75">
      <c r="A13" s="25" t="s">
        <v>45</v>
      </c>
      <c s="29" t="s">
        <v>23</v>
      </c>
      <c s="29" t="s">
        <v>133</v>
      </c>
      <c s="25" t="s">
        <v>23</v>
      </c>
      <c s="30" t="s">
        <v>134</v>
      </c>
      <c s="31" t="s">
        <v>129</v>
      </c>
      <c s="32">
        <v>9.936</v>
      </c>
      <c s="33">
        <v>0</v>
      </c>
      <c s="33">
        <f>ROUND(ROUND(H13,2)*ROUND(G13,3),2)</f>
      </c>
      <c r="O13">
        <f>(I13*21)/100</f>
      </c>
      <c t="s">
        <v>23</v>
      </c>
    </row>
    <row r="14" spans="1:5" ht="12.75">
      <c r="A14" s="34" t="s">
        <v>50</v>
      </c>
      <c r="E14" s="35" t="s">
        <v>138</v>
      </c>
    </row>
    <row r="15" spans="1:5" ht="12.75">
      <c r="A15" s="36" t="s">
        <v>52</v>
      </c>
      <c r="E15" s="37" t="s">
        <v>674</v>
      </c>
    </row>
    <row r="16" spans="1:5" ht="306">
      <c r="A16" t="s">
        <v>53</v>
      </c>
      <c r="E16" s="35" t="s">
        <v>137</v>
      </c>
    </row>
    <row r="17" spans="1:16" ht="12.75">
      <c r="A17" s="25" t="s">
        <v>45</v>
      </c>
      <c s="29" t="s">
        <v>22</v>
      </c>
      <c s="29" t="s">
        <v>140</v>
      </c>
      <c s="25" t="s">
        <v>47</v>
      </c>
      <c s="30" t="s">
        <v>141</v>
      </c>
      <c s="31" t="s">
        <v>129</v>
      </c>
      <c s="32">
        <v>10.165</v>
      </c>
      <c s="33">
        <v>0</v>
      </c>
      <c s="33">
        <f>ROUND(ROUND(H17,2)*ROUND(G17,3),2)</f>
      </c>
      <c r="O17">
        <f>(I17*21)/100</f>
      </c>
      <c t="s">
        <v>23</v>
      </c>
    </row>
    <row r="18" spans="1:5" ht="76.5">
      <c r="A18" s="34" t="s">
        <v>50</v>
      </c>
      <c r="E18" s="35" t="s">
        <v>130</v>
      </c>
    </row>
    <row r="19" spans="1:5" ht="12.75">
      <c r="A19" s="36" t="s">
        <v>52</v>
      </c>
      <c r="E19" s="37" t="s">
        <v>675</v>
      </c>
    </row>
    <row r="20" spans="1:5" ht="318.75">
      <c r="A20" t="s">
        <v>53</v>
      </c>
      <c r="E20" s="35" t="s">
        <v>143</v>
      </c>
    </row>
    <row r="21" spans="1:16" ht="12.75">
      <c r="A21" s="25" t="s">
        <v>45</v>
      </c>
      <c s="29" t="s">
        <v>33</v>
      </c>
      <c s="29" t="s">
        <v>149</v>
      </c>
      <c s="25" t="s">
        <v>47</v>
      </c>
      <c s="30" t="s">
        <v>150</v>
      </c>
      <c s="31" t="s">
        <v>129</v>
      </c>
      <c s="32">
        <v>45</v>
      </c>
      <c s="33">
        <v>0</v>
      </c>
      <c s="33">
        <f>ROUND(ROUND(H21,2)*ROUND(G21,3),2)</f>
      </c>
      <c r="O21">
        <f>(I21*21)/100</f>
      </c>
      <c t="s">
        <v>23</v>
      </c>
    </row>
    <row r="22" spans="1:5" ht="12.75">
      <c r="A22" s="34" t="s">
        <v>50</v>
      </c>
      <c r="E22" s="35" t="s">
        <v>47</v>
      </c>
    </row>
    <row r="23" spans="1:5" ht="12.75">
      <c r="A23" s="36" t="s">
        <v>52</v>
      </c>
      <c r="E23" s="37" t="s">
        <v>676</v>
      </c>
    </row>
    <row r="24" spans="1:5" ht="267.75">
      <c r="A24" t="s">
        <v>53</v>
      </c>
      <c r="E24" s="35" t="s">
        <v>148</v>
      </c>
    </row>
    <row r="25" spans="1:16" ht="12.75">
      <c r="A25" s="25" t="s">
        <v>45</v>
      </c>
      <c s="29" t="s">
        <v>35</v>
      </c>
      <c s="29" t="s">
        <v>156</v>
      </c>
      <c s="25" t="s">
        <v>47</v>
      </c>
      <c s="30" t="s">
        <v>157</v>
      </c>
      <c s="31" t="s">
        <v>129</v>
      </c>
      <c s="32">
        <v>10.165</v>
      </c>
      <c s="33">
        <v>0</v>
      </c>
      <c s="33">
        <f>ROUND(ROUND(H25,2)*ROUND(G25,3),2)</f>
      </c>
      <c r="O25">
        <f>(I25*21)/100</f>
      </c>
      <c t="s">
        <v>23</v>
      </c>
    </row>
    <row r="26" spans="1:5" ht="12.75">
      <c r="A26" s="34" t="s">
        <v>50</v>
      </c>
      <c r="E26" s="35" t="s">
        <v>158</v>
      </c>
    </row>
    <row r="27" spans="1:5" ht="12.75">
      <c r="A27" s="36" t="s">
        <v>52</v>
      </c>
      <c r="E27" s="37" t="s">
        <v>673</v>
      </c>
    </row>
    <row r="28" spans="1:5" ht="191.25">
      <c r="A28" t="s">
        <v>53</v>
      </c>
      <c r="E28" s="35" t="s">
        <v>160</v>
      </c>
    </row>
    <row r="29" spans="1:16" ht="12.75">
      <c r="A29" s="25" t="s">
        <v>45</v>
      </c>
      <c s="29" t="s">
        <v>37</v>
      </c>
      <c s="29" t="s">
        <v>161</v>
      </c>
      <c s="25" t="s">
        <v>47</v>
      </c>
      <c s="30" t="s">
        <v>162</v>
      </c>
      <c s="31" t="s">
        <v>129</v>
      </c>
      <c s="32">
        <v>79.1</v>
      </c>
      <c s="33">
        <v>0</v>
      </c>
      <c s="33">
        <f>ROUND(ROUND(H29,2)*ROUND(G29,3),2)</f>
      </c>
      <c r="O29">
        <f>(I29*21)/100</f>
      </c>
      <c t="s">
        <v>23</v>
      </c>
    </row>
    <row r="30" spans="1:5" ht="12.75">
      <c r="A30" s="34" t="s">
        <v>50</v>
      </c>
      <c r="E30" s="35" t="s">
        <v>47</v>
      </c>
    </row>
    <row r="31" spans="1:5" ht="12.75">
      <c r="A31" s="36" t="s">
        <v>52</v>
      </c>
      <c r="E31" s="37" t="s">
        <v>677</v>
      </c>
    </row>
    <row r="32" spans="1:5" ht="267.75">
      <c r="A32" t="s">
        <v>53</v>
      </c>
      <c r="E32" s="35" t="s">
        <v>148</v>
      </c>
    </row>
    <row r="33" spans="1:16" ht="12.75">
      <c r="A33" s="25" t="s">
        <v>45</v>
      </c>
      <c s="29" t="s">
        <v>74</v>
      </c>
      <c s="29" t="s">
        <v>174</v>
      </c>
      <c s="25" t="s">
        <v>47</v>
      </c>
      <c s="30" t="s">
        <v>175</v>
      </c>
      <c s="31" t="s">
        <v>129</v>
      </c>
      <c s="32">
        <v>12.325</v>
      </c>
      <c s="33">
        <v>0</v>
      </c>
      <c s="33">
        <f>ROUND(ROUND(H33,2)*ROUND(G33,3),2)</f>
      </c>
      <c r="O33">
        <f>(I33*21)/100</f>
      </c>
      <c t="s">
        <v>23</v>
      </c>
    </row>
    <row r="34" spans="1:5" ht="12.75">
      <c r="A34" s="34" t="s">
        <v>50</v>
      </c>
      <c r="E34" s="35" t="s">
        <v>292</v>
      </c>
    </row>
    <row r="35" spans="1:5" ht="12.75">
      <c r="A35" s="36" t="s">
        <v>52</v>
      </c>
      <c r="E35" s="37" t="s">
        <v>678</v>
      </c>
    </row>
    <row r="36" spans="1:5" ht="293.25">
      <c r="A36" t="s">
        <v>53</v>
      </c>
      <c r="E36" s="35" t="s">
        <v>178</v>
      </c>
    </row>
    <row r="37" spans="1:16" ht="12.75">
      <c r="A37" s="25" t="s">
        <v>45</v>
      </c>
      <c s="29" t="s">
        <v>79</v>
      </c>
      <c s="29" t="s">
        <v>186</v>
      </c>
      <c s="25" t="s">
        <v>47</v>
      </c>
      <c s="30" t="s">
        <v>187</v>
      </c>
      <c s="31" t="s">
        <v>129</v>
      </c>
      <c s="32">
        <v>9.936</v>
      </c>
      <c s="33">
        <v>0</v>
      </c>
      <c s="33">
        <f>ROUND(ROUND(H37,2)*ROUND(G37,3),2)</f>
      </c>
      <c r="O37">
        <f>(I37*21)/100</f>
      </c>
      <c t="s">
        <v>23</v>
      </c>
    </row>
    <row r="38" spans="1:5" ht="12.75">
      <c r="A38" s="34" t="s">
        <v>50</v>
      </c>
      <c r="E38" s="35" t="s">
        <v>188</v>
      </c>
    </row>
    <row r="39" spans="1:5" ht="12.75">
      <c r="A39" s="36" t="s">
        <v>52</v>
      </c>
      <c r="E39" s="37" t="s">
        <v>679</v>
      </c>
    </row>
    <row r="40" spans="1:5" ht="38.25">
      <c r="A40" t="s">
        <v>53</v>
      </c>
      <c r="E40" s="35" t="s">
        <v>190</v>
      </c>
    </row>
    <row r="41" spans="1:16" ht="12.75">
      <c r="A41" s="25" t="s">
        <v>45</v>
      </c>
      <c s="29" t="s">
        <v>91</v>
      </c>
      <c s="29" t="s">
        <v>228</v>
      </c>
      <c s="25" t="s">
        <v>47</v>
      </c>
      <c s="30" t="s">
        <v>229</v>
      </c>
      <c s="31" t="s">
        <v>117</v>
      </c>
      <c s="32">
        <v>170</v>
      </c>
      <c s="33">
        <v>0</v>
      </c>
      <c s="33">
        <f>ROUND(ROUND(H41,2)*ROUND(G41,3),2)</f>
      </c>
      <c r="O41">
        <f>(I41*21)/100</f>
      </c>
      <c t="s">
        <v>23</v>
      </c>
    </row>
    <row r="42" spans="1:5" ht="12.75">
      <c r="A42" s="34" t="s">
        <v>50</v>
      </c>
      <c r="E42" s="35" t="s">
        <v>47</v>
      </c>
    </row>
    <row r="43" spans="1:5" ht="12.75">
      <c r="A43" s="36" t="s">
        <v>52</v>
      </c>
      <c r="E43" s="37" t="s">
        <v>680</v>
      </c>
    </row>
    <row r="44" spans="1:5" ht="38.25">
      <c r="A44" t="s">
        <v>53</v>
      </c>
      <c r="E44" s="35" t="s">
        <v>232</v>
      </c>
    </row>
    <row r="45" spans="1:18" ht="12.75" customHeight="1">
      <c r="A45" s="6" t="s">
        <v>43</v>
      </c>
      <c s="6"/>
      <c s="40" t="s">
        <v>23</v>
      </c>
      <c s="6"/>
      <c s="27" t="s">
        <v>196</v>
      </c>
      <c s="6"/>
      <c s="6"/>
      <c s="6"/>
      <c s="41">
        <f>0+Q45</f>
      </c>
      <c r="O45">
        <f>0+R45</f>
      </c>
      <c r="Q45">
        <f>0+I46+I50+I54</f>
      </c>
      <c>
        <f>0+O46+O50+O54</f>
      </c>
    </row>
    <row r="46" spans="1:16" ht="12.75">
      <c r="A46" s="25" t="s">
        <v>45</v>
      </c>
      <c s="29" t="s">
        <v>40</v>
      </c>
      <c s="29" t="s">
        <v>198</v>
      </c>
      <c s="25" t="s">
        <v>47</v>
      </c>
      <c s="30" t="s">
        <v>199</v>
      </c>
      <c s="31" t="s">
        <v>117</v>
      </c>
      <c s="32">
        <v>46.2</v>
      </c>
      <c s="33">
        <v>0</v>
      </c>
      <c s="33">
        <f>ROUND(ROUND(H46,2)*ROUND(G46,3),2)</f>
      </c>
      <c r="O46">
        <f>(I46*21)/100</f>
      </c>
      <c t="s">
        <v>23</v>
      </c>
    </row>
    <row r="47" spans="1:5" ht="12.75">
      <c r="A47" s="34" t="s">
        <v>50</v>
      </c>
      <c r="E47" s="35" t="s">
        <v>567</v>
      </c>
    </row>
    <row r="48" spans="1:5" ht="12.75">
      <c r="A48" s="36" t="s">
        <v>52</v>
      </c>
      <c r="E48" s="37" t="s">
        <v>681</v>
      </c>
    </row>
    <row r="49" spans="1:5" ht="25.5">
      <c r="A49" t="s">
        <v>53</v>
      </c>
      <c r="E49" s="35" t="s">
        <v>202</v>
      </c>
    </row>
    <row r="50" spans="1:16" ht="12.75">
      <c r="A50" s="25" t="s">
        <v>45</v>
      </c>
      <c s="29" t="s">
        <v>42</v>
      </c>
      <c s="29" t="s">
        <v>569</v>
      </c>
      <c s="25" t="s">
        <v>47</v>
      </c>
      <c s="30" t="s">
        <v>570</v>
      </c>
      <c s="31" t="s">
        <v>123</v>
      </c>
      <c s="32">
        <v>27</v>
      </c>
      <c s="33">
        <v>0</v>
      </c>
      <c s="33">
        <f>ROUND(ROUND(H50,2)*ROUND(G50,3),2)</f>
      </c>
      <c r="O50">
        <f>(I50*21)/100</f>
      </c>
      <c t="s">
        <v>23</v>
      </c>
    </row>
    <row r="51" spans="1:5" ht="12.75">
      <c r="A51" s="34" t="s">
        <v>50</v>
      </c>
      <c r="E51" s="35" t="s">
        <v>682</v>
      </c>
    </row>
    <row r="52" spans="1:5" ht="12.75">
      <c r="A52" s="36" t="s">
        <v>52</v>
      </c>
      <c r="E52" s="37" t="s">
        <v>683</v>
      </c>
    </row>
    <row r="53" spans="1:5" ht="165.75">
      <c r="A53" t="s">
        <v>53</v>
      </c>
      <c r="E53" s="35" t="s">
        <v>573</v>
      </c>
    </row>
    <row r="54" spans="1:16" ht="25.5">
      <c r="A54" s="25" t="s">
        <v>45</v>
      </c>
      <c s="29" t="s">
        <v>96</v>
      </c>
      <c s="29" t="s">
        <v>234</v>
      </c>
      <c s="25" t="s">
        <v>47</v>
      </c>
      <c s="30" t="s">
        <v>235</v>
      </c>
      <c s="31" t="s">
        <v>117</v>
      </c>
      <c s="32">
        <v>170</v>
      </c>
      <c s="33">
        <v>0</v>
      </c>
      <c s="33">
        <f>ROUND(ROUND(H54,2)*ROUND(G54,3),2)</f>
      </c>
      <c r="O54">
        <f>(I54*21)/100</f>
      </c>
      <c t="s">
        <v>23</v>
      </c>
    </row>
    <row r="55" spans="1:5" ht="12.75">
      <c r="A55" s="34" t="s">
        <v>50</v>
      </c>
      <c r="E55" s="35" t="s">
        <v>236</v>
      </c>
    </row>
    <row r="56" spans="1:5" ht="12.75">
      <c r="A56" s="36" t="s">
        <v>52</v>
      </c>
      <c r="E56" s="37" t="s">
        <v>680</v>
      </c>
    </row>
    <row r="57" spans="1:5" ht="38.25">
      <c r="A57" t="s">
        <v>53</v>
      </c>
      <c r="E57" s="35" t="s">
        <v>237</v>
      </c>
    </row>
    <row r="58" spans="1:18" ht="12.75" customHeight="1">
      <c r="A58" s="6" t="s">
        <v>43</v>
      </c>
      <c s="6"/>
      <c s="40" t="s">
        <v>33</v>
      </c>
      <c s="6"/>
      <c s="27" t="s">
        <v>278</v>
      </c>
      <c s="6"/>
      <c s="6"/>
      <c s="6"/>
      <c s="41">
        <f>0+Q58</f>
      </c>
      <c r="O58">
        <f>0+R58</f>
      </c>
      <c r="Q58">
        <f>0+I59+I63+I67+I71</f>
      </c>
      <c>
        <f>0+O59+O63+O67+O71</f>
      </c>
    </row>
    <row r="59" spans="1:16" ht="12.75">
      <c r="A59" s="25" t="s">
        <v>45</v>
      </c>
      <c s="29" t="s">
        <v>101</v>
      </c>
      <c s="29" t="s">
        <v>285</v>
      </c>
      <c s="25" t="s">
        <v>47</v>
      </c>
      <c s="30" t="s">
        <v>286</v>
      </c>
      <c s="31" t="s">
        <v>129</v>
      </c>
      <c s="32">
        <v>4.852</v>
      </c>
      <c s="33">
        <v>0</v>
      </c>
      <c s="33">
        <f>ROUND(ROUND(H59,2)*ROUND(G59,3),2)</f>
      </c>
      <c r="O59">
        <f>(I59*21)/100</f>
      </c>
      <c t="s">
        <v>23</v>
      </c>
    </row>
    <row r="60" spans="1:5" ht="12.75">
      <c r="A60" s="34" t="s">
        <v>50</v>
      </c>
      <c r="E60" s="35" t="s">
        <v>47</v>
      </c>
    </row>
    <row r="61" spans="1:5" ht="38.25">
      <c r="A61" s="36" t="s">
        <v>52</v>
      </c>
      <c r="E61" s="37" t="s">
        <v>684</v>
      </c>
    </row>
    <row r="62" spans="1:5" ht="369.75">
      <c r="A62" t="s">
        <v>53</v>
      </c>
      <c r="E62" s="35" t="s">
        <v>273</v>
      </c>
    </row>
    <row r="63" spans="1:16" ht="12.75">
      <c r="A63" s="25" t="s">
        <v>45</v>
      </c>
      <c s="29" t="s">
        <v>168</v>
      </c>
      <c s="29" t="s">
        <v>290</v>
      </c>
      <c s="25" t="s">
        <v>47</v>
      </c>
      <c s="30" t="s">
        <v>291</v>
      </c>
      <c s="31" t="s">
        <v>129</v>
      </c>
      <c s="32">
        <v>4.852</v>
      </c>
      <c s="33">
        <v>0</v>
      </c>
      <c s="33">
        <f>ROUND(ROUND(H63,2)*ROUND(G63,3),2)</f>
      </c>
      <c r="O63">
        <f>(I63*21)/100</f>
      </c>
      <c t="s">
        <v>23</v>
      </c>
    </row>
    <row r="64" spans="1:5" ht="12.75">
      <c r="A64" s="34" t="s">
        <v>50</v>
      </c>
      <c r="E64" s="35" t="s">
        <v>292</v>
      </c>
    </row>
    <row r="65" spans="1:5" ht="38.25">
      <c r="A65" s="36" t="s">
        <v>52</v>
      </c>
      <c r="E65" s="37" t="s">
        <v>684</v>
      </c>
    </row>
    <row r="66" spans="1:5" ht="38.25">
      <c r="A66" t="s">
        <v>53</v>
      </c>
      <c r="E66" s="35" t="s">
        <v>220</v>
      </c>
    </row>
    <row r="67" spans="1:16" ht="12.75">
      <c r="A67" s="25" t="s">
        <v>45</v>
      </c>
      <c s="29" t="s">
        <v>173</v>
      </c>
      <c s="29" t="s">
        <v>308</v>
      </c>
      <c s="25" t="s">
        <v>47</v>
      </c>
      <c s="30" t="s">
        <v>309</v>
      </c>
      <c s="31" t="s">
        <v>129</v>
      </c>
      <c s="32">
        <v>1.944</v>
      </c>
      <c s="33">
        <v>0</v>
      </c>
      <c s="33">
        <f>ROUND(ROUND(H67,2)*ROUND(G67,3),2)</f>
      </c>
      <c r="O67">
        <f>(I67*21)/100</f>
      </c>
      <c t="s">
        <v>23</v>
      </c>
    </row>
    <row r="68" spans="1:5" ht="12.75">
      <c r="A68" s="34" t="s">
        <v>50</v>
      </c>
      <c r="E68" s="35" t="s">
        <v>685</v>
      </c>
    </row>
    <row r="69" spans="1:5" ht="12.75">
      <c r="A69" s="36" t="s">
        <v>52</v>
      </c>
      <c r="E69" s="37" t="s">
        <v>686</v>
      </c>
    </row>
    <row r="70" spans="1:5" ht="102">
      <c r="A70" t="s">
        <v>53</v>
      </c>
      <c r="E70" s="35" t="s">
        <v>312</v>
      </c>
    </row>
    <row r="71" spans="1:16" ht="12.75">
      <c r="A71" s="25" t="s">
        <v>45</v>
      </c>
      <c s="29" t="s">
        <v>179</v>
      </c>
      <c s="29" t="s">
        <v>314</v>
      </c>
      <c s="25" t="s">
        <v>47</v>
      </c>
      <c s="30" t="s">
        <v>315</v>
      </c>
      <c s="31" t="s">
        <v>129</v>
      </c>
      <c s="32">
        <v>1.26</v>
      </c>
      <c s="33">
        <v>0</v>
      </c>
      <c s="33">
        <f>ROUND(ROUND(H71,2)*ROUND(G71,3),2)</f>
      </c>
      <c r="O71">
        <f>(I71*21)/100</f>
      </c>
      <c t="s">
        <v>23</v>
      </c>
    </row>
    <row r="72" spans="1:5" ht="12.75">
      <c r="A72" s="34" t="s">
        <v>50</v>
      </c>
      <c r="E72" s="35" t="s">
        <v>316</v>
      </c>
    </row>
    <row r="73" spans="1:5" ht="38.25">
      <c r="A73" s="36" t="s">
        <v>52</v>
      </c>
      <c r="E73" s="37" t="s">
        <v>687</v>
      </c>
    </row>
    <row r="74" spans="1:5" ht="357">
      <c r="A74" t="s">
        <v>53</v>
      </c>
      <c r="E74" s="35" t="s">
        <v>318</v>
      </c>
    </row>
    <row r="75" spans="1:18" ht="12.75" customHeight="1">
      <c r="A75" s="6" t="s">
        <v>43</v>
      </c>
      <c s="6"/>
      <c s="40" t="s">
        <v>35</v>
      </c>
      <c s="6"/>
      <c s="27" t="s">
        <v>319</v>
      </c>
      <c s="6"/>
      <c s="6"/>
      <c s="6"/>
      <c s="41">
        <f>0+Q75</f>
      </c>
      <c r="O75">
        <f>0+R75</f>
      </c>
      <c r="Q75">
        <f>0+I76+I80+I84+I88+I92+I96+I100+I104</f>
      </c>
      <c>
        <f>0+O76+O80+O84+O88+O92+O96+O100+O104</f>
      </c>
    </row>
    <row r="76" spans="1:16" ht="12.75">
      <c r="A76" s="25" t="s">
        <v>45</v>
      </c>
      <c s="29" t="s">
        <v>185</v>
      </c>
      <c s="29" t="s">
        <v>688</v>
      </c>
      <c s="25" t="s">
        <v>47</v>
      </c>
      <c s="30" t="s">
        <v>689</v>
      </c>
      <c s="31" t="s">
        <v>117</v>
      </c>
      <c s="32">
        <v>117.54</v>
      </c>
      <c s="33">
        <v>0</v>
      </c>
      <c s="33">
        <f>ROUND(ROUND(H76,2)*ROUND(G76,3),2)</f>
      </c>
      <c r="O76">
        <f>(I76*21)/100</f>
      </c>
      <c t="s">
        <v>23</v>
      </c>
    </row>
    <row r="77" spans="1:5" ht="12.75">
      <c r="A77" s="34" t="s">
        <v>50</v>
      </c>
      <c r="E77" s="35" t="s">
        <v>690</v>
      </c>
    </row>
    <row r="78" spans="1:5" ht="12.75">
      <c r="A78" s="36" t="s">
        <v>52</v>
      </c>
      <c r="E78" s="37" t="s">
        <v>691</v>
      </c>
    </row>
    <row r="79" spans="1:5" ht="51">
      <c r="A79" t="s">
        <v>53</v>
      </c>
      <c r="E79" s="35" t="s">
        <v>331</v>
      </c>
    </row>
    <row r="80" spans="1:16" ht="12.75">
      <c r="A80" s="25" t="s">
        <v>45</v>
      </c>
      <c s="29" t="s">
        <v>191</v>
      </c>
      <c s="29" t="s">
        <v>692</v>
      </c>
      <c s="25" t="s">
        <v>47</v>
      </c>
      <c s="30" t="s">
        <v>693</v>
      </c>
      <c s="31" t="s">
        <v>117</v>
      </c>
      <c s="32">
        <v>130.08</v>
      </c>
      <c s="33">
        <v>0</v>
      </c>
      <c s="33">
        <f>ROUND(ROUND(H80,2)*ROUND(G80,3),2)</f>
      </c>
      <c r="O80">
        <f>(I80*21)/100</f>
      </c>
      <c t="s">
        <v>23</v>
      </c>
    </row>
    <row r="81" spans="1:5" ht="12.75">
      <c r="A81" s="34" t="s">
        <v>50</v>
      </c>
      <c r="E81" s="35" t="s">
        <v>694</v>
      </c>
    </row>
    <row r="82" spans="1:5" ht="12.75">
      <c r="A82" s="36" t="s">
        <v>52</v>
      </c>
      <c r="E82" s="37" t="s">
        <v>695</v>
      </c>
    </row>
    <row r="83" spans="1:5" ht="51">
      <c r="A83" t="s">
        <v>53</v>
      </c>
      <c r="E83" s="35" t="s">
        <v>331</v>
      </c>
    </row>
    <row r="84" spans="1:16" ht="12.75">
      <c r="A84" s="25" t="s">
        <v>45</v>
      </c>
      <c s="29" t="s">
        <v>197</v>
      </c>
      <c s="29" t="s">
        <v>696</v>
      </c>
      <c s="25" t="s">
        <v>47</v>
      </c>
      <c s="30" t="s">
        <v>697</v>
      </c>
      <c s="31" t="s">
        <v>117</v>
      </c>
      <c s="32">
        <v>107.66</v>
      </c>
      <c s="33">
        <v>0</v>
      </c>
      <c s="33">
        <f>ROUND(ROUND(H84,2)*ROUND(G84,3),2)</f>
      </c>
      <c r="O84">
        <f>(I84*21)/100</f>
      </c>
      <c t="s">
        <v>23</v>
      </c>
    </row>
    <row r="85" spans="1:5" ht="12.75">
      <c r="A85" s="34" t="s">
        <v>50</v>
      </c>
      <c r="E85" s="35" t="s">
        <v>698</v>
      </c>
    </row>
    <row r="86" spans="1:5" ht="12.75">
      <c r="A86" s="36" t="s">
        <v>52</v>
      </c>
      <c r="E86" s="37" t="s">
        <v>699</v>
      </c>
    </row>
    <row r="87" spans="1:5" ht="89.25">
      <c r="A87" t="s">
        <v>53</v>
      </c>
      <c r="E87" s="35" t="s">
        <v>700</v>
      </c>
    </row>
    <row r="88" spans="1:16" ht="12.75">
      <c r="A88" s="25" t="s">
        <v>45</v>
      </c>
      <c s="29" t="s">
        <v>203</v>
      </c>
      <c s="29" t="s">
        <v>333</v>
      </c>
      <c s="25" t="s">
        <v>334</v>
      </c>
      <c s="30" t="s">
        <v>335</v>
      </c>
      <c s="31" t="s">
        <v>117</v>
      </c>
      <c s="32">
        <v>19</v>
      </c>
      <c s="33">
        <v>0</v>
      </c>
      <c s="33">
        <f>ROUND(ROUND(H88,2)*ROUND(G88,3),2)</f>
      </c>
      <c r="O88">
        <f>(I88*21)/100</f>
      </c>
      <c t="s">
        <v>23</v>
      </c>
    </row>
    <row r="89" spans="1:5" ht="25.5">
      <c r="A89" s="34" t="s">
        <v>50</v>
      </c>
      <c r="E89" s="35" t="s">
        <v>336</v>
      </c>
    </row>
    <row r="90" spans="1:5" ht="12.75">
      <c r="A90" s="36" t="s">
        <v>52</v>
      </c>
      <c r="E90" s="37" t="s">
        <v>701</v>
      </c>
    </row>
    <row r="91" spans="1:5" ht="38.25">
      <c r="A91" t="s">
        <v>53</v>
      </c>
      <c r="E91" s="35" t="s">
        <v>338</v>
      </c>
    </row>
    <row r="92" spans="1:16" ht="12.75">
      <c r="A92" s="25" t="s">
        <v>45</v>
      </c>
      <c s="29" t="s">
        <v>209</v>
      </c>
      <c s="29" t="s">
        <v>340</v>
      </c>
      <c s="25" t="s">
        <v>47</v>
      </c>
      <c s="30" t="s">
        <v>341</v>
      </c>
      <c s="31" t="s">
        <v>117</v>
      </c>
      <c s="32">
        <v>117.54</v>
      </c>
      <c s="33">
        <v>0</v>
      </c>
      <c s="33">
        <f>ROUND(ROUND(H92,2)*ROUND(G92,3),2)</f>
      </c>
      <c r="O92">
        <f>(I92*21)/100</f>
      </c>
      <c t="s">
        <v>23</v>
      </c>
    </row>
    <row r="93" spans="1:5" ht="12.75">
      <c r="A93" s="34" t="s">
        <v>50</v>
      </c>
      <c r="E93" s="35" t="s">
        <v>342</v>
      </c>
    </row>
    <row r="94" spans="1:5" ht="12.75">
      <c r="A94" s="36" t="s">
        <v>52</v>
      </c>
      <c r="E94" s="37" t="s">
        <v>702</v>
      </c>
    </row>
    <row r="95" spans="1:5" ht="51">
      <c r="A95" t="s">
        <v>53</v>
      </c>
      <c r="E95" s="35" t="s">
        <v>344</v>
      </c>
    </row>
    <row r="96" spans="1:16" ht="12.75">
      <c r="A96" s="25" t="s">
        <v>45</v>
      </c>
      <c s="29" t="s">
        <v>215</v>
      </c>
      <c s="29" t="s">
        <v>703</v>
      </c>
      <c s="25" t="s">
        <v>47</v>
      </c>
      <c s="30" t="s">
        <v>704</v>
      </c>
      <c s="31" t="s">
        <v>117</v>
      </c>
      <c s="32">
        <v>105</v>
      </c>
      <c s="33">
        <v>0</v>
      </c>
      <c s="33">
        <f>ROUND(ROUND(H96,2)*ROUND(G96,3),2)</f>
      </c>
      <c r="O96">
        <f>(I96*21)/100</f>
      </c>
      <c t="s">
        <v>23</v>
      </c>
    </row>
    <row r="97" spans="1:5" ht="12.75">
      <c r="A97" s="34" t="s">
        <v>50</v>
      </c>
      <c r="E97" s="35" t="s">
        <v>705</v>
      </c>
    </row>
    <row r="98" spans="1:5" ht="12.75">
      <c r="A98" s="36" t="s">
        <v>52</v>
      </c>
      <c r="E98" s="37" t="s">
        <v>706</v>
      </c>
    </row>
    <row r="99" spans="1:5" ht="51">
      <c r="A99" t="s">
        <v>53</v>
      </c>
      <c r="E99" s="35" t="s">
        <v>707</v>
      </c>
    </row>
    <row r="100" spans="1:16" ht="12.75">
      <c r="A100" s="25" t="s">
        <v>45</v>
      </c>
      <c s="29" t="s">
        <v>221</v>
      </c>
      <c s="29" t="s">
        <v>367</v>
      </c>
      <c s="25" t="s">
        <v>47</v>
      </c>
      <c s="30" t="s">
        <v>368</v>
      </c>
      <c s="31" t="s">
        <v>117</v>
      </c>
      <c s="32">
        <v>117.54</v>
      </c>
      <c s="33">
        <v>0</v>
      </c>
      <c s="33">
        <f>ROUND(ROUND(H100,2)*ROUND(G100,3),2)</f>
      </c>
      <c r="O100">
        <f>(I100*21)/100</f>
      </c>
      <c t="s">
        <v>23</v>
      </c>
    </row>
    <row r="101" spans="1:5" ht="12.75">
      <c r="A101" s="34" t="s">
        <v>50</v>
      </c>
      <c r="E101" s="35" t="s">
        <v>369</v>
      </c>
    </row>
    <row r="102" spans="1:5" ht="12.75">
      <c r="A102" s="36" t="s">
        <v>52</v>
      </c>
      <c r="E102" s="37" t="s">
        <v>702</v>
      </c>
    </row>
    <row r="103" spans="1:5" ht="25.5">
      <c r="A103" t="s">
        <v>53</v>
      </c>
      <c r="E103" s="35" t="s">
        <v>371</v>
      </c>
    </row>
    <row r="104" spans="1:16" ht="12.75">
      <c r="A104" s="25" t="s">
        <v>45</v>
      </c>
      <c s="29" t="s">
        <v>227</v>
      </c>
      <c s="29" t="s">
        <v>708</v>
      </c>
      <c s="25" t="s">
        <v>47</v>
      </c>
      <c s="30" t="s">
        <v>709</v>
      </c>
      <c s="31" t="s">
        <v>117</v>
      </c>
      <c s="32">
        <v>210</v>
      </c>
      <c s="33">
        <v>0</v>
      </c>
      <c s="33">
        <f>ROUND(ROUND(H104,2)*ROUND(G104,3),2)</f>
      </c>
      <c r="O104">
        <f>(I104*21)/100</f>
      </c>
      <c t="s">
        <v>23</v>
      </c>
    </row>
    <row r="105" spans="1:5" ht="12.75">
      <c r="A105" s="34" t="s">
        <v>50</v>
      </c>
      <c r="E105" s="35" t="s">
        <v>710</v>
      </c>
    </row>
    <row r="106" spans="1:5" ht="12.75">
      <c r="A106" s="36" t="s">
        <v>52</v>
      </c>
      <c r="E106" s="37" t="s">
        <v>711</v>
      </c>
    </row>
    <row r="107" spans="1:5" ht="25.5">
      <c r="A107" t="s">
        <v>53</v>
      </c>
      <c r="E107" s="35" t="s">
        <v>371</v>
      </c>
    </row>
    <row r="108" spans="1:18" ht="12.75" customHeight="1">
      <c r="A108" s="6" t="s">
        <v>43</v>
      </c>
      <c s="6"/>
      <c s="40" t="s">
        <v>79</v>
      </c>
      <c s="6"/>
      <c s="27" t="s">
        <v>400</v>
      </c>
      <c s="6"/>
      <c s="6"/>
      <c s="6"/>
      <c s="41">
        <f>0+Q108</f>
      </c>
      <c r="O108">
        <f>0+R108</f>
      </c>
      <c r="Q108">
        <f>0+I109+I113</f>
      </c>
      <c>
        <f>0+O109+O113</f>
      </c>
    </row>
    <row r="109" spans="1:16" ht="12.75">
      <c r="A109" s="25" t="s">
        <v>45</v>
      </c>
      <c s="29" t="s">
        <v>233</v>
      </c>
      <c s="29" t="s">
        <v>631</v>
      </c>
      <c s="25" t="s">
        <v>47</v>
      </c>
      <c s="30" t="s">
        <v>632</v>
      </c>
      <c s="31" t="s">
        <v>72</v>
      </c>
      <c s="32">
        <v>2</v>
      </c>
      <c s="33">
        <v>0</v>
      </c>
      <c s="33">
        <f>ROUND(ROUND(H109,2)*ROUND(G109,3),2)</f>
      </c>
      <c r="O109">
        <f>(I109*21)/100</f>
      </c>
      <c t="s">
        <v>23</v>
      </c>
    </row>
    <row r="110" spans="1:5" ht="25.5">
      <c r="A110" s="34" t="s">
        <v>50</v>
      </c>
      <c r="E110" s="35" t="s">
        <v>712</v>
      </c>
    </row>
    <row r="111" spans="1:5" ht="12.75">
      <c r="A111" s="36" t="s">
        <v>52</v>
      </c>
      <c r="E111" s="37" t="s">
        <v>477</v>
      </c>
    </row>
    <row r="112" spans="1:5" ht="89.25">
      <c r="A112" t="s">
        <v>53</v>
      </c>
      <c r="E112" s="35" t="s">
        <v>635</v>
      </c>
    </row>
    <row r="113" spans="1:16" ht="12.75">
      <c r="A113" s="25" t="s">
        <v>45</v>
      </c>
      <c s="29" t="s">
        <v>238</v>
      </c>
      <c s="29" t="s">
        <v>408</v>
      </c>
      <c s="25" t="s">
        <v>47</v>
      </c>
      <c s="30" t="s">
        <v>409</v>
      </c>
      <c s="31" t="s">
        <v>129</v>
      </c>
      <c s="32">
        <v>4.08</v>
      </c>
      <c s="33">
        <v>0</v>
      </c>
      <c s="33">
        <f>ROUND(ROUND(H113,2)*ROUND(G113,3),2)</f>
      </c>
      <c r="O113">
        <f>(I113*21)/100</f>
      </c>
      <c t="s">
        <v>23</v>
      </c>
    </row>
    <row r="114" spans="1:5" ht="12.75">
      <c r="A114" s="34" t="s">
        <v>50</v>
      </c>
      <c r="E114" s="35" t="s">
        <v>713</v>
      </c>
    </row>
    <row r="115" spans="1:5" ht="12.75">
      <c r="A115" s="36" t="s">
        <v>52</v>
      </c>
      <c r="E115" s="37" t="s">
        <v>714</v>
      </c>
    </row>
    <row r="116" spans="1:5" ht="369.75">
      <c r="A116" t="s">
        <v>53</v>
      </c>
      <c r="E116" s="35" t="s">
        <v>273</v>
      </c>
    </row>
    <row r="117" spans="1:18" ht="12.75" customHeight="1">
      <c r="A117" s="6" t="s">
        <v>43</v>
      </c>
      <c s="6"/>
      <c s="40" t="s">
        <v>40</v>
      </c>
      <c s="6"/>
      <c s="27" t="s">
        <v>412</v>
      </c>
      <c s="6"/>
      <c s="6"/>
      <c s="6"/>
      <c s="41">
        <f>0+Q117</f>
      </c>
      <c r="O117">
        <f>0+R117</f>
      </c>
      <c r="Q117">
        <f>0+I118</f>
      </c>
      <c>
        <f>0+O118</f>
      </c>
    </row>
    <row r="118" spans="1:16" ht="12.75">
      <c r="A118" s="25" t="s">
        <v>45</v>
      </c>
      <c s="29" t="s">
        <v>244</v>
      </c>
      <c s="29" t="s">
        <v>715</v>
      </c>
      <c s="25" t="s">
        <v>47</v>
      </c>
      <c s="30" t="s">
        <v>716</v>
      </c>
      <c s="31" t="s">
        <v>123</v>
      </c>
      <c s="32">
        <v>10.7</v>
      </c>
      <c s="33">
        <v>0</v>
      </c>
      <c s="33">
        <f>ROUND(ROUND(H118,2)*ROUND(G118,3),2)</f>
      </c>
      <c r="O118">
        <f>(I118*21)/100</f>
      </c>
      <c t="s">
        <v>23</v>
      </c>
    </row>
    <row r="119" spans="1:5" ht="12.75">
      <c r="A119" s="34" t="s">
        <v>50</v>
      </c>
      <c r="E119" s="35" t="s">
        <v>47</v>
      </c>
    </row>
    <row r="120" spans="1:5" ht="12.75">
      <c r="A120" s="36" t="s">
        <v>52</v>
      </c>
      <c r="E120" s="37" t="s">
        <v>717</v>
      </c>
    </row>
    <row r="121" spans="1:5" ht="63.75">
      <c r="A121" t="s">
        <v>53</v>
      </c>
      <c r="E121" s="35" t="s">
        <v>503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15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0+O8+O65+O86+O127+O132</f>
      </c>
      <c t="s">
        <v>22</v>
      </c>
    </row>
    <row r="3" spans="1:16" ht="15" customHeight="1">
      <c r="A3" t="s">
        <v>12</v>
      </c>
      <c s="12" t="s">
        <v>14</v>
      </c>
      <c s="13" t="s">
        <v>15</v>
      </c>
      <c s="1"/>
      <c s="14" t="s">
        <v>16</v>
      </c>
      <c s="1"/>
      <c s="9"/>
      <c s="8" t="s">
        <v>718</v>
      </c>
      <c s="38">
        <f>0+I8+I65+I86+I127+I132</f>
      </c>
      <c r="O3" t="s">
        <v>19</v>
      </c>
      <c t="s">
        <v>23</v>
      </c>
    </row>
    <row r="4" spans="1:16" ht="15" customHeight="1">
      <c r="A4" t="s">
        <v>17</v>
      </c>
      <c s="16" t="s">
        <v>18</v>
      </c>
      <c s="17" t="s">
        <v>718</v>
      </c>
      <c s="6"/>
      <c s="18" t="s">
        <v>719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0+I9+I13+I17+I21+I25+I29+I33+I37+I41+I45+I49+I53+I57+I61</f>
      </c>
      <c>
        <f>0+O9+O13+O17+O21+O25+O29+O33+O37+O41+O45+O49+O53+O57+O61</f>
      </c>
    </row>
    <row r="9" spans="1:16" ht="25.5">
      <c r="A9" s="25" t="s">
        <v>45</v>
      </c>
      <c s="29" t="s">
        <v>29</v>
      </c>
      <c s="29" t="s">
        <v>720</v>
      </c>
      <c s="25" t="s">
        <v>47</v>
      </c>
      <c s="30" t="s">
        <v>721</v>
      </c>
      <c s="31" t="s">
        <v>129</v>
      </c>
      <c s="32">
        <v>25.5</v>
      </c>
      <c s="33">
        <v>0</v>
      </c>
      <c s="33">
        <f>ROUND(ROUND(H9,2)*ROUND(G9,3),2)</f>
      </c>
      <c r="O9">
        <f>(I9*21)/100</f>
      </c>
      <c t="s">
        <v>23</v>
      </c>
    </row>
    <row r="10" spans="1:5" ht="25.5">
      <c r="A10" s="34" t="s">
        <v>50</v>
      </c>
      <c r="E10" s="35" t="s">
        <v>722</v>
      </c>
    </row>
    <row r="11" spans="1:5" ht="12.75">
      <c r="A11" s="36" t="s">
        <v>52</v>
      </c>
      <c r="E11" s="37" t="s">
        <v>723</v>
      </c>
    </row>
    <row r="12" spans="1:5" ht="63.75">
      <c r="A12" t="s">
        <v>53</v>
      </c>
      <c r="E12" s="35" t="s">
        <v>530</v>
      </c>
    </row>
    <row r="13" spans="1:16" ht="12.75">
      <c r="A13" s="25" t="s">
        <v>45</v>
      </c>
      <c s="29" t="s">
        <v>23</v>
      </c>
      <c s="29" t="s">
        <v>724</v>
      </c>
      <c s="25" t="s">
        <v>47</v>
      </c>
      <c s="30" t="s">
        <v>725</v>
      </c>
      <c s="31" t="s">
        <v>129</v>
      </c>
      <c s="32">
        <v>4.2</v>
      </c>
      <c s="33">
        <v>0</v>
      </c>
      <c s="33">
        <f>ROUND(ROUND(H13,2)*ROUND(G13,3),2)</f>
      </c>
      <c r="O13">
        <f>(I13*21)/100</f>
      </c>
      <c t="s">
        <v>23</v>
      </c>
    </row>
    <row r="14" spans="1:5" ht="25.5">
      <c r="A14" s="34" t="s">
        <v>50</v>
      </c>
      <c r="E14" s="35" t="s">
        <v>722</v>
      </c>
    </row>
    <row r="15" spans="1:5" ht="12.75">
      <c r="A15" s="36" t="s">
        <v>52</v>
      </c>
      <c r="E15" s="37" t="s">
        <v>726</v>
      </c>
    </row>
    <row r="16" spans="1:5" ht="63.75">
      <c r="A16" t="s">
        <v>53</v>
      </c>
      <c r="E16" s="35" t="s">
        <v>530</v>
      </c>
    </row>
    <row r="17" spans="1:16" ht="12.75">
      <c r="A17" s="25" t="s">
        <v>45</v>
      </c>
      <c s="29" t="s">
        <v>22</v>
      </c>
      <c s="29" t="s">
        <v>531</v>
      </c>
      <c s="25" t="s">
        <v>47</v>
      </c>
      <c s="30" t="s">
        <v>532</v>
      </c>
      <c s="31" t="s">
        <v>123</v>
      </c>
      <c s="32">
        <v>72</v>
      </c>
      <c s="33">
        <v>0</v>
      </c>
      <c s="33">
        <f>ROUND(ROUND(H17,2)*ROUND(G17,3),2)</f>
      </c>
      <c r="O17">
        <f>(I17*21)/100</f>
      </c>
      <c t="s">
        <v>23</v>
      </c>
    </row>
    <row r="18" spans="1:5" ht="12.75">
      <c r="A18" s="34" t="s">
        <v>50</v>
      </c>
      <c r="E18" s="35" t="s">
        <v>533</v>
      </c>
    </row>
    <row r="19" spans="1:5" ht="12.75">
      <c r="A19" s="36" t="s">
        <v>52</v>
      </c>
      <c r="E19" s="37" t="s">
        <v>727</v>
      </c>
    </row>
    <row r="20" spans="1:5" ht="63.75">
      <c r="A20" t="s">
        <v>53</v>
      </c>
      <c r="E20" s="35" t="s">
        <v>530</v>
      </c>
    </row>
    <row r="21" spans="1:16" ht="12.75">
      <c r="A21" s="25" t="s">
        <v>45</v>
      </c>
      <c s="29" t="s">
        <v>33</v>
      </c>
      <c s="29" t="s">
        <v>728</v>
      </c>
      <c s="25" t="s">
        <v>47</v>
      </c>
      <c s="30" t="s">
        <v>536</v>
      </c>
      <c s="31" t="s">
        <v>129</v>
      </c>
      <c s="32">
        <v>5.6</v>
      </c>
      <c s="33">
        <v>0</v>
      </c>
      <c s="33">
        <f>ROUND(ROUND(H21,2)*ROUND(G21,3),2)</f>
      </c>
      <c r="O21">
        <f>(I21*21)/100</f>
      </c>
      <c t="s">
        <v>23</v>
      </c>
    </row>
    <row r="22" spans="1:5" ht="12.75">
      <c r="A22" s="34" t="s">
        <v>50</v>
      </c>
      <c r="E22" s="35" t="s">
        <v>537</v>
      </c>
    </row>
    <row r="23" spans="1:5" ht="12.75">
      <c r="A23" s="36" t="s">
        <v>52</v>
      </c>
      <c r="E23" s="37" t="s">
        <v>729</v>
      </c>
    </row>
    <row r="24" spans="1:5" ht="63.75">
      <c r="A24" t="s">
        <v>53</v>
      </c>
      <c r="E24" s="35" t="s">
        <v>530</v>
      </c>
    </row>
    <row r="25" spans="1:16" ht="12.75">
      <c r="A25" s="25" t="s">
        <v>45</v>
      </c>
      <c s="29" t="s">
        <v>35</v>
      </c>
      <c s="29" t="s">
        <v>121</v>
      </c>
      <c s="25" t="s">
        <v>47</v>
      </c>
      <c s="30" t="s">
        <v>122</v>
      </c>
      <c s="31" t="s">
        <v>123</v>
      </c>
      <c s="32">
        <v>136.9</v>
      </c>
      <c s="33">
        <v>0</v>
      </c>
      <c s="33">
        <f>ROUND(ROUND(H25,2)*ROUND(G25,3),2)</f>
      </c>
      <c r="O25">
        <f>(I25*21)/100</f>
      </c>
      <c t="s">
        <v>23</v>
      </c>
    </row>
    <row r="26" spans="1:5" ht="25.5">
      <c r="A26" s="34" t="s">
        <v>50</v>
      </c>
      <c r="E26" s="35" t="s">
        <v>126</v>
      </c>
    </row>
    <row r="27" spans="1:5" ht="38.25">
      <c r="A27" s="36" t="s">
        <v>52</v>
      </c>
      <c r="E27" s="37" t="s">
        <v>730</v>
      </c>
    </row>
    <row r="28" spans="1:5" ht="25.5">
      <c r="A28" t="s">
        <v>53</v>
      </c>
      <c r="E28" s="35" t="s">
        <v>126</v>
      </c>
    </row>
    <row r="29" spans="1:16" ht="12.75">
      <c r="A29" s="25" t="s">
        <v>45</v>
      </c>
      <c s="29" t="s">
        <v>37</v>
      </c>
      <c s="29" t="s">
        <v>127</v>
      </c>
      <c s="25" t="s">
        <v>47</v>
      </c>
      <c s="30" t="s">
        <v>128</v>
      </c>
      <c s="31" t="s">
        <v>129</v>
      </c>
      <c s="32">
        <v>10</v>
      </c>
      <c s="33">
        <v>0</v>
      </c>
      <c s="33">
        <f>ROUND(ROUND(H29,2)*ROUND(G29,3),2)</f>
      </c>
      <c r="O29">
        <f>(I29*21)/100</f>
      </c>
      <c t="s">
        <v>23</v>
      </c>
    </row>
    <row r="30" spans="1:5" ht="76.5">
      <c r="A30" s="34" t="s">
        <v>50</v>
      </c>
      <c r="E30" s="35" t="s">
        <v>130</v>
      </c>
    </row>
    <row r="31" spans="1:5" ht="12.75">
      <c r="A31" s="36" t="s">
        <v>52</v>
      </c>
      <c r="E31" s="37" t="s">
        <v>731</v>
      </c>
    </row>
    <row r="32" spans="1:5" ht="369.75">
      <c r="A32" t="s">
        <v>53</v>
      </c>
      <c r="E32" s="35" t="s">
        <v>132</v>
      </c>
    </row>
    <row r="33" spans="1:16" ht="12.75">
      <c r="A33" s="25" t="s">
        <v>45</v>
      </c>
      <c s="29" t="s">
        <v>74</v>
      </c>
      <c s="29" t="s">
        <v>133</v>
      </c>
      <c s="25" t="s">
        <v>29</v>
      </c>
      <c s="30" t="s">
        <v>134</v>
      </c>
      <c s="31" t="s">
        <v>129</v>
      </c>
      <c s="32">
        <v>10</v>
      </c>
      <c s="33">
        <v>0</v>
      </c>
      <c s="33">
        <f>ROUND(ROUND(H33,2)*ROUND(G33,3),2)</f>
      </c>
      <c r="O33">
        <f>(I33*21)/100</f>
      </c>
      <c t="s">
        <v>23</v>
      </c>
    </row>
    <row r="34" spans="1:5" ht="12.75">
      <c r="A34" s="34" t="s">
        <v>50</v>
      </c>
      <c r="E34" s="35" t="s">
        <v>672</v>
      </c>
    </row>
    <row r="35" spans="1:5" ht="12.75">
      <c r="A35" s="36" t="s">
        <v>52</v>
      </c>
      <c r="E35" s="37" t="s">
        <v>731</v>
      </c>
    </row>
    <row r="36" spans="1:5" ht="306">
      <c r="A36" t="s">
        <v>53</v>
      </c>
      <c r="E36" s="35" t="s">
        <v>137</v>
      </c>
    </row>
    <row r="37" spans="1:16" ht="12.75">
      <c r="A37" s="25" t="s">
        <v>45</v>
      </c>
      <c s="29" t="s">
        <v>79</v>
      </c>
      <c s="29" t="s">
        <v>133</v>
      </c>
      <c s="25" t="s">
        <v>23</v>
      </c>
      <c s="30" t="s">
        <v>134</v>
      </c>
      <c s="31" t="s">
        <v>129</v>
      </c>
      <c s="32">
        <v>40.16</v>
      </c>
      <c s="33">
        <v>0</v>
      </c>
      <c s="33">
        <f>ROUND(ROUND(H37,2)*ROUND(G37,3),2)</f>
      </c>
      <c r="O37">
        <f>(I37*21)/100</f>
      </c>
      <c t="s">
        <v>23</v>
      </c>
    </row>
    <row r="38" spans="1:5" ht="12.75">
      <c r="A38" s="34" t="s">
        <v>50</v>
      </c>
      <c r="E38" s="35" t="s">
        <v>732</v>
      </c>
    </row>
    <row r="39" spans="1:5" ht="12.75">
      <c r="A39" s="36" t="s">
        <v>52</v>
      </c>
      <c r="E39" s="37" t="s">
        <v>733</v>
      </c>
    </row>
    <row r="40" spans="1:5" ht="306">
      <c r="A40" t="s">
        <v>53</v>
      </c>
      <c r="E40" s="35" t="s">
        <v>137</v>
      </c>
    </row>
    <row r="41" spans="1:16" ht="12.75">
      <c r="A41" s="25" t="s">
        <v>45</v>
      </c>
      <c s="29" t="s">
        <v>40</v>
      </c>
      <c s="29" t="s">
        <v>149</v>
      </c>
      <c s="25" t="s">
        <v>47</v>
      </c>
      <c s="30" t="s">
        <v>150</v>
      </c>
      <c s="31" t="s">
        <v>129</v>
      </c>
      <c s="32">
        <v>28</v>
      </c>
      <c s="33">
        <v>0</v>
      </c>
      <c s="33">
        <f>ROUND(ROUND(H41,2)*ROUND(G41,3),2)</f>
      </c>
      <c r="O41">
        <f>(I41*21)/100</f>
      </c>
      <c t="s">
        <v>23</v>
      </c>
    </row>
    <row r="42" spans="1:5" ht="12.75">
      <c r="A42" s="34" t="s">
        <v>50</v>
      </c>
      <c r="E42" s="35" t="s">
        <v>47</v>
      </c>
    </row>
    <row r="43" spans="1:5" ht="12.75">
      <c r="A43" s="36" t="s">
        <v>52</v>
      </c>
      <c r="E43" s="37" t="s">
        <v>734</v>
      </c>
    </row>
    <row r="44" spans="1:5" ht="267.75">
      <c r="A44" t="s">
        <v>53</v>
      </c>
      <c r="E44" s="35" t="s">
        <v>148</v>
      </c>
    </row>
    <row r="45" spans="1:16" ht="12.75">
      <c r="A45" s="25" t="s">
        <v>45</v>
      </c>
      <c s="29" t="s">
        <v>42</v>
      </c>
      <c s="29" t="s">
        <v>156</v>
      </c>
      <c s="25" t="s">
        <v>47</v>
      </c>
      <c s="30" t="s">
        <v>157</v>
      </c>
      <c s="31" t="s">
        <v>129</v>
      </c>
      <c s="32">
        <v>10</v>
      </c>
      <c s="33">
        <v>0</v>
      </c>
      <c s="33">
        <f>ROUND(ROUND(H45,2)*ROUND(G45,3),2)</f>
      </c>
      <c r="O45">
        <f>(I45*21)/100</f>
      </c>
      <c t="s">
        <v>23</v>
      </c>
    </row>
    <row r="46" spans="1:5" ht="12.75">
      <c r="A46" s="34" t="s">
        <v>50</v>
      </c>
      <c r="E46" s="35" t="s">
        <v>47</v>
      </c>
    </row>
    <row r="47" spans="1:5" ht="12.75">
      <c r="A47" s="36" t="s">
        <v>52</v>
      </c>
      <c r="E47" s="37" t="s">
        <v>735</v>
      </c>
    </row>
    <row r="48" spans="1:5" ht="191.25">
      <c r="A48" t="s">
        <v>53</v>
      </c>
      <c r="E48" s="35" t="s">
        <v>160</v>
      </c>
    </row>
    <row r="49" spans="1:16" ht="12.75">
      <c r="A49" s="25" t="s">
        <v>45</v>
      </c>
      <c s="29" t="s">
        <v>91</v>
      </c>
      <c s="29" t="s">
        <v>161</v>
      </c>
      <c s="25" t="s">
        <v>47</v>
      </c>
      <c s="30" t="s">
        <v>162</v>
      </c>
      <c s="31" t="s">
        <v>129</v>
      </c>
      <c s="32">
        <v>80.5</v>
      </c>
      <c s="33">
        <v>0</v>
      </c>
      <c s="33">
        <f>ROUND(ROUND(H49,2)*ROUND(G49,3),2)</f>
      </c>
      <c r="O49">
        <f>(I49*21)/100</f>
      </c>
      <c t="s">
        <v>23</v>
      </c>
    </row>
    <row r="50" spans="1:5" ht="12.75">
      <c r="A50" s="34" t="s">
        <v>50</v>
      </c>
      <c r="E50" s="35" t="s">
        <v>47</v>
      </c>
    </row>
    <row r="51" spans="1:5" ht="12.75">
      <c r="A51" s="36" t="s">
        <v>52</v>
      </c>
      <c r="E51" s="37" t="s">
        <v>736</v>
      </c>
    </row>
    <row r="52" spans="1:5" ht="267.75">
      <c r="A52" t="s">
        <v>53</v>
      </c>
      <c r="E52" s="35" t="s">
        <v>148</v>
      </c>
    </row>
    <row r="53" spans="1:16" ht="12.75">
      <c r="A53" s="25" t="s">
        <v>45</v>
      </c>
      <c s="29" t="s">
        <v>96</v>
      </c>
      <c s="29" t="s">
        <v>164</v>
      </c>
      <c s="25" t="s">
        <v>47</v>
      </c>
      <c s="30" t="s">
        <v>165</v>
      </c>
      <c s="31" t="s">
        <v>129</v>
      </c>
      <c s="32">
        <v>20.16</v>
      </c>
      <c s="33">
        <v>0</v>
      </c>
      <c s="33">
        <f>ROUND(ROUND(H53,2)*ROUND(G53,3),2)</f>
      </c>
      <c r="O53">
        <f>(I53*21)/100</f>
      </c>
      <c t="s">
        <v>23</v>
      </c>
    </row>
    <row r="54" spans="1:5" ht="12.75">
      <c r="A54" s="34" t="s">
        <v>50</v>
      </c>
      <c r="E54" s="35" t="s">
        <v>47</v>
      </c>
    </row>
    <row r="55" spans="1:5" ht="12.75">
      <c r="A55" s="36" t="s">
        <v>52</v>
      </c>
      <c r="E55" s="37" t="s">
        <v>737</v>
      </c>
    </row>
    <row r="56" spans="1:5" ht="242.25">
      <c r="A56" t="s">
        <v>53</v>
      </c>
      <c r="E56" s="35" t="s">
        <v>167</v>
      </c>
    </row>
    <row r="57" spans="1:16" ht="12.75">
      <c r="A57" s="25" t="s">
        <v>45</v>
      </c>
      <c s="29" t="s">
        <v>101</v>
      </c>
      <c s="29" t="s">
        <v>186</v>
      </c>
      <c s="25" t="s">
        <v>47</v>
      </c>
      <c s="30" t="s">
        <v>187</v>
      </c>
      <c s="31" t="s">
        <v>129</v>
      </c>
      <c s="32">
        <v>29.16</v>
      </c>
      <c s="33">
        <v>0</v>
      </c>
      <c s="33">
        <f>ROUND(ROUND(H57,2)*ROUND(G57,3),2)</f>
      </c>
      <c r="O57">
        <f>(I57*21)/100</f>
      </c>
      <c t="s">
        <v>23</v>
      </c>
    </row>
    <row r="58" spans="1:5" ht="12.75">
      <c r="A58" s="34" t="s">
        <v>50</v>
      </c>
      <c r="E58" s="35" t="s">
        <v>47</v>
      </c>
    </row>
    <row r="59" spans="1:5" ht="12.75">
      <c r="A59" s="36" t="s">
        <v>52</v>
      </c>
      <c r="E59" s="37" t="s">
        <v>738</v>
      </c>
    </row>
    <row r="60" spans="1:5" ht="38.25">
      <c r="A60" t="s">
        <v>53</v>
      </c>
      <c r="E60" s="35" t="s">
        <v>190</v>
      </c>
    </row>
    <row r="61" spans="1:16" ht="12.75">
      <c r="A61" s="25" t="s">
        <v>45</v>
      </c>
      <c s="29" t="s">
        <v>168</v>
      </c>
      <c s="29" t="s">
        <v>192</v>
      </c>
      <c s="25" t="s">
        <v>47</v>
      </c>
      <c s="30" t="s">
        <v>193</v>
      </c>
      <c s="31" t="s">
        <v>129</v>
      </c>
      <c s="32">
        <v>11</v>
      </c>
      <c s="33">
        <v>0</v>
      </c>
      <c s="33">
        <f>ROUND(ROUND(H61,2)*ROUND(G61,3),2)</f>
      </c>
      <c r="O61">
        <f>(I61*21)/100</f>
      </c>
      <c t="s">
        <v>23</v>
      </c>
    </row>
    <row r="62" spans="1:5" ht="12.75">
      <c r="A62" s="34" t="s">
        <v>50</v>
      </c>
      <c r="E62" s="35" t="s">
        <v>47</v>
      </c>
    </row>
    <row r="63" spans="1:5" ht="12.75">
      <c r="A63" s="36" t="s">
        <v>52</v>
      </c>
      <c r="E63" s="37" t="s">
        <v>739</v>
      </c>
    </row>
    <row r="64" spans="1:5" ht="38.25">
      <c r="A64" t="s">
        <v>53</v>
      </c>
      <c r="E64" s="35" t="s">
        <v>195</v>
      </c>
    </row>
    <row r="65" spans="1:18" ht="12.75" customHeight="1">
      <c r="A65" s="6" t="s">
        <v>43</v>
      </c>
      <c s="6"/>
      <c s="40" t="s">
        <v>23</v>
      </c>
      <c s="6"/>
      <c s="27" t="s">
        <v>196</v>
      </c>
      <c s="6"/>
      <c s="6"/>
      <c s="6"/>
      <c s="41">
        <f>0+Q65</f>
      </c>
      <c r="O65">
        <f>0+R65</f>
      </c>
      <c r="Q65">
        <f>0+I66+I70+I74+I78+I82</f>
      </c>
      <c>
        <f>0+O66+O70+O74+O78+O82</f>
      </c>
    </row>
    <row r="66" spans="1:16" ht="12.75">
      <c r="A66" s="25" t="s">
        <v>45</v>
      </c>
      <c s="29" t="s">
        <v>173</v>
      </c>
      <c s="29" t="s">
        <v>198</v>
      </c>
      <c s="25" t="s">
        <v>47</v>
      </c>
      <c s="30" t="s">
        <v>199</v>
      </c>
      <c s="31" t="s">
        <v>117</v>
      </c>
      <c s="32">
        <v>117.8</v>
      </c>
      <c s="33">
        <v>0</v>
      </c>
      <c s="33">
        <f>ROUND(ROUND(H66,2)*ROUND(G66,3),2)</f>
      </c>
      <c r="O66">
        <f>(I66*21)/100</f>
      </c>
      <c t="s">
        <v>23</v>
      </c>
    </row>
    <row r="67" spans="1:5" ht="12.75">
      <c r="A67" s="34" t="s">
        <v>50</v>
      </c>
      <c r="E67" s="35" t="s">
        <v>567</v>
      </c>
    </row>
    <row r="68" spans="1:5" ht="12.75">
      <c r="A68" s="36" t="s">
        <v>52</v>
      </c>
      <c r="E68" s="37" t="s">
        <v>740</v>
      </c>
    </row>
    <row r="69" spans="1:5" ht="25.5">
      <c r="A69" t="s">
        <v>53</v>
      </c>
      <c r="E69" s="35" t="s">
        <v>202</v>
      </c>
    </row>
    <row r="70" spans="1:16" ht="12.75">
      <c r="A70" s="25" t="s">
        <v>45</v>
      </c>
      <c s="29" t="s">
        <v>179</v>
      </c>
      <c s="29" t="s">
        <v>569</v>
      </c>
      <c s="25" t="s">
        <v>741</v>
      </c>
      <c s="30" t="s">
        <v>570</v>
      </c>
      <c s="31" t="s">
        <v>123</v>
      </c>
      <c s="32">
        <v>25</v>
      </c>
      <c s="33">
        <v>0</v>
      </c>
      <c s="33">
        <f>ROUND(ROUND(H70,2)*ROUND(G70,3),2)</f>
      </c>
      <c r="O70">
        <f>(I70*21)/100</f>
      </c>
      <c t="s">
        <v>23</v>
      </c>
    </row>
    <row r="71" spans="1:5" ht="12.75">
      <c r="A71" s="34" t="s">
        <v>50</v>
      </c>
      <c r="E71" s="35" t="s">
        <v>742</v>
      </c>
    </row>
    <row r="72" spans="1:5" ht="12.75">
      <c r="A72" s="36" t="s">
        <v>52</v>
      </c>
      <c r="E72" s="37" t="s">
        <v>743</v>
      </c>
    </row>
    <row r="73" spans="1:5" ht="165.75">
      <c r="A73" t="s">
        <v>53</v>
      </c>
      <c r="E73" s="35" t="s">
        <v>573</v>
      </c>
    </row>
    <row r="74" spans="1:16" ht="12.75">
      <c r="A74" s="25" t="s">
        <v>45</v>
      </c>
      <c s="29" t="s">
        <v>185</v>
      </c>
      <c s="29" t="s">
        <v>569</v>
      </c>
      <c s="25" t="s">
        <v>744</v>
      </c>
      <c s="30" t="s">
        <v>570</v>
      </c>
      <c s="31" t="s">
        <v>123</v>
      </c>
      <c s="32">
        <v>37</v>
      </c>
      <c s="33">
        <v>0</v>
      </c>
      <c s="33">
        <f>ROUND(ROUND(H74,2)*ROUND(G74,3),2)</f>
      </c>
      <c r="O74">
        <f>(I74*21)/100</f>
      </c>
      <c t="s">
        <v>23</v>
      </c>
    </row>
    <row r="75" spans="1:5" ht="12.75">
      <c r="A75" s="34" t="s">
        <v>50</v>
      </c>
      <c r="E75" s="35" t="s">
        <v>745</v>
      </c>
    </row>
    <row r="76" spans="1:5" ht="12.75">
      <c r="A76" s="36" t="s">
        <v>52</v>
      </c>
      <c r="E76" s="37" t="s">
        <v>746</v>
      </c>
    </row>
    <row r="77" spans="1:5" ht="165.75">
      <c r="A77" t="s">
        <v>53</v>
      </c>
      <c r="E77" s="35" t="s">
        <v>573</v>
      </c>
    </row>
    <row r="78" spans="1:16" ht="12.75">
      <c r="A78" s="25" t="s">
        <v>45</v>
      </c>
      <c s="29" t="s">
        <v>191</v>
      </c>
      <c s="29" t="s">
        <v>228</v>
      </c>
      <c s="25" t="s">
        <v>47</v>
      </c>
      <c s="30" t="s">
        <v>229</v>
      </c>
      <c s="31" t="s">
        <v>117</v>
      </c>
      <c s="32">
        <v>179</v>
      </c>
      <c s="33">
        <v>0</v>
      </c>
      <c s="33">
        <f>ROUND(ROUND(H78,2)*ROUND(G78,3),2)</f>
      </c>
      <c r="O78">
        <f>(I78*21)/100</f>
      </c>
      <c t="s">
        <v>23</v>
      </c>
    </row>
    <row r="79" spans="1:5" ht="12.75">
      <c r="A79" s="34" t="s">
        <v>50</v>
      </c>
      <c r="E79" s="35" t="s">
        <v>47</v>
      </c>
    </row>
    <row r="80" spans="1:5" ht="12.75">
      <c r="A80" s="36" t="s">
        <v>52</v>
      </c>
      <c r="E80" s="37" t="s">
        <v>747</v>
      </c>
    </row>
    <row r="81" spans="1:5" ht="38.25">
      <c r="A81" t="s">
        <v>53</v>
      </c>
      <c r="E81" s="35" t="s">
        <v>232</v>
      </c>
    </row>
    <row r="82" spans="1:16" ht="25.5">
      <c r="A82" s="25" t="s">
        <v>45</v>
      </c>
      <c s="29" t="s">
        <v>197</v>
      </c>
      <c s="29" t="s">
        <v>234</v>
      </c>
      <c s="25" t="s">
        <v>47</v>
      </c>
      <c s="30" t="s">
        <v>235</v>
      </c>
      <c s="31" t="s">
        <v>117</v>
      </c>
      <c s="32">
        <v>179</v>
      </c>
      <c s="33">
        <v>0</v>
      </c>
      <c s="33">
        <f>ROUND(ROUND(H82,2)*ROUND(G82,3),2)</f>
      </c>
      <c r="O82">
        <f>(I82*21)/100</f>
      </c>
      <c t="s">
        <v>23</v>
      </c>
    </row>
    <row r="83" spans="1:5" ht="12.75">
      <c r="A83" s="34" t="s">
        <v>50</v>
      </c>
      <c r="E83" s="35" t="s">
        <v>236</v>
      </c>
    </row>
    <row r="84" spans="1:5" ht="12.75">
      <c r="A84" s="36" t="s">
        <v>52</v>
      </c>
      <c r="E84" s="37" t="s">
        <v>748</v>
      </c>
    </row>
    <row r="85" spans="1:5" ht="38.25">
      <c r="A85" t="s">
        <v>53</v>
      </c>
      <c r="E85" s="35" t="s">
        <v>237</v>
      </c>
    </row>
    <row r="86" spans="1:18" ht="12.75" customHeight="1">
      <c r="A86" s="6" t="s">
        <v>43</v>
      </c>
      <c s="6"/>
      <c s="40" t="s">
        <v>35</v>
      </c>
      <c s="6"/>
      <c s="27" t="s">
        <v>319</v>
      </c>
      <c s="6"/>
      <c s="6"/>
      <c s="6"/>
      <c s="41">
        <f>0+Q86</f>
      </c>
      <c r="O86">
        <f>0+R86</f>
      </c>
      <c r="Q86">
        <f>0+I87+I91+I95+I99+I103+I107+I111+I115+I119+I123</f>
      </c>
      <c>
        <f>0+O87+O91+O95+O99+O103+O107+O111+O115+O119+O123</f>
      </c>
    </row>
    <row r="87" spans="1:16" ht="12.75">
      <c r="A87" s="25" t="s">
        <v>45</v>
      </c>
      <c s="29" t="s">
        <v>203</v>
      </c>
      <c s="29" t="s">
        <v>321</v>
      </c>
      <c s="25" t="s">
        <v>47</v>
      </c>
      <c s="30" t="s">
        <v>322</v>
      </c>
      <c s="31" t="s">
        <v>117</v>
      </c>
      <c s="32">
        <v>354.48</v>
      </c>
      <c s="33">
        <v>0</v>
      </c>
      <c s="33">
        <f>ROUND(ROUND(H87,2)*ROUND(G87,3),2)</f>
      </c>
      <c r="O87">
        <f>(I87*21)/100</f>
      </c>
      <c t="s">
        <v>23</v>
      </c>
    </row>
    <row r="88" spans="1:5" ht="12.75">
      <c r="A88" s="34" t="s">
        <v>50</v>
      </c>
      <c r="E88" s="35" t="s">
        <v>323</v>
      </c>
    </row>
    <row r="89" spans="1:5" ht="63.75">
      <c r="A89" s="36" t="s">
        <v>52</v>
      </c>
      <c r="E89" s="37" t="s">
        <v>749</v>
      </c>
    </row>
    <row r="90" spans="1:5" ht="127.5">
      <c r="A90" t="s">
        <v>53</v>
      </c>
      <c r="E90" s="35" t="s">
        <v>325</v>
      </c>
    </row>
    <row r="91" spans="1:16" ht="12.75">
      <c r="A91" s="25" t="s">
        <v>45</v>
      </c>
      <c s="29" t="s">
        <v>209</v>
      </c>
      <c s="29" t="s">
        <v>750</v>
      </c>
      <c s="25" t="s">
        <v>47</v>
      </c>
      <c s="30" t="s">
        <v>751</v>
      </c>
      <c s="31" t="s">
        <v>117</v>
      </c>
      <c s="32">
        <v>371</v>
      </c>
      <c s="33">
        <v>0</v>
      </c>
      <c s="33">
        <f>ROUND(ROUND(H91,2)*ROUND(G91,3),2)</f>
      </c>
      <c r="O91">
        <f>(I91*21)/100</f>
      </c>
      <c t="s">
        <v>23</v>
      </c>
    </row>
    <row r="92" spans="1:5" ht="12.75">
      <c r="A92" s="34" t="s">
        <v>50</v>
      </c>
      <c r="E92" s="35" t="s">
        <v>752</v>
      </c>
    </row>
    <row r="93" spans="1:5" ht="63.75">
      <c r="A93" s="36" t="s">
        <v>52</v>
      </c>
      <c r="E93" s="37" t="s">
        <v>753</v>
      </c>
    </row>
    <row r="94" spans="1:5" ht="51">
      <c r="A94" t="s">
        <v>53</v>
      </c>
      <c r="E94" s="35" t="s">
        <v>331</v>
      </c>
    </row>
    <row r="95" spans="1:16" ht="12.75">
      <c r="A95" s="25" t="s">
        <v>45</v>
      </c>
      <c s="29" t="s">
        <v>215</v>
      </c>
      <c s="29" t="s">
        <v>340</v>
      </c>
      <c s="25" t="s">
        <v>47</v>
      </c>
      <c s="30" t="s">
        <v>341</v>
      </c>
      <c s="31" t="s">
        <v>117</v>
      </c>
      <c s="32">
        <v>354.48</v>
      </c>
      <c s="33">
        <v>0</v>
      </c>
      <c s="33">
        <f>ROUND(ROUND(H95,2)*ROUND(G95,3),2)</f>
      </c>
      <c r="O95">
        <f>(I95*21)/100</f>
      </c>
      <c t="s">
        <v>23</v>
      </c>
    </row>
    <row r="96" spans="1:5" ht="12.75">
      <c r="A96" s="34" t="s">
        <v>50</v>
      </c>
      <c r="E96" s="35" t="s">
        <v>342</v>
      </c>
    </row>
    <row r="97" spans="1:5" ht="12.75">
      <c r="A97" s="36" t="s">
        <v>52</v>
      </c>
      <c r="E97" s="37" t="s">
        <v>754</v>
      </c>
    </row>
    <row r="98" spans="1:5" ht="51">
      <c r="A98" t="s">
        <v>53</v>
      </c>
      <c r="E98" s="35" t="s">
        <v>344</v>
      </c>
    </row>
    <row r="99" spans="1:16" ht="12.75">
      <c r="A99" s="25" t="s">
        <v>45</v>
      </c>
      <c s="29" t="s">
        <v>221</v>
      </c>
      <c s="29" t="s">
        <v>346</v>
      </c>
      <c s="25" t="s">
        <v>47</v>
      </c>
      <c s="30" t="s">
        <v>347</v>
      </c>
      <c s="31" t="s">
        <v>117</v>
      </c>
      <c s="32">
        <v>648</v>
      </c>
      <c s="33">
        <v>0</v>
      </c>
      <c s="33">
        <f>ROUND(ROUND(H99,2)*ROUND(G99,3),2)</f>
      </c>
      <c r="O99">
        <f>(I99*21)/100</f>
      </c>
      <c t="s">
        <v>23</v>
      </c>
    </row>
    <row r="100" spans="1:5" ht="12.75">
      <c r="A100" s="34" t="s">
        <v>50</v>
      </c>
      <c r="E100" s="35" t="s">
        <v>348</v>
      </c>
    </row>
    <row r="101" spans="1:5" ht="38.25">
      <c r="A101" s="36" t="s">
        <v>52</v>
      </c>
      <c r="E101" s="37" t="s">
        <v>755</v>
      </c>
    </row>
    <row r="102" spans="1:5" ht="51">
      <c r="A102" t="s">
        <v>53</v>
      </c>
      <c r="E102" s="35" t="s">
        <v>344</v>
      </c>
    </row>
    <row r="103" spans="1:16" ht="12.75">
      <c r="A103" s="25" t="s">
        <v>45</v>
      </c>
      <c s="29" t="s">
        <v>227</v>
      </c>
      <c s="29" t="s">
        <v>351</v>
      </c>
      <c s="25" t="s">
        <v>47</v>
      </c>
      <c s="30" t="s">
        <v>352</v>
      </c>
      <c s="31" t="s">
        <v>117</v>
      </c>
      <c s="32">
        <v>331</v>
      </c>
      <c s="33">
        <v>0</v>
      </c>
      <c s="33">
        <f>ROUND(ROUND(H103,2)*ROUND(G103,3),2)</f>
      </c>
      <c r="O103">
        <f>(I103*21)/100</f>
      </c>
      <c t="s">
        <v>23</v>
      </c>
    </row>
    <row r="104" spans="1:5" ht="12.75">
      <c r="A104" s="34" t="s">
        <v>50</v>
      </c>
      <c r="E104" s="35" t="s">
        <v>353</v>
      </c>
    </row>
    <row r="105" spans="1:5" ht="25.5">
      <c r="A105" s="36" t="s">
        <v>52</v>
      </c>
      <c r="E105" s="37" t="s">
        <v>756</v>
      </c>
    </row>
    <row r="106" spans="1:5" ht="140.25">
      <c r="A106" t="s">
        <v>53</v>
      </c>
      <c r="E106" s="35" t="s">
        <v>355</v>
      </c>
    </row>
    <row r="107" spans="1:16" ht="12.75">
      <c r="A107" s="25" t="s">
        <v>45</v>
      </c>
      <c s="29" t="s">
        <v>233</v>
      </c>
      <c s="29" t="s">
        <v>357</v>
      </c>
      <c s="25" t="s">
        <v>47</v>
      </c>
      <c s="30" t="s">
        <v>358</v>
      </c>
      <c s="31" t="s">
        <v>117</v>
      </c>
      <c s="32">
        <v>317</v>
      </c>
      <c s="33">
        <v>0</v>
      </c>
      <c s="33">
        <f>ROUND(ROUND(H107,2)*ROUND(G107,3),2)</f>
      </c>
      <c r="O107">
        <f>(I107*21)/100</f>
      </c>
      <c t="s">
        <v>23</v>
      </c>
    </row>
    <row r="108" spans="1:5" ht="12.75">
      <c r="A108" s="34" t="s">
        <v>50</v>
      </c>
      <c r="E108" s="35" t="s">
        <v>359</v>
      </c>
    </row>
    <row r="109" spans="1:5" ht="25.5">
      <c r="A109" s="36" t="s">
        <v>52</v>
      </c>
      <c r="E109" s="37" t="s">
        <v>757</v>
      </c>
    </row>
    <row r="110" spans="1:5" ht="140.25">
      <c r="A110" t="s">
        <v>53</v>
      </c>
      <c r="E110" s="35" t="s">
        <v>355</v>
      </c>
    </row>
    <row r="111" spans="1:16" ht="12.75">
      <c r="A111" s="25" t="s">
        <v>45</v>
      </c>
      <c s="29" t="s">
        <v>238</v>
      </c>
      <c s="29" t="s">
        <v>362</v>
      </c>
      <c s="25" t="s">
        <v>47</v>
      </c>
      <c s="30" t="s">
        <v>363</v>
      </c>
      <c s="31" t="s">
        <v>117</v>
      </c>
      <c s="32">
        <v>345</v>
      </c>
      <c s="33">
        <v>0</v>
      </c>
      <c s="33">
        <f>ROUND(ROUND(H111,2)*ROUND(G111,3),2)</f>
      </c>
      <c r="O111">
        <f>(I111*21)/100</f>
      </c>
      <c t="s">
        <v>23</v>
      </c>
    </row>
    <row r="112" spans="1:5" ht="12.75">
      <c r="A112" s="34" t="s">
        <v>50</v>
      </c>
      <c r="E112" s="35" t="s">
        <v>364</v>
      </c>
    </row>
    <row r="113" spans="1:5" ht="25.5">
      <c r="A113" s="36" t="s">
        <v>52</v>
      </c>
      <c r="E113" s="37" t="s">
        <v>758</v>
      </c>
    </row>
    <row r="114" spans="1:5" ht="140.25">
      <c r="A114" t="s">
        <v>53</v>
      </c>
      <c r="E114" s="35" t="s">
        <v>355</v>
      </c>
    </row>
    <row r="115" spans="1:16" ht="12.75">
      <c r="A115" s="25" t="s">
        <v>45</v>
      </c>
      <c s="29" t="s">
        <v>244</v>
      </c>
      <c s="29" t="s">
        <v>367</v>
      </c>
      <c s="25" t="s">
        <v>47</v>
      </c>
      <c s="30" t="s">
        <v>368</v>
      </c>
      <c s="31" t="s">
        <v>117</v>
      </c>
      <c s="32">
        <v>354.48</v>
      </c>
      <c s="33">
        <v>0</v>
      </c>
      <c s="33">
        <f>ROUND(ROUND(H115,2)*ROUND(G115,3),2)</f>
      </c>
      <c r="O115">
        <f>(I115*21)/100</f>
      </c>
      <c t="s">
        <v>23</v>
      </c>
    </row>
    <row r="116" spans="1:5" ht="12.75">
      <c r="A116" s="34" t="s">
        <v>50</v>
      </c>
      <c r="E116" s="35" t="s">
        <v>369</v>
      </c>
    </row>
    <row r="117" spans="1:5" ht="12.75">
      <c r="A117" s="36" t="s">
        <v>52</v>
      </c>
      <c r="E117" s="37" t="s">
        <v>759</v>
      </c>
    </row>
    <row r="118" spans="1:5" ht="25.5">
      <c r="A118" t="s">
        <v>53</v>
      </c>
      <c r="E118" s="35" t="s">
        <v>371</v>
      </c>
    </row>
    <row r="119" spans="1:16" ht="12.75">
      <c r="A119" s="25" t="s">
        <v>45</v>
      </c>
      <c s="29" t="s">
        <v>250</v>
      </c>
      <c s="29" t="s">
        <v>373</v>
      </c>
      <c s="25" t="s">
        <v>47</v>
      </c>
      <c s="30" t="s">
        <v>374</v>
      </c>
      <c s="31" t="s">
        <v>117</v>
      </c>
      <c s="32">
        <v>345</v>
      </c>
      <c s="33">
        <v>0</v>
      </c>
      <c s="33">
        <f>ROUND(ROUND(H119,2)*ROUND(G119,3),2)</f>
      </c>
      <c r="O119">
        <f>(I119*21)/100</f>
      </c>
      <c t="s">
        <v>23</v>
      </c>
    </row>
    <row r="120" spans="1:5" ht="12.75">
      <c r="A120" s="34" t="s">
        <v>50</v>
      </c>
      <c r="E120" s="35" t="s">
        <v>375</v>
      </c>
    </row>
    <row r="121" spans="1:5" ht="12.75">
      <c r="A121" s="36" t="s">
        <v>52</v>
      </c>
      <c r="E121" s="37" t="s">
        <v>760</v>
      </c>
    </row>
    <row r="122" spans="1:5" ht="25.5">
      <c r="A122" t="s">
        <v>53</v>
      </c>
      <c r="E122" s="35" t="s">
        <v>377</v>
      </c>
    </row>
    <row r="123" spans="1:16" ht="12.75">
      <c r="A123" s="25" t="s">
        <v>45</v>
      </c>
      <c s="29" t="s">
        <v>257</v>
      </c>
      <c s="29" t="s">
        <v>761</v>
      </c>
      <c s="25" t="s">
        <v>47</v>
      </c>
      <c s="30" t="s">
        <v>762</v>
      </c>
      <c s="31" t="s">
        <v>117</v>
      </c>
      <c s="32">
        <v>44</v>
      </c>
      <c s="33">
        <v>0</v>
      </c>
      <c s="33">
        <f>ROUND(ROUND(H123,2)*ROUND(G123,3),2)</f>
      </c>
      <c r="O123">
        <f>(I123*21)/100</f>
      </c>
      <c t="s">
        <v>23</v>
      </c>
    </row>
    <row r="124" spans="1:5" ht="12.75">
      <c r="A124" s="34" t="s">
        <v>50</v>
      </c>
      <c r="E124" s="35" t="s">
        <v>763</v>
      </c>
    </row>
    <row r="125" spans="1:5" ht="12.75">
      <c r="A125" s="36" t="s">
        <v>52</v>
      </c>
      <c r="E125" s="37" t="s">
        <v>764</v>
      </c>
    </row>
    <row r="126" spans="1:5" ht="89.25">
      <c r="A126" t="s">
        <v>53</v>
      </c>
      <c r="E126" s="35" t="s">
        <v>765</v>
      </c>
    </row>
    <row r="127" spans="1:18" ht="12.75" customHeight="1">
      <c r="A127" s="6" t="s">
        <v>43</v>
      </c>
      <c s="6"/>
      <c s="40" t="s">
        <v>79</v>
      </c>
      <c s="6"/>
      <c s="27" t="s">
        <v>400</v>
      </c>
      <c s="6"/>
      <c s="6"/>
      <c s="6"/>
      <c s="41">
        <f>0+Q127</f>
      </c>
      <c r="O127">
        <f>0+R127</f>
      </c>
      <c r="Q127">
        <f>0+I128</f>
      </c>
      <c>
        <f>0+O128</f>
      </c>
    </row>
    <row r="128" spans="1:16" ht="12.75">
      <c r="A128" s="25" t="s">
        <v>45</v>
      </c>
      <c s="29" t="s">
        <v>263</v>
      </c>
      <c s="29" t="s">
        <v>631</v>
      </c>
      <c s="25" t="s">
        <v>47</v>
      </c>
      <c s="30" t="s">
        <v>632</v>
      </c>
      <c s="31" t="s">
        <v>72</v>
      </c>
      <c s="32">
        <v>5</v>
      </c>
      <c s="33">
        <v>0</v>
      </c>
      <c s="33">
        <f>ROUND(ROUND(H128,2)*ROUND(G128,3),2)</f>
      </c>
      <c r="O128">
        <f>(I128*21)/100</f>
      </c>
      <c t="s">
        <v>23</v>
      </c>
    </row>
    <row r="129" spans="1:5" ht="25.5">
      <c r="A129" s="34" t="s">
        <v>50</v>
      </c>
      <c r="E129" s="35" t="s">
        <v>633</v>
      </c>
    </row>
    <row r="130" spans="1:5" ht="12.75">
      <c r="A130" s="36" t="s">
        <v>52</v>
      </c>
      <c r="E130" s="37" t="s">
        <v>766</v>
      </c>
    </row>
    <row r="131" spans="1:5" ht="89.25">
      <c r="A131" t="s">
        <v>53</v>
      </c>
      <c r="E131" s="35" t="s">
        <v>635</v>
      </c>
    </row>
    <row r="132" spans="1:18" ht="12.75" customHeight="1">
      <c r="A132" s="6" t="s">
        <v>43</v>
      </c>
      <c s="6"/>
      <c s="40" t="s">
        <v>40</v>
      </c>
      <c s="6"/>
      <c s="27" t="s">
        <v>412</v>
      </c>
      <c s="6"/>
      <c s="6"/>
      <c s="6"/>
      <c s="41">
        <f>0+Q132</f>
      </c>
      <c r="O132">
        <f>0+R132</f>
      </c>
      <c r="Q132">
        <f>0+I133+I137+I141+I145+I149</f>
      </c>
      <c>
        <f>0+O133+O137+O141+O145+O149</f>
      </c>
    </row>
    <row r="133" spans="1:16" ht="12.75">
      <c r="A133" s="25" t="s">
        <v>45</v>
      </c>
      <c s="29" t="s">
        <v>268</v>
      </c>
      <c s="29" t="s">
        <v>767</v>
      </c>
      <c s="25" t="s">
        <v>47</v>
      </c>
      <c s="30" t="s">
        <v>768</v>
      </c>
      <c s="31" t="s">
        <v>123</v>
      </c>
      <c s="32">
        <v>24</v>
      </c>
      <c s="33">
        <v>0</v>
      </c>
      <c s="33">
        <f>ROUND(ROUND(H133,2)*ROUND(G133,3),2)</f>
      </c>
      <c r="O133">
        <f>(I133*21)/100</f>
      </c>
      <c t="s">
        <v>23</v>
      </c>
    </row>
    <row r="134" spans="1:5" ht="12.75">
      <c r="A134" s="34" t="s">
        <v>50</v>
      </c>
      <c r="E134" s="35" t="s">
        <v>769</v>
      </c>
    </row>
    <row r="135" spans="1:5" ht="12.75">
      <c r="A135" s="36" t="s">
        <v>52</v>
      </c>
      <c r="E135" s="37" t="s">
        <v>770</v>
      </c>
    </row>
    <row r="136" spans="1:5" ht="38.25">
      <c r="A136" t="s">
        <v>53</v>
      </c>
      <c r="E136" s="35" t="s">
        <v>771</v>
      </c>
    </row>
    <row r="137" spans="1:16" ht="12.75">
      <c r="A137" s="25" t="s">
        <v>45</v>
      </c>
      <c s="29" t="s">
        <v>274</v>
      </c>
      <c s="29" t="s">
        <v>494</v>
      </c>
      <c s="25" t="s">
        <v>47</v>
      </c>
      <c s="30" t="s">
        <v>495</v>
      </c>
      <c s="31" t="s">
        <v>123</v>
      </c>
      <c s="32">
        <v>71</v>
      </c>
      <c s="33">
        <v>0</v>
      </c>
      <c s="33">
        <f>ROUND(ROUND(H137,2)*ROUND(G137,3),2)</f>
      </c>
      <c r="O137">
        <f>(I137*21)/100</f>
      </c>
      <c t="s">
        <v>23</v>
      </c>
    </row>
    <row r="138" spans="1:5" ht="12.75">
      <c r="A138" s="34" t="s">
        <v>50</v>
      </c>
      <c r="E138" s="35" t="s">
        <v>496</v>
      </c>
    </row>
    <row r="139" spans="1:5" ht="12.75">
      <c r="A139" s="36" t="s">
        <v>52</v>
      </c>
      <c r="E139" s="37" t="s">
        <v>772</v>
      </c>
    </row>
    <row r="140" spans="1:5" ht="51">
      <c r="A140" t="s">
        <v>53</v>
      </c>
      <c r="E140" s="35" t="s">
        <v>498</v>
      </c>
    </row>
    <row r="141" spans="1:16" ht="12.75">
      <c r="A141" s="25" t="s">
        <v>45</v>
      </c>
      <c s="29" t="s">
        <v>279</v>
      </c>
      <c s="29" t="s">
        <v>773</v>
      </c>
      <c s="25" t="s">
        <v>47</v>
      </c>
      <c s="30" t="s">
        <v>774</v>
      </c>
      <c s="31" t="s">
        <v>123</v>
      </c>
      <c s="32">
        <v>38</v>
      </c>
      <c s="33">
        <v>0</v>
      </c>
      <c s="33">
        <f>ROUND(ROUND(H141,2)*ROUND(G141,3),2)</f>
      </c>
      <c r="O141">
        <f>(I141*21)/100</f>
      </c>
      <c t="s">
        <v>23</v>
      </c>
    </row>
    <row r="142" spans="1:5" ht="12.75">
      <c r="A142" s="34" t="s">
        <v>50</v>
      </c>
      <c r="E142" s="35" t="s">
        <v>775</v>
      </c>
    </row>
    <row r="143" spans="1:5" ht="12.75">
      <c r="A143" s="36" t="s">
        <v>52</v>
      </c>
      <c r="E143" s="37" t="s">
        <v>776</v>
      </c>
    </row>
    <row r="144" spans="1:5" ht="51">
      <c r="A144" t="s">
        <v>53</v>
      </c>
      <c r="E144" s="35" t="s">
        <v>498</v>
      </c>
    </row>
    <row r="145" spans="1:16" ht="12.75">
      <c r="A145" s="25" t="s">
        <v>45</v>
      </c>
      <c s="29" t="s">
        <v>284</v>
      </c>
      <c s="29" t="s">
        <v>777</v>
      </c>
      <c s="25" t="s">
        <v>47</v>
      </c>
      <c s="30" t="s">
        <v>778</v>
      </c>
      <c s="31" t="s">
        <v>123</v>
      </c>
      <c s="32">
        <v>111.6</v>
      </c>
      <c s="33">
        <v>0</v>
      </c>
      <c s="33">
        <f>ROUND(ROUND(H145,2)*ROUND(G145,3),2)</f>
      </c>
      <c r="O145">
        <f>(I145*21)/100</f>
      </c>
      <c t="s">
        <v>23</v>
      </c>
    </row>
    <row r="146" spans="1:5" ht="12.75">
      <c r="A146" s="34" t="s">
        <v>50</v>
      </c>
      <c r="E146" s="35" t="s">
        <v>47</v>
      </c>
    </row>
    <row r="147" spans="1:5" ht="25.5">
      <c r="A147" s="36" t="s">
        <v>52</v>
      </c>
      <c r="E147" s="37" t="s">
        <v>779</v>
      </c>
    </row>
    <row r="148" spans="1:5" ht="25.5">
      <c r="A148" t="s">
        <v>53</v>
      </c>
      <c r="E148" s="35" t="s">
        <v>780</v>
      </c>
    </row>
    <row r="149" spans="1:16" ht="12.75">
      <c r="A149" s="25" t="s">
        <v>45</v>
      </c>
      <c s="29" t="s">
        <v>289</v>
      </c>
      <c s="29" t="s">
        <v>511</v>
      </c>
      <c s="25" t="s">
        <v>47</v>
      </c>
      <c s="30" t="s">
        <v>512</v>
      </c>
      <c s="31" t="s">
        <v>123</v>
      </c>
      <c s="32">
        <v>136.9</v>
      </c>
      <c s="33">
        <v>0</v>
      </c>
      <c s="33">
        <f>ROUND(ROUND(H149,2)*ROUND(G149,3),2)</f>
      </c>
      <c r="O149">
        <f>(I149*21)/100</f>
      </c>
      <c t="s">
        <v>23</v>
      </c>
    </row>
    <row r="150" spans="1:5" ht="38.25">
      <c r="A150" s="34" t="s">
        <v>50</v>
      </c>
      <c r="E150" s="35" t="s">
        <v>513</v>
      </c>
    </row>
    <row r="151" spans="1:5" ht="38.25">
      <c r="A151" s="36" t="s">
        <v>52</v>
      </c>
      <c r="E151" s="37" t="s">
        <v>730</v>
      </c>
    </row>
    <row r="152" spans="1:5" ht="38.25">
      <c r="A152" t="s">
        <v>53</v>
      </c>
      <c r="E152" s="35" t="s">
        <v>514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0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0+O8+O45+O50+O67+O100+O105</f>
      </c>
      <c t="s">
        <v>22</v>
      </c>
    </row>
    <row r="3" spans="1:16" ht="15" customHeight="1">
      <c r="A3" t="s">
        <v>12</v>
      </c>
      <c s="12" t="s">
        <v>14</v>
      </c>
      <c s="13" t="s">
        <v>15</v>
      </c>
      <c s="1"/>
      <c s="14" t="s">
        <v>16</v>
      </c>
      <c s="1"/>
      <c s="9"/>
      <c s="8" t="s">
        <v>781</v>
      </c>
      <c s="38">
        <f>0+I8+I45+I50+I67+I100+I105</f>
      </c>
      <c r="O3" t="s">
        <v>19</v>
      </c>
      <c t="s">
        <v>23</v>
      </c>
    </row>
    <row r="4" spans="1:16" ht="15" customHeight="1">
      <c r="A4" t="s">
        <v>17</v>
      </c>
      <c s="16" t="s">
        <v>18</v>
      </c>
      <c s="17" t="s">
        <v>781</v>
      </c>
      <c s="6"/>
      <c s="18" t="s">
        <v>782</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f>
      </c>
      <c>
        <f>0+O9+O13+O17+O21+O25+O29+O33+O37+O41</f>
      </c>
    </row>
    <row r="9" spans="1:16" ht="12.75">
      <c r="A9" s="25" t="s">
        <v>45</v>
      </c>
      <c s="29" t="s">
        <v>29</v>
      </c>
      <c s="29" t="s">
        <v>133</v>
      </c>
      <c s="25" t="s">
        <v>29</v>
      </c>
      <c s="30" t="s">
        <v>134</v>
      </c>
      <c s="31" t="s">
        <v>129</v>
      </c>
      <c s="32">
        <v>16.65</v>
      </c>
      <c s="33">
        <v>0</v>
      </c>
      <c s="33">
        <f>ROUND(ROUND(H9,2)*ROUND(G9,3),2)</f>
      </c>
      <c r="O9">
        <f>(I9*21)/100</f>
      </c>
      <c t="s">
        <v>23</v>
      </c>
    </row>
    <row r="10" spans="1:5" ht="12.75">
      <c r="A10" s="34" t="s">
        <v>50</v>
      </c>
      <c r="E10" s="35" t="s">
        <v>672</v>
      </c>
    </row>
    <row r="11" spans="1:5" ht="12.75">
      <c r="A11" s="36" t="s">
        <v>52</v>
      </c>
      <c r="E11" s="37" t="s">
        <v>783</v>
      </c>
    </row>
    <row r="12" spans="1:5" ht="306">
      <c r="A12" t="s">
        <v>53</v>
      </c>
      <c r="E12" s="35" t="s">
        <v>137</v>
      </c>
    </row>
    <row r="13" spans="1:16" ht="12.75">
      <c r="A13" s="25" t="s">
        <v>45</v>
      </c>
      <c s="29" t="s">
        <v>23</v>
      </c>
      <c s="29" t="s">
        <v>133</v>
      </c>
      <c s="25" t="s">
        <v>23</v>
      </c>
      <c s="30" t="s">
        <v>134</v>
      </c>
      <c s="31" t="s">
        <v>129</v>
      </c>
      <c s="32">
        <v>4.32</v>
      </c>
      <c s="33">
        <v>0</v>
      </c>
      <c s="33">
        <f>ROUND(ROUND(H13,2)*ROUND(G13,3),2)</f>
      </c>
      <c r="O13">
        <f>(I13*21)/100</f>
      </c>
      <c t="s">
        <v>23</v>
      </c>
    </row>
    <row r="14" spans="1:5" ht="12.75">
      <c r="A14" s="34" t="s">
        <v>50</v>
      </c>
      <c r="E14" s="35" t="s">
        <v>138</v>
      </c>
    </row>
    <row r="15" spans="1:5" ht="12.75">
      <c r="A15" s="36" t="s">
        <v>52</v>
      </c>
      <c r="E15" s="37" t="s">
        <v>784</v>
      </c>
    </row>
    <row r="16" spans="1:5" ht="306">
      <c r="A16" t="s">
        <v>53</v>
      </c>
      <c r="E16" s="35" t="s">
        <v>137</v>
      </c>
    </row>
    <row r="17" spans="1:16" ht="12.75">
      <c r="A17" s="25" t="s">
        <v>45</v>
      </c>
      <c s="29" t="s">
        <v>22</v>
      </c>
      <c s="29" t="s">
        <v>140</v>
      </c>
      <c s="25" t="s">
        <v>47</v>
      </c>
      <c s="30" t="s">
        <v>141</v>
      </c>
      <c s="31" t="s">
        <v>129</v>
      </c>
      <c s="32">
        <v>16.65</v>
      </c>
      <c s="33">
        <v>0</v>
      </c>
      <c s="33">
        <f>ROUND(ROUND(H17,2)*ROUND(G17,3),2)</f>
      </c>
      <c r="O17">
        <f>(I17*21)/100</f>
      </c>
      <c t="s">
        <v>23</v>
      </c>
    </row>
    <row r="18" spans="1:5" ht="76.5">
      <c r="A18" s="34" t="s">
        <v>50</v>
      </c>
      <c r="E18" s="35" t="s">
        <v>130</v>
      </c>
    </row>
    <row r="19" spans="1:5" ht="12.75">
      <c r="A19" s="36" t="s">
        <v>52</v>
      </c>
      <c r="E19" s="37" t="s">
        <v>785</v>
      </c>
    </row>
    <row r="20" spans="1:5" ht="318.75">
      <c r="A20" t="s">
        <v>53</v>
      </c>
      <c r="E20" s="35" t="s">
        <v>143</v>
      </c>
    </row>
    <row r="21" spans="1:16" ht="12.75">
      <c r="A21" s="25" t="s">
        <v>45</v>
      </c>
      <c s="29" t="s">
        <v>33</v>
      </c>
      <c s="29" t="s">
        <v>149</v>
      </c>
      <c s="25" t="s">
        <v>47</v>
      </c>
      <c s="30" t="s">
        <v>150</v>
      </c>
      <c s="31" t="s">
        <v>129</v>
      </c>
      <c s="32">
        <v>12.5</v>
      </c>
      <c s="33">
        <v>0</v>
      </c>
      <c s="33">
        <f>ROUND(ROUND(H21,2)*ROUND(G21,3),2)</f>
      </c>
      <c r="O21">
        <f>(I21*21)/100</f>
      </c>
      <c t="s">
        <v>23</v>
      </c>
    </row>
    <row r="22" spans="1:5" ht="12.75">
      <c r="A22" s="34" t="s">
        <v>50</v>
      </c>
      <c r="E22" s="35" t="s">
        <v>47</v>
      </c>
    </row>
    <row r="23" spans="1:5" ht="12.75">
      <c r="A23" s="36" t="s">
        <v>52</v>
      </c>
      <c r="E23" s="37" t="s">
        <v>786</v>
      </c>
    </row>
    <row r="24" spans="1:5" ht="267.75">
      <c r="A24" t="s">
        <v>53</v>
      </c>
      <c r="E24" s="35" t="s">
        <v>148</v>
      </c>
    </row>
    <row r="25" spans="1:16" ht="12.75">
      <c r="A25" s="25" t="s">
        <v>45</v>
      </c>
      <c s="29" t="s">
        <v>35</v>
      </c>
      <c s="29" t="s">
        <v>156</v>
      </c>
      <c s="25" t="s">
        <v>47</v>
      </c>
      <c s="30" t="s">
        <v>157</v>
      </c>
      <c s="31" t="s">
        <v>129</v>
      </c>
      <c s="32">
        <v>16.65</v>
      </c>
      <c s="33">
        <v>0</v>
      </c>
      <c s="33">
        <f>ROUND(ROUND(H25,2)*ROUND(G25,3),2)</f>
      </c>
      <c r="O25">
        <f>(I25*21)/100</f>
      </c>
      <c t="s">
        <v>23</v>
      </c>
    </row>
    <row r="26" spans="1:5" ht="12.75">
      <c r="A26" s="34" t="s">
        <v>50</v>
      </c>
      <c r="E26" s="35" t="s">
        <v>158</v>
      </c>
    </row>
    <row r="27" spans="1:5" ht="12.75">
      <c r="A27" s="36" t="s">
        <v>52</v>
      </c>
      <c r="E27" s="37" t="s">
        <v>783</v>
      </c>
    </row>
    <row r="28" spans="1:5" ht="191.25">
      <c r="A28" t="s">
        <v>53</v>
      </c>
      <c r="E28" s="35" t="s">
        <v>160</v>
      </c>
    </row>
    <row r="29" spans="1:16" ht="12.75">
      <c r="A29" s="25" t="s">
        <v>45</v>
      </c>
      <c s="29" t="s">
        <v>37</v>
      </c>
      <c s="29" t="s">
        <v>161</v>
      </c>
      <c s="25" t="s">
        <v>47</v>
      </c>
      <c s="30" t="s">
        <v>162</v>
      </c>
      <c s="31" t="s">
        <v>129</v>
      </c>
      <c s="32">
        <v>48.4</v>
      </c>
      <c s="33">
        <v>0</v>
      </c>
      <c s="33">
        <f>ROUND(ROUND(H29,2)*ROUND(G29,3),2)</f>
      </c>
      <c r="O29">
        <f>(I29*21)/100</f>
      </c>
      <c t="s">
        <v>23</v>
      </c>
    </row>
    <row r="30" spans="1:5" ht="12.75">
      <c r="A30" s="34" t="s">
        <v>50</v>
      </c>
      <c r="E30" s="35" t="s">
        <v>47</v>
      </c>
    </row>
    <row r="31" spans="1:5" ht="12.75">
      <c r="A31" s="36" t="s">
        <v>52</v>
      </c>
      <c r="E31" s="37" t="s">
        <v>787</v>
      </c>
    </row>
    <row r="32" spans="1:5" ht="267.75">
      <c r="A32" t="s">
        <v>53</v>
      </c>
      <c r="E32" s="35" t="s">
        <v>148</v>
      </c>
    </row>
    <row r="33" spans="1:16" ht="12.75">
      <c r="A33" s="25" t="s">
        <v>45</v>
      </c>
      <c s="29" t="s">
        <v>74</v>
      </c>
      <c s="29" t="s">
        <v>174</v>
      </c>
      <c s="25" t="s">
        <v>47</v>
      </c>
      <c s="30" t="s">
        <v>175</v>
      </c>
      <c s="31" t="s">
        <v>129</v>
      </c>
      <c s="32">
        <v>9.35</v>
      </c>
      <c s="33">
        <v>0</v>
      </c>
      <c s="33">
        <f>ROUND(ROUND(H33,2)*ROUND(G33,3),2)</f>
      </c>
      <c r="O33">
        <f>(I33*21)/100</f>
      </c>
      <c t="s">
        <v>23</v>
      </c>
    </row>
    <row r="34" spans="1:5" ht="12.75">
      <c r="A34" s="34" t="s">
        <v>50</v>
      </c>
      <c r="E34" s="35" t="s">
        <v>292</v>
      </c>
    </row>
    <row r="35" spans="1:5" ht="12.75">
      <c r="A35" s="36" t="s">
        <v>52</v>
      </c>
      <c r="E35" s="37" t="s">
        <v>788</v>
      </c>
    </row>
    <row r="36" spans="1:5" ht="293.25">
      <c r="A36" t="s">
        <v>53</v>
      </c>
      <c r="E36" s="35" t="s">
        <v>178</v>
      </c>
    </row>
    <row r="37" spans="1:16" ht="12.75">
      <c r="A37" s="25" t="s">
        <v>45</v>
      </c>
      <c s="29" t="s">
        <v>79</v>
      </c>
      <c s="29" t="s">
        <v>186</v>
      </c>
      <c s="25" t="s">
        <v>47</v>
      </c>
      <c s="30" t="s">
        <v>187</v>
      </c>
      <c s="31" t="s">
        <v>129</v>
      </c>
      <c s="32">
        <v>4.32</v>
      </c>
      <c s="33">
        <v>0</v>
      </c>
      <c s="33">
        <f>ROUND(ROUND(H37,2)*ROUND(G37,3),2)</f>
      </c>
      <c r="O37">
        <f>(I37*21)/100</f>
      </c>
      <c t="s">
        <v>23</v>
      </c>
    </row>
    <row r="38" spans="1:5" ht="12.75">
      <c r="A38" s="34" t="s">
        <v>50</v>
      </c>
      <c r="E38" s="35" t="s">
        <v>188</v>
      </c>
    </row>
    <row r="39" spans="1:5" ht="12.75">
      <c r="A39" s="36" t="s">
        <v>52</v>
      </c>
      <c r="E39" s="37" t="s">
        <v>789</v>
      </c>
    </row>
    <row r="40" spans="1:5" ht="38.25">
      <c r="A40" t="s">
        <v>53</v>
      </c>
      <c r="E40" s="35" t="s">
        <v>190</v>
      </c>
    </row>
    <row r="41" spans="1:16" ht="12.75">
      <c r="A41" s="25" t="s">
        <v>45</v>
      </c>
      <c s="29" t="s">
        <v>40</v>
      </c>
      <c s="29" t="s">
        <v>228</v>
      </c>
      <c s="25" t="s">
        <v>47</v>
      </c>
      <c s="30" t="s">
        <v>229</v>
      </c>
      <c s="31" t="s">
        <v>117</v>
      </c>
      <c s="32">
        <v>97</v>
      </c>
      <c s="33">
        <v>0</v>
      </c>
      <c s="33">
        <f>ROUND(ROUND(H41,2)*ROUND(G41,3),2)</f>
      </c>
      <c r="O41">
        <f>(I41*21)/100</f>
      </c>
      <c t="s">
        <v>23</v>
      </c>
    </row>
    <row r="42" spans="1:5" ht="12.75">
      <c r="A42" s="34" t="s">
        <v>50</v>
      </c>
      <c r="E42" s="35" t="s">
        <v>47</v>
      </c>
    </row>
    <row r="43" spans="1:5" ht="12.75">
      <c r="A43" s="36" t="s">
        <v>52</v>
      </c>
      <c r="E43" s="37" t="s">
        <v>790</v>
      </c>
    </row>
    <row r="44" spans="1:5" ht="38.25">
      <c r="A44" t="s">
        <v>53</v>
      </c>
      <c r="E44" s="35" t="s">
        <v>232</v>
      </c>
    </row>
    <row r="45" spans="1:18" ht="12.75" customHeight="1">
      <c r="A45" s="6" t="s">
        <v>43</v>
      </c>
      <c s="6"/>
      <c s="40" t="s">
        <v>23</v>
      </c>
      <c s="6"/>
      <c s="27" t="s">
        <v>196</v>
      </c>
      <c s="6"/>
      <c s="6"/>
      <c s="6"/>
      <c s="41">
        <f>0+Q45</f>
      </c>
      <c r="O45">
        <f>0+R45</f>
      </c>
      <c r="Q45">
        <f>0+I46</f>
      </c>
      <c>
        <f>0+O46</f>
      </c>
    </row>
    <row r="46" spans="1:16" ht="25.5">
      <c r="A46" s="25" t="s">
        <v>45</v>
      </c>
      <c s="29" t="s">
        <v>42</v>
      </c>
      <c s="29" t="s">
        <v>234</v>
      </c>
      <c s="25" t="s">
        <v>47</v>
      </c>
      <c s="30" t="s">
        <v>235</v>
      </c>
      <c s="31" t="s">
        <v>117</v>
      </c>
      <c s="32">
        <v>97</v>
      </c>
      <c s="33">
        <v>0</v>
      </c>
      <c s="33">
        <f>ROUND(ROUND(H46,2)*ROUND(G46,3),2)</f>
      </c>
      <c r="O46">
        <f>(I46*21)/100</f>
      </c>
      <c t="s">
        <v>23</v>
      </c>
    </row>
    <row r="47" spans="1:5" ht="12.75">
      <c r="A47" s="34" t="s">
        <v>50</v>
      </c>
      <c r="E47" s="35" t="s">
        <v>236</v>
      </c>
    </row>
    <row r="48" spans="1:5" ht="12.75">
      <c r="A48" s="36" t="s">
        <v>52</v>
      </c>
      <c r="E48" s="37" t="s">
        <v>791</v>
      </c>
    </row>
    <row r="49" spans="1:5" ht="38.25">
      <c r="A49" t="s">
        <v>53</v>
      </c>
      <c r="E49" s="35" t="s">
        <v>237</v>
      </c>
    </row>
    <row r="50" spans="1:18" ht="12.75" customHeight="1">
      <c r="A50" s="6" t="s">
        <v>43</v>
      </c>
      <c s="6"/>
      <c s="40" t="s">
        <v>33</v>
      </c>
      <c s="6"/>
      <c s="27" t="s">
        <v>278</v>
      </c>
      <c s="6"/>
      <c s="6"/>
      <c s="6"/>
      <c s="41">
        <f>0+Q50</f>
      </c>
      <c r="O50">
        <f>0+R50</f>
      </c>
      <c r="Q50">
        <f>0+I51+I55+I59+I63</f>
      </c>
      <c>
        <f>0+O51+O55+O59+O63</f>
      </c>
    </row>
    <row r="51" spans="1:16" ht="12.75">
      <c r="A51" s="25" t="s">
        <v>45</v>
      </c>
      <c s="29" t="s">
        <v>91</v>
      </c>
      <c s="29" t="s">
        <v>285</v>
      </c>
      <c s="25" t="s">
        <v>47</v>
      </c>
      <c s="30" t="s">
        <v>286</v>
      </c>
      <c s="31" t="s">
        <v>129</v>
      </c>
      <c s="32">
        <v>5.768</v>
      </c>
      <c s="33">
        <v>0</v>
      </c>
      <c s="33">
        <f>ROUND(ROUND(H51,2)*ROUND(G51,3),2)</f>
      </c>
      <c r="O51">
        <f>(I51*21)/100</f>
      </c>
      <c t="s">
        <v>23</v>
      </c>
    </row>
    <row r="52" spans="1:5" ht="12.75">
      <c r="A52" s="34" t="s">
        <v>50</v>
      </c>
      <c r="E52" s="35" t="s">
        <v>47</v>
      </c>
    </row>
    <row r="53" spans="1:5" ht="38.25">
      <c r="A53" s="36" t="s">
        <v>52</v>
      </c>
      <c r="E53" s="37" t="s">
        <v>792</v>
      </c>
    </row>
    <row r="54" spans="1:5" ht="369.75">
      <c r="A54" t="s">
        <v>53</v>
      </c>
      <c r="E54" s="35" t="s">
        <v>273</v>
      </c>
    </row>
    <row r="55" spans="1:16" ht="12.75">
      <c r="A55" s="25" t="s">
        <v>45</v>
      </c>
      <c s="29" t="s">
        <v>96</v>
      </c>
      <c s="29" t="s">
        <v>290</v>
      </c>
      <c s="25" t="s">
        <v>47</v>
      </c>
      <c s="30" t="s">
        <v>291</v>
      </c>
      <c s="31" t="s">
        <v>129</v>
      </c>
      <c s="32">
        <v>5.768</v>
      </c>
      <c s="33">
        <v>0</v>
      </c>
      <c s="33">
        <f>ROUND(ROUND(H55,2)*ROUND(G55,3),2)</f>
      </c>
      <c r="O55">
        <f>(I55*21)/100</f>
      </c>
      <c t="s">
        <v>23</v>
      </c>
    </row>
    <row r="56" spans="1:5" ht="12.75">
      <c r="A56" s="34" t="s">
        <v>50</v>
      </c>
      <c r="E56" s="35" t="s">
        <v>292</v>
      </c>
    </row>
    <row r="57" spans="1:5" ht="38.25">
      <c r="A57" s="36" t="s">
        <v>52</v>
      </c>
      <c r="E57" s="37" t="s">
        <v>792</v>
      </c>
    </row>
    <row r="58" spans="1:5" ht="38.25">
      <c r="A58" t="s">
        <v>53</v>
      </c>
      <c r="E58" s="35" t="s">
        <v>220</v>
      </c>
    </row>
    <row r="59" spans="1:16" ht="12.75">
      <c r="A59" s="25" t="s">
        <v>45</v>
      </c>
      <c s="29" t="s">
        <v>101</v>
      </c>
      <c s="29" t="s">
        <v>308</v>
      </c>
      <c s="25" t="s">
        <v>47</v>
      </c>
      <c s="30" t="s">
        <v>309</v>
      </c>
      <c s="31" t="s">
        <v>129</v>
      </c>
      <c s="32">
        <v>3.456</v>
      </c>
      <c s="33">
        <v>0</v>
      </c>
      <c s="33">
        <f>ROUND(ROUND(H59,2)*ROUND(G59,3),2)</f>
      </c>
      <c r="O59">
        <f>(I59*21)/100</f>
      </c>
      <c t="s">
        <v>23</v>
      </c>
    </row>
    <row r="60" spans="1:5" ht="12.75">
      <c r="A60" s="34" t="s">
        <v>50</v>
      </c>
      <c r="E60" s="35" t="s">
        <v>685</v>
      </c>
    </row>
    <row r="61" spans="1:5" ht="12.75">
      <c r="A61" s="36" t="s">
        <v>52</v>
      </c>
      <c r="E61" s="37" t="s">
        <v>793</v>
      </c>
    </row>
    <row r="62" spans="1:5" ht="102">
      <c r="A62" t="s">
        <v>53</v>
      </c>
      <c r="E62" s="35" t="s">
        <v>312</v>
      </c>
    </row>
    <row r="63" spans="1:16" ht="12.75">
      <c r="A63" s="25" t="s">
        <v>45</v>
      </c>
      <c s="29" t="s">
        <v>168</v>
      </c>
      <c s="29" t="s">
        <v>314</v>
      </c>
      <c s="25" t="s">
        <v>47</v>
      </c>
      <c s="30" t="s">
        <v>315</v>
      </c>
      <c s="31" t="s">
        <v>129</v>
      </c>
      <c s="32">
        <v>1.872</v>
      </c>
      <c s="33">
        <v>0</v>
      </c>
      <c s="33">
        <f>ROUND(ROUND(H63,2)*ROUND(G63,3),2)</f>
      </c>
      <c r="O63">
        <f>(I63*21)/100</f>
      </c>
      <c t="s">
        <v>23</v>
      </c>
    </row>
    <row r="64" spans="1:5" ht="12.75">
      <c r="A64" s="34" t="s">
        <v>50</v>
      </c>
      <c r="E64" s="35" t="s">
        <v>316</v>
      </c>
    </row>
    <row r="65" spans="1:5" ht="38.25">
      <c r="A65" s="36" t="s">
        <v>52</v>
      </c>
      <c r="E65" s="37" t="s">
        <v>794</v>
      </c>
    </row>
    <row r="66" spans="1:5" ht="357">
      <c r="A66" t="s">
        <v>53</v>
      </c>
      <c r="E66" s="35" t="s">
        <v>318</v>
      </c>
    </row>
    <row r="67" spans="1:18" ht="12.75" customHeight="1">
      <c r="A67" s="6" t="s">
        <v>43</v>
      </c>
      <c s="6"/>
      <c s="40" t="s">
        <v>35</v>
      </c>
      <c s="6"/>
      <c s="27" t="s">
        <v>319</v>
      </c>
      <c s="6"/>
      <c s="6"/>
      <c s="6"/>
      <c s="41">
        <f>0+Q67</f>
      </c>
      <c r="O67">
        <f>0+R67</f>
      </c>
      <c r="Q67">
        <f>0+I68+I72+I76+I80+I84+I88+I92+I96</f>
      </c>
      <c>
        <f>0+O68+O72+O76+O80+O84+O88+O92+O96</f>
      </c>
    </row>
    <row r="68" spans="1:16" ht="12.75">
      <c r="A68" s="25" t="s">
        <v>45</v>
      </c>
      <c s="29" t="s">
        <v>173</v>
      </c>
      <c s="29" t="s">
        <v>688</v>
      </c>
      <c s="25" t="s">
        <v>47</v>
      </c>
      <c s="30" t="s">
        <v>689</v>
      </c>
      <c s="31" t="s">
        <v>117</v>
      </c>
      <c s="32">
        <v>73.26</v>
      </c>
      <c s="33">
        <v>0</v>
      </c>
      <c s="33">
        <f>ROUND(ROUND(H68,2)*ROUND(G68,3),2)</f>
      </c>
      <c r="O68">
        <f>(I68*21)/100</f>
      </c>
      <c t="s">
        <v>23</v>
      </c>
    </row>
    <row r="69" spans="1:5" ht="12.75">
      <c r="A69" s="34" t="s">
        <v>50</v>
      </c>
      <c r="E69" s="35" t="s">
        <v>690</v>
      </c>
    </row>
    <row r="70" spans="1:5" ht="12.75">
      <c r="A70" s="36" t="s">
        <v>52</v>
      </c>
      <c r="E70" s="37" t="s">
        <v>795</v>
      </c>
    </row>
    <row r="71" spans="1:5" ht="51">
      <c r="A71" t="s">
        <v>53</v>
      </c>
      <c r="E71" s="35" t="s">
        <v>331</v>
      </c>
    </row>
    <row r="72" spans="1:16" ht="12.75">
      <c r="A72" s="25" t="s">
        <v>45</v>
      </c>
      <c s="29" t="s">
        <v>179</v>
      </c>
      <c s="29" t="s">
        <v>692</v>
      </c>
      <c s="25" t="s">
        <v>47</v>
      </c>
      <c s="30" t="s">
        <v>693</v>
      </c>
      <c s="31" t="s">
        <v>117</v>
      </c>
      <c s="32">
        <v>80.52</v>
      </c>
      <c s="33">
        <v>0</v>
      </c>
      <c s="33">
        <f>ROUND(ROUND(H72,2)*ROUND(G72,3),2)</f>
      </c>
      <c r="O72">
        <f>(I72*21)/100</f>
      </c>
      <c t="s">
        <v>23</v>
      </c>
    </row>
    <row r="73" spans="1:5" ht="12.75">
      <c r="A73" s="34" t="s">
        <v>50</v>
      </c>
      <c r="E73" s="35" t="s">
        <v>694</v>
      </c>
    </row>
    <row r="74" spans="1:5" ht="12.75">
      <c r="A74" s="36" t="s">
        <v>52</v>
      </c>
      <c r="E74" s="37" t="s">
        <v>796</v>
      </c>
    </row>
    <row r="75" spans="1:5" ht="51">
      <c r="A75" t="s">
        <v>53</v>
      </c>
      <c r="E75" s="35" t="s">
        <v>331</v>
      </c>
    </row>
    <row r="76" spans="1:16" ht="12.75">
      <c r="A76" s="25" t="s">
        <v>45</v>
      </c>
      <c s="29" t="s">
        <v>185</v>
      </c>
      <c s="29" t="s">
        <v>696</v>
      </c>
      <c s="25" t="s">
        <v>47</v>
      </c>
      <c s="30" t="s">
        <v>697</v>
      </c>
      <c s="31" t="s">
        <v>117</v>
      </c>
      <c s="32">
        <v>67.54</v>
      </c>
      <c s="33">
        <v>0</v>
      </c>
      <c s="33">
        <f>ROUND(ROUND(H76,2)*ROUND(G76,3),2)</f>
      </c>
      <c r="O76">
        <f>(I76*21)/100</f>
      </c>
      <c t="s">
        <v>23</v>
      </c>
    </row>
    <row r="77" spans="1:5" ht="12.75">
      <c r="A77" s="34" t="s">
        <v>50</v>
      </c>
      <c r="E77" s="35" t="s">
        <v>698</v>
      </c>
    </row>
    <row r="78" spans="1:5" ht="12.75">
      <c r="A78" s="36" t="s">
        <v>52</v>
      </c>
      <c r="E78" s="37" t="s">
        <v>797</v>
      </c>
    </row>
    <row r="79" spans="1:5" ht="89.25">
      <c r="A79" t="s">
        <v>53</v>
      </c>
      <c r="E79" s="35" t="s">
        <v>700</v>
      </c>
    </row>
    <row r="80" spans="1:16" ht="12.75">
      <c r="A80" s="25" t="s">
        <v>45</v>
      </c>
      <c s="29" t="s">
        <v>191</v>
      </c>
      <c s="29" t="s">
        <v>333</v>
      </c>
      <c s="25" t="s">
        <v>334</v>
      </c>
      <c s="30" t="s">
        <v>335</v>
      </c>
      <c s="31" t="s">
        <v>117</v>
      </c>
      <c s="32">
        <v>11</v>
      </c>
      <c s="33">
        <v>0</v>
      </c>
      <c s="33">
        <f>ROUND(ROUND(H80,2)*ROUND(G80,3),2)</f>
      </c>
      <c r="O80">
        <f>(I80*21)/100</f>
      </c>
      <c t="s">
        <v>23</v>
      </c>
    </row>
    <row r="81" spans="1:5" ht="25.5">
      <c r="A81" s="34" t="s">
        <v>50</v>
      </c>
      <c r="E81" s="35" t="s">
        <v>336</v>
      </c>
    </row>
    <row r="82" spans="1:5" ht="12.75">
      <c r="A82" s="36" t="s">
        <v>52</v>
      </c>
      <c r="E82" s="37" t="s">
        <v>798</v>
      </c>
    </row>
    <row r="83" spans="1:5" ht="38.25">
      <c r="A83" t="s">
        <v>53</v>
      </c>
      <c r="E83" s="35" t="s">
        <v>338</v>
      </c>
    </row>
    <row r="84" spans="1:16" ht="12.75">
      <c r="A84" s="25" t="s">
        <v>45</v>
      </c>
      <c s="29" t="s">
        <v>197</v>
      </c>
      <c s="29" t="s">
        <v>340</v>
      </c>
      <c s="25" t="s">
        <v>47</v>
      </c>
      <c s="30" t="s">
        <v>341</v>
      </c>
      <c s="31" t="s">
        <v>117</v>
      </c>
      <c s="32">
        <v>73.26</v>
      </c>
      <c s="33">
        <v>0</v>
      </c>
      <c s="33">
        <f>ROUND(ROUND(H84,2)*ROUND(G84,3),2)</f>
      </c>
      <c r="O84">
        <f>(I84*21)/100</f>
      </c>
      <c t="s">
        <v>23</v>
      </c>
    </row>
    <row r="85" spans="1:5" ht="12.75">
      <c r="A85" s="34" t="s">
        <v>50</v>
      </c>
      <c r="E85" s="35" t="s">
        <v>342</v>
      </c>
    </row>
    <row r="86" spans="1:5" ht="12.75">
      <c r="A86" s="36" t="s">
        <v>52</v>
      </c>
      <c r="E86" s="37" t="s">
        <v>799</v>
      </c>
    </row>
    <row r="87" spans="1:5" ht="51">
      <c r="A87" t="s">
        <v>53</v>
      </c>
      <c r="E87" s="35" t="s">
        <v>344</v>
      </c>
    </row>
    <row r="88" spans="1:16" ht="12.75">
      <c r="A88" s="25" t="s">
        <v>45</v>
      </c>
      <c s="29" t="s">
        <v>203</v>
      </c>
      <c s="29" t="s">
        <v>703</v>
      </c>
      <c s="25" t="s">
        <v>47</v>
      </c>
      <c s="30" t="s">
        <v>704</v>
      </c>
      <c s="31" t="s">
        <v>117</v>
      </c>
      <c s="32">
        <v>66</v>
      </c>
      <c s="33">
        <v>0</v>
      </c>
      <c s="33">
        <f>ROUND(ROUND(H88,2)*ROUND(G88,3),2)</f>
      </c>
      <c r="O88">
        <f>(I88*21)/100</f>
      </c>
      <c t="s">
        <v>23</v>
      </c>
    </row>
    <row r="89" spans="1:5" ht="12.75">
      <c r="A89" s="34" t="s">
        <v>50</v>
      </c>
      <c r="E89" s="35" t="s">
        <v>705</v>
      </c>
    </row>
    <row r="90" spans="1:5" ht="12.75">
      <c r="A90" s="36" t="s">
        <v>52</v>
      </c>
      <c r="E90" s="37" t="s">
        <v>800</v>
      </c>
    </row>
    <row r="91" spans="1:5" ht="51">
      <c r="A91" t="s">
        <v>53</v>
      </c>
      <c r="E91" s="35" t="s">
        <v>707</v>
      </c>
    </row>
    <row r="92" spans="1:16" ht="12.75">
      <c r="A92" s="25" t="s">
        <v>45</v>
      </c>
      <c s="29" t="s">
        <v>209</v>
      </c>
      <c s="29" t="s">
        <v>367</v>
      </c>
      <c s="25" t="s">
        <v>47</v>
      </c>
      <c s="30" t="s">
        <v>368</v>
      </c>
      <c s="31" t="s">
        <v>117</v>
      </c>
      <c s="32">
        <v>73.26</v>
      </c>
      <c s="33">
        <v>0</v>
      </c>
      <c s="33">
        <f>ROUND(ROUND(H92,2)*ROUND(G92,3),2)</f>
      </c>
      <c r="O92">
        <f>(I92*21)/100</f>
      </c>
      <c t="s">
        <v>23</v>
      </c>
    </row>
    <row r="93" spans="1:5" ht="12.75">
      <c r="A93" s="34" t="s">
        <v>50</v>
      </c>
      <c r="E93" s="35" t="s">
        <v>369</v>
      </c>
    </row>
    <row r="94" spans="1:5" ht="12.75">
      <c r="A94" s="36" t="s">
        <v>52</v>
      </c>
      <c r="E94" s="37" t="s">
        <v>799</v>
      </c>
    </row>
    <row r="95" spans="1:5" ht="25.5">
      <c r="A95" t="s">
        <v>53</v>
      </c>
      <c r="E95" s="35" t="s">
        <v>371</v>
      </c>
    </row>
    <row r="96" spans="1:16" ht="12.75">
      <c r="A96" s="25" t="s">
        <v>45</v>
      </c>
      <c s="29" t="s">
        <v>215</v>
      </c>
      <c s="29" t="s">
        <v>708</v>
      </c>
      <c s="25" t="s">
        <v>47</v>
      </c>
      <c s="30" t="s">
        <v>709</v>
      </c>
      <c s="31" t="s">
        <v>117</v>
      </c>
      <c s="32">
        <v>132</v>
      </c>
      <c s="33">
        <v>0</v>
      </c>
      <c s="33">
        <f>ROUND(ROUND(H96,2)*ROUND(G96,3),2)</f>
      </c>
      <c r="O96">
        <f>(I96*21)/100</f>
      </c>
      <c t="s">
        <v>23</v>
      </c>
    </row>
    <row r="97" spans="1:5" ht="12.75">
      <c r="A97" s="34" t="s">
        <v>50</v>
      </c>
      <c r="E97" s="35" t="s">
        <v>710</v>
      </c>
    </row>
    <row r="98" spans="1:5" ht="12.75">
      <c r="A98" s="36" t="s">
        <v>52</v>
      </c>
      <c r="E98" s="37" t="s">
        <v>801</v>
      </c>
    </row>
    <row r="99" spans="1:5" ht="25.5">
      <c r="A99" t="s">
        <v>53</v>
      </c>
      <c r="E99" s="35" t="s">
        <v>371</v>
      </c>
    </row>
    <row r="100" spans="1:18" ht="12.75" customHeight="1">
      <c r="A100" s="6" t="s">
        <v>43</v>
      </c>
      <c s="6"/>
      <c s="40" t="s">
        <v>79</v>
      </c>
      <c s="6"/>
      <c s="27" t="s">
        <v>400</v>
      </c>
      <c s="6"/>
      <c s="6"/>
      <c s="6"/>
      <c s="41">
        <f>0+Q100</f>
      </c>
      <c r="O100">
        <f>0+R100</f>
      </c>
      <c r="Q100">
        <f>0+I101</f>
      </c>
      <c>
        <f>0+O101</f>
      </c>
    </row>
    <row r="101" spans="1:16" ht="12.75">
      <c r="A101" s="25" t="s">
        <v>45</v>
      </c>
      <c s="29" t="s">
        <v>221</v>
      </c>
      <c s="29" t="s">
        <v>408</v>
      </c>
      <c s="25" t="s">
        <v>47</v>
      </c>
      <c s="30" t="s">
        <v>409</v>
      </c>
      <c s="31" t="s">
        <v>129</v>
      </c>
      <c s="32">
        <v>4.08</v>
      </c>
      <c s="33">
        <v>0</v>
      </c>
      <c s="33">
        <f>ROUND(ROUND(H101,2)*ROUND(G101,3),2)</f>
      </c>
      <c r="O101">
        <f>(I101*21)/100</f>
      </c>
      <c t="s">
        <v>23</v>
      </c>
    </row>
    <row r="102" spans="1:5" ht="12.75">
      <c r="A102" s="34" t="s">
        <v>50</v>
      </c>
      <c r="E102" s="35" t="s">
        <v>713</v>
      </c>
    </row>
    <row r="103" spans="1:5" ht="12.75">
      <c r="A103" s="36" t="s">
        <v>52</v>
      </c>
      <c r="E103" s="37" t="s">
        <v>714</v>
      </c>
    </row>
    <row r="104" spans="1:5" ht="369.75">
      <c r="A104" t="s">
        <v>53</v>
      </c>
      <c r="E104" s="35" t="s">
        <v>273</v>
      </c>
    </row>
    <row r="105" spans="1:18" ht="12.75" customHeight="1">
      <c r="A105" s="6" t="s">
        <v>43</v>
      </c>
      <c s="6"/>
      <c s="40" t="s">
        <v>40</v>
      </c>
      <c s="6"/>
      <c s="27" t="s">
        <v>412</v>
      </c>
      <c s="6"/>
      <c s="6"/>
      <c s="6"/>
      <c s="41">
        <f>0+Q105</f>
      </c>
      <c r="O105">
        <f>0+R105</f>
      </c>
      <c r="Q105">
        <f>0+I106</f>
      </c>
      <c>
        <f>0+O106</f>
      </c>
    </row>
    <row r="106" spans="1:16" ht="12.75">
      <c r="A106" s="25" t="s">
        <v>45</v>
      </c>
      <c s="29" t="s">
        <v>227</v>
      </c>
      <c s="29" t="s">
        <v>715</v>
      </c>
      <c s="25" t="s">
        <v>47</v>
      </c>
      <c s="30" t="s">
        <v>716</v>
      </c>
      <c s="31" t="s">
        <v>123</v>
      </c>
      <c s="32">
        <v>11.1</v>
      </c>
      <c s="33">
        <v>0</v>
      </c>
      <c s="33">
        <f>ROUND(ROUND(H106,2)*ROUND(G106,3),2)</f>
      </c>
      <c r="O106">
        <f>(I106*21)/100</f>
      </c>
      <c t="s">
        <v>23</v>
      </c>
    </row>
    <row r="107" spans="1:5" ht="12.75">
      <c r="A107" s="34" t="s">
        <v>50</v>
      </c>
      <c r="E107" s="35" t="s">
        <v>47</v>
      </c>
    </row>
    <row r="108" spans="1:5" ht="12.75">
      <c r="A108" s="36" t="s">
        <v>52</v>
      </c>
      <c r="E108" s="37" t="s">
        <v>802</v>
      </c>
    </row>
    <row r="109" spans="1:5" ht="63.75">
      <c r="A109" t="s">
        <v>53</v>
      </c>
      <c r="E109" s="35" t="s">
        <v>503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20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0+O8+O61+O90+O107+O140+O173+O182+O187</f>
      </c>
      <c t="s">
        <v>22</v>
      </c>
    </row>
    <row r="3" spans="1:16" ht="15" customHeight="1">
      <c r="A3" t="s">
        <v>12</v>
      </c>
      <c s="12" t="s">
        <v>14</v>
      </c>
      <c s="13" t="s">
        <v>15</v>
      </c>
      <c s="1"/>
      <c s="14" t="s">
        <v>16</v>
      </c>
      <c s="1"/>
      <c s="9"/>
      <c s="8" t="s">
        <v>803</v>
      </c>
      <c s="38">
        <f>0+I8+I61+I90+I107+I140+I173+I182+I187</f>
      </c>
      <c r="O3" t="s">
        <v>19</v>
      </c>
      <c t="s">
        <v>23</v>
      </c>
    </row>
    <row r="4" spans="1:16" ht="15" customHeight="1">
      <c r="A4" t="s">
        <v>17</v>
      </c>
      <c s="16" t="s">
        <v>18</v>
      </c>
      <c s="17" t="s">
        <v>803</v>
      </c>
      <c s="6"/>
      <c s="18" t="s">
        <v>804</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0+I9+I13+I17+I21+I25+I29+I33+I37+I41+I45+I49+I53+I57</f>
      </c>
      <c>
        <f>0+O9+O13+O17+O21+O25+O29+O33+O37+O41+O45+O49+O53+O57</f>
      </c>
    </row>
    <row r="9" spans="1:16" ht="12.75">
      <c r="A9" s="25" t="s">
        <v>45</v>
      </c>
      <c s="29" t="s">
        <v>29</v>
      </c>
      <c s="29" t="s">
        <v>133</v>
      </c>
      <c s="25" t="s">
        <v>29</v>
      </c>
      <c s="30" t="s">
        <v>134</v>
      </c>
      <c s="31" t="s">
        <v>129</v>
      </c>
      <c s="32">
        <v>196</v>
      </c>
      <c s="33">
        <v>0</v>
      </c>
      <c s="33">
        <f>ROUND(ROUND(H9,2)*ROUND(G9,3),2)</f>
      </c>
      <c r="O9">
        <f>(I9*21)/100</f>
      </c>
      <c t="s">
        <v>23</v>
      </c>
    </row>
    <row r="10" spans="1:5" ht="12.75">
      <c r="A10" s="34" t="s">
        <v>50</v>
      </c>
      <c r="E10" s="35" t="s">
        <v>672</v>
      </c>
    </row>
    <row r="11" spans="1:5" ht="12.75">
      <c r="A11" s="36" t="s">
        <v>52</v>
      </c>
      <c r="E11" s="37" t="s">
        <v>805</v>
      </c>
    </row>
    <row r="12" spans="1:5" ht="306">
      <c r="A12" t="s">
        <v>53</v>
      </c>
      <c r="E12" s="35" t="s">
        <v>137</v>
      </c>
    </row>
    <row r="13" spans="1:16" ht="12.75">
      <c r="A13" s="25" t="s">
        <v>45</v>
      </c>
      <c s="29" t="s">
        <v>23</v>
      </c>
      <c s="29" t="s">
        <v>133</v>
      </c>
      <c s="25" t="s">
        <v>23</v>
      </c>
      <c s="30" t="s">
        <v>134</v>
      </c>
      <c s="31" t="s">
        <v>129</v>
      </c>
      <c s="32">
        <v>60.44</v>
      </c>
      <c s="33">
        <v>0</v>
      </c>
      <c s="33">
        <f>ROUND(ROUND(H13,2)*ROUND(G13,3),2)</f>
      </c>
      <c r="O13">
        <f>(I13*21)/100</f>
      </c>
      <c t="s">
        <v>23</v>
      </c>
    </row>
    <row r="14" spans="1:5" ht="12.75">
      <c r="A14" s="34" t="s">
        <v>50</v>
      </c>
      <c r="E14" s="35" t="s">
        <v>138</v>
      </c>
    </row>
    <row r="15" spans="1:5" ht="12.75">
      <c r="A15" s="36" t="s">
        <v>52</v>
      </c>
      <c r="E15" s="37" t="s">
        <v>806</v>
      </c>
    </row>
    <row r="16" spans="1:5" ht="306">
      <c r="A16" t="s">
        <v>53</v>
      </c>
      <c r="E16" s="35" t="s">
        <v>137</v>
      </c>
    </row>
    <row r="17" spans="1:16" ht="12.75">
      <c r="A17" s="25" t="s">
        <v>45</v>
      </c>
      <c s="29" t="s">
        <v>22</v>
      </c>
      <c s="29" t="s">
        <v>140</v>
      </c>
      <c s="25" t="s">
        <v>47</v>
      </c>
      <c s="30" t="s">
        <v>141</v>
      </c>
      <c s="31" t="s">
        <v>129</v>
      </c>
      <c s="32">
        <v>133</v>
      </c>
      <c s="33">
        <v>0</v>
      </c>
      <c s="33">
        <f>ROUND(ROUND(H17,2)*ROUND(G17,3),2)</f>
      </c>
      <c r="O17">
        <f>(I17*21)/100</f>
      </c>
      <c t="s">
        <v>23</v>
      </c>
    </row>
    <row r="18" spans="1:5" ht="76.5">
      <c r="A18" s="34" t="s">
        <v>50</v>
      </c>
      <c r="E18" s="35" t="s">
        <v>130</v>
      </c>
    </row>
    <row r="19" spans="1:5" ht="12.75">
      <c r="A19" s="36" t="s">
        <v>52</v>
      </c>
      <c r="E19" s="37" t="s">
        <v>807</v>
      </c>
    </row>
    <row r="20" spans="1:5" ht="318.75">
      <c r="A20" t="s">
        <v>53</v>
      </c>
      <c r="E20" s="35" t="s">
        <v>143</v>
      </c>
    </row>
    <row r="21" spans="1:16" ht="12.75">
      <c r="A21" s="25" t="s">
        <v>45</v>
      </c>
      <c s="29" t="s">
        <v>33</v>
      </c>
      <c s="29" t="s">
        <v>808</v>
      </c>
      <c s="25" t="s">
        <v>47</v>
      </c>
      <c s="30" t="s">
        <v>809</v>
      </c>
      <c s="31" t="s">
        <v>129</v>
      </c>
      <c s="32">
        <v>63</v>
      </c>
      <c s="33">
        <v>0</v>
      </c>
      <c s="33">
        <f>ROUND(ROUND(H21,2)*ROUND(G21,3),2)</f>
      </c>
      <c r="O21">
        <f>(I21*21)/100</f>
      </c>
      <c t="s">
        <v>23</v>
      </c>
    </row>
    <row r="22" spans="1:5" ht="76.5">
      <c r="A22" s="34" t="s">
        <v>50</v>
      </c>
      <c r="E22" s="35" t="s">
        <v>130</v>
      </c>
    </row>
    <row r="23" spans="1:5" ht="12.75">
      <c r="A23" s="36" t="s">
        <v>52</v>
      </c>
      <c r="E23" s="37" t="s">
        <v>810</v>
      </c>
    </row>
    <row r="24" spans="1:5" ht="318.75">
      <c r="A24" t="s">
        <v>53</v>
      </c>
      <c r="E24" s="35" t="s">
        <v>143</v>
      </c>
    </row>
    <row r="25" spans="1:16" ht="12.75">
      <c r="A25" s="25" t="s">
        <v>45</v>
      </c>
      <c s="29" t="s">
        <v>35</v>
      </c>
      <c s="29" t="s">
        <v>149</v>
      </c>
      <c s="25" t="s">
        <v>47</v>
      </c>
      <c s="30" t="s">
        <v>150</v>
      </c>
      <c s="31" t="s">
        <v>129</v>
      </c>
      <c s="32">
        <v>312</v>
      </c>
      <c s="33">
        <v>0</v>
      </c>
      <c s="33">
        <f>ROUND(ROUND(H25,2)*ROUND(G25,3),2)</f>
      </c>
      <c r="O25">
        <f>(I25*21)/100</f>
      </c>
      <c t="s">
        <v>23</v>
      </c>
    </row>
    <row r="26" spans="1:5" ht="12.75">
      <c r="A26" s="34" t="s">
        <v>50</v>
      </c>
      <c r="E26" s="35" t="s">
        <v>47</v>
      </c>
    </row>
    <row r="27" spans="1:5" ht="12.75">
      <c r="A27" s="36" t="s">
        <v>52</v>
      </c>
      <c r="E27" s="37" t="s">
        <v>811</v>
      </c>
    </row>
    <row r="28" spans="1:5" ht="267.75">
      <c r="A28" t="s">
        <v>53</v>
      </c>
      <c r="E28" s="35" t="s">
        <v>148</v>
      </c>
    </row>
    <row r="29" spans="1:16" ht="12.75">
      <c r="A29" s="25" t="s">
        <v>45</v>
      </c>
      <c s="29" t="s">
        <v>37</v>
      </c>
      <c s="29" t="s">
        <v>156</v>
      </c>
      <c s="25" t="s">
        <v>47</v>
      </c>
      <c s="30" t="s">
        <v>157</v>
      </c>
      <c s="31" t="s">
        <v>129</v>
      </c>
      <c s="32">
        <v>196</v>
      </c>
      <c s="33">
        <v>0</v>
      </c>
      <c s="33">
        <f>ROUND(ROUND(H29,2)*ROUND(G29,3),2)</f>
      </c>
      <c r="O29">
        <f>(I29*21)/100</f>
      </c>
      <c t="s">
        <v>23</v>
      </c>
    </row>
    <row r="30" spans="1:5" ht="12.75">
      <c r="A30" s="34" t="s">
        <v>50</v>
      </c>
      <c r="E30" s="35" t="s">
        <v>158</v>
      </c>
    </row>
    <row r="31" spans="1:5" ht="12.75">
      <c r="A31" s="36" t="s">
        <v>52</v>
      </c>
      <c r="E31" s="37" t="s">
        <v>805</v>
      </c>
    </row>
    <row r="32" spans="1:5" ht="191.25">
      <c r="A32" t="s">
        <v>53</v>
      </c>
      <c r="E32" s="35" t="s">
        <v>160</v>
      </c>
    </row>
    <row r="33" spans="1:16" ht="12.75">
      <c r="A33" s="25" t="s">
        <v>45</v>
      </c>
      <c s="29" t="s">
        <v>74</v>
      </c>
      <c s="29" t="s">
        <v>161</v>
      </c>
      <c s="25" t="s">
        <v>47</v>
      </c>
      <c s="30" t="s">
        <v>162</v>
      </c>
      <c s="31" t="s">
        <v>129</v>
      </c>
      <c s="32">
        <v>209</v>
      </c>
      <c s="33">
        <v>0</v>
      </c>
      <c s="33">
        <f>ROUND(ROUND(H33,2)*ROUND(G33,3),2)</f>
      </c>
      <c r="O33">
        <f>(I33*21)/100</f>
      </c>
      <c t="s">
        <v>23</v>
      </c>
    </row>
    <row r="34" spans="1:5" ht="12.75">
      <c r="A34" s="34" t="s">
        <v>50</v>
      </c>
      <c r="E34" s="35" t="s">
        <v>47</v>
      </c>
    </row>
    <row r="35" spans="1:5" ht="12.75">
      <c r="A35" s="36" t="s">
        <v>52</v>
      </c>
      <c r="E35" s="37" t="s">
        <v>812</v>
      </c>
    </row>
    <row r="36" spans="1:5" ht="267.75">
      <c r="A36" t="s">
        <v>53</v>
      </c>
      <c r="E36" s="35" t="s">
        <v>148</v>
      </c>
    </row>
    <row r="37" spans="1:16" ht="12.75">
      <c r="A37" s="25" t="s">
        <v>45</v>
      </c>
      <c s="29" t="s">
        <v>79</v>
      </c>
      <c s="29" t="s">
        <v>164</v>
      </c>
      <c s="25" t="s">
        <v>47</v>
      </c>
      <c s="30" t="s">
        <v>165</v>
      </c>
      <c s="31" t="s">
        <v>129</v>
      </c>
      <c s="32">
        <v>2.66</v>
      </c>
      <c s="33">
        <v>0</v>
      </c>
      <c s="33">
        <f>ROUND(ROUND(H37,2)*ROUND(G37,3),2)</f>
      </c>
      <c r="O37">
        <f>(I37*21)/100</f>
      </c>
      <c t="s">
        <v>23</v>
      </c>
    </row>
    <row r="38" spans="1:5" ht="12.75">
      <c r="A38" s="34" t="s">
        <v>50</v>
      </c>
      <c r="E38" s="35" t="s">
        <v>47</v>
      </c>
    </row>
    <row r="39" spans="1:5" ht="12.75">
      <c r="A39" s="36" t="s">
        <v>52</v>
      </c>
      <c r="E39" s="37" t="s">
        <v>813</v>
      </c>
    </row>
    <row r="40" spans="1:5" ht="242.25">
      <c r="A40" t="s">
        <v>53</v>
      </c>
      <c r="E40" s="35" t="s">
        <v>167</v>
      </c>
    </row>
    <row r="41" spans="1:16" ht="12.75">
      <c r="A41" s="25" t="s">
        <v>45</v>
      </c>
      <c s="29" t="s">
        <v>40</v>
      </c>
      <c s="29" t="s">
        <v>169</v>
      </c>
      <c s="25" t="s">
        <v>47</v>
      </c>
      <c s="30" t="s">
        <v>170</v>
      </c>
      <c s="31" t="s">
        <v>129</v>
      </c>
      <c s="32">
        <v>29.8</v>
      </c>
      <c s="33">
        <v>0</v>
      </c>
      <c s="33">
        <f>ROUND(ROUND(H41,2)*ROUND(G41,3),2)</f>
      </c>
      <c r="O41">
        <f>(I41*21)/100</f>
      </c>
      <c t="s">
        <v>23</v>
      </c>
    </row>
    <row r="42" spans="1:5" ht="12.75">
      <c r="A42" s="34" t="s">
        <v>50</v>
      </c>
      <c r="E42" s="35" t="s">
        <v>47</v>
      </c>
    </row>
    <row r="43" spans="1:5" ht="12.75">
      <c r="A43" s="36" t="s">
        <v>52</v>
      </c>
      <c r="E43" s="37" t="s">
        <v>814</v>
      </c>
    </row>
    <row r="44" spans="1:5" ht="280.5">
      <c r="A44" t="s">
        <v>53</v>
      </c>
      <c r="E44" s="35" t="s">
        <v>172</v>
      </c>
    </row>
    <row r="45" spans="1:16" ht="12.75">
      <c r="A45" s="25" t="s">
        <v>45</v>
      </c>
      <c s="29" t="s">
        <v>42</v>
      </c>
      <c s="29" t="s">
        <v>174</v>
      </c>
      <c s="25" t="s">
        <v>47</v>
      </c>
      <c s="30" t="s">
        <v>175</v>
      </c>
      <c s="31" t="s">
        <v>129</v>
      </c>
      <c s="32">
        <v>18</v>
      </c>
      <c s="33">
        <v>0</v>
      </c>
      <c s="33">
        <f>ROUND(ROUND(H45,2)*ROUND(G45,3),2)</f>
      </c>
      <c r="O45">
        <f>(I45*21)/100</f>
      </c>
      <c t="s">
        <v>23</v>
      </c>
    </row>
    <row r="46" spans="1:5" ht="12.75">
      <c r="A46" s="34" t="s">
        <v>50</v>
      </c>
      <c r="E46" s="35" t="s">
        <v>292</v>
      </c>
    </row>
    <row r="47" spans="1:5" ht="12.75">
      <c r="A47" s="36" t="s">
        <v>52</v>
      </c>
      <c r="E47" s="37" t="s">
        <v>815</v>
      </c>
    </row>
    <row r="48" spans="1:5" ht="293.25">
      <c r="A48" t="s">
        <v>53</v>
      </c>
      <c r="E48" s="35" t="s">
        <v>178</v>
      </c>
    </row>
    <row r="49" spans="1:16" ht="12.75">
      <c r="A49" s="25" t="s">
        <v>45</v>
      </c>
      <c s="29" t="s">
        <v>91</v>
      </c>
      <c s="29" t="s">
        <v>186</v>
      </c>
      <c s="25" t="s">
        <v>47</v>
      </c>
      <c s="30" t="s">
        <v>187</v>
      </c>
      <c s="31" t="s">
        <v>129</v>
      </c>
      <c s="32">
        <v>46.44</v>
      </c>
      <c s="33">
        <v>0</v>
      </c>
      <c s="33">
        <f>ROUND(ROUND(H49,2)*ROUND(G49,3),2)</f>
      </c>
      <c r="O49">
        <f>(I49*21)/100</f>
      </c>
      <c t="s">
        <v>23</v>
      </c>
    </row>
    <row r="50" spans="1:5" ht="12.75">
      <c r="A50" s="34" t="s">
        <v>50</v>
      </c>
      <c r="E50" s="35" t="s">
        <v>188</v>
      </c>
    </row>
    <row r="51" spans="1:5" ht="12.75">
      <c r="A51" s="36" t="s">
        <v>52</v>
      </c>
      <c r="E51" s="37" t="s">
        <v>816</v>
      </c>
    </row>
    <row r="52" spans="1:5" ht="38.25">
      <c r="A52" t="s">
        <v>53</v>
      </c>
      <c r="E52" s="35" t="s">
        <v>190</v>
      </c>
    </row>
    <row r="53" spans="1:16" ht="12.75">
      <c r="A53" s="25" t="s">
        <v>45</v>
      </c>
      <c s="29" t="s">
        <v>96</v>
      </c>
      <c s="29" t="s">
        <v>192</v>
      </c>
      <c s="25" t="s">
        <v>47</v>
      </c>
      <c s="30" t="s">
        <v>193</v>
      </c>
      <c s="31" t="s">
        <v>129</v>
      </c>
      <c s="32">
        <v>14</v>
      </c>
      <c s="33">
        <v>0</v>
      </c>
      <c s="33">
        <f>ROUND(ROUND(H53,2)*ROUND(G53,3),2)</f>
      </c>
      <c r="O53">
        <f>(I53*21)/100</f>
      </c>
      <c t="s">
        <v>23</v>
      </c>
    </row>
    <row r="54" spans="1:5" ht="12.75">
      <c r="A54" s="34" t="s">
        <v>50</v>
      </c>
      <c r="E54" s="35" t="s">
        <v>47</v>
      </c>
    </row>
    <row r="55" spans="1:5" ht="12.75">
      <c r="A55" s="36" t="s">
        <v>52</v>
      </c>
      <c r="E55" s="37" t="s">
        <v>817</v>
      </c>
    </row>
    <row r="56" spans="1:5" ht="38.25">
      <c r="A56" t="s">
        <v>53</v>
      </c>
      <c r="E56" s="35" t="s">
        <v>195</v>
      </c>
    </row>
    <row r="57" spans="1:16" ht="12.75">
      <c r="A57" s="25" t="s">
        <v>45</v>
      </c>
      <c s="29" t="s">
        <v>179</v>
      </c>
      <c s="29" t="s">
        <v>228</v>
      </c>
      <c s="25" t="s">
        <v>47</v>
      </c>
      <c s="30" t="s">
        <v>229</v>
      </c>
      <c s="31" t="s">
        <v>117</v>
      </c>
      <c s="32">
        <v>540.5</v>
      </c>
      <c s="33">
        <v>0</v>
      </c>
      <c s="33">
        <f>ROUND(ROUND(H57,2)*ROUND(G57,3),2)</f>
      </c>
      <c r="O57">
        <f>(I57*21)/100</f>
      </c>
      <c t="s">
        <v>23</v>
      </c>
    </row>
    <row r="58" spans="1:5" ht="12.75">
      <c r="A58" s="34" t="s">
        <v>50</v>
      </c>
      <c r="E58" s="35" t="s">
        <v>47</v>
      </c>
    </row>
    <row r="59" spans="1:5" ht="12.75">
      <c r="A59" s="36" t="s">
        <v>52</v>
      </c>
      <c r="E59" s="37" t="s">
        <v>818</v>
      </c>
    </row>
    <row r="60" spans="1:5" ht="38.25">
      <c r="A60" t="s">
        <v>53</v>
      </c>
      <c r="E60" s="35" t="s">
        <v>232</v>
      </c>
    </row>
    <row r="61" spans="1:18" ht="12.75" customHeight="1">
      <c r="A61" s="6" t="s">
        <v>43</v>
      </c>
      <c s="6"/>
      <c s="40" t="s">
        <v>23</v>
      </c>
      <c s="6"/>
      <c s="27" t="s">
        <v>196</v>
      </c>
      <c s="6"/>
      <c s="6"/>
      <c s="6"/>
      <c s="41">
        <f>0+Q61</f>
      </c>
      <c r="O61">
        <f>0+R61</f>
      </c>
      <c r="Q61">
        <f>0+I62+I66+I70+I74+I78+I82+I86</f>
      </c>
      <c>
        <f>0+O62+O66+O70+O74+O78+O82+O86</f>
      </c>
    </row>
    <row r="62" spans="1:16" ht="12.75">
      <c r="A62" s="25" t="s">
        <v>45</v>
      </c>
      <c s="29" t="s">
        <v>101</v>
      </c>
      <c s="29" t="s">
        <v>198</v>
      </c>
      <c s="25" t="s">
        <v>47</v>
      </c>
      <c s="30" t="s">
        <v>199</v>
      </c>
      <c s="31" t="s">
        <v>117</v>
      </c>
      <c s="32">
        <v>118.8</v>
      </c>
      <c s="33">
        <v>0</v>
      </c>
      <c s="33">
        <f>ROUND(ROUND(H62,2)*ROUND(G62,3),2)</f>
      </c>
      <c r="O62">
        <f>(I62*21)/100</f>
      </c>
      <c t="s">
        <v>23</v>
      </c>
    </row>
    <row r="63" spans="1:5" ht="12.75">
      <c r="A63" s="34" t="s">
        <v>50</v>
      </c>
      <c r="E63" s="35" t="s">
        <v>200</v>
      </c>
    </row>
    <row r="64" spans="1:5" ht="12.75">
      <c r="A64" s="36" t="s">
        <v>52</v>
      </c>
      <c r="E64" s="37" t="s">
        <v>819</v>
      </c>
    </row>
    <row r="65" spans="1:5" ht="25.5">
      <c r="A65" t="s">
        <v>53</v>
      </c>
      <c r="E65" s="35" t="s">
        <v>202</v>
      </c>
    </row>
    <row r="66" spans="1:16" ht="12.75">
      <c r="A66" s="25" t="s">
        <v>45</v>
      </c>
      <c s="29" t="s">
        <v>168</v>
      </c>
      <c s="29" t="s">
        <v>204</v>
      </c>
      <c s="25" t="s">
        <v>47</v>
      </c>
      <c s="30" t="s">
        <v>205</v>
      </c>
      <c s="31" t="s">
        <v>129</v>
      </c>
      <c s="32">
        <v>1.4</v>
      </c>
      <c s="33">
        <v>0</v>
      </c>
      <c s="33">
        <f>ROUND(ROUND(H66,2)*ROUND(G66,3),2)</f>
      </c>
      <c r="O66">
        <f>(I66*21)/100</f>
      </c>
      <c t="s">
        <v>23</v>
      </c>
    </row>
    <row r="67" spans="1:5" ht="12.75">
      <c r="A67" s="34" t="s">
        <v>50</v>
      </c>
      <c r="E67" s="35" t="s">
        <v>206</v>
      </c>
    </row>
    <row r="68" spans="1:5" ht="12.75">
      <c r="A68" s="36" t="s">
        <v>52</v>
      </c>
      <c r="E68" s="37" t="s">
        <v>820</v>
      </c>
    </row>
    <row r="69" spans="1:5" ht="51">
      <c r="A69" t="s">
        <v>53</v>
      </c>
      <c r="E69" s="35" t="s">
        <v>208</v>
      </c>
    </row>
    <row r="70" spans="1:16" ht="12.75">
      <c r="A70" s="25" t="s">
        <v>45</v>
      </c>
      <c s="29" t="s">
        <v>173</v>
      </c>
      <c s="29" t="s">
        <v>210</v>
      </c>
      <c s="25" t="s">
        <v>47</v>
      </c>
      <c s="30" t="s">
        <v>211</v>
      </c>
      <c s="31" t="s">
        <v>117</v>
      </c>
      <c s="32">
        <v>60</v>
      </c>
      <c s="33">
        <v>0</v>
      </c>
      <c s="33">
        <f>ROUND(ROUND(H70,2)*ROUND(G70,3),2)</f>
      </c>
      <c r="O70">
        <f>(I70*21)/100</f>
      </c>
      <c t="s">
        <v>23</v>
      </c>
    </row>
    <row r="71" spans="1:5" ht="12.75">
      <c r="A71" s="34" t="s">
        <v>50</v>
      </c>
      <c r="E71" s="35" t="s">
        <v>212</v>
      </c>
    </row>
    <row r="72" spans="1:5" ht="12.75">
      <c r="A72" s="36" t="s">
        <v>52</v>
      </c>
      <c r="E72" s="37" t="s">
        <v>821</v>
      </c>
    </row>
    <row r="73" spans="1:5" ht="51">
      <c r="A73" t="s">
        <v>53</v>
      </c>
      <c r="E73" s="35" t="s">
        <v>214</v>
      </c>
    </row>
    <row r="74" spans="1:16" ht="25.5">
      <c r="A74" s="25" t="s">
        <v>45</v>
      </c>
      <c s="29" t="s">
        <v>185</v>
      </c>
      <c s="29" t="s">
        <v>234</v>
      </c>
      <c s="25" t="s">
        <v>47</v>
      </c>
      <c s="30" t="s">
        <v>235</v>
      </c>
      <c s="31" t="s">
        <v>117</v>
      </c>
      <c s="32">
        <v>540.5</v>
      </c>
      <c s="33">
        <v>0</v>
      </c>
      <c s="33">
        <f>ROUND(ROUND(H74,2)*ROUND(G74,3),2)</f>
      </c>
      <c r="O74">
        <f>(I74*21)/100</f>
      </c>
      <c t="s">
        <v>23</v>
      </c>
    </row>
    <row r="75" spans="1:5" ht="12.75">
      <c r="A75" s="34" t="s">
        <v>50</v>
      </c>
      <c r="E75" s="35" t="s">
        <v>236</v>
      </c>
    </row>
    <row r="76" spans="1:5" ht="12.75">
      <c r="A76" s="36" t="s">
        <v>52</v>
      </c>
      <c r="E76" s="37" t="s">
        <v>818</v>
      </c>
    </row>
    <row r="77" spans="1:5" ht="38.25">
      <c r="A77" t="s">
        <v>53</v>
      </c>
      <c r="E77" s="35" t="s">
        <v>237</v>
      </c>
    </row>
    <row r="78" spans="1:16" ht="12.75">
      <c r="A78" s="25" t="s">
        <v>45</v>
      </c>
      <c s="29" t="s">
        <v>191</v>
      </c>
      <c s="29" t="s">
        <v>239</v>
      </c>
      <c s="25" t="s">
        <v>47</v>
      </c>
      <c s="30" t="s">
        <v>240</v>
      </c>
      <c s="31" t="s">
        <v>129</v>
      </c>
      <c s="32">
        <v>7.293</v>
      </c>
      <c s="33">
        <v>0</v>
      </c>
      <c s="33">
        <f>ROUND(ROUND(H78,2)*ROUND(G78,3),2)</f>
      </c>
      <c r="O78">
        <f>(I78*21)/100</f>
      </c>
      <c t="s">
        <v>23</v>
      </c>
    </row>
    <row r="79" spans="1:5" ht="38.25">
      <c r="A79" s="34" t="s">
        <v>50</v>
      </c>
      <c r="E79" s="35" t="s">
        <v>241</v>
      </c>
    </row>
    <row r="80" spans="1:5" ht="12.75">
      <c r="A80" s="36" t="s">
        <v>52</v>
      </c>
      <c r="E80" s="37" t="s">
        <v>242</v>
      </c>
    </row>
    <row r="81" spans="1:5" ht="369.75">
      <c r="A81" t="s">
        <v>53</v>
      </c>
      <c r="E81" s="35" t="s">
        <v>243</v>
      </c>
    </row>
    <row r="82" spans="1:16" ht="12.75">
      <c r="A82" s="25" t="s">
        <v>45</v>
      </c>
      <c s="29" t="s">
        <v>197</v>
      </c>
      <c s="29" t="s">
        <v>245</v>
      </c>
      <c s="25" t="s">
        <v>47</v>
      </c>
      <c s="30" t="s">
        <v>246</v>
      </c>
      <c s="31" t="s">
        <v>110</v>
      </c>
      <c s="32">
        <v>0.875</v>
      </c>
      <c s="33">
        <v>0</v>
      </c>
      <c s="33">
        <f>ROUND(ROUND(H82,2)*ROUND(G82,3),2)</f>
      </c>
      <c r="O82">
        <f>(I82*21)/100</f>
      </c>
      <c t="s">
        <v>23</v>
      </c>
    </row>
    <row r="83" spans="1:5" ht="12.75">
      <c r="A83" s="34" t="s">
        <v>50</v>
      </c>
      <c r="E83" s="35" t="s">
        <v>247</v>
      </c>
    </row>
    <row r="84" spans="1:5" ht="12.75">
      <c r="A84" s="36" t="s">
        <v>52</v>
      </c>
      <c r="E84" s="37" t="s">
        <v>248</v>
      </c>
    </row>
    <row r="85" spans="1:5" ht="267.75">
      <c r="A85" t="s">
        <v>53</v>
      </c>
      <c r="E85" s="35" t="s">
        <v>249</v>
      </c>
    </row>
    <row r="86" spans="1:16" ht="12.75">
      <c r="A86" s="25" t="s">
        <v>45</v>
      </c>
      <c s="29" t="s">
        <v>203</v>
      </c>
      <c s="29" t="s">
        <v>251</v>
      </c>
      <c s="25" t="s">
        <v>47</v>
      </c>
      <c s="30" t="s">
        <v>252</v>
      </c>
      <c s="31" t="s">
        <v>117</v>
      </c>
      <c s="32">
        <v>45</v>
      </c>
      <c s="33">
        <v>0</v>
      </c>
      <c s="33">
        <f>ROUND(ROUND(H86,2)*ROUND(G86,3),2)</f>
      </c>
      <c r="O86">
        <f>(I86*21)/100</f>
      </c>
      <c t="s">
        <v>23</v>
      </c>
    </row>
    <row r="87" spans="1:5" ht="12.75">
      <c r="A87" s="34" t="s">
        <v>50</v>
      </c>
      <c r="E87" s="35" t="s">
        <v>253</v>
      </c>
    </row>
    <row r="88" spans="1:5" ht="12.75">
      <c r="A88" s="36" t="s">
        <v>52</v>
      </c>
      <c r="E88" s="37" t="s">
        <v>822</v>
      </c>
    </row>
    <row r="89" spans="1:5" ht="102">
      <c r="A89" t="s">
        <v>53</v>
      </c>
      <c r="E89" s="35" t="s">
        <v>255</v>
      </c>
    </row>
    <row r="90" spans="1:18" ht="12.75" customHeight="1">
      <c r="A90" s="6" t="s">
        <v>43</v>
      </c>
      <c s="6"/>
      <c s="40" t="s">
        <v>22</v>
      </c>
      <c s="6"/>
      <c s="27" t="s">
        <v>256</v>
      </c>
      <c s="6"/>
      <c s="6"/>
      <c s="6"/>
      <c s="41">
        <f>0+Q90</f>
      </c>
      <c r="O90">
        <f>0+R90</f>
      </c>
      <c r="Q90">
        <f>0+I91+I95+I99+I103</f>
      </c>
      <c>
        <f>0+O91+O95+O99+O103</f>
      </c>
    </row>
    <row r="91" spans="1:16" ht="12.75">
      <c r="A91" s="25" t="s">
        <v>45</v>
      </c>
      <c s="29" t="s">
        <v>209</v>
      </c>
      <c s="29" t="s">
        <v>258</v>
      </c>
      <c s="25" t="s">
        <v>47</v>
      </c>
      <c s="30" t="s">
        <v>259</v>
      </c>
      <c s="31" t="s">
        <v>129</v>
      </c>
      <c s="32">
        <v>3.311</v>
      </c>
      <c s="33">
        <v>0</v>
      </c>
      <c s="33">
        <f>ROUND(ROUND(H91,2)*ROUND(G91,3),2)</f>
      </c>
      <c r="O91">
        <f>(I91*21)/100</f>
      </c>
      <c t="s">
        <v>23</v>
      </c>
    </row>
    <row r="92" spans="1:5" ht="12.75">
      <c r="A92" s="34" t="s">
        <v>50</v>
      </c>
      <c r="E92" s="35" t="s">
        <v>260</v>
      </c>
    </row>
    <row r="93" spans="1:5" ht="12.75">
      <c r="A93" s="36" t="s">
        <v>52</v>
      </c>
      <c r="E93" s="37" t="s">
        <v>823</v>
      </c>
    </row>
    <row r="94" spans="1:5" ht="382.5">
      <c r="A94" t="s">
        <v>53</v>
      </c>
      <c r="E94" s="35" t="s">
        <v>262</v>
      </c>
    </row>
    <row r="95" spans="1:16" ht="12.75">
      <c r="A95" s="25" t="s">
        <v>45</v>
      </c>
      <c s="29" t="s">
        <v>215</v>
      </c>
      <c s="29" t="s">
        <v>264</v>
      </c>
      <c s="25" t="s">
        <v>47</v>
      </c>
      <c s="30" t="s">
        <v>265</v>
      </c>
      <c s="31" t="s">
        <v>110</v>
      </c>
      <c s="32">
        <v>0.397</v>
      </c>
      <c s="33">
        <v>0</v>
      </c>
      <c s="33">
        <f>ROUND(ROUND(H95,2)*ROUND(G95,3),2)</f>
      </c>
      <c r="O95">
        <f>(I95*21)/100</f>
      </c>
      <c t="s">
        <v>23</v>
      </c>
    </row>
    <row r="96" spans="1:5" ht="12.75">
      <c r="A96" s="34" t="s">
        <v>50</v>
      </c>
      <c r="E96" s="35" t="s">
        <v>247</v>
      </c>
    </row>
    <row r="97" spans="1:5" ht="12.75">
      <c r="A97" s="36" t="s">
        <v>52</v>
      </c>
      <c r="E97" s="37" t="s">
        <v>266</v>
      </c>
    </row>
    <row r="98" spans="1:5" ht="242.25">
      <c r="A98" t="s">
        <v>53</v>
      </c>
      <c r="E98" s="35" t="s">
        <v>267</v>
      </c>
    </row>
    <row r="99" spans="1:16" ht="12.75">
      <c r="A99" s="25" t="s">
        <v>45</v>
      </c>
      <c s="29" t="s">
        <v>221</v>
      </c>
      <c s="29" t="s">
        <v>269</v>
      </c>
      <c s="25" t="s">
        <v>47</v>
      </c>
      <c s="30" t="s">
        <v>270</v>
      </c>
      <c s="31" t="s">
        <v>129</v>
      </c>
      <c s="32">
        <v>6.46</v>
      </c>
      <c s="33">
        <v>0</v>
      </c>
      <c s="33">
        <f>ROUND(ROUND(H99,2)*ROUND(G99,3),2)</f>
      </c>
      <c r="O99">
        <f>(I99*21)/100</f>
      </c>
      <c t="s">
        <v>23</v>
      </c>
    </row>
    <row r="100" spans="1:5" ht="38.25">
      <c r="A100" s="34" t="s">
        <v>50</v>
      </c>
      <c r="E100" s="35" t="s">
        <v>271</v>
      </c>
    </row>
    <row r="101" spans="1:5" ht="51">
      <c r="A101" s="36" t="s">
        <v>52</v>
      </c>
      <c r="E101" s="37" t="s">
        <v>824</v>
      </c>
    </row>
    <row r="102" spans="1:5" ht="369.75">
      <c r="A102" t="s">
        <v>53</v>
      </c>
      <c r="E102" s="35" t="s">
        <v>273</v>
      </c>
    </row>
    <row r="103" spans="1:16" ht="12.75">
      <c r="A103" s="25" t="s">
        <v>45</v>
      </c>
      <c s="29" t="s">
        <v>227</v>
      </c>
      <c s="29" t="s">
        <v>275</v>
      </c>
      <c s="25" t="s">
        <v>47</v>
      </c>
      <c s="30" t="s">
        <v>276</v>
      </c>
      <c s="31" t="s">
        <v>110</v>
      </c>
      <c s="32">
        <v>0.775</v>
      </c>
      <c s="33">
        <v>0</v>
      </c>
      <c s="33">
        <f>ROUND(ROUND(H103,2)*ROUND(G103,3),2)</f>
      </c>
      <c r="O103">
        <f>(I103*21)/100</f>
      </c>
      <c t="s">
        <v>23</v>
      </c>
    </row>
    <row r="104" spans="1:5" ht="12.75">
      <c r="A104" s="34" t="s">
        <v>50</v>
      </c>
      <c r="E104" s="35" t="s">
        <v>247</v>
      </c>
    </row>
    <row r="105" spans="1:5" ht="12.75">
      <c r="A105" s="36" t="s">
        <v>52</v>
      </c>
      <c r="E105" s="37" t="s">
        <v>825</v>
      </c>
    </row>
    <row r="106" spans="1:5" ht="267.75">
      <c r="A106" t="s">
        <v>53</v>
      </c>
      <c r="E106" s="35" t="s">
        <v>249</v>
      </c>
    </row>
    <row r="107" spans="1:18" ht="12.75" customHeight="1">
      <c r="A107" s="6" t="s">
        <v>43</v>
      </c>
      <c s="6"/>
      <c s="40" t="s">
        <v>33</v>
      </c>
      <c s="6"/>
      <c s="27" t="s">
        <v>278</v>
      </c>
      <c s="6"/>
      <c s="6"/>
      <c s="6"/>
      <c s="41">
        <f>0+Q107</f>
      </c>
      <c r="O107">
        <f>0+R107</f>
      </c>
      <c r="Q107">
        <f>0+I108+I112+I116+I120+I124+I128+I132+I136</f>
      </c>
      <c>
        <f>0+O108+O112+O116+O120+O124+O128+O132+O136</f>
      </c>
    </row>
    <row r="108" spans="1:16" ht="12.75">
      <c r="A108" s="25" t="s">
        <v>45</v>
      </c>
      <c s="29" t="s">
        <v>233</v>
      </c>
      <c s="29" t="s">
        <v>280</v>
      </c>
      <c s="25" t="s">
        <v>47</v>
      </c>
      <c s="30" t="s">
        <v>281</v>
      </c>
      <c s="31" t="s">
        <v>129</v>
      </c>
      <c s="32">
        <v>6</v>
      </c>
      <c s="33">
        <v>0</v>
      </c>
      <c s="33">
        <f>ROUND(ROUND(H108,2)*ROUND(G108,3),2)</f>
      </c>
      <c r="O108">
        <f>(I108*21)/100</f>
      </c>
      <c t="s">
        <v>23</v>
      </c>
    </row>
    <row r="109" spans="1:5" ht="12.75">
      <c r="A109" s="34" t="s">
        <v>50</v>
      </c>
      <c r="E109" s="35" t="s">
        <v>282</v>
      </c>
    </row>
    <row r="110" spans="1:5" ht="12.75">
      <c r="A110" s="36" t="s">
        <v>52</v>
      </c>
      <c r="E110" s="37" t="s">
        <v>826</v>
      </c>
    </row>
    <row r="111" spans="1:5" ht="369.75">
      <c r="A111" t="s">
        <v>53</v>
      </c>
      <c r="E111" s="35" t="s">
        <v>273</v>
      </c>
    </row>
    <row r="112" spans="1:16" ht="12.75">
      <c r="A112" s="25" t="s">
        <v>45</v>
      </c>
      <c s="29" t="s">
        <v>238</v>
      </c>
      <c s="29" t="s">
        <v>285</v>
      </c>
      <c s="25" t="s">
        <v>47</v>
      </c>
      <c s="30" t="s">
        <v>286</v>
      </c>
      <c s="31" t="s">
        <v>129</v>
      </c>
      <c s="32">
        <v>16.138</v>
      </c>
      <c s="33">
        <v>0</v>
      </c>
      <c s="33">
        <f>ROUND(ROUND(H112,2)*ROUND(G112,3),2)</f>
      </c>
      <c r="O112">
        <f>(I112*21)/100</f>
      </c>
      <c t="s">
        <v>23</v>
      </c>
    </row>
    <row r="113" spans="1:5" ht="12.75">
      <c r="A113" s="34" t="s">
        <v>50</v>
      </c>
      <c r="E113" s="35" t="s">
        <v>47</v>
      </c>
    </row>
    <row r="114" spans="1:5" ht="63.75">
      <c r="A114" s="36" t="s">
        <v>52</v>
      </c>
      <c r="E114" s="37" t="s">
        <v>827</v>
      </c>
    </row>
    <row r="115" spans="1:5" ht="369.75">
      <c r="A115" t="s">
        <v>53</v>
      </c>
      <c r="E115" s="35" t="s">
        <v>273</v>
      </c>
    </row>
    <row r="116" spans="1:16" ht="12.75">
      <c r="A116" s="25" t="s">
        <v>45</v>
      </c>
      <c s="29" t="s">
        <v>244</v>
      </c>
      <c s="29" t="s">
        <v>290</v>
      </c>
      <c s="25" t="s">
        <v>47</v>
      </c>
      <c s="30" t="s">
        <v>291</v>
      </c>
      <c s="31" t="s">
        <v>129</v>
      </c>
      <c s="32">
        <v>9.6</v>
      </c>
      <c s="33">
        <v>0</v>
      </c>
      <c s="33">
        <f>ROUND(ROUND(H116,2)*ROUND(G116,3),2)</f>
      </c>
      <c r="O116">
        <f>(I116*21)/100</f>
      </c>
      <c t="s">
        <v>23</v>
      </c>
    </row>
    <row r="117" spans="1:5" ht="12.75">
      <c r="A117" s="34" t="s">
        <v>50</v>
      </c>
      <c r="E117" s="35" t="s">
        <v>292</v>
      </c>
    </row>
    <row r="118" spans="1:5" ht="38.25">
      <c r="A118" s="36" t="s">
        <v>52</v>
      </c>
      <c r="E118" s="37" t="s">
        <v>828</v>
      </c>
    </row>
    <row r="119" spans="1:5" ht="38.25">
      <c r="A119" t="s">
        <v>53</v>
      </c>
      <c r="E119" s="35" t="s">
        <v>220</v>
      </c>
    </row>
    <row r="120" spans="1:16" ht="12.75">
      <c r="A120" s="25" t="s">
        <v>45</v>
      </c>
      <c s="29" t="s">
        <v>250</v>
      </c>
      <c s="29" t="s">
        <v>295</v>
      </c>
      <c s="25" t="s">
        <v>47</v>
      </c>
      <c s="30" t="s">
        <v>296</v>
      </c>
      <c s="31" t="s">
        <v>129</v>
      </c>
      <c s="32">
        <v>41.4</v>
      </c>
      <c s="33">
        <v>0</v>
      </c>
      <c s="33">
        <f>ROUND(ROUND(H120,2)*ROUND(G120,3),2)</f>
      </c>
      <c r="O120">
        <f>(I120*21)/100</f>
      </c>
      <c t="s">
        <v>23</v>
      </c>
    </row>
    <row r="121" spans="1:5" ht="12.75">
      <c r="A121" s="34" t="s">
        <v>50</v>
      </c>
      <c r="E121" s="35" t="s">
        <v>297</v>
      </c>
    </row>
    <row r="122" spans="1:5" ht="12.75">
      <c r="A122" s="36" t="s">
        <v>52</v>
      </c>
      <c r="E122" s="37" t="s">
        <v>829</v>
      </c>
    </row>
    <row r="123" spans="1:5" ht="38.25">
      <c r="A123" t="s">
        <v>53</v>
      </c>
      <c r="E123" s="35" t="s">
        <v>220</v>
      </c>
    </row>
    <row r="124" spans="1:16" ht="12.75">
      <c r="A124" s="25" t="s">
        <v>45</v>
      </c>
      <c s="29" t="s">
        <v>257</v>
      </c>
      <c s="29" t="s">
        <v>300</v>
      </c>
      <c s="25" t="s">
        <v>29</v>
      </c>
      <c s="30" t="s">
        <v>301</v>
      </c>
      <c s="31" t="s">
        <v>129</v>
      </c>
      <c s="32">
        <v>8.28</v>
      </c>
      <c s="33">
        <v>0</v>
      </c>
      <c s="33">
        <f>ROUND(ROUND(H124,2)*ROUND(G124,3),2)</f>
      </c>
      <c r="O124">
        <f>(I124*21)/100</f>
      </c>
      <c t="s">
        <v>23</v>
      </c>
    </row>
    <row r="125" spans="1:5" ht="12.75">
      <c r="A125" s="34" t="s">
        <v>50</v>
      </c>
      <c r="E125" s="35" t="s">
        <v>302</v>
      </c>
    </row>
    <row r="126" spans="1:5" ht="12.75">
      <c r="A126" s="36" t="s">
        <v>52</v>
      </c>
      <c r="E126" s="37" t="s">
        <v>830</v>
      </c>
    </row>
    <row r="127" spans="1:5" ht="38.25">
      <c r="A127" t="s">
        <v>53</v>
      </c>
      <c r="E127" s="35" t="s">
        <v>220</v>
      </c>
    </row>
    <row r="128" spans="1:16" ht="12.75">
      <c r="A128" s="25" t="s">
        <v>45</v>
      </c>
      <c s="29" t="s">
        <v>263</v>
      </c>
      <c s="29" t="s">
        <v>300</v>
      </c>
      <c s="25" t="s">
        <v>23</v>
      </c>
      <c s="30" t="s">
        <v>301</v>
      </c>
      <c s="31" t="s">
        <v>129</v>
      </c>
      <c s="32">
        <v>12</v>
      </c>
      <c s="33">
        <v>0</v>
      </c>
      <c s="33">
        <f>ROUND(ROUND(H128,2)*ROUND(G128,3),2)</f>
      </c>
      <c r="O128">
        <f>(I128*21)/100</f>
      </c>
      <c t="s">
        <v>23</v>
      </c>
    </row>
    <row r="129" spans="1:5" ht="12.75">
      <c r="A129" s="34" t="s">
        <v>50</v>
      </c>
      <c r="E129" s="35" t="s">
        <v>305</v>
      </c>
    </row>
    <row r="130" spans="1:5" ht="12.75">
      <c r="A130" s="36" t="s">
        <v>52</v>
      </c>
      <c r="E130" s="37" t="s">
        <v>831</v>
      </c>
    </row>
    <row r="131" spans="1:5" ht="38.25">
      <c r="A131" t="s">
        <v>53</v>
      </c>
      <c r="E131" s="35" t="s">
        <v>220</v>
      </c>
    </row>
    <row r="132" spans="1:16" ht="12.75">
      <c r="A132" s="25" t="s">
        <v>45</v>
      </c>
      <c s="29" t="s">
        <v>268</v>
      </c>
      <c s="29" t="s">
        <v>308</v>
      </c>
      <c s="25" t="s">
        <v>47</v>
      </c>
      <c s="30" t="s">
        <v>309</v>
      </c>
      <c s="31" t="s">
        <v>129</v>
      </c>
      <c s="32">
        <v>10.75</v>
      </c>
      <c s="33">
        <v>0</v>
      </c>
      <c s="33">
        <f>ROUND(ROUND(H132,2)*ROUND(G132,3),2)</f>
      </c>
      <c r="O132">
        <f>(I132*21)/100</f>
      </c>
      <c t="s">
        <v>23</v>
      </c>
    </row>
    <row r="133" spans="1:5" ht="12.75">
      <c r="A133" s="34" t="s">
        <v>50</v>
      </c>
      <c r="E133" s="35" t="s">
        <v>832</v>
      </c>
    </row>
    <row r="134" spans="1:5" ht="38.25">
      <c r="A134" s="36" t="s">
        <v>52</v>
      </c>
      <c r="E134" s="37" t="s">
        <v>833</v>
      </c>
    </row>
    <row r="135" spans="1:5" ht="102">
      <c r="A135" t="s">
        <v>53</v>
      </c>
      <c r="E135" s="35" t="s">
        <v>312</v>
      </c>
    </row>
    <row r="136" spans="1:16" ht="12.75">
      <c r="A136" s="25" t="s">
        <v>45</v>
      </c>
      <c s="29" t="s">
        <v>274</v>
      </c>
      <c s="29" t="s">
        <v>314</v>
      </c>
      <c s="25" t="s">
        <v>47</v>
      </c>
      <c s="30" t="s">
        <v>315</v>
      </c>
      <c s="31" t="s">
        <v>129</v>
      </c>
      <c s="32">
        <v>6.432</v>
      </c>
      <c s="33">
        <v>0</v>
      </c>
      <c s="33">
        <f>ROUND(ROUND(H136,2)*ROUND(G136,3),2)</f>
      </c>
      <c r="O136">
        <f>(I136*21)/100</f>
      </c>
      <c t="s">
        <v>23</v>
      </c>
    </row>
    <row r="137" spans="1:5" ht="12.75">
      <c r="A137" s="34" t="s">
        <v>50</v>
      </c>
      <c r="E137" s="35" t="s">
        <v>316</v>
      </c>
    </row>
    <row r="138" spans="1:5" ht="12.75">
      <c r="A138" s="36" t="s">
        <v>52</v>
      </c>
      <c r="E138" s="37" t="s">
        <v>834</v>
      </c>
    </row>
    <row r="139" spans="1:5" ht="357">
      <c r="A139" t="s">
        <v>53</v>
      </c>
      <c r="E139" s="35" t="s">
        <v>318</v>
      </c>
    </row>
    <row r="140" spans="1:18" ht="12.75" customHeight="1">
      <c r="A140" s="6" t="s">
        <v>43</v>
      </c>
      <c s="6"/>
      <c s="40" t="s">
        <v>35</v>
      </c>
      <c s="6"/>
      <c s="27" t="s">
        <v>319</v>
      </c>
      <c s="6"/>
      <c s="6"/>
      <c s="6"/>
      <c s="41">
        <f>0+Q140</f>
      </c>
      <c r="O140">
        <f>0+R140</f>
      </c>
      <c r="Q140">
        <f>0+I141+I145+I149+I153+I157+I161+I165+I169</f>
      </c>
      <c>
        <f>0+O141+O145+O149+O153+O157+O161+O165+O169</f>
      </c>
    </row>
    <row r="141" spans="1:16" ht="12.75">
      <c r="A141" s="25" t="s">
        <v>45</v>
      </c>
      <c s="29" t="s">
        <v>279</v>
      </c>
      <c s="29" t="s">
        <v>688</v>
      </c>
      <c s="25" t="s">
        <v>47</v>
      </c>
      <c s="30" t="s">
        <v>689</v>
      </c>
      <c s="31" t="s">
        <v>117</v>
      </c>
      <c s="32">
        <v>276.05</v>
      </c>
      <c s="33">
        <v>0</v>
      </c>
      <c s="33">
        <f>ROUND(ROUND(H141,2)*ROUND(G141,3),2)</f>
      </c>
      <c r="O141">
        <f>(I141*21)/100</f>
      </c>
      <c t="s">
        <v>23</v>
      </c>
    </row>
    <row r="142" spans="1:5" ht="12.75">
      <c r="A142" s="34" t="s">
        <v>50</v>
      </c>
      <c r="E142" s="35" t="s">
        <v>690</v>
      </c>
    </row>
    <row r="143" spans="1:5" ht="12.75">
      <c r="A143" s="36" t="s">
        <v>52</v>
      </c>
      <c r="E143" s="37" t="s">
        <v>835</v>
      </c>
    </row>
    <row r="144" spans="1:5" ht="51">
      <c r="A144" t="s">
        <v>53</v>
      </c>
      <c r="E144" s="35" t="s">
        <v>331</v>
      </c>
    </row>
    <row r="145" spans="1:16" ht="12.75">
      <c r="A145" s="25" t="s">
        <v>45</v>
      </c>
      <c s="29" t="s">
        <v>284</v>
      </c>
      <c s="29" t="s">
        <v>692</v>
      </c>
      <c s="25" t="s">
        <v>47</v>
      </c>
      <c s="30" t="s">
        <v>693</v>
      </c>
      <c s="31" t="s">
        <v>117</v>
      </c>
      <c s="32">
        <v>343.58</v>
      </c>
      <c s="33">
        <v>0</v>
      </c>
      <c s="33">
        <f>ROUND(ROUND(H145,2)*ROUND(G145,3),2)</f>
      </c>
      <c r="O145">
        <f>(I145*21)/100</f>
      </c>
      <c t="s">
        <v>23</v>
      </c>
    </row>
    <row r="146" spans="1:5" ht="12.75">
      <c r="A146" s="34" t="s">
        <v>50</v>
      </c>
      <c r="E146" s="35" t="s">
        <v>694</v>
      </c>
    </row>
    <row r="147" spans="1:5" ht="12.75">
      <c r="A147" s="36" t="s">
        <v>52</v>
      </c>
      <c r="E147" s="37" t="s">
        <v>836</v>
      </c>
    </row>
    <row r="148" spans="1:5" ht="51">
      <c r="A148" t="s">
        <v>53</v>
      </c>
      <c r="E148" s="35" t="s">
        <v>331</v>
      </c>
    </row>
    <row r="149" spans="1:16" ht="12.75">
      <c r="A149" s="25" t="s">
        <v>45</v>
      </c>
      <c s="29" t="s">
        <v>289</v>
      </c>
      <c s="29" t="s">
        <v>696</v>
      </c>
      <c s="25" t="s">
        <v>47</v>
      </c>
      <c s="30" t="s">
        <v>697</v>
      </c>
      <c s="31" t="s">
        <v>117</v>
      </c>
      <c s="32">
        <v>253.95</v>
      </c>
      <c s="33">
        <v>0</v>
      </c>
      <c s="33">
        <f>ROUND(ROUND(H149,2)*ROUND(G149,3),2)</f>
      </c>
      <c r="O149">
        <f>(I149*21)/100</f>
      </c>
      <c t="s">
        <v>23</v>
      </c>
    </row>
    <row r="150" spans="1:5" ht="12.75">
      <c r="A150" s="34" t="s">
        <v>50</v>
      </c>
      <c r="E150" s="35" t="s">
        <v>698</v>
      </c>
    </row>
    <row r="151" spans="1:5" ht="12.75">
      <c r="A151" s="36" t="s">
        <v>52</v>
      </c>
      <c r="E151" s="37" t="s">
        <v>837</v>
      </c>
    </row>
    <row r="152" spans="1:5" ht="89.25">
      <c r="A152" t="s">
        <v>53</v>
      </c>
      <c r="E152" s="35" t="s">
        <v>700</v>
      </c>
    </row>
    <row r="153" spans="1:16" ht="12.75">
      <c r="A153" s="25" t="s">
        <v>45</v>
      </c>
      <c s="29" t="s">
        <v>294</v>
      </c>
      <c s="29" t="s">
        <v>333</v>
      </c>
      <c s="25" t="s">
        <v>334</v>
      </c>
      <c s="30" t="s">
        <v>335</v>
      </c>
      <c s="31" t="s">
        <v>117</v>
      </c>
      <c s="32">
        <v>52.5</v>
      </c>
      <c s="33">
        <v>0</v>
      </c>
      <c s="33">
        <f>ROUND(ROUND(H153,2)*ROUND(G153,3),2)</f>
      </c>
      <c r="O153">
        <f>(I153*21)/100</f>
      </c>
      <c t="s">
        <v>23</v>
      </c>
    </row>
    <row r="154" spans="1:5" ht="25.5">
      <c r="A154" s="34" t="s">
        <v>50</v>
      </c>
      <c r="E154" s="35" t="s">
        <v>336</v>
      </c>
    </row>
    <row r="155" spans="1:5" ht="12.75">
      <c r="A155" s="36" t="s">
        <v>52</v>
      </c>
      <c r="E155" s="37" t="s">
        <v>838</v>
      </c>
    </row>
    <row r="156" spans="1:5" ht="38.25">
      <c r="A156" t="s">
        <v>53</v>
      </c>
      <c r="E156" s="35" t="s">
        <v>338</v>
      </c>
    </row>
    <row r="157" spans="1:16" ht="12.75">
      <c r="A157" s="25" t="s">
        <v>45</v>
      </c>
      <c s="29" t="s">
        <v>299</v>
      </c>
      <c s="29" t="s">
        <v>340</v>
      </c>
      <c s="25" t="s">
        <v>47</v>
      </c>
      <c s="30" t="s">
        <v>341</v>
      </c>
      <c s="31" t="s">
        <v>117</v>
      </c>
      <c s="32">
        <v>276.05</v>
      </c>
      <c s="33">
        <v>0</v>
      </c>
      <c s="33">
        <f>ROUND(ROUND(H157,2)*ROUND(G157,3),2)</f>
      </c>
      <c r="O157">
        <f>(I157*21)/100</f>
      </c>
      <c t="s">
        <v>23</v>
      </c>
    </row>
    <row r="158" spans="1:5" ht="12.75">
      <c r="A158" s="34" t="s">
        <v>50</v>
      </c>
      <c r="E158" s="35" t="s">
        <v>342</v>
      </c>
    </row>
    <row r="159" spans="1:5" ht="12.75">
      <c r="A159" s="36" t="s">
        <v>52</v>
      </c>
      <c r="E159" s="37" t="s">
        <v>839</v>
      </c>
    </row>
    <row r="160" spans="1:5" ht="51">
      <c r="A160" t="s">
        <v>53</v>
      </c>
      <c r="E160" s="35" t="s">
        <v>344</v>
      </c>
    </row>
    <row r="161" spans="1:16" ht="12.75">
      <c r="A161" s="25" t="s">
        <v>45</v>
      </c>
      <c s="29" t="s">
        <v>304</v>
      </c>
      <c s="29" t="s">
        <v>703</v>
      </c>
      <c s="25" t="s">
        <v>47</v>
      </c>
      <c s="30" t="s">
        <v>704</v>
      </c>
      <c s="31" t="s">
        <v>117</v>
      </c>
      <c s="32">
        <v>248</v>
      </c>
      <c s="33">
        <v>0</v>
      </c>
      <c s="33">
        <f>ROUND(ROUND(H161,2)*ROUND(G161,3),2)</f>
      </c>
      <c r="O161">
        <f>(I161*21)/100</f>
      </c>
      <c t="s">
        <v>23</v>
      </c>
    </row>
    <row r="162" spans="1:5" ht="12.75">
      <c r="A162" s="34" t="s">
        <v>50</v>
      </c>
      <c r="E162" s="35" t="s">
        <v>705</v>
      </c>
    </row>
    <row r="163" spans="1:5" ht="12.75">
      <c r="A163" s="36" t="s">
        <v>52</v>
      </c>
      <c r="E163" s="37" t="s">
        <v>840</v>
      </c>
    </row>
    <row r="164" spans="1:5" ht="51">
      <c r="A164" t="s">
        <v>53</v>
      </c>
      <c r="E164" s="35" t="s">
        <v>707</v>
      </c>
    </row>
    <row r="165" spans="1:16" ht="12.75">
      <c r="A165" s="25" t="s">
        <v>45</v>
      </c>
      <c s="29" t="s">
        <v>307</v>
      </c>
      <c s="29" t="s">
        <v>367</v>
      </c>
      <c s="25" t="s">
        <v>47</v>
      </c>
      <c s="30" t="s">
        <v>368</v>
      </c>
      <c s="31" t="s">
        <v>117</v>
      </c>
      <c s="32">
        <v>276.05</v>
      </c>
      <c s="33">
        <v>0</v>
      </c>
      <c s="33">
        <f>ROUND(ROUND(H165,2)*ROUND(G165,3),2)</f>
      </c>
      <c r="O165">
        <f>(I165*21)/100</f>
      </c>
      <c t="s">
        <v>23</v>
      </c>
    </row>
    <row r="166" spans="1:5" ht="12.75">
      <c r="A166" s="34" t="s">
        <v>50</v>
      </c>
      <c r="E166" s="35" t="s">
        <v>369</v>
      </c>
    </row>
    <row r="167" spans="1:5" ht="12.75">
      <c r="A167" s="36" t="s">
        <v>52</v>
      </c>
      <c r="E167" s="37" t="s">
        <v>839</v>
      </c>
    </row>
    <row r="168" spans="1:5" ht="25.5">
      <c r="A168" t="s">
        <v>53</v>
      </c>
      <c r="E168" s="35" t="s">
        <v>371</v>
      </c>
    </row>
    <row r="169" spans="1:16" ht="12.75">
      <c r="A169" s="25" t="s">
        <v>45</v>
      </c>
      <c s="29" t="s">
        <v>313</v>
      </c>
      <c s="29" t="s">
        <v>708</v>
      </c>
      <c s="25" t="s">
        <v>47</v>
      </c>
      <c s="30" t="s">
        <v>709</v>
      </c>
      <c s="31" t="s">
        <v>117</v>
      </c>
      <c s="32">
        <v>496</v>
      </c>
      <c s="33">
        <v>0</v>
      </c>
      <c s="33">
        <f>ROUND(ROUND(H169,2)*ROUND(G169,3),2)</f>
      </c>
      <c r="O169">
        <f>(I169*21)/100</f>
      </c>
      <c t="s">
        <v>23</v>
      </c>
    </row>
    <row r="170" spans="1:5" ht="12.75">
      <c r="A170" s="34" t="s">
        <v>50</v>
      </c>
      <c r="E170" s="35" t="s">
        <v>710</v>
      </c>
    </row>
    <row r="171" spans="1:5" ht="12.75">
      <c r="A171" s="36" t="s">
        <v>52</v>
      </c>
      <c r="E171" s="37" t="s">
        <v>841</v>
      </c>
    </row>
    <row r="172" spans="1:5" ht="25.5">
      <c r="A172" t="s">
        <v>53</v>
      </c>
      <c r="E172" s="35" t="s">
        <v>371</v>
      </c>
    </row>
    <row r="173" spans="1:18" ht="12.75" customHeight="1">
      <c r="A173" s="6" t="s">
        <v>43</v>
      </c>
      <c s="6"/>
      <c s="40" t="s">
        <v>74</v>
      </c>
      <c s="6"/>
      <c s="27" t="s">
        <v>389</v>
      </c>
      <c s="6"/>
      <c s="6"/>
      <c s="6"/>
      <c s="41">
        <f>0+Q173</f>
      </c>
      <c r="O173">
        <f>0+R173</f>
      </c>
      <c r="Q173">
        <f>0+I174+I178</f>
      </c>
      <c>
        <f>0+O174+O178</f>
      </c>
    </row>
    <row r="174" spans="1:16" ht="25.5">
      <c r="A174" s="25" t="s">
        <v>45</v>
      </c>
      <c s="29" t="s">
        <v>320</v>
      </c>
      <c s="29" t="s">
        <v>391</v>
      </c>
      <c s="25" t="s">
        <v>47</v>
      </c>
      <c s="30" t="s">
        <v>392</v>
      </c>
      <c s="31" t="s">
        <v>117</v>
      </c>
      <c s="32">
        <v>90</v>
      </c>
      <c s="33">
        <v>0</v>
      </c>
      <c s="33">
        <f>ROUND(ROUND(H174,2)*ROUND(G174,3),2)</f>
      </c>
      <c r="O174">
        <f>(I174*21)/100</f>
      </c>
      <c t="s">
        <v>23</v>
      </c>
    </row>
    <row r="175" spans="1:5" ht="12.75">
      <c r="A175" s="34" t="s">
        <v>50</v>
      </c>
      <c r="E175" s="35" t="s">
        <v>393</v>
      </c>
    </row>
    <row r="176" spans="1:5" ht="12.75">
      <c r="A176" s="36" t="s">
        <v>52</v>
      </c>
      <c r="E176" s="37" t="s">
        <v>842</v>
      </c>
    </row>
    <row r="177" spans="1:5" ht="191.25">
      <c r="A177" t="s">
        <v>53</v>
      </c>
      <c r="E177" s="35" t="s">
        <v>395</v>
      </c>
    </row>
    <row r="178" spans="1:16" ht="25.5">
      <c r="A178" s="25" t="s">
        <v>45</v>
      </c>
      <c s="29" t="s">
        <v>326</v>
      </c>
      <c s="29" t="s">
        <v>397</v>
      </c>
      <c s="25" t="s">
        <v>47</v>
      </c>
      <c s="30" t="s">
        <v>398</v>
      </c>
      <c s="31" t="s">
        <v>117</v>
      </c>
      <c s="32">
        <v>60</v>
      </c>
      <c s="33">
        <v>0</v>
      </c>
      <c s="33">
        <f>ROUND(ROUND(H178,2)*ROUND(G178,3),2)</f>
      </c>
      <c r="O178">
        <f>(I178*21)/100</f>
      </c>
      <c t="s">
        <v>23</v>
      </c>
    </row>
    <row r="179" spans="1:5" ht="12.75">
      <c r="A179" s="34" t="s">
        <v>50</v>
      </c>
      <c r="E179" s="35" t="s">
        <v>399</v>
      </c>
    </row>
    <row r="180" spans="1:5" ht="12.75">
      <c r="A180" s="36" t="s">
        <v>52</v>
      </c>
      <c r="E180" s="37" t="s">
        <v>843</v>
      </c>
    </row>
    <row r="181" spans="1:5" ht="191.25">
      <c r="A181" t="s">
        <v>53</v>
      </c>
      <c r="E181" s="35" t="s">
        <v>395</v>
      </c>
    </row>
    <row r="182" spans="1:18" ht="12.75" customHeight="1">
      <c r="A182" s="6" t="s">
        <v>43</v>
      </c>
      <c s="6"/>
      <c s="40" t="s">
        <v>79</v>
      </c>
      <c s="6"/>
      <c s="27" t="s">
        <v>400</v>
      </c>
      <c s="6"/>
      <c s="6"/>
      <c s="6"/>
      <c s="41">
        <f>0+Q182</f>
      </c>
      <c r="O182">
        <f>0+R182</f>
      </c>
      <c r="Q182">
        <f>0+I183</f>
      </c>
      <c>
        <f>0+O183</f>
      </c>
    </row>
    <row r="183" spans="1:16" ht="12.75">
      <c r="A183" s="25" t="s">
        <v>45</v>
      </c>
      <c s="29" t="s">
        <v>332</v>
      </c>
      <c s="29" t="s">
        <v>402</v>
      </c>
      <c s="25" t="s">
        <v>47</v>
      </c>
      <c s="30" t="s">
        <v>403</v>
      </c>
      <c s="31" t="s">
        <v>123</v>
      </c>
      <c s="32">
        <v>20</v>
      </c>
      <c s="33">
        <v>0</v>
      </c>
      <c s="33">
        <f>ROUND(ROUND(H183,2)*ROUND(G183,3),2)</f>
      </c>
      <c r="O183">
        <f>(I183*21)/100</f>
      </c>
      <c t="s">
        <v>23</v>
      </c>
    </row>
    <row r="184" spans="1:5" ht="12.75">
      <c r="A184" s="34" t="s">
        <v>50</v>
      </c>
      <c r="E184" s="35" t="s">
        <v>404</v>
      </c>
    </row>
    <row r="185" spans="1:5" ht="12.75">
      <c r="A185" s="36" t="s">
        <v>52</v>
      </c>
      <c r="E185" s="37" t="s">
        <v>844</v>
      </c>
    </row>
    <row r="186" spans="1:5" ht="242.25">
      <c r="A186" t="s">
        <v>53</v>
      </c>
      <c r="E186" s="35" t="s">
        <v>406</v>
      </c>
    </row>
    <row r="187" spans="1:18" ht="12.75" customHeight="1">
      <c r="A187" s="6" t="s">
        <v>43</v>
      </c>
      <c s="6"/>
      <c s="40" t="s">
        <v>40</v>
      </c>
      <c s="6"/>
      <c s="27" t="s">
        <v>412</v>
      </c>
      <c s="6"/>
      <c s="6"/>
      <c s="6"/>
      <c s="41">
        <f>0+Q187</f>
      </c>
      <c r="O187">
        <f>0+R187</f>
      </c>
      <c r="Q187">
        <f>0+I188+I192+I196+I200</f>
      </c>
      <c>
        <f>0+O188+O192+O196+O200</f>
      </c>
    </row>
    <row r="188" spans="1:16" ht="12.75">
      <c r="A188" s="25" t="s">
        <v>45</v>
      </c>
      <c s="29" t="s">
        <v>339</v>
      </c>
      <c s="29" t="s">
        <v>414</v>
      </c>
      <c s="25" t="s">
        <v>47</v>
      </c>
      <c s="30" t="s">
        <v>415</v>
      </c>
      <c s="31" t="s">
        <v>123</v>
      </c>
      <c s="32">
        <v>14</v>
      </c>
      <c s="33">
        <v>0</v>
      </c>
      <c s="33">
        <f>ROUND(ROUND(H188,2)*ROUND(G188,3),2)</f>
      </c>
      <c r="O188">
        <f>(I188*21)/100</f>
      </c>
      <c t="s">
        <v>23</v>
      </c>
    </row>
    <row r="189" spans="1:5" ht="12.75">
      <c r="A189" s="34" t="s">
        <v>50</v>
      </c>
      <c r="E189" s="35" t="s">
        <v>47</v>
      </c>
    </row>
    <row r="190" spans="1:5" ht="12.75">
      <c r="A190" s="36" t="s">
        <v>52</v>
      </c>
      <c r="E190" s="37" t="s">
        <v>845</v>
      </c>
    </row>
    <row r="191" spans="1:5" ht="63.75">
      <c r="A191" t="s">
        <v>53</v>
      </c>
      <c r="E191" s="35" t="s">
        <v>418</v>
      </c>
    </row>
    <row r="192" spans="1:16" ht="25.5">
      <c r="A192" s="25" t="s">
        <v>45</v>
      </c>
      <c s="29" t="s">
        <v>345</v>
      </c>
      <c s="29" t="s">
        <v>420</v>
      </c>
      <c s="25" t="s">
        <v>47</v>
      </c>
      <c s="30" t="s">
        <v>421</v>
      </c>
      <c s="31" t="s">
        <v>123</v>
      </c>
      <c s="32">
        <v>74</v>
      </c>
      <c s="33">
        <v>0</v>
      </c>
      <c s="33">
        <f>ROUND(ROUND(H192,2)*ROUND(G192,3),2)</f>
      </c>
      <c r="O192">
        <f>(I192*21)/100</f>
      </c>
      <c t="s">
        <v>23</v>
      </c>
    </row>
    <row r="193" spans="1:5" ht="12.75">
      <c r="A193" s="34" t="s">
        <v>50</v>
      </c>
      <c r="E193" s="35" t="s">
        <v>47</v>
      </c>
    </row>
    <row r="194" spans="1:5" ht="12.75">
      <c r="A194" s="36" t="s">
        <v>52</v>
      </c>
      <c r="E194" s="37" t="s">
        <v>846</v>
      </c>
    </row>
    <row r="195" spans="1:5" ht="127.5">
      <c r="A195" t="s">
        <v>53</v>
      </c>
      <c r="E195" s="35" t="s">
        <v>423</v>
      </c>
    </row>
    <row r="196" spans="1:16" ht="12.75">
      <c r="A196" s="25" t="s">
        <v>45</v>
      </c>
      <c s="29" t="s">
        <v>350</v>
      </c>
      <c s="29" t="s">
        <v>505</v>
      </c>
      <c s="25" t="s">
        <v>47</v>
      </c>
      <c s="30" t="s">
        <v>506</v>
      </c>
      <c s="31" t="s">
        <v>123</v>
      </c>
      <c s="32">
        <v>10</v>
      </c>
      <c s="33">
        <v>0</v>
      </c>
      <c s="33">
        <f>ROUND(ROUND(H196,2)*ROUND(G196,3),2)</f>
      </c>
      <c r="O196">
        <f>(I196*21)/100</f>
      </c>
      <c t="s">
        <v>23</v>
      </c>
    </row>
    <row r="197" spans="1:5" ht="12.75">
      <c r="A197" s="34" t="s">
        <v>50</v>
      </c>
      <c r="E197" s="35" t="s">
        <v>507</v>
      </c>
    </row>
    <row r="198" spans="1:5" ht="12.75">
      <c r="A198" s="36" t="s">
        <v>52</v>
      </c>
      <c r="E198" s="37" t="s">
        <v>731</v>
      </c>
    </row>
    <row r="199" spans="1:5" ht="63.75">
      <c r="A199" t="s">
        <v>53</v>
      </c>
      <c r="E199" s="35" t="s">
        <v>509</v>
      </c>
    </row>
    <row r="200" spans="1:16" ht="12.75">
      <c r="A200" s="25" t="s">
        <v>45</v>
      </c>
      <c s="29" t="s">
        <v>356</v>
      </c>
      <c s="29" t="s">
        <v>516</v>
      </c>
      <c s="25" t="s">
        <v>47</v>
      </c>
      <c s="30" t="s">
        <v>517</v>
      </c>
      <c s="31" t="s">
        <v>123</v>
      </c>
      <c s="32">
        <v>28</v>
      </c>
      <c s="33">
        <v>0</v>
      </c>
      <c s="33">
        <f>ROUND(ROUND(H200,2)*ROUND(G200,3),2)</f>
      </c>
      <c r="O200">
        <f>(I200*21)/100</f>
      </c>
      <c t="s">
        <v>23</v>
      </c>
    </row>
    <row r="201" spans="1:5" ht="25.5">
      <c r="A201" s="34" t="s">
        <v>50</v>
      </c>
      <c r="E201" s="35" t="s">
        <v>518</v>
      </c>
    </row>
    <row r="202" spans="1:5" ht="38.25">
      <c r="A202" s="36" t="s">
        <v>52</v>
      </c>
      <c r="E202" s="37" t="s">
        <v>847</v>
      </c>
    </row>
    <row r="203" spans="1:5" ht="89.25">
      <c r="A203" t="s">
        <v>53</v>
      </c>
      <c r="E203" s="35" t="s">
        <v>520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11</v>
      </c>
      <c s="1"/>
      <c s="1"/>
      <c s="1"/>
      <c s="1" t="s">
        <v>0</v>
      </c>
      <c s="1"/>
      <c s="1"/>
      <c s="1"/>
      <c s="1"/>
      <c r="P1" t="s">
        <v>22</v>
      </c>
    </row>
    <row r="2" spans="2:16" ht="25" customHeight="1">
      <c r="B2" s="1"/>
      <c s="1"/>
      <c s="1"/>
      <c s="2" t="s">
        <v>13</v>
      </c>
      <c s="1"/>
      <c s="1"/>
      <c s="6"/>
      <c s="6"/>
      <c r="O2">
        <f>0+O8+O25</f>
      </c>
      <c t="s">
        <v>22</v>
      </c>
    </row>
    <row r="3" spans="1:16" ht="15" customHeight="1">
      <c r="A3" t="s">
        <v>12</v>
      </c>
      <c s="12" t="s">
        <v>14</v>
      </c>
      <c s="13" t="s">
        <v>15</v>
      </c>
      <c s="1"/>
      <c s="14" t="s">
        <v>16</v>
      </c>
      <c s="1"/>
      <c s="9"/>
      <c s="8" t="s">
        <v>848</v>
      </c>
      <c s="38">
        <f>0+I8+I25</f>
      </c>
      <c r="O3" t="s">
        <v>19</v>
      </c>
      <c t="s">
        <v>23</v>
      </c>
    </row>
    <row r="4" spans="1:16" ht="15" customHeight="1">
      <c r="A4" t="s">
        <v>17</v>
      </c>
      <c s="16" t="s">
        <v>18</v>
      </c>
      <c s="17" t="s">
        <v>848</v>
      </c>
      <c s="6"/>
      <c s="18" t="s">
        <v>849</v>
      </c>
      <c s="6"/>
      <c s="6"/>
      <c s="19"/>
      <c s="19"/>
      <c r="O4" t="s">
        <v>20</v>
      </c>
      <c t="s">
        <v>23</v>
      </c>
    </row>
    <row r="5" spans="1:16" ht="12.75" customHeight="1">
      <c r="A5" s="15" t="s">
        <v>26</v>
      </c>
      <c s="15" t="s">
        <v>28</v>
      </c>
      <c s="15" t="s">
        <v>30</v>
      </c>
      <c s="15" t="s">
        <v>31</v>
      </c>
      <c s="15" t="s">
        <v>32</v>
      </c>
      <c s="15" t="s">
        <v>34</v>
      </c>
      <c s="15" t="s">
        <v>36</v>
      </c>
      <c s="15" t="s">
        <v>38</v>
      </c>
      <c s="15"/>
      <c r="O5" t="s">
        <v>21</v>
      </c>
      <c t="s">
        <v>23</v>
      </c>
    </row>
    <row r="6" spans="1:9" ht="12.75" customHeight="1">
      <c r="A6" s="15"/>
      <c s="15"/>
      <c s="15"/>
      <c s="15"/>
      <c s="15"/>
      <c s="15"/>
      <c s="15"/>
      <c s="15" t="s">
        <v>39</v>
      </c>
      <c s="15" t="s">
        <v>41</v>
      </c>
    </row>
    <row r="7" spans="1:9" ht="12.75" customHeight="1">
      <c r="A7" s="15" t="s">
        <v>27</v>
      </c>
      <c s="15" t="s">
        <v>29</v>
      </c>
      <c s="15" t="s">
        <v>23</v>
      </c>
      <c s="15" t="s">
        <v>22</v>
      </c>
      <c s="15" t="s">
        <v>33</v>
      </c>
      <c s="15" t="s">
        <v>35</v>
      </c>
      <c s="15" t="s">
        <v>37</v>
      </c>
      <c s="15" t="s">
        <v>40</v>
      </c>
      <c s="15" t="s">
        <v>42</v>
      </c>
    </row>
    <row r="8" spans="1:18" ht="12.75" customHeight="1">
      <c r="A8" s="19" t="s">
        <v>43</v>
      </c>
      <c s="19"/>
      <c s="26" t="s">
        <v>29</v>
      </c>
      <c s="19"/>
      <c s="27" t="s">
        <v>114</v>
      </c>
      <c s="19"/>
      <c s="19"/>
      <c s="19"/>
      <c s="28">
        <f>0+Q8</f>
      </c>
      <c r="O8">
        <f>0+R8</f>
      </c>
      <c r="Q8">
        <f>0+I9+I13+I17+I21</f>
      </c>
      <c>
        <f>0+O9+O13+O17+O21</f>
      </c>
    </row>
    <row r="9" spans="1:16" ht="12.75">
      <c r="A9" s="25" t="s">
        <v>45</v>
      </c>
      <c s="29" t="s">
        <v>29</v>
      </c>
      <c s="29" t="s">
        <v>127</v>
      </c>
      <c s="25" t="s">
        <v>47</v>
      </c>
      <c s="30" t="s">
        <v>128</v>
      </c>
      <c s="31" t="s">
        <v>129</v>
      </c>
      <c s="32">
        <v>25</v>
      </c>
      <c s="33">
        <v>0</v>
      </c>
      <c s="33">
        <f>ROUND(ROUND(H9,2)*ROUND(G9,3),2)</f>
      </c>
      <c r="O9">
        <f>(I9*21)/100</f>
      </c>
      <c t="s">
        <v>23</v>
      </c>
    </row>
    <row r="10" spans="1:5" ht="76.5">
      <c r="A10" s="34" t="s">
        <v>50</v>
      </c>
      <c r="E10" s="35" t="s">
        <v>130</v>
      </c>
    </row>
    <row r="11" spans="1:5" ht="12.75">
      <c r="A11" s="36" t="s">
        <v>52</v>
      </c>
      <c r="E11" s="37" t="s">
        <v>850</v>
      </c>
    </row>
    <row r="12" spans="1:5" ht="369.75">
      <c r="A12" t="s">
        <v>53</v>
      </c>
      <c r="E12" s="35" t="s">
        <v>132</v>
      </c>
    </row>
    <row r="13" spans="1:16" ht="12.75">
      <c r="A13" s="25" t="s">
        <v>45</v>
      </c>
      <c s="29" t="s">
        <v>23</v>
      </c>
      <c s="29" t="s">
        <v>133</v>
      </c>
      <c s="25" t="s">
        <v>47</v>
      </c>
      <c s="30" t="s">
        <v>134</v>
      </c>
      <c s="31" t="s">
        <v>129</v>
      </c>
      <c s="32">
        <v>5</v>
      </c>
      <c s="33">
        <v>0</v>
      </c>
      <c s="33">
        <f>ROUND(ROUND(H13,2)*ROUND(G13,3),2)</f>
      </c>
      <c r="O13">
        <f>(I13*21)/100</f>
      </c>
      <c t="s">
        <v>23</v>
      </c>
    </row>
    <row r="14" spans="1:5" ht="12.75">
      <c r="A14" s="34" t="s">
        <v>50</v>
      </c>
      <c r="E14" s="35" t="s">
        <v>851</v>
      </c>
    </row>
    <row r="15" spans="1:5" ht="12.75">
      <c r="A15" s="36" t="s">
        <v>52</v>
      </c>
      <c r="E15" s="37" t="s">
        <v>766</v>
      </c>
    </row>
    <row r="16" spans="1:5" ht="306">
      <c r="A16" t="s">
        <v>53</v>
      </c>
      <c r="E16" s="35" t="s">
        <v>137</v>
      </c>
    </row>
    <row r="17" spans="1:16" ht="12.75">
      <c r="A17" s="25" t="s">
        <v>45</v>
      </c>
      <c s="29" t="s">
        <v>22</v>
      </c>
      <c s="29" t="s">
        <v>149</v>
      </c>
      <c s="25" t="s">
        <v>47</v>
      </c>
      <c s="30" t="s">
        <v>150</v>
      </c>
      <c s="31" t="s">
        <v>129</v>
      </c>
      <c s="32">
        <v>5</v>
      </c>
      <c s="33">
        <v>0</v>
      </c>
      <c s="33">
        <f>ROUND(ROUND(H17,2)*ROUND(G17,3),2)</f>
      </c>
      <c r="O17">
        <f>(I17*21)/100</f>
      </c>
      <c t="s">
        <v>23</v>
      </c>
    </row>
    <row r="18" spans="1:5" ht="12.75">
      <c r="A18" s="34" t="s">
        <v>50</v>
      </c>
      <c r="E18" s="35" t="s">
        <v>47</v>
      </c>
    </row>
    <row r="19" spans="1:5" ht="12.75">
      <c r="A19" s="36" t="s">
        <v>52</v>
      </c>
      <c r="E19" s="37" t="s">
        <v>852</v>
      </c>
    </row>
    <row r="20" spans="1:5" ht="267.75">
      <c r="A20" t="s">
        <v>53</v>
      </c>
      <c r="E20" s="35" t="s">
        <v>148</v>
      </c>
    </row>
    <row r="21" spans="1:16" ht="12.75">
      <c r="A21" s="25" t="s">
        <v>45</v>
      </c>
      <c s="29" t="s">
        <v>33</v>
      </c>
      <c s="29" t="s">
        <v>156</v>
      </c>
      <c s="25" t="s">
        <v>47</v>
      </c>
      <c s="30" t="s">
        <v>157</v>
      </c>
      <c s="31" t="s">
        <v>129</v>
      </c>
      <c s="32">
        <v>25</v>
      </c>
      <c s="33">
        <v>0</v>
      </c>
      <c s="33">
        <f>ROUND(ROUND(H21,2)*ROUND(G21,3),2)</f>
      </c>
      <c r="O21">
        <f>(I21*21)/100</f>
      </c>
      <c t="s">
        <v>23</v>
      </c>
    </row>
    <row r="22" spans="1:5" ht="12.75">
      <c r="A22" s="34" t="s">
        <v>50</v>
      </c>
      <c r="E22" s="35" t="s">
        <v>47</v>
      </c>
    </row>
    <row r="23" spans="1:5" ht="12.75">
      <c r="A23" s="36" t="s">
        <v>52</v>
      </c>
      <c r="E23" s="37" t="s">
        <v>853</v>
      </c>
    </row>
    <row r="24" spans="1:5" ht="191.25">
      <c r="A24" t="s">
        <v>53</v>
      </c>
      <c r="E24" s="35" t="s">
        <v>160</v>
      </c>
    </row>
    <row r="25" spans="1:18" ht="12.75" customHeight="1">
      <c r="A25" s="6" t="s">
        <v>43</v>
      </c>
      <c s="6"/>
      <c s="40" t="s">
        <v>33</v>
      </c>
      <c s="6"/>
      <c s="27" t="s">
        <v>278</v>
      </c>
      <c s="6"/>
      <c s="6"/>
      <c s="6"/>
      <c s="41">
        <f>0+Q25</f>
      </c>
      <c r="O25">
        <f>0+R25</f>
      </c>
      <c r="Q25">
        <f>0+I26+I30+I34+I38</f>
      </c>
      <c>
        <f>0+O26+O30+O34+O38</f>
      </c>
    </row>
    <row r="26" spans="1:16" ht="12.75">
      <c r="A26" s="25" t="s">
        <v>45</v>
      </c>
      <c s="29" t="s">
        <v>35</v>
      </c>
      <c s="29" t="s">
        <v>285</v>
      </c>
      <c s="25" t="s">
        <v>47</v>
      </c>
      <c s="30" t="s">
        <v>286</v>
      </c>
      <c s="31" t="s">
        <v>129</v>
      </c>
      <c s="32">
        <v>9.75</v>
      </c>
      <c s="33">
        <v>0</v>
      </c>
      <c s="33">
        <f>ROUND(ROUND(H26,2)*ROUND(G26,3),2)</f>
      </c>
      <c r="O26">
        <f>(I26*21)/100</f>
      </c>
      <c t="s">
        <v>23</v>
      </c>
    </row>
    <row r="27" spans="1:5" ht="12.75">
      <c r="A27" s="34" t="s">
        <v>50</v>
      </c>
      <c r="E27" s="35" t="s">
        <v>47</v>
      </c>
    </row>
    <row r="28" spans="1:5" ht="12.75">
      <c r="A28" s="36" t="s">
        <v>52</v>
      </c>
      <c r="E28" s="37" t="s">
        <v>854</v>
      </c>
    </row>
    <row r="29" spans="1:5" ht="369.75">
      <c r="A29" t="s">
        <v>53</v>
      </c>
      <c r="E29" s="35" t="s">
        <v>273</v>
      </c>
    </row>
    <row r="30" spans="1:16" ht="12.75">
      <c r="A30" s="25" t="s">
        <v>45</v>
      </c>
      <c s="29" t="s">
        <v>37</v>
      </c>
      <c s="29" t="s">
        <v>290</v>
      </c>
      <c s="25" t="s">
        <v>47</v>
      </c>
      <c s="30" t="s">
        <v>291</v>
      </c>
      <c s="31" t="s">
        <v>129</v>
      </c>
      <c s="32">
        <v>6.5</v>
      </c>
      <c s="33">
        <v>0</v>
      </c>
      <c s="33">
        <f>ROUND(ROUND(H30,2)*ROUND(G30,3),2)</f>
      </c>
      <c r="O30">
        <f>(I30*21)/100</f>
      </c>
      <c t="s">
        <v>23</v>
      </c>
    </row>
    <row r="31" spans="1:5" ht="12.75">
      <c r="A31" s="34" t="s">
        <v>50</v>
      </c>
      <c r="E31" s="35" t="s">
        <v>292</v>
      </c>
    </row>
    <row r="32" spans="1:5" ht="12.75">
      <c r="A32" s="36" t="s">
        <v>52</v>
      </c>
      <c r="E32" s="37" t="s">
        <v>855</v>
      </c>
    </row>
    <row r="33" spans="1:5" ht="38.25">
      <c r="A33" t="s">
        <v>53</v>
      </c>
      <c r="E33" s="35" t="s">
        <v>220</v>
      </c>
    </row>
    <row r="34" spans="1:16" ht="12.75">
      <c r="A34" s="25" t="s">
        <v>45</v>
      </c>
      <c s="29" t="s">
        <v>74</v>
      </c>
      <c s="29" t="s">
        <v>308</v>
      </c>
      <c s="25" t="s">
        <v>47</v>
      </c>
      <c s="30" t="s">
        <v>309</v>
      </c>
      <c s="31" t="s">
        <v>129</v>
      </c>
      <c s="32">
        <v>13</v>
      </c>
      <c s="33">
        <v>0</v>
      </c>
      <c s="33">
        <f>ROUND(ROUND(H34,2)*ROUND(G34,3),2)</f>
      </c>
      <c r="O34">
        <f>(I34*21)/100</f>
      </c>
      <c t="s">
        <v>23</v>
      </c>
    </row>
    <row r="35" spans="1:5" ht="12.75">
      <c r="A35" s="34" t="s">
        <v>50</v>
      </c>
      <c r="E35" s="35" t="s">
        <v>685</v>
      </c>
    </row>
    <row r="36" spans="1:5" ht="12.75">
      <c r="A36" s="36" t="s">
        <v>52</v>
      </c>
      <c r="E36" s="37" t="s">
        <v>856</v>
      </c>
    </row>
    <row r="37" spans="1:5" ht="102">
      <c r="A37" t="s">
        <v>53</v>
      </c>
      <c r="E37" s="35" t="s">
        <v>312</v>
      </c>
    </row>
    <row r="38" spans="1:16" ht="12.75">
      <c r="A38" s="25" t="s">
        <v>45</v>
      </c>
      <c s="29" t="s">
        <v>79</v>
      </c>
      <c s="29" t="s">
        <v>314</v>
      </c>
      <c s="25" t="s">
        <v>47</v>
      </c>
      <c s="30" t="s">
        <v>315</v>
      </c>
      <c s="31" t="s">
        <v>129</v>
      </c>
      <c s="32">
        <v>12.6</v>
      </c>
      <c s="33">
        <v>0</v>
      </c>
      <c s="33">
        <f>ROUND(ROUND(H38,2)*ROUND(G38,3),2)</f>
      </c>
      <c r="O38">
        <f>(I38*21)/100</f>
      </c>
      <c t="s">
        <v>23</v>
      </c>
    </row>
    <row r="39" spans="1:5" ht="12.75">
      <c r="A39" s="34" t="s">
        <v>50</v>
      </c>
      <c r="E39" s="35" t="s">
        <v>316</v>
      </c>
    </row>
    <row r="40" spans="1:5" ht="12.75">
      <c r="A40" s="36" t="s">
        <v>52</v>
      </c>
      <c r="E40" s="37" t="s">
        <v>857</v>
      </c>
    </row>
    <row r="41" spans="1:5" ht="357">
      <c r="A41" t="s">
        <v>53</v>
      </c>
      <c r="E41" s="35" t="s">
        <v>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