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jana.markova\OneDrive - KSUS\Dokumenty\Vyberova rizeni\2023\Uklid_092023\"/>
    </mc:Choice>
  </mc:AlternateContent>
  <xr:revisionPtr revIDLastSave="0" documentId="13_ncr:1_{980F7160-0F8F-4129-90D8-C0EC330D96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 č.1" sheetId="10" r:id="rId1"/>
    <sheet name="př.č.2" sheetId="1" r:id="rId2"/>
    <sheet name="př.č.3" sheetId="9" r:id="rId3"/>
    <sheet name="př.č.4" sheetId="2" r:id="rId4"/>
    <sheet name="př.č.5" sheetId="8" r:id="rId5"/>
    <sheet name="př.č.6" sheetId="11" r:id="rId6"/>
  </sheets>
  <definedNames>
    <definedName name="_xlnm.Print_Area" localSheetId="2">'př.č.3'!$A$1:$G$21</definedName>
    <definedName name="_xlnm.Print_Area" localSheetId="3">'př.č.4'!$A$1:$K$84</definedName>
    <definedName name="_xlnm.Print_Area" localSheetId="4">'př.č.5'!$A$1:$H$27</definedName>
    <definedName name="_xlnm.Print_Area" localSheetId="5">'př.č.6'!$A$1:$H$6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10" l="1"/>
  <c r="N23" i="10"/>
  <c r="P9" i="10"/>
  <c r="P23" i="10" s="1"/>
  <c r="O9" i="10"/>
  <c r="M19" i="10"/>
  <c r="M16" i="10"/>
  <c r="G45" i="2"/>
  <c r="H45" i="2" s="1"/>
  <c r="G44" i="2"/>
  <c r="H44" i="2" s="1"/>
  <c r="G43" i="2"/>
  <c r="H43" i="2" s="1"/>
  <c r="D27" i="8"/>
  <c r="D6" i="11"/>
  <c r="F5" i="11"/>
  <c r="G5" i="11" s="1"/>
  <c r="F23" i="8"/>
  <c r="H23" i="8" s="1"/>
  <c r="G23" i="8"/>
  <c r="F22" i="8"/>
  <c r="G22" i="8" s="1"/>
  <c r="F21" i="8"/>
  <c r="G21" i="8" s="1"/>
  <c r="F16" i="8"/>
  <c r="G16" i="8" s="1"/>
  <c r="F5" i="8"/>
  <c r="G5" i="8" s="1"/>
  <c r="G82" i="1"/>
  <c r="H82" i="1" s="1"/>
  <c r="G81" i="1"/>
  <c r="H81" i="1" s="1"/>
  <c r="G87" i="1"/>
  <c r="H87" i="1" s="1"/>
  <c r="G86" i="1"/>
  <c r="H86" i="1" s="1"/>
  <c r="G60" i="1"/>
  <c r="H60" i="1" s="1"/>
  <c r="G9" i="1"/>
  <c r="H9" i="1" s="1"/>
  <c r="G80" i="1"/>
  <c r="H80" i="1" s="1"/>
  <c r="G79" i="1"/>
  <c r="H79" i="1" s="1"/>
  <c r="G78" i="1"/>
  <c r="H78" i="1" s="1"/>
  <c r="G70" i="1"/>
  <c r="G71" i="1"/>
  <c r="G72" i="1"/>
  <c r="G73" i="1"/>
  <c r="G74" i="1"/>
  <c r="G75" i="1"/>
  <c r="G76" i="1"/>
  <c r="G77" i="1"/>
  <c r="G83" i="1"/>
  <c r="G84" i="1"/>
  <c r="G85" i="1"/>
  <c r="G88" i="1"/>
  <c r="G89" i="1"/>
  <c r="G90" i="1"/>
  <c r="G91" i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31" i="1"/>
  <c r="H31" i="1" s="1"/>
  <c r="H21" i="8" l="1"/>
  <c r="F6" i="11"/>
  <c r="H5" i="11"/>
  <c r="H6" i="11" s="1"/>
  <c r="J77" i="1"/>
  <c r="J70" i="1"/>
  <c r="F17" i="9"/>
  <c r="G17" i="9" s="1"/>
  <c r="F16" i="9"/>
  <c r="G16" i="9" s="1"/>
  <c r="F15" i="9"/>
  <c r="G15" i="9" s="1"/>
  <c r="F14" i="9"/>
  <c r="G14" i="9" s="1"/>
  <c r="F13" i="9"/>
  <c r="G13" i="9" s="1"/>
  <c r="F12" i="9"/>
  <c r="G12" i="9" s="1"/>
  <c r="F11" i="9"/>
  <c r="G11" i="9" s="1"/>
  <c r="F10" i="9"/>
  <c r="G10" i="9" s="1"/>
  <c r="F9" i="9"/>
  <c r="G9" i="9" s="1"/>
  <c r="F8" i="9"/>
  <c r="G8" i="9" s="1"/>
  <c r="F7" i="9"/>
  <c r="G7" i="9" s="1"/>
  <c r="F6" i="9"/>
  <c r="G6" i="9" s="1"/>
  <c r="F5" i="9"/>
  <c r="G5" i="9" s="1"/>
  <c r="F4" i="9"/>
  <c r="G4" i="9" s="1"/>
  <c r="G6" i="11" l="1"/>
  <c r="F18" i="9"/>
  <c r="G18" i="9" s="1"/>
  <c r="J20" i="10" l="1"/>
  <c r="F19" i="8" l="1"/>
  <c r="H19" i="8" s="1"/>
  <c r="F18" i="8"/>
  <c r="H18" i="8" s="1"/>
  <c r="J19" i="10"/>
  <c r="K19" i="10" s="1"/>
  <c r="J16" i="10"/>
  <c r="J14" i="10"/>
  <c r="J7" i="10"/>
  <c r="E19" i="10"/>
  <c r="G19" i="8" l="1"/>
  <c r="G18" i="8"/>
  <c r="D19" i="10"/>
  <c r="F19" i="10"/>
  <c r="G66" i="2" l="1"/>
  <c r="G109" i="1"/>
  <c r="H109" i="1" s="1"/>
  <c r="G108" i="1"/>
  <c r="H108" i="1" s="1"/>
  <c r="G107" i="1"/>
  <c r="H107" i="1" s="1"/>
  <c r="G106" i="1"/>
  <c r="H106" i="1" s="1"/>
  <c r="G105" i="1"/>
  <c r="H105" i="1" s="1"/>
  <c r="G104" i="1"/>
  <c r="H104" i="1" s="1"/>
  <c r="G103" i="1"/>
  <c r="H103" i="1" s="1"/>
  <c r="G102" i="1"/>
  <c r="H102" i="1" s="1"/>
  <c r="G101" i="1"/>
  <c r="H101" i="1" s="1"/>
  <c r="G100" i="1"/>
  <c r="H66" i="2" l="1"/>
  <c r="I66" i="2"/>
  <c r="J66" i="2" s="1"/>
  <c r="J100" i="1"/>
  <c r="H100" i="1"/>
  <c r="G59" i="2"/>
  <c r="H59" i="2" s="1"/>
  <c r="G58" i="2"/>
  <c r="H58" i="2" s="1"/>
  <c r="G57" i="2"/>
  <c r="I57" i="2" s="1"/>
  <c r="J57" i="2" s="1"/>
  <c r="H90" i="1"/>
  <c r="H89" i="1"/>
  <c r="H88" i="1"/>
  <c r="H85" i="1"/>
  <c r="H84" i="1"/>
  <c r="H83" i="1"/>
  <c r="G52" i="2"/>
  <c r="H52" i="2" l="1"/>
  <c r="I52" i="2"/>
  <c r="H57" i="2"/>
  <c r="J13" i="10" l="1"/>
  <c r="J12" i="10"/>
  <c r="J5" i="10"/>
  <c r="G25" i="2" l="1"/>
  <c r="H25" i="2" s="1"/>
  <c r="G24" i="2"/>
  <c r="H24" i="2" s="1"/>
  <c r="G23" i="2"/>
  <c r="H23" i="2" s="1"/>
  <c r="G22" i="2"/>
  <c r="H22" i="2" s="1"/>
  <c r="G21" i="2"/>
  <c r="H21" i="2" s="1"/>
  <c r="G24" i="1"/>
  <c r="H24" i="1" s="1"/>
  <c r="E16" i="10" l="1"/>
  <c r="M6" i="10"/>
  <c r="M9" i="10"/>
  <c r="M10" i="10"/>
  <c r="G71" i="2"/>
  <c r="H71" i="2" s="1"/>
  <c r="G70" i="2"/>
  <c r="G69" i="2"/>
  <c r="H69" i="2" s="1"/>
  <c r="G68" i="2"/>
  <c r="H68" i="2" s="1"/>
  <c r="G67" i="2"/>
  <c r="J52" i="2"/>
  <c r="G51" i="2"/>
  <c r="H51" i="2" s="1"/>
  <c r="G50" i="2"/>
  <c r="I50" i="2" s="1"/>
  <c r="G49" i="2"/>
  <c r="H49" i="2" s="1"/>
  <c r="G48" i="2"/>
  <c r="H48" i="2" s="1"/>
  <c r="G47" i="2"/>
  <c r="I47" i="2" s="1"/>
  <c r="H67" i="2" l="1"/>
  <c r="I67" i="2"/>
  <c r="J47" i="2"/>
  <c r="J67" i="2"/>
  <c r="J50" i="2"/>
  <c r="H47" i="2"/>
  <c r="H50" i="2"/>
  <c r="H70" i="2"/>
  <c r="G26" i="2"/>
  <c r="H26" i="2" s="1"/>
  <c r="G20" i="2"/>
  <c r="K7" i="10"/>
  <c r="E7" i="10"/>
  <c r="F7" i="10" s="1"/>
  <c r="D7" i="10"/>
  <c r="H91" i="1"/>
  <c r="G21" i="1"/>
  <c r="G20" i="1"/>
  <c r="G10" i="2"/>
  <c r="H10" i="2" s="1"/>
  <c r="G9" i="2"/>
  <c r="H9" i="2" s="1"/>
  <c r="G8" i="2"/>
  <c r="H8" i="2" s="1"/>
  <c r="G11" i="2"/>
  <c r="H11" i="2" s="1"/>
  <c r="G7" i="2"/>
  <c r="H7" i="2" s="1"/>
  <c r="G6" i="2"/>
  <c r="H6" i="2" s="1"/>
  <c r="G69" i="1"/>
  <c r="J69" i="1" s="1"/>
  <c r="K14" i="10"/>
  <c r="E14" i="10"/>
  <c r="F14" i="10" s="1"/>
  <c r="D14" i="10"/>
  <c r="H20" i="2" l="1"/>
  <c r="I20" i="2"/>
  <c r="J20" i="2" s="1"/>
  <c r="H20" i="1"/>
  <c r="J20" i="1"/>
  <c r="H77" i="1"/>
  <c r="H69" i="1"/>
  <c r="H21" i="1"/>
  <c r="G116" i="1" l="1"/>
  <c r="H116" i="1" s="1"/>
  <c r="G115" i="1"/>
  <c r="H115" i="1" s="1"/>
  <c r="G114" i="1"/>
  <c r="H114" i="1" s="1"/>
  <c r="G113" i="1"/>
  <c r="H113" i="1" s="1"/>
  <c r="G112" i="1"/>
  <c r="H112" i="1" s="1"/>
  <c r="G111" i="1"/>
  <c r="H111" i="1" s="1"/>
  <c r="G110" i="1"/>
  <c r="G68" i="1"/>
  <c r="J68" i="1" s="1"/>
  <c r="G67" i="1"/>
  <c r="H67" i="1" s="1"/>
  <c r="G66" i="1"/>
  <c r="H66" i="1" s="1"/>
  <c r="G65" i="1"/>
  <c r="H65" i="1" s="1"/>
  <c r="G64" i="1"/>
  <c r="H64" i="1" s="1"/>
  <c r="G63" i="1"/>
  <c r="H63" i="1" s="1"/>
  <c r="G62" i="1"/>
  <c r="G22" i="1"/>
  <c r="M13" i="10"/>
  <c r="M12" i="10"/>
  <c r="K20" i="10"/>
  <c r="K16" i="10"/>
  <c r="K13" i="10"/>
  <c r="K12" i="10"/>
  <c r="E20" i="10"/>
  <c r="F20" i="10" s="1"/>
  <c r="F16" i="10"/>
  <c r="E13" i="10"/>
  <c r="F13" i="10" s="1"/>
  <c r="E12" i="10"/>
  <c r="F12" i="10" s="1"/>
  <c r="D20" i="10"/>
  <c r="D16" i="10"/>
  <c r="D13" i="10"/>
  <c r="D12" i="10"/>
  <c r="J62" i="1" l="1"/>
  <c r="J110" i="1"/>
  <c r="H62" i="1"/>
  <c r="H68" i="1"/>
  <c r="H110" i="1"/>
  <c r="G18" i="2" l="1"/>
  <c r="H18" i="2" s="1"/>
  <c r="G17" i="2"/>
  <c r="H17" i="2" s="1"/>
  <c r="G16" i="2"/>
  <c r="H16" i="2" s="1"/>
  <c r="H22" i="1" l="1"/>
  <c r="E22" i="10"/>
  <c r="G23" i="10"/>
  <c r="J6" i="10" l="1"/>
  <c r="J8" i="10"/>
  <c r="J9" i="10"/>
  <c r="J10" i="10"/>
  <c r="J11" i="10"/>
  <c r="J15" i="10"/>
  <c r="J17" i="10"/>
  <c r="J18" i="10"/>
  <c r="J21" i="10"/>
  <c r="J22" i="10"/>
  <c r="E6" i="10"/>
  <c r="E8" i="10"/>
  <c r="E9" i="10"/>
  <c r="E10" i="10"/>
  <c r="E11" i="10"/>
  <c r="E15" i="10"/>
  <c r="E17" i="10"/>
  <c r="E18" i="10"/>
  <c r="E21" i="10"/>
  <c r="E5" i="10"/>
  <c r="G5" i="1" l="1"/>
  <c r="H5" i="1" s="1"/>
  <c r="G6" i="1"/>
  <c r="H6" i="1" s="1"/>
  <c r="G7" i="1"/>
  <c r="H7" i="1" s="1"/>
  <c r="G8" i="1"/>
  <c r="H8" i="1" s="1"/>
  <c r="G10" i="1"/>
  <c r="H10" i="1" s="1"/>
  <c r="G11" i="1"/>
  <c r="G12" i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3" i="1"/>
  <c r="G25" i="1"/>
  <c r="H25" i="1" s="1"/>
  <c r="G26" i="1"/>
  <c r="H26" i="1" s="1"/>
  <c r="G27" i="1"/>
  <c r="H27" i="1" s="1"/>
  <c r="G28" i="1"/>
  <c r="G29" i="1"/>
  <c r="H29" i="1" s="1"/>
  <c r="G30" i="1"/>
  <c r="H30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G42" i="1"/>
  <c r="H42" i="1" s="1"/>
  <c r="G43" i="1"/>
  <c r="H43" i="1" s="1"/>
  <c r="G44" i="1"/>
  <c r="H44" i="1" s="1"/>
  <c r="G45" i="1"/>
  <c r="H45" i="1" s="1"/>
  <c r="G46" i="1"/>
  <c r="G47" i="1"/>
  <c r="H47" i="1" s="1"/>
  <c r="G48" i="1"/>
  <c r="H48" i="1" s="1"/>
  <c r="G49" i="1"/>
  <c r="H49" i="1" s="1"/>
  <c r="G50" i="1"/>
  <c r="H50" i="1" s="1"/>
  <c r="G59" i="1"/>
  <c r="H59" i="1" s="1"/>
  <c r="G61" i="1"/>
  <c r="H61" i="1" s="1"/>
  <c r="H71" i="1"/>
  <c r="H72" i="1"/>
  <c r="H73" i="1"/>
  <c r="H74" i="1"/>
  <c r="H75" i="1"/>
  <c r="H76" i="1"/>
  <c r="G92" i="1"/>
  <c r="G93" i="1"/>
  <c r="H93" i="1" s="1"/>
  <c r="G94" i="1"/>
  <c r="H94" i="1" s="1"/>
  <c r="G95" i="1"/>
  <c r="H95" i="1" s="1"/>
  <c r="G96" i="1"/>
  <c r="H96" i="1" s="1"/>
  <c r="G97" i="1"/>
  <c r="G98" i="1"/>
  <c r="H98" i="1" s="1"/>
  <c r="G99" i="1"/>
  <c r="H99" i="1" s="1"/>
  <c r="G117" i="1"/>
  <c r="G118" i="1"/>
  <c r="H118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G125" i="1"/>
  <c r="H125" i="1" s="1"/>
  <c r="G126" i="1"/>
  <c r="H126" i="1" s="1"/>
  <c r="G127" i="1"/>
  <c r="H127" i="1" s="1"/>
  <c r="G128" i="1"/>
  <c r="H128" i="1" s="1"/>
  <c r="G129" i="1"/>
  <c r="H129" i="1" s="1"/>
  <c r="G4" i="1"/>
  <c r="J11" i="1" l="1"/>
  <c r="J124" i="1"/>
  <c r="J46" i="1"/>
  <c r="J41" i="1"/>
  <c r="J28" i="1"/>
  <c r="J22" i="1"/>
  <c r="J4" i="1"/>
  <c r="J130" i="1" s="1"/>
  <c r="J97" i="1"/>
  <c r="J117" i="1"/>
  <c r="J92" i="1"/>
  <c r="H12" i="1"/>
  <c r="H117" i="1"/>
  <c r="H92" i="1"/>
  <c r="H46" i="1"/>
  <c r="H11" i="1"/>
  <c r="H4" i="1"/>
  <c r="H124" i="1"/>
  <c r="H97" i="1"/>
  <c r="H70" i="1"/>
  <c r="H41" i="1"/>
  <c r="H28" i="1"/>
  <c r="H23" i="1"/>
  <c r="H5" i="10"/>
  <c r="H23" i="10" l="1"/>
  <c r="L23" i="10"/>
  <c r="I23" i="10"/>
  <c r="C23" i="10"/>
  <c r="M22" i="10"/>
  <c r="K22" i="10"/>
  <c r="F22" i="10"/>
  <c r="D22" i="10"/>
  <c r="M21" i="10"/>
  <c r="K21" i="10"/>
  <c r="F21" i="10"/>
  <c r="D21" i="10"/>
  <c r="K18" i="10"/>
  <c r="F18" i="10"/>
  <c r="D18" i="10"/>
  <c r="K17" i="10"/>
  <c r="F17" i="10"/>
  <c r="D17" i="10"/>
  <c r="M15" i="10"/>
  <c r="K15" i="10"/>
  <c r="F15" i="10"/>
  <c r="D15" i="10"/>
  <c r="M11" i="10"/>
  <c r="K11" i="10"/>
  <c r="F11" i="10"/>
  <c r="D11" i="10"/>
  <c r="K10" i="10"/>
  <c r="F10" i="10"/>
  <c r="D10" i="10"/>
  <c r="K9" i="10"/>
  <c r="F9" i="10"/>
  <c r="D9" i="10"/>
  <c r="K8" i="10"/>
  <c r="F8" i="10"/>
  <c r="D8" i="10"/>
  <c r="K6" i="10"/>
  <c r="F6" i="10"/>
  <c r="D6" i="10"/>
  <c r="M5" i="10"/>
  <c r="D5" i="10"/>
  <c r="J23" i="10" l="1"/>
  <c r="M23" i="10"/>
  <c r="E23" i="10"/>
  <c r="C24" i="10" s="1"/>
  <c r="D23" i="10"/>
  <c r="F5" i="10"/>
  <c r="F23" i="10" s="1"/>
  <c r="K5" i="10"/>
  <c r="K23" i="10" s="1"/>
  <c r="G5" i="2"/>
  <c r="H5" i="2" s="1"/>
  <c r="G12" i="2"/>
  <c r="H12" i="2" s="1"/>
  <c r="G13" i="2"/>
  <c r="G14" i="2"/>
  <c r="H14" i="2" s="1"/>
  <c r="G15" i="2"/>
  <c r="H15" i="2" s="1"/>
  <c r="G19" i="2"/>
  <c r="H19" i="2" s="1"/>
  <c r="G27" i="2"/>
  <c r="G28" i="2"/>
  <c r="H28" i="2" s="1"/>
  <c r="G29" i="2"/>
  <c r="H29" i="2" s="1"/>
  <c r="G30" i="2"/>
  <c r="H30" i="2" s="1"/>
  <c r="G31" i="2"/>
  <c r="G32" i="2"/>
  <c r="H32" i="2" s="1"/>
  <c r="G33" i="2"/>
  <c r="H33" i="2" s="1"/>
  <c r="G34" i="2"/>
  <c r="H34" i="2" s="1"/>
  <c r="G35" i="2"/>
  <c r="H35" i="2" s="1"/>
  <c r="G36" i="2"/>
  <c r="G37" i="2"/>
  <c r="H37" i="2" s="1"/>
  <c r="G38" i="2"/>
  <c r="I38" i="2" s="1"/>
  <c r="J38" i="2" s="1"/>
  <c r="G39" i="2"/>
  <c r="H39" i="2" s="1"/>
  <c r="G40" i="2"/>
  <c r="H40" i="2" s="1"/>
  <c r="G41" i="2"/>
  <c r="H41" i="2" s="1"/>
  <c r="G42" i="2"/>
  <c r="H42" i="2" s="1"/>
  <c r="G46" i="2"/>
  <c r="H46" i="2" s="1"/>
  <c r="G53" i="2"/>
  <c r="G54" i="2"/>
  <c r="H54" i="2" s="1"/>
  <c r="G55" i="2"/>
  <c r="H55" i="2" s="1"/>
  <c r="G56" i="2"/>
  <c r="H56" i="2" s="1"/>
  <c r="G60" i="2"/>
  <c r="G61" i="2"/>
  <c r="H61" i="2" s="1"/>
  <c r="G62" i="2"/>
  <c r="H62" i="2" s="1"/>
  <c r="G63" i="2"/>
  <c r="G64" i="2"/>
  <c r="H64" i="2" s="1"/>
  <c r="G65" i="2"/>
  <c r="H65" i="2" s="1"/>
  <c r="G72" i="2"/>
  <c r="I72" i="2" s="1"/>
  <c r="G73" i="2"/>
  <c r="H73" i="2" s="1"/>
  <c r="G74" i="2"/>
  <c r="H74" i="2" s="1"/>
  <c r="G75" i="2"/>
  <c r="H75" i="2" s="1"/>
  <c r="G76" i="2"/>
  <c r="G77" i="2"/>
  <c r="H77" i="2" s="1"/>
  <c r="G78" i="2"/>
  <c r="H78" i="2" s="1"/>
  <c r="G79" i="2"/>
  <c r="H79" i="2" s="1"/>
  <c r="G80" i="2"/>
  <c r="H80" i="2" s="1"/>
  <c r="G4" i="2"/>
  <c r="I76" i="2" l="1"/>
  <c r="I60" i="2"/>
  <c r="J60" i="2" s="1"/>
  <c r="I53" i="2"/>
  <c r="J53" i="2" s="1"/>
  <c r="I36" i="2"/>
  <c r="J36" i="2" s="1"/>
  <c r="I4" i="2"/>
  <c r="I63" i="2"/>
  <c r="I31" i="2"/>
  <c r="J31" i="2" s="1"/>
  <c r="I27" i="2"/>
  <c r="J27" i="2" s="1"/>
  <c r="I13" i="2"/>
  <c r="J76" i="2"/>
  <c r="J72" i="2"/>
  <c r="J4" i="2"/>
  <c r="J63" i="2"/>
  <c r="J13" i="2"/>
  <c r="H76" i="2"/>
  <c r="H72" i="2"/>
  <c r="H60" i="2"/>
  <c r="H38" i="2"/>
  <c r="H36" i="2"/>
  <c r="H53" i="2"/>
  <c r="H4" i="2"/>
  <c r="H63" i="2"/>
  <c r="H31" i="2"/>
  <c r="H27" i="2"/>
  <c r="G81" i="2"/>
  <c r="H13" i="2"/>
  <c r="F7" i="8"/>
  <c r="F8" i="8"/>
  <c r="G8" i="8" s="1"/>
  <c r="F9" i="8"/>
  <c r="G9" i="8" s="1"/>
  <c r="F10" i="8"/>
  <c r="G10" i="8" s="1"/>
  <c r="F11" i="8"/>
  <c r="F12" i="8"/>
  <c r="G12" i="8" s="1"/>
  <c r="F13" i="8"/>
  <c r="G13" i="8" s="1"/>
  <c r="F14" i="8"/>
  <c r="F15" i="8"/>
  <c r="F17" i="8"/>
  <c r="G17" i="8" s="1"/>
  <c r="F20" i="8"/>
  <c r="F24" i="8"/>
  <c r="F25" i="8"/>
  <c r="G25" i="8" s="1"/>
  <c r="F26" i="8"/>
  <c r="F6" i="8"/>
  <c r="H7" i="8" l="1"/>
  <c r="H11" i="8"/>
  <c r="H24" i="8"/>
  <c r="H15" i="8"/>
  <c r="H5" i="8"/>
  <c r="F27" i="8"/>
  <c r="J81" i="2"/>
  <c r="I81" i="2"/>
  <c r="G20" i="8"/>
  <c r="H20" i="8"/>
  <c r="G26" i="8"/>
  <c r="H26" i="8"/>
  <c r="G14" i="8"/>
  <c r="H14" i="8"/>
  <c r="G15" i="8"/>
  <c r="G11" i="8"/>
  <c r="G24" i="8"/>
  <c r="C26" i="10"/>
  <c r="C27" i="10" s="1"/>
  <c r="C25" i="10"/>
  <c r="H81" i="2"/>
  <c r="G7" i="8"/>
  <c r="G6" i="8"/>
  <c r="G27" i="8" s="1"/>
  <c r="H27" i="8" l="1"/>
  <c r="E81" i="2"/>
</calcChain>
</file>

<file path=xl/sharedStrings.xml><?xml version="1.0" encoding="utf-8"?>
<sst xmlns="http://schemas.openxmlformats.org/spreadsheetml/2006/main" count="597" uniqueCount="325">
  <si>
    <t>místo úklidu</t>
  </si>
  <si>
    <t>prostory</t>
  </si>
  <si>
    <t>druh podlahové krytiny</t>
  </si>
  <si>
    <t>poznámka</t>
  </si>
  <si>
    <r>
      <t>výměra v m</t>
    </r>
    <r>
      <rPr>
        <b/>
        <sz val="11"/>
        <color theme="1"/>
        <rFont val="Calibri"/>
        <family val="2"/>
        <charset val="238"/>
      </rPr>
      <t>²</t>
    </r>
  </si>
  <si>
    <t>chodby</t>
  </si>
  <si>
    <t>dlažba</t>
  </si>
  <si>
    <t>kancelář přízemí</t>
  </si>
  <si>
    <t xml:space="preserve">schodiště </t>
  </si>
  <si>
    <t>1WC, 1 pisoár, 2 umyvadla</t>
  </si>
  <si>
    <t>WC muži</t>
  </si>
  <si>
    <t>2 kanceláře</t>
  </si>
  <si>
    <t>pvc</t>
  </si>
  <si>
    <t>sociální zařízení</t>
  </si>
  <si>
    <t>chodby a schodiště</t>
  </si>
  <si>
    <t>vrátnice</t>
  </si>
  <si>
    <t>chodba a schodiště</t>
  </si>
  <si>
    <t xml:space="preserve">pvc </t>
  </si>
  <si>
    <t>chodba vstupní</t>
  </si>
  <si>
    <t>kuchyňka</t>
  </si>
  <si>
    <t>kuchyň přízemí</t>
  </si>
  <si>
    <t>dlažba, kámen</t>
  </si>
  <si>
    <t>6x kanceláře přízemí</t>
  </si>
  <si>
    <t>koberec</t>
  </si>
  <si>
    <t>plovoucí podlaha</t>
  </si>
  <si>
    <t>ředitelna podkroví</t>
  </si>
  <si>
    <t>6x kanceláře 1.patro</t>
  </si>
  <si>
    <t>schodiště podkroví</t>
  </si>
  <si>
    <t>kuchyň 1.patro</t>
  </si>
  <si>
    <t>2WC, 2 umyvadla</t>
  </si>
  <si>
    <t xml:space="preserve">chodba </t>
  </si>
  <si>
    <t>kanceláře</t>
  </si>
  <si>
    <t>denní místnost</t>
  </si>
  <si>
    <t>WC, umývárna</t>
  </si>
  <si>
    <t>chodba</t>
  </si>
  <si>
    <t>schodiště</t>
  </si>
  <si>
    <t>2x kancelář</t>
  </si>
  <si>
    <t>chodby, kuchyň, server</t>
  </si>
  <si>
    <t>kuchyň</t>
  </si>
  <si>
    <t>kuchyň podkroví</t>
  </si>
  <si>
    <t>kancelář</t>
  </si>
  <si>
    <t>14x kancelář</t>
  </si>
  <si>
    <t>1WC, 1 umyvadlo, 1 sprchový kout</t>
  </si>
  <si>
    <t>2 WC, 2 umyvadla</t>
  </si>
  <si>
    <t>3 WC, 3 umyvadla</t>
  </si>
  <si>
    <t>6WC, 8 umyvadel, 4 pisoár</t>
  </si>
  <si>
    <t>2WC, 3 umyvadla</t>
  </si>
  <si>
    <t>PODĚBRADY                                                 U Stadionu 986</t>
  </si>
  <si>
    <t>ČÁSLAV                                                Táborská 1666</t>
  </si>
  <si>
    <t>KOLÍN                                            Klejnarská 894</t>
  </si>
  <si>
    <t>ŘÍČANY                                          Žižkova 263</t>
  </si>
  <si>
    <t>ŘÍČANY                                          Podhrázská 105</t>
  </si>
  <si>
    <t>RAKOVNÍK                                         Otýlie Beníškové</t>
  </si>
  <si>
    <t>BENEŠOV                                                  Křižíkova 1351</t>
  </si>
  <si>
    <t>PŘÍBRAM                                                        Drásov 46</t>
  </si>
  <si>
    <t>MNICHOVO HRADIŠTĚ            Jiráskova 439</t>
  </si>
  <si>
    <t>rozměr oken</t>
  </si>
  <si>
    <t>počet kusů</t>
  </si>
  <si>
    <t>MĚLNÍK                                             Na Průhoně3320</t>
  </si>
  <si>
    <t>MĚLNÍK                                                     Na Průhoně 3320</t>
  </si>
  <si>
    <t>4x kancelář</t>
  </si>
  <si>
    <t>2x kacelář</t>
  </si>
  <si>
    <t>kuchyňky</t>
  </si>
  <si>
    <t>8 kanceláře 1.patro</t>
  </si>
  <si>
    <t>2,40 x 1,80</t>
  </si>
  <si>
    <t>1,80 x 1,40</t>
  </si>
  <si>
    <t>4,00 x 2,80</t>
  </si>
  <si>
    <t>0,80 x 1,20</t>
  </si>
  <si>
    <t>0,80 x 0,80</t>
  </si>
  <si>
    <t>1,70 x 1,40</t>
  </si>
  <si>
    <t>1,70 x 0,60</t>
  </si>
  <si>
    <t>1,30 x 0,80</t>
  </si>
  <si>
    <t>1,60 x 1,30</t>
  </si>
  <si>
    <t>0,80 x 0,60</t>
  </si>
  <si>
    <t>0,50 x 0,50</t>
  </si>
  <si>
    <t>1,50 x 1,50</t>
  </si>
  <si>
    <t>1,50 x 1,20</t>
  </si>
  <si>
    <t>1,50 x 0,80</t>
  </si>
  <si>
    <t>1,50 x 1,30</t>
  </si>
  <si>
    <t>1,80 x 1,50</t>
  </si>
  <si>
    <t>1,40 x 1,20</t>
  </si>
  <si>
    <t>1,75 x 1,50</t>
  </si>
  <si>
    <t>1,40 x 0,80</t>
  </si>
  <si>
    <t>1,40 x 0,60</t>
  </si>
  <si>
    <t>2,85 x 0,85</t>
  </si>
  <si>
    <t>2,00 x 1,60</t>
  </si>
  <si>
    <t>2,00 x 1,30</t>
  </si>
  <si>
    <t>1,40 x 1,30</t>
  </si>
  <si>
    <t>0,80 x 0,50</t>
  </si>
  <si>
    <r>
      <t>výměra m</t>
    </r>
    <r>
      <rPr>
        <b/>
        <sz val="11"/>
        <color theme="1"/>
        <rFont val="Calibri"/>
        <family val="2"/>
        <charset val="238"/>
      </rPr>
      <t>²</t>
    </r>
  </si>
  <si>
    <t>různé rozměry</t>
  </si>
  <si>
    <t>dispečink -vrátnice</t>
  </si>
  <si>
    <t xml:space="preserve">hygienické potřeby </t>
  </si>
  <si>
    <t>množství</t>
  </si>
  <si>
    <t>prostory úklidu</t>
  </si>
  <si>
    <t>cena bez DPH</t>
  </si>
  <si>
    <t>cena s DPH</t>
  </si>
  <si>
    <t xml:space="preserve">CENA CELKEM </t>
  </si>
  <si>
    <t>KLADNO                          Železárenská 1566</t>
  </si>
  <si>
    <t>3x kancelář 2.patro</t>
  </si>
  <si>
    <t xml:space="preserve">MNICHOVO HRADIŠTĚ                         Jiráskova 439         </t>
  </si>
  <si>
    <t>ČÁSLAV                     Táborská 1666</t>
  </si>
  <si>
    <t>KOLÍN                                Klejnarská 894</t>
  </si>
  <si>
    <t>KLADNO              Železárenská 1566</t>
  </si>
  <si>
    <t>RAKOVNÍK                Otýlie Beníškové</t>
  </si>
  <si>
    <t>kanceláře 1.patro, 2.patro</t>
  </si>
  <si>
    <t>MĚLNÍK                            Na Průhoně 3320</t>
  </si>
  <si>
    <t>cena celkem bez DPH</t>
  </si>
  <si>
    <t>cena celkem s DPH</t>
  </si>
  <si>
    <t>celkem</t>
  </si>
  <si>
    <t>místo úklidu OKNA</t>
  </si>
  <si>
    <t>2WC, 2 umyvadla, 1 pisoár</t>
  </si>
  <si>
    <t>zasedací místnost</t>
  </si>
  <si>
    <t>s DPH</t>
  </si>
  <si>
    <t>bez DPH</t>
  </si>
  <si>
    <t xml:space="preserve"> - </t>
  </si>
  <si>
    <t>cena za mytí oken 1x dle přílohy č.4</t>
  </si>
  <si>
    <t>MĚSÍČNÍ cena úklidu dle přílohy č.2</t>
  </si>
  <si>
    <r>
      <t>cena za 1m</t>
    </r>
    <r>
      <rPr>
        <b/>
        <sz val="11"/>
        <color theme="1"/>
        <rFont val="Calibri"/>
        <family val="2"/>
        <charset val="238"/>
      </rPr>
      <t>²</t>
    </r>
  </si>
  <si>
    <r>
      <t>cena za m</t>
    </r>
    <r>
      <rPr>
        <b/>
        <sz val="11"/>
        <color theme="1"/>
        <rFont val="Calibri"/>
        <family val="2"/>
        <charset val="238"/>
      </rPr>
      <t>² bez DPH</t>
    </r>
  </si>
  <si>
    <t>cena celkem vč. DPH</t>
  </si>
  <si>
    <t>2 WC, 2 umyvadla, 1 sprch kout</t>
  </si>
  <si>
    <t>cena úklidu za 1 ROK dle přílohy č.2</t>
  </si>
  <si>
    <t>dodávky hygienických potřeb za 1 ROK dle přílohy č.3</t>
  </si>
  <si>
    <t>strojové mytí koberců mokrou cestou 1xročně za 1ROK dle přílohy č.5</t>
  </si>
  <si>
    <t>cena za 12M bez DPH</t>
  </si>
  <si>
    <t>cena za 12M s DPH</t>
  </si>
  <si>
    <t>počet bal/l/kg/ks za 12M</t>
  </si>
  <si>
    <t>2x kuchyň</t>
  </si>
  <si>
    <t xml:space="preserve">10 kanceláří přízemí </t>
  </si>
  <si>
    <t>11 kanceláře 2.patro</t>
  </si>
  <si>
    <t>1x dispečink</t>
  </si>
  <si>
    <t>9 kanceláře 1.patro</t>
  </si>
  <si>
    <t>2,10 x 1,80</t>
  </si>
  <si>
    <t>0,90 x 1,50</t>
  </si>
  <si>
    <t>2,10 x 2,50</t>
  </si>
  <si>
    <t>1</t>
  </si>
  <si>
    <t>2,40 x 1,75</t>
  </si>
  <si>
    <t>3</t>
  </si>
  <si>
    <t>2,10 x 1,50</t>
  </si>
  <si>
    <t>5</t>
  </si>
  <si>
    <t>1,00 x 2,00</t>
  </si>
  <si>
    <t>2</t>
  </si>
  <si>
    <t>7WC, 3 pisoáry, 6 umyvadel, 1 sprchový kout</t>
  </si>
  <si>
    <t>4WC, 3 umyvadla, 1 sprchový kout</t>
  </si>
  <si>
    <t>cena celkem za úklid, hygienu, mytí oken, čištění koberců celkem za 12M bez DPH</t>
  </si>
  <si>
    <t>12M s DPH</t>
  </si>
  <si>
    <t>24M bez DPH</t>
  </si>
  <si>
    <t>24M s DPH</t>
  </si>
  <si>
    <t>KRÁLŮV DVŮR Popovice 180</t>
  </si>
  <si>
    <t>ZBRASLAV    Hauptova 594</t>
  </si>
  <si>
    <t>VLAŠIM                    Lidická 1642</t>
  </si>
  <si>
    <t>kanceláře 1. patro</t>
  </si>
  <si>
    <t>WC ženy</t>
  </si>
  <si>
    <t>4 kanceláře</t>
  </si>
  <si>
    <t>3 kanceláře</t>
  </si>
  <si>
    <t>2 WC, 1 umyvadlo, 2 pisoáry</t>
  </si>
  <si>
    <t>2 WC, 1 umyvadlo, 1 sprchový kout</t>
  </si>
  <si>
    <t>kanceláře - zvýšené přízemí</t>
  </si>
  <si>
    <t>2 kanceláře + 1 spojovací</t>
  </si>
  <si>
    <t>ZBRASLAV          Hauptova 594</t>
  </si>
  <si>
    <t>chodba 1. patro</t>
  </si>
  <si>
    <t>WC 1. patro</t>
  </si>
  <si>
    <t>RAKOVNÍK - ARCHIV                                  Otýlie Beníškové</t>
  </si>
  <si>
    <t>RAKOVNÍK - ARCHIV  Otýlie Beníškové</t>
  </si>
  <si>
    <t>kancelář 2. patro</t>
  </si>
  <si>
    <t>kuchyň 2. patro</t>
  </si>
  <si>
    <t>WC 2. patro</t>
  </si>
  <si>
    <t>chodba 2. patro</t>
  </si>
  <si>
    <t>schodiště 1</t>
  </si>
  <si>
    <t>schodiště 2</t>
  </si>
  <si>
    <t>13x kanceláře (1 kancelář v 1.patře, 12 kanceláří v 2.patře)</t>
  </si>
  <si>
    <t>oblast</t>
  </si>
  <si>
    <t>KUTNÁ HORA</t>
  </si>
  <si>
    <t>KLADNO</t>
  </si>
  <si>
    <t>BENEŠOV</t>
  </si>
  <si>
    <t>MNICHOVO HRADIŠTĚ</t>
  </si>
  <si>
    <r>
      <rPr>
        <b/>
        <sz val="14"/>
        <color theme="1"/>
        <rFont val="Calibri"/>
        <family val="2"/>
        <charset val="238"/>
        <scheme val="minor"/>
      </rPr>
      <t>příloha č.1</t>
    </r>
    <r>
      <rPr>
        <sz val="14"/>
        <color theme="1"/>
        <rFont val="Calibri"/>
        <family val="2"/>
        <charset val="238"/>
        <scheme val="minor"/>
      </rPr>
      <t xml:space="preserve"> prostory úklidu </t>
    </r>
  </si>
  <si>
    <r>
      <rPr>
        <b/>
        <sz val="14"/>
        <color theme="1"/>
        <rFont val="Calibri"/>
        <family val="2"/>
        <charset val="238"/>
        <scheme val="minor"/>
      </rPr>
      <t xml:space="preserve">příloha č.2 </t>
    </r>
    <r>
      <rPr>
        <sz val="14"/>
        <color theme="1"/>
        <rFont val="Calibri"/>
        <family val="2"/>
        <charset val="238"/>
        <scheme val="minor"/>
      </rPr>
      <t xml:space="preserve"> přehled míst úklidu </t>
    </r>
  </si>
  <si>
    <r>
      <rPr>
        <b/>
        <sz val="14"/>
        <color theme="1"/>
        <rFont val="Calibri"/>
        <family val="2"/>
        <charset val="238"/>
        <scheme val="minor"/>
      </rPr>
      <t>příloha č.3</t>
    </r>
    <r>
      <rPr>
        <sz val="14"/>
        <color theme="1"/>
        <rFont val="Calibri"/>
        <family val="2"/>
        <charset val="238"/>
        <scheme val="minor"/>
      </rPr>
      <t xml:space="preserve">  dodávky hygieny</t>
    </r>
  </si>
  <si>
    <r>
      <rPr>
        <b/>
        <sz val="14"/>
        <color theme="1"/>
        <rFont val="Calibri"/>
        <family val="2"/>
        <charset val="238"/>
        <scheme val="minor"/>
      </rPr>
      <t>příloha č.4</t>
    </r>
    <r>
      <rPr>
        <sz val="14"/>
        <color theme="1"/>
        <rFont val="Calibri"/>
        <family val="2"/>
        <charset val="238"/>
        <scheme val="minor"/>
      </rPr>
      <t xml:space="preserve"> okna</t>
    </r>
  </si>
  <si>
    <r>
      <rPr>
        <b/>
        <sz val="14"/>
        <color theme="1"/>
        <rFont val="Calibri"/>
        <family val="2"/>
        <charset val="238"/>
        <scheme val="minor"/>
      </rPr>
      <t xml:space="preserve">příloha č.5 </t>
    </r>
    <r>
      <rPr>
        <sz val="14"/>
        <color theme="1"/>
        <rFont val="Calibri"/>
        <family val="2"/>
        <charset val="238"/>
        <scheme val="minor"/>
      </rPr>
      <t xml:space="preserve"> čištění koberců </t>
    </r>
  </si>
  <si>
    <t>cena za místo bez DPH</t>
  </si>
  <si>
    <t>1,20 x 1,50</t>
  </si>
  <si>
    <t>1,10 x 1,45</t>
  </si>
  <si>
    <t>1,50 x 1,45</t>
  </si>
  <si>
    <t>1,20 x 1,45</t>
  </si>
  <si>
    <t>4</t>
  </si>
  <si>
    <t>0,70 x 1,10</t>
  </si>
  <si>
    <t>1,20 x 0,90</t>
  </si>
  <si>
    <t>1,16 x 1,45</t>
  </si>
  <si>
    <t>cena za místo 2x ročně bez DPH</t>
  </si>
  <si>
    <t>beton s nátěrem</t>
  </si>
  <si>
    <t>spisovna</t>
  </si>
  <si>
    <t>2x ročně úklid</t>
  </si>
  <si>
    <t>KOLÍN - SPISOVNY Klejnarská 894</t>
  </si>
  <si>
    <t>SLANÝ              Netovická</t>
  </si>
  <si>
    <t>dispečink 1.patro</t>
  </si>
  <si>
    <t>1,75 x 1,44</t>
  </si>
  <si>
    <t>8</t>
  </si>
  <si>
    <t>1,46 x 1,41</t>
  </si>
  <si>
    <t>0,47 x 0,75</t>
  </si>
  <si>
    <t>KRÁLŮV DVŮR      Popovice 180</t>
  </si>
  <si>
    <t>2,20 x 2,60</t>
  </si>
  <si>
    <t>6</t>
  </si>
  <si>
    <t>2,20 x 1,25</t>
  </si>
  <si>
    <t>ZBRASLAV                  Hauptova 594</t>
  </si>
  <si>
    <t>RAKOVNÍK - ARCHIV                                         Otýlie Beníškové</t>
  </si>
  <si>
    <t>SLANÝ                              Netovická</t>
  </si>
  <si>
    <t>VLAŠIM                             LIDICKÁ 1642</t>
  </si>
  <si>
    <t>1,70 x 1,70</t>
  </si>
  <si>
    <t>0,60 x 0,90</t>
  </si>
  <si>
    <t>2,50 x 1,00</t>
  </si>
  <si>
    <t>2,80 x 1,50</t>
  </si>
  <si>
    <t>2,00 x 1,20</t>
  </si>
  <si>
    <t>nutná plošina</t>
  </si>
  <si>
    <t>Poznámka</t>
  </si>
  <si>
    <t xml:space="preserve">10 kancelář přízemí </t>
  </si>
  <si>
    <t>dispečink 1. patro</t>
  </si>
  <si>
    <t>cena za místo 1x ročně bez DPH</t>
  </si>
  <si>
    <t>9x kancelář</t>
  </si>
  <si>
    <t>archiv (4 místnosti)</t>
  </si>
  <si>
    <t>1,00 x 1,40</t>
  </si>
  <si>
    <t>2,00 x 2,15</t>
  </si>
  <si>
    <t>0,80 x 2,10</t>
  </si>
  <si>
    <t>1,80 x 1,80</t>
  </si>
  <si>
    <t>1,70 x 2,76</t>
  </si>
  <si>
    <t>0,9 x 1,80</t>
  </si>
  <si>
    <t>1 dřez</t>
  </si>
  <si>
    <t>1 WC, 2 umyvadla</t>
  </si>
  <si>
    <t>32</t>
  </si>
  <si>
    <t>sáček na odpad 70l, bílý 630x850x8mi</t>
  </si>
  <si>
    <t>sáček na odpad 30l,černý 500x600 8mi,30l</t>
  </si>
  <si>
    <t>pytel odpadkový 120l, černý 700x1100, 50mi</t>
  </si>
  <si>
    <t>cena za mytí oken 2x ročně za 1 ROK dle přílohy č.4</t>
  </si>
  <si>
    <t>1,12 x 1,50</t>
  </si>
  <si>
    <t>kanceláře přízemí</t>
  </si>
  <si>
    <t>lino</t>
  </si>
  <si>
    <t>kancelář 1.patro</t>
  </si>
  <si>
    <t>zasedačka 2. patro</t>
  </si>
  <si>
    <t>7 kanceláří</t>
  </si>
  <si>
    <t>2 WC</t>
  </si>
  <si>
    <t>PŘÍBRAM - ARCHIV                                                        Drásov 46</t>
  </si>
  <si>
    <t>KRÁLŮV DVŮR     Popovice 180</t>
  </si>
  <si>
    <t>ZBRASLAV              Hauptova 594</t>
  </si>
  <si>
    <t>Ve Vlašimi je nutné u čištění 6 ks oken použít plošinu (na vlastní náklady úklidové firmy) - nutno zohlednit správnou výši ceny za mytí těchto oken.</t>
  </si>
  <si>
    <t>cena za bal/l/kg/ks          bez DPH</t>
  </si>
  <si>
    <t>papírové ručníky bílé "ZZ" (25x23), 2vrst. celulóza, 3000ks/bal (20 balíčků po 150ks)</t>
  </si>
  <si>
    <t>bal/ 3000 ks</t>
  </si>
  <si>
    <t>papírové ručníky v roli bílé, návin 150m, 2vrst. celulóza, průměr 19cm, 6rolí/bal (útržek 20x20)</t>
  </si>
  <si>
    <t>bal/6 rolí</t>
  </si>
  <si>
    <t>toaletní papír malý, 2 vrst. celulóza, bělost min 65%,  64 rolí/bal (252 útržků)</t>
  </si>
  <si>
    <t>bal/ 64 rolí</t>
  </si>
  <si>
    <t>toaletní papír jumbo, 2 vrst. celulóza, min bělost 65%, průměr 19, délka 120m, 12ks/bal</t>
  </si>
  <si>
    <t>bal/12ks</t>
  </si>
  <si>
    <t>aerosol osvěžovač vzduchu 300 ml</t>
  </si>
  <si>
    <t>ks/300ml</t>
  </si>
  <si>
    <t>tekuté mýdlo s glycerinem  5l</t>
  </si>
  <si>
    <t>bal/5l</t>
  </si>
  <si>
    <t>neutralizační pisoárové kostky modré 1kg/bal</t>
  </si>
  <si>
    <t>bal/1kg</t>
  </si>
  <si>
    <t>wc závěsný blok kuličky (3x50g /bal)</t>
  </si>
  <si>
    <t>bal/3x50g</t>
  </si>
  <si>
    <t>prostředek na mytí nádobí 1l</t>
  </si>
  <si>
    <t>bal/1l</t>
  </si>
  <si>
    <t>houbičky na mytí nádobí 10ks</t>
  </si>
  <si>
    <t>bal/10ks</t>
  </si>
  <si>
    <t>tablety do myčky na nádobí 100ks/bal</t>
  </si>
  <si>
    <t>bal/100ks</t>
  </si>
  <si>
    <t>ks/1sáček</t>
  </si>
  <si>
    <t>ks/1pytel</t>
  </si>
  <si>
    <t>Sáčky a pytle na odpad cena uvedena za 1 kus, protože jsou různá balení.</t>
  </si>
  <si>
    <t xml:space="preserve">zasedací místnost </t>
  </si>
  <si>
    <t>1 WC, 2 umyvadla, 1 pisoár</t>
  </si>
  <si>
    <t>1 WC, 1 umyvadlo</t>
  </si>
  <si>
    <t>chodba - přízemí</t>
  </si>
  <si>
    <t>WC inv. - přízemí</t>
  </si>
  <si>
    <t>WC + sprchový kout - přízemí</t>
  </si>
  <si>
    <t>Chodba - přízemí</t>
  </si>
  <si>
    <t>kuchyňka - 2. NP</t>
  </si>
  <si>
    <t>chodba - 2. NP</t>
  </si>
  <si>
    <t>sociální zařízení - 2.NP</t>
  </si>
  <si>
    <t>3x kancelář - 3.NP</t>
  </si>
  <si>
    <t>chodba - 3.NP</t>
  </si>
  <si>
    <t>sociální zařízení - 3. NP</t>
  </si>
  <si>
    <t>kuchyňka - 3. NP</t>
  </si>
  <si>
    <t>6x kancelář - přízemí</t>
  </si>
  <si>
    <t>6x kanceláře - 2.NP</t>
  </si>
  <si>
    <t>chodba + chodbička</t>
  </si>
  <si>
    <t>sklady (102, 103, 104, 105, 115)</t>
  </si>
  <si>
    <t>kotelna (106)</t>
  </si>
  <si>
    <t>šatna se soc. zařízením (111)</t>
  </si>
  <si>
    <t>soc. zařízení</t>
  </si>
  <si>
    <t>kanceláře - přízemí (204A, 204B, 201, 203, 310)</t>
  </si>
  <si>
    <t>1x kancelář (207)</t>
  </si>
  <si>
    <t>kancelář patro</t>
  </si>
  <si>
    <t>kanceláře 1.patro (304, 305, 308)</t>
  </si>
  <si>
    <t>Kanceláře 1. patro (301, 302, 311, 208, 312, 313)</t>
  </si>
  <si>
    <t>sociální zařízení ženy + muži (5 umyvadel, 2 pisoáry, sprchový kout, 3 WC</t>
  </si>
  <si>
    <t>9x kancelář přízemí</t>
  </si>
  <si>
    <t>7x kanceláře přízemí</t>
  </si>
  <si>
    <t>6x kancelář přízemí</t>
  </si>
  <si>
    <t>6x kancelář 2.NP</t>
  </si>
  <si>
    <t>1x kancelář</t>
  </si>
  <si>
    <t>RAKOVNÍK - ARCHIV Otýlie Beníškové</t>
  </si>
  <si>
    <t>PŘŘÍBRAM - ARCHIV</t>
  </si>
  <si>
    <t>kanceláře 1. ptro</t>
  </si>
  <si>
    <t>schodiště + chodba</t>
  </si>
  <si>
    <r>
      <t>cena za 1 m</t>
    </r>
    <r>
      <rPr>
        <b/>
        <sz val="11"/>
        <color theme="1"/>
        <rFont val="Calibri"/>
        <family val="2"/>
        <charset val="238"/>
      </rPr>
      <t>²</t>
    </r>
  </si>
  <si>
    <r>
      <rPr>
        <b/>
        <sz val="14"/>
        <color theme="1"/>
        <rFont val="Calibri"/>
        <family val="2"/>
        <charset val="238"/>
        <scheme val="minor"/>
      </rPr>
      <t xml:space="preserve">příloha č.6 </t>
    </r>
    <r>
      <rPr>
        <sz val="14"/>
        <color theme="1"/>
        <rFont val="Calibri"/>
        <family val="2"/>
        <charset val="238"/>
        <scheme val="minor"/>
      </rPr>
      <t xml:space="preserve"> hloubkové čištění a pastování schodiště - 2x ročně</t>
    </r>
  </si>
  <si>
    <t>čištění schodiště</t>
  </si>
  <si>
    <t>7 ks dveře prosklené přízemí</t>
  </si>
  <si>
    <t>11 ks okna přízemí</t>
  </si>
  <si>
    <t>1ks dveře prosklené 1. NP</t>
  </si>
  <si>
    <t>11 ks okna 2.NP</t>
  </si>
  <si>
    <t>7 ks dveře prosklené 2.NP</t>
  </si>
  <si>
    <t>3 ks dveře prosklené 3. NP</t>
  </si>
  <si>
    <t>5ks okna střešní</t>
  </si>
  <si>
    <t>okna - sklep</t>
  </si>
  <si>
    <t>okna - 1. patro</t>
  </si>
  <si>
    <t>přízemí okna + vnitní prosklení u vrátnice</t>
  </si>
  <si>
    <t>13 ks</t>
  </si>
  <si>
    <t>celkem za 1 měsíc bez DPH</t>
  </si>
  <si>
    <t>čištění schodiště 1x dle př. č. 6</t>
  </si>
  <si>
    <t>čištění schodiště 2x ročně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</si>
</sst>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19">
    <xf numFmtId="0" fontId="0" fillId="0" borderId="0" xfId="0"/>
    <xf numFmtId="0" fontId="0" fillId="0" borderId="8" xfId="0" applyBorder="1"/>
    <xf numFmtId="0" fontId="0" fillId="0" borderId="10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2" fontId="0" fillId="0" borderId="7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5" borderId="1" xfId="0" applyFill="1" applyBorder="1"/>
    <xf numFmtId="0" fontId="0" fillId="6" borderId="7" xfId="0" applyFill="1" applyBorder="1"/>
    <xf numFmtId="0" fontId="0" fillId="6" borderId="2" xfId="0" applyFill="1" applyBorder="1"/>
    <xf numFmtId="0" fontId="0" fillId="6" borderId="1" xfId="0" applyFill="1" applyBorder="1"/>
    <xf numFmtId="0" fontId="0" fillId="6" borderId="12" xfId="0" applyFill="1" applyBorder="1"/>
    <xf numFmtId="0" fontId="0" fillId="7" borderId="14" xfId="0" applyFill="1" applyBorder="1"/>
    <xf numFmtId="0" fontId="0" fillId="7" borderId="7" xfId="0" applyFill="1" applyBorder="1"/>
    <xf numFmtId="0" fontId="0" fillId="7" borderId="1" xfId="0" applyFill="1" applyBorder="1"/>
    <xf numFmtId="0" fontId="0" fillId="7" borderId="12" xfId="0" applyFill="1" applyBorder="1"/>
    <xf numFmtId="0" fontId="0" fillId="7" borderId="2" xfId="0" applyFill="1" applyBorder="1"/>
    <xf numFmtId="0" fontId="0" fillId="8" borderId="1" xfId="0" applyFill="1" applyBorder="1"/>
    <xf numFmtId="0" fontId="3" fillId="4" borderId="10" xfId="0" applyFont="1" applyFill="1" applyBorder="1"/>
    <xf numFmtId="0" fontId="0" fillId="4" borderId="16" xfId="0" applyFill="1" applyBorder="1"/>
    <xf numFmtId="0" fontId="0" fillId="4" borderId="10" xfId="0" applyFill="1" applyBorder="1"/>
    <xf numFmtId="0" fontId="0" fillId="4" borderId="13" xfId="0" applyFill="1" applyBorder="1"/>
    <xf numFmtId="0" fontId="0" fillId="4" borderId="8" xfId="0" applyFill="1" applyBorder="1"/>
    <xf numFmtId="0" fontId="0" fillId="8" borderId="2" xfId="0" applyFill="1" applyBorder="1"/>
    <xf numFmtId="0" fontId="0" fillId="4" borderId="0" xfId="0" applyFill="1"/>
    <xf numFmtId="2" fontId="0" fillId="0" borderId="0" xfId="0" applyNumberFormat="1"/>
    <xf numFmtId="0" fontId="4" fillId="0" borderId="0" xfId="0" applyFont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8" borderId="12" xfId="0" applyFill="1" applyBorder="1"/>
    <xf numFmtId="2" fontId="0" fillId="0" borderId="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5" fillId="0" borderId="0" xfId="0" applyFont="1"/>
    <xf numFmtId="0" fontId="1" fillId="9" borderId="24" xfId="0" applyFont="1" applyFill="1" applyBorder="1" applyAlignment="1">
      <alignment horizontal="center" vertical="center" wrapText="1"/>
    </xf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4" fontId="0" fillId="0" borderId="7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4" fontId="4" fillId="0" borderId="1" xfId="0" applyNumberFormat="1" applyFont="1" applyBorder="1"/>
    <xf numFmtId="4" fontId="0" fillId="4" borderId="1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 wrapText="1"/>
    </xf>
    <xf numFmtId="4" fontId="0" fillId="10" borderId="1" xfId="0" applyNumberFormat="1" applyFill="1" applyBorder="1"/>
    <xf numFmtId="4" fontId="0" fillId="10" borderId="7" xfId="0" applyNumberFormat="1" applyFill="1" applyBorder="1"/>
    <xf numFmtId="4" fontId="4" fillId="0" borderId="7" xfId="0" applyNumberFormat="1" applyFont="1" applyBorder="1"/>
    <xf numFmtId="4" fontId="0" fillId="0" borderId="12" xfId="0" applyNumberFormat="1" applyBorder="1" applyAlignment="1">
      <alignment horizontal="center" vertical="center"/>
    </xf>
    <xf numFmtId="4" fontId="0" fillId="10" borderId="12" xfId="0" applyNumberFormat="1" applyFill="1" applyBorder="1"/>
    <xf numFmtId="4" fontId="4" fillId="0" borderId="12" xfId="0" applyNumberFormat="1" applyFont="1" applyBorder="1"/>
    <xf numFmtId="4" fontId="0" fillId="4" borderId="12" xfId="0" applyNumberFormat="1" applyFill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10" borderId="14" xfId="0" applyNumberFormat="1" applyFill="1" applyBorder="1"/>
    <xf numFmtId="4" fontId="4" fillId="0" borderId="14" xfId="0" applyNumberFormat="1" applyFont="1" applyBorder="1"/>
    <xf numFmtId="4" fontId="0" fillId="0" borderId="28" xfId="0" applyNumberFormat="1" applyBorder="1" applyAlignment="1">
      <alignment horizontal="center"/>
    </xf>
    <xf numFmtId="4" fontId="0" fillId="0" borderId="30" xfId="0" applyNumberFormat="1" applyBorder="1" applyAlignment="1">
      <alignment horizontal="center"/>
    </xf>
    <xf numFmtId="4" fontId="0" fillId="4" borderId="7" xfId="0" applyNumberFormat="1" applyFill="1" applyBorder="1" applyAlignment="1">
      <alignment horizontal="center"/>
    </xf>
    <xf numFmtId="0" fontId="1" fillId="9" borderId="38" xfId="0" applyFont="1" applyFill="1" applyBorder="1" applyAlignment="1">
      <alignment horizontal="center" vertical="center" wrapText="1"/>
    </xf>
    <xf numFmtId="0" fontId="1" fillId="9" borderId="39" xfId="0" applyFont="1" applyFill="1" applyBorder="1" applyAlignment="1">
      <alignment horizontal="center" vertical="center" wrapText="1"/>
    </xf>
    <xf numFmtId="4" fontId="0" fillId="10" borderId="41" xfId="0" applyNumberFormat="1" applyFill="1" applyBorder="1"/>
    <xf numFmtId="4" fontId="0" fillId="4" borderId="41" xfId="0" applyNumberFormat="1" applyFill="1" applyBorder="1"/>
    <xf numFmtId="0" fontId="1" fillId="3" borderId="24" xfId="0" applyFont="1" applyFill="1" applyBorder="1" applyAlignment="1">
      <alignment horizontal="center" vertical="center" wrapText="1"/>
    </xf>
    <xf numFmtId="4" fontId="0" fillId="0" borderId="0" xfId="0" applyNumberFormat="1"/>
    <xf numFmtId="4" fontId="0" fillId="10" borderId="45" xfId="0" applyNumberFormat="1" applyFill="1" applyBorder="1"/>
    <xf numFmtId="4" fontId="0" fillId="4" borderId="45" xfId="0" applyNumberFormat="1" applyFill="1" applyBorder="1"/>
    <xf numFmtId="4" fontId="0" fillId="4" borderId="12" xfId="0" applyNumberFormat="1" applyFill="1" applyBorder="1"/>
    <xf numFmtId="0" fontId="0" fillId="6" borderId="14" xfId="0" applyFill="1" applyBorder="1"/>
    <xf numFmtId="4" fontId="0" fillId="10" borderId="46" xfId="0" applyNumberFormat="1" applyFill="1" applyBorder="1"/>
    <xf numFmtId="4" fontId="0" fillId="4" borderId="46" xfId="0" applyNumberFormat="1" applyFill="1" applyBorder="1"/>
    <xf numFmtId="0" fontId="0" fillId="0" borderId="47" xfId="0" applyBorder="1"/>
    <xf numFmtId="0" fontId="0" fillId="0" borderId="1" xfId="0" applyBorder="1" applyAlignment="1">
      <alignment horizontal="center"/>
    </xf>
    <xf numFmtId="4" fontId="0" fillId="10" borderId="48" xfId="0" applyNumberFormat="1" applyFill="1" applyBorder="1"/>
    <xf numFmtId="4" fontId="0" fillId="4" borderId="48" xfId="0" applyNumberFormat="1" applyFill="1" applyBorder="1"/>
    <xf numFmtId="4" fontId="0" fillId="10" borderId="43" xfId="0" applyNumberFormat="1" applyFill="1" applyBorder="1"/>
    <xf numFmtId="4" fontId="0" fillId="4" borderId="43" xfId="0" applyNumberFormat="1" applyFill="1" applyBorder="1"/>
    <xf numFmtId="4" fontId="0" fillId="10" borderId="49" xfId="0" applyNumberFormat="1" applyFill="1" applyBorder="1"/>
    <xf numFmtId="4" fontId="0" fillId="4" borderId="49" xfId="0" applyNumberFormat="1" applyFill="1" applyBorder="1"/>
    <xf numFmtId="0" fontId="0" fillId="4" borderId="15" xfId="0" applyFill="1" applyBorder="1"/>
    <xf numFmtId="2" fontId="0" fillId="4" borderId="12" xfId="0" applyNumberFormat="1" applyFill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6" borderId="23" xfId="0" applyFill="1" applyBorder="1"/>
    <xf numFmtId="0" fontId="0" fillId="4" borderId="42" xfId="0" applyFill="1" applyBorder="1"/>
    <xf numFmtId="0" fontId="1" fillId="2" borderId="50" xfId="0" applyFont="1" applyFill="1" applyBorder="1" applyAlignment="1">
      <alignment horizontal="center" vertical="center"/>
    </xf>
    <xf numFmtId="0" fontId="0" fillId="4" borderId="17" xfId="0" applyFill="1" applyBorder="1" applyAlignment="1">
      <alignment vertical="center"/>
    </xf>
    <xf numFmtId="0" fontId="0" fillId="4" borderId="30" xfId="0" applyFill="1" applyBorder="1"/>
    <xf numFmtId="0" fontId="1" fillId="2" borderId="18" xfId="0" applyFont="1" applyFill="1" applyBorder="1" applyAlignment="1">
      <alignment horizontal="center" vertical="center"/>
    </xf>
    <xf numFmtId="0" fontId="0" fillId="12" borderId="1" xfId="0" applyFill="1" applyBorder="1"/>
    <xf numFmtId="0" fontId="0" fillId="12" borderId="2" xfId="0" applyFill="1" applyBorder="1"/>
    <xf numFmtId="0" fontId="0" fillId="12" borderId="14" xfId="0" applyFill="1" applyBorder="1"/>
    <xf numFmtId="0" fontId="0" fillId="12" borderId="12" xfId="0" applyFill="1" applyBorder="1"/>
    <xf numFmtId="0" fontId="3" fillId="12" borderId="14" xfId="0" applyFont="1" applyFill="1" applyBorder="1"/>
    <xf numFmtId="0" fontId="0" fillId="12" borderId="7" xfId="0" applyFill="1" applyBorder="1"/>
    <xf numFmtId="0" fontId="0" fillId="0" borderId="19" xfId="0" applyBorder="1"/>
    <xf numFmtId="49" fontId="0" fillId="0" borderId="0" xfId="0" applyNumberFormat="1"/>
    <xf numFmtId="49" fontId="0" fillId="0" borderId="7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4" borderId="12" xfId="0" applyNumberFormat="1" applyFill="1" applyBorder="1" applyAlignment="1">
      <alignment horizontal="center" vertical="center"/>
    </xf>
    <xf numFmtId="49" fontId="0" fillId="4" borderId="7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49" fontId="0" fillId="0" borderId="7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6" fillId="11" borderId="0" xfId="0" applyFont="1" applyFill="1"/>
    <xf numFmtId="164" fontId="6" fillId="11" borderId="0" xfId="0" applyNumberFormat="1" applyFont="1" applyFill="1"/>
    <xf numFmtId="164" fontId="1" fillId="11" borderId="0" xfId="0" applyNumberFormat="1" applyFont="1" applyFill="1" applyAlignment="1">
      <alignment vertical="center" wrapText="1"/>
    </xf>
    <xf numFmtId="164" fontId="1" fillId="11" borderId="0" xfId="0" applyNumberFormat="1" applyFont="1" applyFill="1" applyAlignment="1">
      <alignment vertical="center"/>
    </xf>
    <xf numFmtId="0" fontId="0" fillId="0" borderId="21" xfId="0" applyBorder="1"/>
    <xf numFmtId="4" fontId="0" fillId="0" borderId="7" xfId="0" applyNumberFormat="1" applyBorder="1"/>
    <xf numFmtId="0" fontId="0" fillId="0" borderId="20" xfId="0" applyBorder="1"/>
    <xf numFmtId="4" fontId="0" fillId="0" borderId="12" xfId="0" applyNumberFormat="1" applyBorder="1"/>
    <xf numFmtId="4" fontId="0" fillId="0" borderId="7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0" fontId="7" fillId="0" borderId="0" xfId="0" applyFont="1"/>
    <xf numFmtId="3" fontId="0" fillId="0" borderId="2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3" fontId="0" fillId="0" borderId="1" xfId="0" applyNumberFormat="1" applyBorder="1" applyAlignment="1">
      <alignment horizontal="center" vertical="center"/>
    </xf>
    <xf numFmtId="0" fontId="1" fillId="0" borderId="0" xfId="0" applyFont="1"/>
    <xf numFmtId="4" fontId="0" fillId="10" borderId="7" xfId="0" applyNumberForma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4" fontId="0" fillId="0" borderId="49" xfId="0" applyNumberFormat="1" applyBorder="1"/>
    <xf numFmtId="4" fontId="0" fillId="0" borderId="48" xfId="0" applyNumberFormat="1" applyBorder="1"/>
    <xf numFmtId="4" fontId="0" fillId="0" borderId="45" xfId="0" applyNumberFormat="1" applyBorder="1"/>
    <xf numFmtId="4" fontId="0" fillId="0" borderId="52" xfId="0" applyNumberFormat="1" applyBorder="1"/>
    <xf numFmtId="0" fontId="1" fillId="2" borderId="5" xfId="0" applyFont="1" applyFill="1" applyBorder="1" applyAlignment="1">
      <alignment horizontal="center" vertical="center" wrapText="1"/>
    </xf>
    <xf numFmtId="0" fontId="0" fillId="0" borderId="54" xfId="0" applyBorder="1"/>
    <xf numFmtId="0" fontId="0" fillId="14" borderId="2" xfId="0" applyFill="1" applyBorder="1"/>
    <xf numFmtId="4" fontId="0" fillId="10" borderId="2" xfId="0" applyNumberFormat="1" applyFill="1" applyBorder="1"/>
    <xf numFmtId="4" fontId="0" fillId="4" borderId="2" xfId="0" applyNumberFormat="1" applyFill="1" applyBorder="1"/>
    <xf numFmtId="0" fontId="1" fillId="3" borderId="3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4" fontId="1" fillId="16" borderId="5" xfId="0" applyNumberFormat="1" applyFont="1" applyFill="1" applyBorder="1" applyAlignment="1">
      <alignment horizontal="right" vertical="center"/>
    </xf>
    <xf numFmtId="4" fontId="4" fillId="10" borderId="1" xfId="0" applyNumberFormat="1" applyFont="1" applyFill="1" applyBorder="1"/>
    <xf numFmtId="4" fontId="4" fillId="10" borderId="12" xfId="0" applyNumberFormat="1" applyFont="1" applyFill="1" applyBorder="1"/>
    <xf numFmtId="4" fontId="0" fillId="15" borderId="1" xfId="0" applyNumberFormat="1" applyFill="1" applyBorder="1" applyAlignment="1">
      <alignment horizontal="center"/>
    </xf>
    <xf numFmtId="49" fontId="0" fillId="15" borderId="1" xfId="0" applyNumberFormat="1" applyFill="1" applyBorder="1" applyAlignment="1">
      <alignment horizontal="center" vertical="center"/>
    </xf>
    <xf numFmtId="4" fontId="0" fillId="15" borderId="12" xfId="0" applyNumberFormat="1" applyFill="1" applyBorder="1" applyAlignment="1">
      <alignment horizontal="center"/>
    </xf>
    <xf numFmtId="49" fontId="0" fillId="15" borderId="12" xfId="0" applyNumberForma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0" fillId="0" borderId="56" xfId="0" applyBorder="1"/>
    <xf numFmtId="4" fontId="0" fillId="0" borderId="56" xfId="0" applyNumberFormat="1" applyBorder="1"/>
    <xf numFmtId="0" fontId="0" fillId="0" borderId="57" xfId="0" applyBorder="1"/>
    <xf numFmtId="0" fontId="0" fillId="0" borderId="58" xfId="0" applyBorder="1"/>
    <xf numFmtId="4" fontId="0" fillId="0" borderId="57" xfId="0" applyNumberFormat="1" applyBorder="1"/>
    <xf numFmtId="49" fontId="0" fillId="0" borderId="57" xfId="0" applyNumberFormat="1" applyBorder="1"/>
    <xf numFmtId="4" fontId="0" fillId="0" borderId="0" xfId="0" applyNumberFormat="1" applyAlignment="1">
      <alignment horizontal="right"/>
    </xf>
    <xf numFmtId="4" fontId="0" fillId="0" borderId="48" xfId="0" applyNumberFormat="1" applyBorder="1" applyAlignment="1">
      <alignment horizontal="right"/>
    </xf>
    <xf numFmtId="2" fontId="0" fillId="10" borderId="2" xfId="0" applyNumberFormat="1" applyFill="1" applyBorder="1" applyAlignment="1">
      <alignment horizontal="center"/>
    </xf>
    <xf numFmtId="4" fontId="0" fillId="0" borderId="2" xfId="0" applyNumberFormat="1" applyBorder="1" applyAlignment="1">
      <alignment horizontal="right"/>
    </xf>
    <xf numFmtId="4" fontId="0" fillId="0" borderId="41" xfId="0" applyNumberFormat="1" applyBorder="1" applyAlignment="1">
      <alignment horizontal="right"/>
    </xf>
    <xf numFmtId="2" fontId="0" fillId="10" borderId="14" xfId="0" applyNumberFormat="1" applyFill="1" applyBorder="1" applyAlignment="1">
      <alignment horizontal="center"/>
    </xf>
    <xf numFmtId="4" fontId="0" fillId="0" borderId="14" xfId="0" applyNumberFormat="1" applyBorder="1" applyAlignment="1">
      <alignment horizontal="right"/>
    </xf>
    <xf numFmtId="4" fontId="0" fillId="0" borderId="52" xfId="0" applyNumberFormat="1" applyBorder="1" applyAlignment="1">
      <alignment horizontal="right"/>
    </xf>
    <xf numFmtId="2" fontId="0" fillId="10" borderId="7" xfId="0" applyNumberFormat="1" applyFill="1" applyBorder="1" applyAlignment="1">
      <alignment horizontal="center"/>
    </xf>
    <xf numFmtId="4" fontId="0" fillId="0" borderId="7" xfId="0" applyNumberFormat="1" applyBorder="1" applyAlignment="1">
      <alignment horizontal="right"/>
    </xf>
    <xf numFmtId="4" fontId="0" fillId="0" borderId="49" xfId="0" applyNumberFormat="1" applyBorder="1" applyAlignment="1">
      <alignment horizontal="right"/>
    </xf>
    <xf numFmtId="2" fontId="0" fillId="10" borderId="12" xfId="0" applyNumberFormat="1" applyFill="1" applyBorder="1" applyAlignment="1">
      <alignment horizontal="center"/>
    </xf>
    <xf numFmtId="4" fontId="0" fillId="0" borderId="12" xfId="0" applyNumberFormat="1" applyBorder="1" applyAlignment="1">
      <alignment horizontal="right"/>
    </xf>
    <xf numFmtId="4" fontId="0" fillId="0" borderId="45" xfId="0" applyNumberFormat="1" applyBorder="1" applyAlignment="1">
      <alignment horizontal="right"/>
    </xf>
    <xf numFmtId="2" fontId="0" fillId="0" borderId="44" xfId="0" applyNumberFormat="1" applyBorder="1" applyAlignment="1">
      <alignment horizontal="center" vertical="center"/>
    </xf>
    <xf numFmtId="2" fontId="0" fillId="10" borderId="44" xfId="0" applyNumberFormat="1" applyFill="1" applyBorder="1" applyAlignment="1">
      <alignment horizontal="center" vertical="center"/>
    </xf>
    <xf numFmtId="4" fontId="0" fillId="0" borderId="44" xfId="0" applyNumberFormat="1" applyBorder="1" applyAlignment="1">
      <alignment horizontal="right" vertical="center"/>
    </xf>
    <xf numFmtId="4" fontId="0" fillId="0" borderId="43" xfId="0" applyNumberFormat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" fontId="1" fillId="16" borderId="53" xfId="0" applyNumberFormat="1" applyFont="1" applyFill="1" applyBorder="1" applyAlignment="1">
      <alignment horizontal="right" vertical="center"/>
    </xf>
    <xf numFmtId="4" fontId="1" fillId="16" borderId="42" xfId="0" applyNumberFormat="1" applyFont="1" applyFill="1" applyBorder="1" applyAlignment="1">
      <alignment horizontal="right" vertical="center"/>
    </xf>
    <xf numFmtId="0" fontId="0" fillId="0" borderId="59" xfId="0" applyBorder="1" applyAlignment="1">
      <alignment vertical="center"/>
    </xf>
    <xf numFmtId="0" fontId="0" fillId="4" borderId="47" xfId="0" applyFill="1" applyBorder="1"/>
    <xf numFmtId="0" fontId="0" fillId="4" borderId="17" xfId="0" applyFill="1" applyBorder="1"/>
    <xf numFmtId="0" fontId="1" fillId="3" borderId="18" xfId="0" applyFont="1" applyFill="1" applyBorder="1" applyAlignment="1">
      <alignment horizontal="center" vertical="center" wrapText="1"/>
    </xf>
    <xf numFmtId="0" fontId="1" fillId="3" borderId="58" xfId="0" applyFont="1" applyFill="1" applyBorder="1" applyAlignment="1">
      <alignment horizontal="center" vertical="center" wrapText="1"/>
    </xf>
    <xf numFmtId="0" fontId="1" fillId="9" borderId="18" xfId="0" applyFont="1" applyFill="1" applyBorder="1" applyAlignment="1">
      <alignment horizontal="center" vertical="center"/>
    </xf>
    <xf numFmtId="0" fontId="0" fillId="17" borderId="12" xfId="0" applyFill="1" applyBorder="1"/>
    <xf numFmtId="49" fontId="1" fillId="2" borderId="18" xfId="0" applyNumberFormat="1" applyFont="1" applyFill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4" fontId="0" fillId="0" borderId="32" xfId="0" applyNumberFormat="1" applyBorder="1" applyAlignment="1">
      <alignment horizontal="right" vertical="center"/>
    </xf>
    <xf numFmtId="4" fontId="0" fillId="0" borderId="16" xfId="0" applyNumberFormat="1" applyBorder="1" applyAlignment="1">
      <alignment horizontal="right" vertical="center"/>
    </xf>
    <xf numFmtId="4" fontId="0" fillId="0" borderId="42" xfId="0" applyNumberFormat="1" applyBorder="1" applyAlignment="1">
      <alignment horizontal="right" vertical="center"/>
    </xf>
    <xf numFmtId="4" fontId="0" fillId="10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10" borderId="1" xfId="0" applyNumberFormat="1" applyFill="1" applyBorder="1" applyAlignment="1">
      <alignment horizontal="right" vertical="center"/>
    </xf>
    <xf numFmtId="4" fontId="0" fillId="4" borderId="1" xfId="0" applyNumberFormat="1" applyFill="1" applyBorder="1" applyAlignment="1">
      <alignment vertical="center"/>
    </xf>
    <xf numFmtId="49" fontId="0" fillId="10" borderId="1" xfId="0" applyNumberFormat="1" applyFill="1" applyBorder="1" applyAlignment="1">
      <alignment horizontal="right" vertical="center"/>
    </xf>
    <xf numFmtId="0" fontId="1" fillId="9" borderId="36" xfId="0" applyFont="1" applyFill="1" applyBorder="1" applyAlignment="1">
      <alignment horizontal="center" vertical="center"/>
    </xf>
    <xf numFmtId="0" fontId="1" fillId="9" borderId="34" xfId="0" applyFont="1" applyFill="1" applyBorder="1" applyAlignment="1">
      <alignment horizontal="center" vertical="center"/>
    </xf>
    <xf numFmtId="4" fontId="1" fillId="16" borderId="18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right" vertical="center"/>
    </xf>
    <xf numFmtId="4" fontId="1" fillId="16" borderId="37" xfId="0" applyNumberFormat="1" applyFont="1" applyFill="1" applyBorder="1" applyAlignment="1">
      <alignment horizontal="right" vertical="center"/>
    </xf>
    <xf numFmtId="4" fontId="0" fillId="10" borderId="7" xfId="0" applyNumberFormat="1" applyFill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0" fillId="0" borderId="7" xfId="0" applyNumberFormat="1" applyBorder="1" applyAlignment="1">
      <alignment horizontal="center" vertical="center"/>
    </xf>
    <xf numFmtId="4" fontId="0" fillId="4" borderId="1" xfId="0" applyNumberFormat="1" applyFill="1" applyBorder="1"/>
    <xf numFmtId="4" fontId="0" fillId="4" borderId="52" xfId="0" applyNumberFormat="1" applyFill="1" applyBorder="1"/>
    <xf numFmtId="4" fontId="0" fillId="4" borderId="14" xfId="0" applyNumberFormat="1" applyFill="1" applyBorder="1"/>
    <xf numFmtId="0" fontId="0" fillId="0" borderId="55" xfId="0" applyBorder="1"/>
    <xf numFmtId="0" fontId="0" fillId="0" borderId="7" xfId="0" applyBorder="1"/>
    <xf numFmtId="0" fontId="0" fillId="18" borderId="7" xfId="0" applyFill="1" applyBorder="1"/>
    <xf numFmtId="0" fontId="0" fillId="0" borderId="1" xfId="0" applyBorder="1"/>
    <xf numFmtId="0" fontId="0" fillId="18" borderId="1" xfId="0" applyFill="1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18" borderId="12" xfId="0" applyFill="1" applyBorder="1"/>
    <xf numFmtId="4" fontId="0" fillId="4" borderId="7" xfId="0" applyNumberFormat="1" applyFill="1" applyBorder="1"/>
    <xf numFmtId="0" fontId="1" fillId="3" borderId="26" xfId="0" applyFont="1" applyFill="1" applyBorder="1" applyAlignment="1">
      <alignment horizontal="center" vertical="center" wrapText="1"/>
    </xf>
    <xf numFmtId="0" fontId="0" fillId="0" borderId="51" xfId="0" applyBorder="1" applyAlignment="1">
      <alignment horizontal="left" vertical="center"/>
    </xf>
    <xf numFmtId="2" fontId="0" fillId="0" borderId="23" xfId="0" applyNumberFormat="1" applyBorder="1" applyAlignment="1">
      <alignment horizontal="center" vertical="center"/>
    </xf>
    <xf numFmtId="2" fontId="0" fillId="10" borderId="23" xfId="0" applyNumberFormat="1" applyFill="1" applyBorder="1" applyAlignment="1">
      <alignment horizontal="center" vertical="center"/>
    </xf>
    <xf numFmtId="4" fontId="0" fillId="0" borderId="23" xfId="0" applyNumberFormat="1" applyBorder="1" applyAlignment="1">
      <alignment horizontal="right" vertical="center"/>
    </xf>
    <xf numFmtId="4" fontId="0" fillId="0" borderId="46" xfId="0" applyNumberFormat="1" applyBorder="1" applyAlignment="1">
      <alignment horizontal="right" vertical="center"/>
    </xf>
    <xf numFmtId="0" fontId="0" fillId="0" borderId="50" xfId="0" applyBorder="1" applyAlignment="1">
      <alignment vertical="center"/>
    </xf>
    <xf numFmtId="2" fontId="0" fillId="0" borderId="4" xfId="0" applyNumberFormat="1" applyBorder="1" applyAlignment="1">
      <alignment horizontal="center" vertical="center"/>
    </xf>
    <xf numFmtId="2" fontId="0" fillId="10" borderId="4" xfId="0" applyNumberFormat="1" applyFill="1" applyBorder="1" applyAlignment="1">
      <alignment horizontal="center" vertical="center"/>
    </xf>
    <xf numFmtId="4" fontId="0" fillId="0" borderId="4" xfId="0" applyNumberFormat="1" applyBorder="1" applyAlignment="1">
      <alignment horizontal="right" vertical="center"/>
    </xf>
    <xf numFmtId="4" fontId="0" fillId="0" borderId="40" xfId="0" applyNumberFormat="1" applyBorder="1" applyAlignment="1">
      <alignment horizontal="right" vertical="center"/>
    </xf>
    <xf numFmtId="0" fontId="9" fillId="0" borderId="0" xfId="0" applyFont="1"/>
    <xf numFmtId="0" fontId="1" fillId="9" borderId="35" xfId="0" applyFont="1" applyFill="1" applyBorder="1" applyAlignment="1">
      <alignment horizontal="center" vertical="center" wrapText="1"/>
    </xf>
    <xf numFmtId="0" fontId="1" fillId="9" borderId="27" xfId="0" applyFont="1" applyFill="1" applyBorder="1" applyAlignment="1">
      <alignment vertical="center"/>
    </xf>
    <xf numFmtId="0" fontId="1" fillId="9" borderId="6" xfId="0" applyFont="1" applyFill="1" applyBorder="1" applyAlignment="1">
      <alignment vertical="center"/>
    </xf>
    <xf numFmtId="0" fontId="1" fillId="9" borderId="32" xfId="0" applyFont="1" applyFill="1" applyBorder="1" applyAlignment="1">
      <alignment vertical="center" wrapText="1"/>
    </xf>
    <xf numFmtId="0" fontId="1" fillId="9" borderId="27" xfId="0" applyFont="1" applyFill="1" applyBorder="1" applyAlignment="1">
      <alignment vertical="center" wrapText="1"/>
    </xf>
    <xf numFmtId="0" fontId="1" fillId="9" borderId="18" xfId="0" applyFont="1" applyFill="1" applyBorder="1" applyAlignment="1">
      <alignment horizontal="left" vertical="center" wrapText="1"/>
    </xf>
    <xf numFmtId="0" fontId="1" fillId="0" borderId="55" xfId="0" applyFont="1" applyBorder="1" applyAlignment="1">
      <alignment vertical="center" wrapText="1"/>
    </xf>
    <xf numFmtId="0" fontId="0" fillId="0" borderId="28" xfId="0" applyBorder="1" applyAlignment="1">
      <alignment horizontal="center" vertical="center"/>
    </xf>
    <xf numFmtId="4" fontId="0" fillId="0" borderId="8" xfId="0" applyNumberFormat="1" applyBorder="1" applyAlignment="1">
      <alignment horizontal="right" vertical="center"/>
    </xf>
    <xf numFmtId="0" fontId="1" fillId="0" borderId="56" xfId="0" applyFont="1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1" fillId="4" borderId="56" xfId="0" applyFont="1" applyFill="1" applyBorder="1" applyAlignment="1">
      <alignment vertical="center" wrapText="1"/>
    </xf>
    <xf numFmtId="0" fontId="1" fillId="0" borderId="56" xfId="0" applyFont="1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1" fillId="0" borderId="60" xfId="0" applyFont="1" applyBorder="1" applyAlignment="1">
      <alignment vertical="center"/>
    </xf>
    <xf numFmtId="3" fontId="0" fillId="0" borderId="23" xfId="0" applyNumberFormat="1" applyBorder="1" applyAlignment="1">
      <alignment horizontal="center" vertical="center"/>
    </xf>
    <xf numFmtId="4" fontId="0" fillId="4" borderId="7" xfId="0" applyNumberFormat="1" applyFill="1" applyBorder="1" applyAlignment="1">
      <alignment vertical="center"/>
    </xf>
    <xf numFmtId="4" fontId="3" fillId="10" borderId="7" xfId="0" applyNumberFormat="1" applyFont="1" applyFill="1" applyBorder="1" applyAlignment="1">
      <alignment vertical="center"/>
    </xf>
    <xf numFmtId="4" fontId="0" fillId="0" borderId="8" xfId="0" applyNumberFormat="1" applyBorder="1" applyAlignment="1">
      <alignment vertical="center"/>
    </xf>
    <xf numFmtId="4" fontId="0" fillId="0" borderId="10" xfId="0" applyNumberFormat="1" applyBorder="1" applyAlignment="1">
      <alignment vertical="center"/>
    </xf>
    <xf numFmtId="49" fontId="0" fillId="0" borderId="10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0" fontId="1" fillId="9" borderId="61" xfId="0" applyFont="1" applyFill="1" applyBorder="1" applyAlignment="1">
      <alignment horizontal="center" vertical="center" wrapText="1"/>
    </xf>
    <xf numFmtId="4" fontId="0" fillId="10" borderId="14" xfId="0" applyNumberFormat="1" applyFill="1" applyBorder="1" applyAlignment="1">
      <alignment vertical="center"/>
    </xf>
    <xf numFmtId="4" fontId="0" fillId="0" borderId="14" xfId="0" applyNumberFormat="1" applyBorder="1" applyAlignment="1">
      <alignment vertical="center"/>
    </xf>
    <xf numFmtId="4" fontId="0" fillId="10" borderId="14" xfId="0" applyNumberFormat="1" applyFill="1" applyBorder="1" applyAlignment="1">
      <alignment horizontal="right" vertical="center"/>
    </xf>
    <xf numFmtId="4" fontId="0" fillId="4" borderId="14" xfId="0" applyNumberFormat="1" applyFill="1" applyBorder="1" applyAlignment="1">
      <alignment vertical="center"/>
    </xf>
    <xf numFmtId="4" fontId="0" fillId="0" borderId="15" xfId="0" applyNumberFormat="1" applyBorder="1" applyAlignment="1">
      <alignment vertical="center"/>
    </xf>
    <xf numFmtId="164" fontId="1" fillId="10" borderId="4" xfId="0" applyNumberFormat="1" applyFont="1" applyFill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164" fontId="1" fillId="11" borderId="4" xfId="0" applyNumberFormat="1" applyFont="1" applyFill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4" fontId="0" fillId="10" borderId="7" xfId="0" applyNumberFormat="1" applyFill="1" applyBorder="1" applyAlignment="1">
      <alignment horizontal="center" vertical="center"/>
    </xf>
    <xf numFmtId="164" fontId="0" fillId="10" borderId="1" xfId="0" applyNumberFormat="1" applyFill="1" applyBorder="1" applyAlignment="1">
      <alignment horizontal="center" vertical="center"/>
    </xf>
    <xf numFmtId="164" fontId="0" fillId="10" borderId="12" xfId="0" applyNumberFormat="1" applyFill="1" applyBorder="1" applyAlignment="1">
      <alignment horizontal="center" vertical="center"/>
    </xf>
    <xf numFmtId="0" fontId="0" fillId="0" borderId="28" xfId="0" applyBorder="1" applyAlignment="1">
      <alignment vertical="center" wrapText="1"/>
    </xf>
    <xf numFmtId="2" fontId="0" fillId="10" borderId="7" xfId="0" applyNumberFormat="1" applyFill="1" applyBorder="1" applyAlignment="1">
      <alignment horizontal="center" vertical="center"/>
    </xf>
    <xf numFmtId="4" fontId="0" fillId="0" borderId="49" xfId="0" applyNumberForma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8" borderId="4" xfId="0" applyFill="1" applyBorder="1" applyAlignment="1">
      <alignment vertical="center"/>
    </xf>
    <xf numFmtId="4" fontId="0" fillId="10" borderId="4" xfId="0" applyNumberForma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6" borderId="14" xfId="0" applyFill="1" applyBorder="1" applyAlignment="1">
      <alignment vertical="center"/>
    </xf>
    <xf numFmtId="4" fontId="0" fillId="4" borderId="52" xfId="0" applyNumberFormat="1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0" borderId="37" xfId="0" applyBorder="1" applyAlignment="1">
      <alignment horizontal="left" vertical="center"/>
    </xf>
    <xf numFmtId="4" fontId="0" fillId="0" borderId="22" xfId="0" applyNumberForma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2" fontId="0" fillId="0" borderId="22" xfId="0" applyNumberFormat="1" applyBorder="1" applyAlignment="1">
      <alignment horizontal="center" vertical="center"/>
    </xf>
    <xf numFmtId="0" fontId="0" fillId="12" borderId="22" xfId="0" applyFill="1" applyBorder="1" applyAlignment="1">
      <alignment horizontal="left" vertical="center"/>
    </xf>
    <xf numFmtId="4" fontId="0" fillId="10" borderId="22" xfId="0" applyNumberFormat="1" applyFill="1" applyBorder="1" applyAlignment="1">
      <alignment horizontal="right" vertical="center"/>
    </xf>
    <xf numFmtId="4" fontId="0" fillId="10" borderId="52" xfId="0" applyNumberFormat="1" applyFill="1" applyBorder="1"/>
    <xf numFmtId="0" fontId="0" fillId="8" borderId="14" xfId="0" applyFill="1" applyBorder="1" applyAlignment="1">
      <alignment vertical="center"/>
    </xf>
    <xf numFmtId="0" fontId="0" fillId="0" borderId="20" xfId="0" applyBorder="1" applyAlignment="1">
      <alignment wrapText="1"/>
    </xf>
    <xf numFmtId="0" fontId="0" fillId="0" borderId="25" xfId="0" applyBorder="1"/>
    <xf numFmtId="0" fontId="0" fillId="0" borderId="25" xfId="0" applyBorder="1" applyAlignment="1">
      <alignment wrapText="1"/>
    </xf>
    <xf numFmtId="0" fontId="0" fillId="0" borderId="25" xfId="0" applyBorder="1" applyAlignment="1">
      <alignment horizontal="left" wrapText="1"/>
    </xf>
    <xf numFmtId="0" fontId="0" fillId="0" borderId="21" xfId="0" applyBorder="1" applyAlignment="1">
      <alignment vertical="center"/>
    </xf>
    <xf numFmtId="2" fontId="0" fillId="10" borderId="12" xfId="0" applyNumberFormat="1" applyFill="1" applyBorder="1" applyAlignment="1">
      <alignment horizontal="center" vertical="center"/>
    </xf>
    <xf numFmtId="4" fontId="0" fillId="0" borderId="12" xfId="0" applyNumberFormat="1" applyBorder="1" applyAlignment="1">
      <alignment horizontal="right" vertical="center"/>
    </xf>
    <xf numFmtId="0" fontId="0" fillId="0" borderId="19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2" fontId="0" fillId="10" borderId="14" xfId="0" applyNumberFormat="1" applyFill="1" applyBorder="1" applyAlignment="1">
      <alignment horizontal="center" vertical="center"/>
    </xf>
    <xf numFmtId="4" fontId="0" fillId="0" borderId="14" xfId="0" applyNumberFormat="1" applyBorder="1" applyAlignment="1">
      <alignment horizontal="right" vertical="center"/>
    </xf>
    <xf numFmtId="4" fontId="0" fillId="0" borderId="52" xfId="0" applyNumberFormat="1" applyBorder="1" applyAlignment="1">
      <alignment horizontal="right" vertical="center"/>
    </xf>
    <xf numFmtId="0" fontId="0" fillId="0" borderId="33" xfId="0" applyBorder="1" applyAlignment="1">
      <alignment vertical="center"/>
    </xf>
    <xf numFmtId="0" fontId="0" fillId="0" borderId="47" xfId="0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1" fillId="3" borderId="57" xfId="0" applyFont="1" applyFill="1" applyBorder="1" applyAlignment="1">
      <alignment horizontal="center" vertical="center" wrapText="1"/>
    </xf>
    <xf numFmtId="4" fontId="1" fillId="16" borderId="13" xfId="0" applyNumberFormat="1" applyFont="1" applyFill="1" applyBorder="1" applyAlignment="1">
      <alignment horizontal="right" vertical="center"/>
    </xf>
    <xf numFmtId="0" fontId="0" fillId="0" borderId="51" xfId="0" applyBorder="1"/>
    <xf numFmtId="4" fontId="0" fillId="0" borderId="23" xfId="0" applyNumberFormat="1" applyBorder="1" applyAlignment="1">
      <alignment horizontal="right"/>
    </xf>
    <xf numFmtId="4" fontId="0" fillId="0" borderId="46" xfId="0" applyNumberFormat="1" applyBorder="1" applyAlignment="1">
      <alignment horizontal="right"/>
    </xf>
    <xf numFmtId="2" fontId="0" fillId="10" borderId="22" xfId="0" applyNumberFormat="1" applyFill="1" applyBorder="1" applyAlignment="1">
      <alignment horizontal="center" vertical="center"/>
    </xf>
    <xf numFmtId="0" fontId="0" fillId="0" borderId="30" xfId="0" applyBorder="1" applyAlignment="1">
      <alignment vertical="center"/>
    </xf>
    <xf numFmtId="4" fontId="0" fillId="0" borderId="45" xfId="0" applyNumberFormat="1" applyBorder="1" applyAlignment="1">
      <alignment horizontal="right" vertical="center"/>
    </xf>
    <xf numFmtId="0" fontId="0" fillId="0" borderId="19" xfId="0" applyBorder="1" applyAlignment="1">
      <alignment vertical="center"/>
    </xf>
    <xf numFmtId="2" fontId="0" fillId="10" borderId="2" xfId="0" applyNumberFormat="1" applyFill="1" applyBorder="1" applyAlignment="1">
      <alignment horizontal="center" vertical="center"/>
    </xf>
    <xf numFmtId="4" fontId="0" fillId="0" borderId="2" xfId="0" applyNumberFormat="1" applyBorder="1" applyAlignment="1">
      <alignment horizontal="right" vertical="center"/>
    </xf>
    <xf numFmtId="4" fontId="0" fillId="0" borderId="41" xfId="0" applyNumberFormat="1" applyBorder="1" applyAlignment="1">
      <alignment horizontal="right" vertical="center"/>
    </xf>
    <xf numFmtId="0" fontId="0" fillId="0" borderId="60" xfId="0" applyBorder="1"/>
    <xf numFmtId="4" fontId="0" fillId="0" borderId="23" xfId="0" applyNumberFormat="1" applyBorder="1" applyAlignment="1">
      <alignment horizontal="center" vertical="center"/>
    </xf>
    <xf numFmtId="4" fontId="0" fillId="10" borderId="23" xfId="0" applyNumberFormat="1" applyFill="1" applyBorder="1" applyAlignment="1">
      <alignment vertical="center"/>
    </xf>
    <xf numFmtId="4" fontId="4" fillId="0" borderId="23" xfId="0" applyNumberFormat="1" applyFont="1" applyBorder="1" applyAlignment="1">
      <alignment vertical="center"/>
    </xf>
    <xf numFmtId="4" fontId="0" fillId="0" borderId="46" xfId="0" applyNumberFormat="1" applyBorder="1" applyAlignment="1">
      <alignment vertical="center"/>
    </xf>
    <xf numFmtId="0" fontId="0" fillId="0" borderId="18" xfId="0" applyBorder="1"/>
    <xf numFmtId="4" fontId="0" fillId="0" borderId="56" xfId="0" applyNumberFormat="1" applyBorder="1" applyAlignment="1">
      <alignment horizontal="right" vertical="center"/>
    </xf>
    <xf numFmtId="4" fontId="0" fillId="10" borderId="19" xfId="0" applyNumberFormat="1" applyFill="1" applyBorder="1" applyAlignment="1">
      <alignment vertical="center"/>
    </xf>
    <xf numFmtId="4" fontId="0" fillId="10" borderId="20" xfId="0" applyNumberFormat="1" applyFill="1" applyBorder="1" applyAlignment="1">
      <alignment vertical="center"/>
    </xf>
    <xf numFmtId="49" fontId="0" fillId="10" borderId="20" xfId="0" applyNumberFormat="1" applyFill="1" applyBorder="1" applyAlignment="1">
      <alignment horizontal="right" vertical="center"/>
    </xf>
    <xf numFmtId="4" fontId="0" fillId="10" borderId="20" xfId="0" applyNumberFormat="1" applyFill="1" applyBorder="1" applyAlignment="1">
      <alignment horizontal="right" vertical="center"/>
    </xf>
    <xf numFmtId="0" fontId="1" fillId="9" borderId="18" xfId="0" applyFont="1" applyFill="1" applyBorder="1" applyAlignment="1">
      <alignment horizontal="center" vertical="center" wrapText="1"/>
    </xf>
    <xf numFmtId="4" fontId="0" fillId="10" borderId="25" xfId="0" applyNumberFormat="1" applyFill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0" fontId="1" fillId="19" borderId="35" xfId="0" applyFont="1" applyFill="1" applyBorder="1" applyAlignment="1">
      <alignment vertical="center"/>
    </xf>
    <xf numFmtId="0" fontId="0" fillId="19" borderId="36" xfId="0" applyFill="1" applyBorder="1" applyAlignment="1">
      <alignment vertical="center"/>
    </xf>
    <xf numFmtId="4" fontId="0" fillId="19" borderId="36" xfId="0" applyNumberFormat="1" applyFill="1" applyBorder="1" applyAlignment="1">
      <alignment vertical="center"/>
    </xf>
    <xf numFmtId="4" fontId="1" fillId="19" borderId="35" xfId="0" applyNumberFormat="1" applyFont="1" applyFill="1" applyBorder="1" applyAlignment="1">
      <alignment horizontal="right" vertical="center"/>
    </xf>
    <xf numFmtId="4" fontId="1" fillId="19" borderId="18" xfId="0" applyNumberFormat="1" applyFont="1" applyFill="1" applyBorder="1" applyAlignment="1">
      <alignment horizontal="right" vertical="center"/>
    </xf>
    <xf numFmtId="0" fontId="0" fillId="19" borderId="36" xfId="0" applyFill="1" applyBorder="1"/>
    <xf numFmtId="4" fontId="1" fillId="19" borderId="34" xfId="0" applyNumberFormat="1" applyFont="1" applyFill="1" applyBorder="1" applyAlignment="1">
      <alignment horizontal="center" vertical="center"/>
    </xf>
    <xf numFmtId="0" fontId="1" fillId="19" borderId="3" xfId="0" applyFont="1" applyFill="1" applyBorder="1" applyAlignment="1">
      <alignment horizontal="center" vertical="center"/>
    </xf>
    <xf numFmtId="4" fontId="1" fillId="19" borderId="4" xfId="0" applyNumberFormat="1" applyFont="1" applyFill="1" applyBorder="1" applyAlignment="1">
      <alignment horizontal="center" vertical="center"/>
    </xf>
    <xf numFmtId="4" fontId="0" fillId="19" borderId="4" xfId="0" applyNumberFormat="1" applyFill="1" applyBorder="1"/>
    <xf numFmtId="4" fontId="5" fillId="19" borderId="4" xfId="0" applyNumberFormat="1" applyFont="1" applyFill="1" applyBorder="1" applyAlignment="1">
      <alignment vertical="center"/>
    </xf>
    <xf numFmtId="4" fontId="6" fillId="19" borderId="40" xfId="0" applyNumberFormat="1" applyFont="1" applyFill="1" applyBorder="1" applyAlignment="1">
      <alignment vertical="center"/>
    </xf>
    <xf numFmtId="4" fontId="1" fillId="19" borderId="4" xfId="0" applyNumberFormat="1" applyFont="1" applyFill="1" applyBorder="1" applyAlignment="1">
      <alignment horizontal="right" vertical="center"/>
    </xf>
    <xf numFmtId="4" fontId="1" fillId="19" borderId="5" xfId="0" applyNumberFormat="1" applyFont="1" applyFill="1" applyBorder="1" applyAlignment="1">
      <alignment horizontal="right" vertical="center"/>
    </xf>
    <xf numFmtId="0" fontId="0" fillId="19" borderId="26" xfId="0" applyFill="1" applyBorder="1"/>
    <xf numFmtId="0" fontId="1" fillId="19" borderId="18" xfId="0" applyFont="1" applyFill="1" applyBorder="1" applyAlignment="1">
      <alignment horizontal="center" vertical="center"/>
    </xf>
    <xf numFmtId="0" fontId="0" fillId="19" borderId="50" xfId="0" applyFill="1" applyBorder="1"/>
    <xf numFmtId="2" fontId="1" fillId="19" borderId="5" xfId="0" applyNumberFormat="1" applyFont="1" applyFill="1" applyBorder="1" applyAlignment="1">
      <alignment horizontal="center" vertical="center"/>
    </xf>
    <xf numFmtId="4" fontId="1" fillId="19" borderId="40" xfId="0" applyNumberFormat="1" applyFont="1" applyFill="1" applyBorder="1" applyAlignment="1">
      <alignment horizontal="right" vertical="center"/>
    </xf>
    <xf numFmtId="0" fontId="1" fillId="9" borderId="36" xfId="0" applyFont="1" applyFill="1" applyBorder="1" applyAlignment="1">
      <alignment horizontal="center" vertical="center" wrapText="1"/>
    </xf>
    <xf numFmtId="0" fontId="1" fillId="9" borderId="34" xfId="0" applyFont="1" applyFill="1" applyBorder="1" applyAlignment="1">
      <alignment horizontal="center" vertical="center" wrapText="1"/>
    </xf>
    <xf numFmtId="4" fontId="0" fillId="10" borderId="7" xfId="0" applyNumberFormat="1" applyFill="1" applyBorder="1" applyAlignment="1">
      <alignment horizontal="center" vertical="center" wrapText="1"/>
    </xf>
    <xf numFmtId="4" fontId="0" fillId="10" borderId="1" xfId="0" applyNumberFormat="1" applyFill="1" applyBorder="1" applyAlignment="1">
      <alignment horizontal="center" vertical="center" wrapText="1"/>
    </xf>
    <xf numFmtId="4" fontId="0" fillId="10" borderId="14" xfId="0" applyNumberFormat="1" applyFill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4" xfId="0" applyNumberFormat="1" applyBorder="1" applyAlignment="1">
      <alignment horizontal="center" vertical="center" wrapText="1"/>
    </xf>
    <xf numFmtId="0" fontId="1" fillId="9" borderId="24" xfId="0" applyFont="1" applyFill="1" applyBorder="1" applyAlignment="1">
      <alignment horizontal="center" vertical="center"/>
    </xf>
    <xf numFmtId="0" fontId="1" fillId="9" borderId="31" xfId="0" applyFont="1" applyFill="1" applyBorder="1" applyAlignment="1">
      <alignment horizontal="center" vertical="center"/>
    </xf>
    <xf numFmtId="0" fontId="1" fillId="9" borderId="35" xfId="0" applyFont="1" applyFill="1" applyBorder="1" applyAlignment="1">
      <alignment horizontal="center" vertical="center" wrapText="1"/>
    </xf>
    <xf numFmtId="0" fontId="1" fillId="19" borderId="35" xfId="0" applyFont="1" applyFill="1" applyBorder="1" applyAlignment="1">
      <alignment horizontal="center" vertical="center" wrapText="1"/>
    </xf>
    <xf numFmtId="0" fontId="1" fillId="19" borderId="36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1" fillId="13" borderId="18" xfId="0" applyFont="1" applyFill="1" applyBorder="1" applyAlignment="1">
      <alignment horizontal="center" vertical="center" textRotation="255"/>
    </xf>
    <xf numFmtId="0" fontId="1" fillId="3" borderId="24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5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1" fillId="3" borderId="31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13" borderId="18" xfId="0" applyFont="1" applyFill="1" applyBorder="1" applyAlignment="1">
      <alignment horizontal="center" vertical="center" textRotation="255" wrapText="1"/>
    </xf>
    <xf numFmtId="0" fontId="0" fillId="0" borderId="29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33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47" xfId="0" applyBorder="1" applyAlignment="1">
      <alignment vertical="center"/>
    </xf>
    <xf numFmtId="4" fontId="1" fillId="16" borderId="18" xfId="0" applyNumberFormat="1" applyFont="1" applyFill="1" applyBorder="1" applyAlignment="1">
      <alignment horizontal="center" vertical="center"/>
    </xf>
    <xf numFmtId="0" fontId="1" fillId="16" borderId="18" xfId="0" applyFont="1" applyFill="1" applyBorder="1" applyAlignment="1">
      <alignment horizontal="center" vertical="center"/>
    </xf>
    <xf numFmtId="0" fontId="0" fillId="0" borderId="51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" fontId="1" fillId="16" borderId="24" xfId="0" applyNumberFormat="1" applyFont="1" applyFill="1" applyBorder="1" applyAlignment="1">
      <alignment horizontal="center" vertical="center"/>
    </xf>
    <xf numFmtId="0" fontId="1" fillId="16" borderId="31" xfId="0" applyFont="1" applyFill="1" applyBorder="1" applyAlignment="1">
      <alignment horizontal="center" vertical="center"/>
    </xf>
    <xf numFmtId="0" fontId="1" fillId="16" borderId="26" xfId="0" applyFont="1" applyFill="1" applyBorder="1" applyAlignment="1">
      <alignment horizontal="center" vertical="center"/>
    </xf>
    <xf numFmtId="4" fontId="0" fillId="0" borderId="45" xfId="0" applyNumberFormat="1" applyBorder="1" applyAlignment="1">
      <alignment horizontal="center"/>
    </xf>
    <xf numFmtId="4" fontId="0" fillId="0" borderId="30" xfId="0" applyNumberFormat="1" applyBorder="1" applyAlignment="1">
      <alignment horizontal="center"/>
    </xf>
    <xf numFmtId="4" fontId="0" fillId="0" borderId="32" xfId="0" applyNumberFormat="1" applyBorder="1" applyAlignment="1">
      <alignment horizontal="center" vertical="center"/>
    </xf>
    <xf numFmtId="4" fontId="0" fillId="0" borderId="33" xfId="0" applyNumberFormat="1" applyBorder="1" applyAlignment="1">
      <alignment horizontal="center" vertical="center"/>
    </xf>
    <xf numFmtId="4" fontId="0" fillId="0" borderId="48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0" fillId="0" borderId="49" xfId="0" applyNumberFormat="1" applyBorder="1" applyAlignment="1">
      <alignment horizontal="center"/>
    </xf>
    <xf numFmtId="4" fontId="0" fillId="0" borderId="28" xfId="0" applyNumberFormat="1" applyBorder="1" applyAlignment="1">
      <alignment horizontal="center"/>
    </xf>
    <xf numFmtId="0" fontId="0" fillId="15" borderId="56" xfId="0" applyFill="1" applyBorder="1" applyAlignment="1">
      <alignment horizontal="center" vertical="center" wrapText="1"/>
    </xf>
    <xf numFmtId="0" fontId="0" fillId="15" borderId="57" xfId="0" applyFill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right" vertical="center"/>
    </xf>
    <xf numFmtId="4" fontId="1" fillId="0" borderId="23" xfId="0" applyNumberFormat="1" applyFont="1" applyBorder="1" applyAlignment="1">
      <alignment horizontal="right" vertical="center"/>
    </xf>
    <xf numFmtId="4" fontId="1" fillId="0" borderId="44" xfId="0" applyNumberFormat="1" applyFont="1" applyBorder="1" applyAlignment="1">
      <alignment horizontal="right" vertical="center"/>
    </xf>
    <xf numFmtId="4" fontId="1" fillId="16" borderId="37" xfId="0" applyNumberFormat="1" applyFont="1" applyFill="1" applyBorder="1" applyAlignment="1">
      <alignment horizontal="right" vertical="center"/>
    </xf>
    <xf numFmtId="4" fontId="1" fillId="16" borderId="42" xfId="0" applyNumberFormat="1" applyFont="1" applyFill="1" applyBorder="1" applyAlignment="1">
      <alignment horizontal="right" vertical="center"/>
    </xf>
    <xf numFmtId="4" fontId="1" fillId="16" borderId="53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right" vertical="center"/>
    </xf>
    <xf numFmtId="4" fontId="1" fillId="16" borderId="5" xfId="0" applyNumberFormat="1" applyFont="1" applyFill="1" applyBorder="1" applyAlignment="1">
      <alignment horizontal="right" vertical="center"/>
    </xf>
    <xf numFmtId="0" fontId="1" fillId="3" borderId="19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4" fontId="0" fillId="19" borderId="4" xfId="0" applyNumberFormat="1" applyFill="1" applyBorder="1" applyAlignment="1">
      <alignment horizontal="center"/>
    </xf>
    <xf numFmtId="0" fontId="1" fillId="3" borderId="27" xfId="0" applyFont="1" applyFill="1" applyBorder="1" applyAlignment="1">
      <alignment horizontal="center" vertical="center" wrapText="1"/>
    </xf>
    <xf numFmtId="0" fontId="1" fillId="3" borderId="62" xfId="0" applyFont="1" applyFill="1" applyBorder="1" applyAlignment="1">
      <alignment horizontal="center" vertical="center" wrapText="1"/>
    </xf>
    <xf numFmtId="0" fontId="1" fillId="3" borderId="58" xfId="0" applyFont="1" applyFill="1" applyBorder="1" applyAlignment="1">
      <alignment horizontal="center" vertical="center" wrapText="1"/>
    </xf>
    <xf numFmtId="0" fontId="1" fillId="3" borderId="56" xfId="0" applyFont="1" applyFill="1" applyBorder="1" applyAlignment="1">
      <alignment horizontal="center" vertical="center" wrapText="1"/>
    </xf>
    <xf numFmtId="0" fontId="1" fillId="3" borderId="60" xfId="0" applyFont="1" applyFill="1" applyBorder="1" applyAlignment="1">
      <alignment horizontal="center" vertical="center" wrapText="1"/>
    </xf>
    <xf numFmtId="0" fontId="1" fillId="3" borderId="55" xfId="0" applyFont="1" applyFill="1" applyBorder="1" applyAlignment="1">
      <alignment horizontal="center" vertical="center" wrapText="1"/>
    </xf>
    <xf numFmtId="0" fontId="1" fillId="3" borderId="57" xfId="0" applyFont="1" applyFill="1" applyBorder="1" applyAlignment="1">
      <alignment horizontal="center" vertical="center" wrapText="1"/>
    </xf>
    <xf numFmtId="4" fontId="1" fillId="16" borderId="16" xfId="0" applyNumberFormat="1" applyFont="1" applyFill="1" applyBorder="1" applyAlignment="1">
      <alignment horizontal="right" vertical="center"/>
    </xf>
    <xf numFmtId="4" fontId="1" fillId="16" borderId="10" xfId="0" applyNumberFormat="1" applyFont="1" applyFill="1" applyBorder="1" applyAlignment="1">
      <alignment horizontal="right" vertical="center"/>
    </xf>
    <xf numFmtId="4" fontId="1" fillId="16" borderId="15" xfId="0" applyNumberFormat="1" applyFont="1" applyFill="1" applyBorder="1" applyAlignment="1">
      <alignment horizontal="right" vertical="center"/>
    </xf>
    <xf numFmtId="4" fontId="1" fillId="16" borderId="8" xfId="0" applyNumberFormat="1" applyFont="1" applyFill="1" applyBorder="1" applyAlignment="1">
      <alignment horizontal="right" vertical="center"/>
    </xf>
    <xf numFmtId="4" fontId="1" fillId="16" borderId="13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ECFF"/>
      <color rgb="FFFFCCCC"/>
      <color rgb="FFEAEAEA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91440</xdr:colOff>
      <xdr:row>122</xdr:row>
      <xdr:rowOff>179070</xdr:rowOff>
    </xdr:from>
    <xdr:ext cx="65" cy="172227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758940" y="1032891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P27"/>
  <sheetViews>
    <sheetView tabSelected="1" zoomScaleNormal="100" workbookViewId="0"/>
  </sheetViews>
  <sheetFormatPr defaultRowHeight="15" x14ac:dyDescent="0.25"/>
  <cols>
    <col min="2" max="2" width="19.140625" customWidth="1"/>
    <col min="3" max="3" width="14.140625" customWidth="1"/>
    <col min="4" max="4" width="12.7109375" customWidth="1"/>
    <col min="5" max="5" width="14" bestFit="1" customWidth="1"/>
    <col min="6" max="6" width="15.42578125" customWidth="1"/>
    <col min="7" max="7" width="14.28515625" customWidth="1"/>
    <col min="8" max="8" width="15.7109375" customWidth="1"/>
    <col min="9" max="9" width="13.5703125" customWidth="1"/>
    <col min="10" max="16" width="12.7109375" customWidth="1"/>
  </cols>
  <sheetData>
    <row r="1" spans="2:16" ht="19.5" thickBot="1" x14ac:dyDescent="0.35">
      <c r="B1" s="124" t="s">
        <v>177</v>
      </c>
    </row>
    <row r="2" spans="2:16" ht="0.6" customHeight="1" thickBot="1" x14ac:dyDescent="0.3"/>
    <row r="3" spans="2:16" ht="43.15" customHeight="1" thickBot="1" x14ac:dyDescent="0.3">
      <c r="B3" s="353" t="s">
        <v>94</v>
      </c>
      <c r="C3" s="355" t="s">
        <v>117</v>
      </c>
      <c r="D3" s="346"/>
      <c r="E3" s="355" t="s">
        <v>122</v>
      </c>
      <c r="F3" s="346"/>
      <c r="G3" s="345" t="s">
        <v>123</v>
      </c>
      <c r="H3" s="346"/>
      <c r="I3" s="43" t="s">
        <v>116</v>
      </c>
      <c r="J3" s="345" t="s">
        <v>234</v>
      </c>
      <c r="K3" s="346"/>
      <c r="L3" s="345" t="s">
        <v>124</v>
      </c>
      <c r="M3" s="346"/>
      <c r="N3" s="43" t="s">
        <v>323</v>
      </c>
      <c r="O3" s="43" t="s">
        <v>310</v>
      </c>
      <c r="P3" s="323" t="s">
        <v>324</v>
      </c>
    </row>
    <row r="4" spans="2:16" ht="21.6" customHeight="1" thickBot="1" x14ac:dyDescent="0.3">
      <c r="B4" s="354"/>
      <c r="C4" s="186" t="s">
        <v>95</v>
      </c>
      <c r="D4" s="186" t="s">
        <v>96</v>
      </c>
      <c r="E4" s="186" t="s">
        <v>114</v>
      </c>
      <c r="F4" s="186" t="s">
        <v>113</v>
      </c>
      <c r="G4" s="186" t="s">
        <v>95</v>
      </c>
      <c r="H4" s="198" t="s">
        <v>96</v>
      </c>
      <c r="I4" s="186" t="s">
        <v>95</v>
      </c>
      <c r="J4" s="199" t="s">
        <v>95</v>
      </c>
      <c r="K4" s="186" t="s">
        <v>96</v>
      </c>
      <c r="L4" s="186" t="s">
        <v>95</v>
      </c>
      <c r="M4" s="199" t="s">
        <v>96</v>
      </c>
      <c r="N4" s="186" t="s">
        <v>95</v>
      </c>
      <c r="O4" s="199" t="s">
        <v>96</v>
      </c>
      <c r="P4" s="186" t="s">
        <v>95</v>
      </c>
    </row>
    <row r="5" spans="2:16" ht="40.15" customHeight="1" x14ac:dyDescent="0.25">
      <c r="B5" s="67" t="s">
        <v>48</v>
      </c>
      <c r="C5" s="204"/>
      <c r="D5" s="206">
        <f>C5*1.21</f>
        <v>0</v>
      </c>
      <c r="E5" s="206">
        <f>C5*12</f>
        <v>0</v>
      </c>
      <c r="F5" s="206">
        <f>E5*1.21</f>
        <v>0</v>
      </c>
      <c r="G5" s="347"/>
      <c r="H5" s="350">
        <f>G5*1.21</f>
        <v>0</v>
      </c>
      <c r="I5" s="129"/>
      <c r="J5" s="248">
        <f t="shared" ref="J5:J22" si="0">I5*2</f>
        <v>0</v>
      </c>
      <c r="K5" s="206">
        <f>J5*1.21</f>
        <v>0</v>
      </c>
      <c r="L5" s="249"/>
      <c r="M5" s="250">
        <f>L5*1.21</f>
        <v>0</v>
      </c>
      <c r="N5" s="319"/>
      <c r="O5" s="204"/>
      <c r="P5" s="211"/>
    </row>
    <row r="6" spans="2:16" ht="40.15" customHeight="1" x14ac:dyDescent="0.25">
      <c r="B6" s="68" t="s">
        <v>49</v>
      </c>
      <c r="C6" s="193"/>
      <c r="D6" s="194">
        <f t="shared" ref="D6:D22" si="1">C6*1.21</f>
        <v>0</v>
      </c>
      <c r="E6" s="194">
        <f t="shared" ref="E6:E21" si="2">C6*12</f>
        <v>0</v>
      </c>
      <c r="F6" s="194">
        <f t="shared" ref="F6:F22" si="3">E6*1.21</f>
        <v>0</v>
      </c>
      <c r="G6" s="348"/>
      <c r="H6" s="351"/>
      <c r="I6" s="195"/>
      <c r="J6" s="196">
        <f t="shared" si="0"/>
        <v>0</v>
      </c>
      <c r="K6" s="194">
        <f t="shared" ref="K6:K22" si="4">J6*1.21</f>
        <v>0</v>
      </c>
      <c r="L6" s="193"/>
      <c r="M6" s="251">
        <f t="shared" ref="M6:M22" si="5">L6*1.21</f>
        <v>0</v>
      </c>
      <c r="N6" s="320"/>
      <c r="O6" s="193"/>
      <c r="P6" s="151"/>
    </row>
    <row r="7" spans="2:16" ht="40.15" customHeight="1" x14ac:dyDescent="0.25">
      <c r="B7" s="68" t="s">
        <v>195</v>
      </c>
      <c r="C7" s="193"/>
      <c r="D7" s="194">
        <f>C7*1.21</f>
        <v>0</v>
      </c>
      <c r="E7" s="194">
        <f>C7*2</f>
        <v>0</v>
      </c>
      <c r="F7" s="194">
        <f>E7*1.21</f>
        <v>0</v>
      </c>
      <c r="G7" s="348"/>
      <c r="H7" s="351"/>
      <c r="I7" s="195"/>
      <c r="J7" s="194">
        <f>I7*1</f>
        <v>0</v>
      </c>
      <c r="K7" s="194">
        <f>J7*1.21</f>
        <v>0</v>
      </c>
      <c r="L7" s="197"/>
      <c r="M7" s="252" t="s">
        <v>115</v>
      </c>
      <c r="N7" s="321"/>
      <c r="O7" s="197"/>
      <c r="P7" s="151"/>
    </row>
    <row r="8" spans="2:16" ht="40.15" customHeight="1" x14ac:dyDescent="0.25">
      <c r="B8" s="68" t="s">
        <v>47</v>
      </c>
      <c r="C8" s="193"/>
      <c r="D8" s="194">
        <f t="shared" si="1"/>
        <v>0</v>
      </c>
      <c r="E8" s="194">
        <f t="shared" si="2"/>
        <v>0</v>
      </c>
      <c r="F8" s="194">
        <f t="shared" si="3"/>
        <v>0</v>
      </c>
      <c r="G8" s="348"/>
      <c r="H8" s="351"/>
      <c r="I8" s="195"/>
      <c r="J8" s="196">
        <f t="shared" si="0"/>
        <v>0</v>
      </c>
      <c r="K8" s="194">
        <f t="shared" si="4"/>
        <v>0</v>
      </c>
      <c r="L8" s="197"/>
      <c r="M8" s="252" t="s">
        <v>115</v>
      </c>
      <c r="N8" s="321"/>
      <c r="O8" s="197"/>
      <c r="P8" s="151"/>
    </row>
    <row r="9" spans="2:16" ht="40.15" customHeight="1" x14ac:dyDescent="0.25">
      <c r="B9" s="68" t="s">
        <v>50</v>
      </c>
      <c r="C9" s="193"/>
      <c r="D9" s="194">
        <f t="shared" si="1"/>
        <v>0</v>
      </c>
      <c r="E9" s="194">
        <f t="shared" si="2"/>
        <v>0</v>
      </c>
      <c r="F9" s="194">
        <f t="shared" si="3"/>
        <v>0</v>
      </c>
      <c r="G9" s="348"/>
      <c r="H9" s="351"/>
      <c r="I9" s="195"/>
      <c r="J9" s="196">
        <f t="shared" si="0"/>
        <v>0</v>
      </c>
      <c r="K9" s="194">
        <f t="shared" si="4"/>
        <v>0</v>
      </c>
      <c r="L9" s="193"/>
      <c r="M9" s="251">
        <f t="shared" si="5"/>
        <v>0</v>
      </c>
      <c r="N9" s="320"/>
      <c r="O9" s="193">
        <f>N9*1.21</f>
        <v>0</v>
      </c>
      <c r="P9" s="318">
        <f>N9*2</f>
        <v>0</v>
      </c>
    </row>
    <row r="10" spans="2:16" ht="40.15" customHeight="1" x14ac:dyDescent="0.25">
      <c r="B10" s="68" t="s">
        <v>51</v>
      </c>
      <c r="C10" s="193"/>
      <c r="D10" s="194">
        <f t="shared" si="1"/>
        <v>0</v>
      </c>
      <c r="E10" s="194">
        <f t="shared" si="2"/>
        <v>0</v>
      </c>
      <c r="F10" s="194">
        <f t="shared" si="3"/>
        <v>0</v>
      </c>
      <c r="G10" s="348"/>
      <c r="H10" s="351"/>
      <c r="I10" s="195"/>
      <c r="J10" s="196">
        <f t="shared" si="0"/>
        <v>0</v>
      </c>
      <c r="K10" s="194">
        <f t="shared" si="4"/>
        <v>0</v>
      </c>
      <c r="L10" s="193"/>
      <c r="M10" s="251">
        <f t="shared" si="5"/>
        <v>0</v>
      </c>
      <c r="N10" s="320"/>
      <c r="O10" s="193"/>
      <c r="P10" s="151"/>
    </row>
    <row r="11" spans="2:16" ht="40.15" customHeight="1" x14ac:dyDescent="0.25">
      <c r="B11" s="68" t="s">
        <v>98</v>
      </c>
      <c r="C11" s="193"/>
      <c r="D11" s="194">
        <f t="shared" si="1"/>
        <v>0</v>
      </c>
      <c r="E11" s="194">
        <f t="shared" si="2"/>
        <v>0</v>
      </c>
      <c r="F11" s="194">
        <f t="shared" si="3"/>
        <v>0</v>
      </c>
      <c r="G11" s="348"/>
      <c r="H11" s="351"/>
      <c r="I11" s="195"/>
      <c r="J11" s="196">
        <f t="shared" si="0"/>
        <v>0</v>
      </c>
      <c r="K11" s="194">
        <f t="shared" si="4"/>
        <v>0</v>
      </c>
      <c r="L11" s="193"/>
      <c r="M11" s="251">
        <f t="shared" si="5"/>
        <v>0</v>
      </c>
      <c r="N11" s="320"/>
      <c r="O11" s="193"/>
      <c r="P11" s="151"/>
    </row>
    <row r="12" spans="2:16" ht="40.15" customHeight="1" x14ac:dyDescent="0.25">
      <c r="B12" s="68" t="s">
        <v>149</v>
      </c>
      <c r="C12" s="193"/>
      <c r="D12" s="194">
        <f t="shared" si="1"/>
        <v>0</v>
      </c>
      <c r="E12" s="194">
        <f t="shared" si="2"/>
        <v>0</v>
      </c>
      <c r="F12" s="194">
        <f t="shared" si="3"/>
        <v>0</v>
      </c>
      <c r="G12" s="348"/>
      <c r="H12" s="351"/>
      <c r="I12" s="195"/>
      <c r="J12" s="196">
        <f t="shared" si="0"/>
        <v>0</v>
      </c>
      <c r="K12" s="194">
        <f t="shared" si="4"/>
        <v>0</v>
      </c>
      <c r="L12" s="193"/>
      <c r="M12" s="251">
        <f t="shared" si="5"/>
        <v>0</v>
      </c>
      <c r="N12" s="320"/>
      <c r="O12" s="193"/>
      <c r="P12" s="151"/>
    </row>
    <row r="13" spans="2:16" ht="40.15" customHeight="1" x14ac:dyDescent="0.25">
      <c r="B13" s="68" t="s">
        <v>150</v>
      </c>
      <c r="C13" s="193"/>
      <c r="D13" s="194">
        <f t="shared" si="1"/>
        <v>0</v>
      </c>
      <c r="E13" s="194">
        <f t="shared" si="2"/>
        <v>0</v>
      </c>
      <c r="F13" s="194">
        <f t="shared" si="3"/>
        <v>0</v>
      </c>
      <c r="G13" s="348"/>
      <c r="H13" s="351"/>
      <c r="I13" s="195"/>
      <c r="J13" s="196">
        <f t="shared" si="0"/>
        <v>0</v>
      </c>
      <c r="K13" s="194">
        <f t="shared" si="4"/>
        <v>0</v>
      </c>
      <c r="L13" s="193"/>
      <c r="M13" s="251">
        <f t="shared" si="5"/>
        <v>0</v>
      </c>
      <c r="N13" s="320"/>
      <c r="O13" s="193"/>
      <c r="P13" s="151"/>
    </row>
    <row r="14" spans="2:16" ht="40.15" customHeight="1" x14ac:dyDescent="0.25">
      <c r="B14" s="68" t="s">
        <v>196</v>
      </c>
      <c r="C14" s="193"/>
      <c r="D14" s="194">
        <f t="shared" si="1"/>
        <v>0</v>
      </c>
      <c r="E14" s="194">
        <f t="shared" si="2"/>
        <v>0</v>
      </c>
      <c r="F14" s="194">
        <f t="shared" si="3"/>
        <v>0</v>
      </c>
      <c r="G14" s="348"/>
      <c r="H14" s="351"/>
      <c r="I14" s="195"/>
      <c r="J14" s="194">
        <f>I14*2</f>
        <v>0</v>
      </c>
      <c r="K14" s="194">
        <f t="shared" si="4"/>
        <v>0</v>
      </c>
      <c r="L14" s="197"/>
      <c r="M14" s="252" t="s">
        <v>115</v>
      </c>
      <c r="N14" s="321"/>
      <c r="O14" s="197"/>
      <c r="P14" s="151"/>
    </row>
    <row r="15" spans="2:16" ht="40.15" customHeight="1" x14ac:dyDescent="0.25">
      <c r="B15" s="68" t="s">
        <v>52</v>
      </c>
      <c r="C15" s="193"/>
      <c r="D15" s="194">
        <f t="shared" si="1"/>
        <v>0</v>
      </c>
      <c r="E15" s="194">
        <f t="shared" si="2"/>
        <v>0</v>
      </c>
      <c r="F15" s="194">
        <f t="shared" si="3"/>
        <v>0</v>
      </c>
      <c r="G15" s="348"/>
      <c r="H15" s="351"/>
      <c r="I15" s="195"/>
      <c r="J15" s="196">
        <f t="shared" si="0"/>
        <v>0</v>
      </c>
      <c r="K15" s="194">
        <f t="shared" si="4"/>
        <v>0</v>
      </c>
      <c r="L15" s="193"/>
      <c r="M15" s="251">
        <f t="shared" si="5"/>
        <v>0</v>
      </c>
      <c r="N15" s="320"/>
      <c r="O15" s="193"/>
      <c r="P15" s="151"/>
    </row>
    <row r="16" spans="2:16" ht="40.15" customHeight="1" x14ac:dyDescent="0.25">
      <c r="B16" s="68" t="s">
        <v>164</v>
      </c>
      <c r="C16" s="193"/>
      <c r="D16" s="194">
        <f t="shared" si="1"/>
        <v>0</v>
      </c>
      <c r="E16" s="194">
        <f>C16*2</f>
        <v>0</v>
      </c>
      <c r="F16" s="194">
        <f t="shared" si="3"/>
        <v>0</v>
      </c>
      <c r="G16" s="348"/>
      <c r="H16" s="351"/>
      <c r="I16" s="195"/>
      <c r="J16" s="194">
        <f>I16*1</f>
        <v>0</v>
      </c>
      <c r="K16" s="194">
        <f t="shared" si="4"/>
        <v>0</v>
      </c>
      <c r="L16" s="193"/>
      <c r="M16" s="251">
        <f>L16*1.21</f>
        <v>0</v>
      </c>
      <c r="N16" s="321"/>
      <c r="O16" s="197"/>
      <c r="P16" s="151"/>
    </row>
    <row r="17" spans="2:16" ht="40.15" customHeight="1" x14ac:dyDescent="0.25">
      <c r="B17" s="68" t="s">
        <v>53</v>
      </c>
      <c r="C17" s="193"/>
      <c r="D17" s="194">
        <f t="shared" si="1"/>
        <v>0</v>
      </c>
      <c r="E17" s="194">
        <f t="shared" si="2"/>
        <v>0</v>
      </c>
      <c r="F17" s="194">
        <f t="shared" si="3"/>
        <v>0</v>
      </c>
      <c r="G17" s="348"/>
      <c r="H17" s="351"/>
      <c r="I17" s="195"/>
      <c r="J17" s="196">
        <f t="shared" si="0"/>
        <v>0</v>
      </c>
      <c r="K17" s="194">
        <f t="shared" si="4"/>
        <v>0</v>
      </c>
      <c r="L17" s="195"/>
      <c r="M17" s="253" t="s">
        <v>115</v>
      </c>
      <c r="N17" s="322"/>
      <c r="O17" s="195"/>
      <c r="P17" s="151"/>
    </row>
    <row r="18" spans="2:16" ht="40.15" customHeight="1" x14ac:dyDescent="0.25">
      <c r="B18" s="68" t="s">
        <v>54</v>
      </c>
      <c r="C18" s="193"/>
      <c r="D18" s="194">
        <f t="shared" si="1"/>
        <v>0</v>
      </c>
      <c r="E18" s="194">
        <f t="shared" si="2"/>
        <v>0</v>
      </c>
      <c r="F18" s="194">
        <f t="shared" si="3"/>
        <v>0</v>
      </c>
      <c r="G18" s="348"/>
      <c r="H18" s="351"/>
      <c r="I18" s="195"/>
      <c r="J18" s="196">
        <f t="shared" si="0"/>
        <v>0</v>
      </c>
      <c r="K18" s="194">
        <f t="shared" si="4"/>
        <v>0</v>
      </c>
      <c r="L18" s="195"/>
      <c r="M18" s="253" t="s">
        <v>115</v>
      </c>
      <c r="N18" s="322"/>
      <c r="O18" s="195"/>
      <c r="P18" s="151"/>
    </row>
    <row r="19" spans="2:16" ht="40.15" customHeight="1" x14ac:dyDescent="0.25">
      <c r="B19" s="68" t="s">
        <v>242</v>
      </c>
      <c r="C19" s="193"/>
      <c r="D19" s="194">
        <f t="shared" si="1"/>
        <v>0</v>
      </c>
      <c r="E19" s="194">
        <f>C19*2</f>
        <v>0</v>
      </c>
      <c r="F19" s="194">
        <f t="shared" si="3"/>
        <v>0</v>
      </c>
      <c r="G19" s="348"/>
      <c r="H19" s="351"/>
      <c r="I19" s="195"/>
      <c r="J19" s="196">
        <f>I19*1</f>
        <v>0</v>
      </c>
      <c r="K19" s="194">
        <f t="shared" si="4"/>
        <v>0</v>
      </c>
      <c r="L19" s="195"/>
      <c r="M19" s="253">
        <f>L19*1.21</f>
        <v>0</v>
      </c>
      <c r="N19" s="322"/>
      <c r="O19" s="195"/>
      <c r="P19" s="151"/>
    </row>
    <row r="20" spans="2:16" ht="40.15" customHeight="1" x14ac:dyDescent="0.25">
      <c r="B20" s="68" t="s">
        <v>151</v>
      </c>
      <c r="C20" s="193"/>
      <c r="D20" s="194">
        <f t="shared" si="1"/>
        <v>0</v>
      </c>
      <c r="E20" s="194">
        <f t="shared" si="2"/>
        <v>0</v>
      </c>
      <c r="F20" s="194">
        <f t="shared" si="3"/>
        <v>0</v>
      </c>
      <c r="G20" s="348"/>
      <c r="H20" s="351"/>
      <c r="I20" s="195"/>
      <c r="J20" s="194">
        <f>I20*2</f>
        <v>0</v>
      </c>
      <c r="K20" s="194">
        <f t="shared" si="4"/>
        <v>0</v>
      </c>
      <c r="L20" s="195"/>
      <c r="M20" s="253" t="s">
        <v>115</v>
      </c>
      <c r="N20" s="322"/>
      <c r="O20" s="195"/>
      <c r="P20" s="151"/>
    </row>
    <row r="21" spans="2:16" ht="43.9" customHeight="1" x14ac:dyDescent="0.25">
      <c r="B21" s="68" t="s">
        <v>55</v>
      </c>
      <c r="C21" s="193"/>
      <c r="D21" s="194">
        <f t="shared" si="1"/>
        <v>0</v>
      </c>
      <c r="E21" s="194">
        <f t="shared" si="2"/>
        <v>0</v>
      </c>
      <c r="F21" s="194">
        <f t="shared" si="3"/>
        <v>0</v>
      </c>
      <c r="G21" s="348"/>
      <c r="H21" s="351"/>
      <c r="I21" s="195"/>
      <c r="J21" s="196">
        <f t="shared" si="0"/>
        <v>0</v>
      </c>
      <c r="K21" s="194">
        <f t="shared" si="4"/>
        <v>0</v>
      </c>
      <c r="L21" s="193"/>
      <c r="M21" s="251">
        <f t="shared" si="5"/>
        <v>0</v>
      </c>
      <c r="N21" s="320"/>
      <c r="O21" s="193"/>
      <c r="P21" s="151"/>
    </row>
    <row r="22" spans="2:16" ht="40.15" customHeight="1" thickBot="1" x14ac:dyDescent="0.3">
      <c r="B22" s="254" t="s">
        <v>59</v>
      </c>
      <c r="C22" s="255"/>
      <c r="D22" s="256">
        <f t="shared" si="1"/>
        <v>0</v>
      </c>
      <c r="E22" s="256">
        <f>C22*12</f>
        <v>0</v>
      </c>
      <c r="F22" s="256">
        <f t="shared" si="3"/>
        <v>0</v>
      </c>
      <c r="G22" s="349"/>
      <c r="H22" s="352"/>
      <c r="I22" s="257"/>
      <c r="J22" s="258">
        <f t="shared" si="0"/>
        <v>0</v>
      </c>
      <c r="K22" s="256">
        <f t="shared" si="4"/>
        <v>0</v>
      </c>
      <c r="L22" s="255"/>
      <c r="M22" s="259">
        <f t="shared" si="5"/>
        <v>0</v>
      </c>
      <c r="N22" s="324"/>
      <c r="O22" s="255"/>
      <c r="P22" s="312"/>
    </row>
    <row r="23" spans="2:16" ht="48.6" customHeight="1" thickBot="1" x14ac:dyDescent="0.3">
      <c r="B23" s="232" t="s">
        <v>97</v>
      </c>
      <c r="C23" s="260">
        <f>SUM(C5:C22)</f>
        <v>0</v>
      </c>
      <c r="D23" s="261">
        <f>SUM(D5:D22)</f>
        <v>0</v>
      </c>
      <c r="E23" s="262">
        <f>SUM(E5:E22)</f>
        <v>0</v>
      </c>
      <c r="F23" s="261">
        <f>SUM(F5:F22)</f>
        <v>0</v>
      </c>
      <c r="G23" s="262">
        <f>SUM(G5)</f>
        <v>0</v>
      </c>
      <c r="H23" s="261">
        <f>G23*1.21</f>
        <v>0</v>
      </c>
      <c r="I23" s="261">
        <f t="shared" ref="I23:M23" si="6">SUM(I5:I22)</f>
        <v>0</v>
      </c>
      <c r="J23" s="262">
        <f t="shared" si="6"/>
        <v>0</v>
      </c>
      <c r="K23" s="261">
        <f t="shared" si="6"/>
        <v>0</v>
      </c>
      <c r="L23" s="262">
        <f t="shared" si="6"/>
        <v>0</v>
      </c>
      <c r="M23" s="263">
        <f t="shared" si="6"/>
        <v>0</v>
      </c>
      <c r="N23" s="325">
        <f>SUM(N5:N22)</f>
        <v>0</v>
      </c>
      <c r="O23" s="262">
        <f>SUM(O5:O22)</f>
        <v>0</v>
      </c>
      <c r="P23" s="325">
        <f>SUM(P5:P22)</f>
        <v>0</v>
      </c>
    </row>
    <row r="24" spans="2:16" ht="93" customHeight="1" x14ac:dyDescent="0.25">
      <c r="B24" s="116" t="s">
        <v>145</v>
      </c>
      <c r="C24" s="117">
        <f>E23+G23+J23+L23+O23</f>
        <v>0</v>
      </c>
      <c r="E24" s="32"/>
      <c r="F24" s="32"/>
      <c r="G24" s="32"/>
      <c r="H24" s="32"/>
      <c r="I24" s="32"/>
      <c r="J24" s="32"/>
      <c r="K24" s="32"/>
      <c r="L24" s="32"/>
    </row>
    <row r="25" spans="2:16" x14ac:dyDescent="0.25">
      <c r="B25" s="114" t="s">
        <v>146</v>
      </c>
      <c r="C25" s="115">
        <f>C24*1.21</f>
        <v>0</v>
      </c>
    </row>
    <row r="26" spans="2:16" x14ac:dyDescent="0.25">
      <c r="B26" s="114" t="s">
        <v>147</v>
      </c>
      <c r="C26" s="115">
        <f>C24*2</f>
        <v>0</v>
      </c>
    </row>
    <row r="27" spans="2:16" x14ac:dyDescent="0.25">
      <c r="B27" s="114" t="s">
        <v>148</v>
      </c>
      <c r="C27" s="115">
        <f>C26*1.21</f>
        <v>0</v>
      </c>
    </row>
  </sheetData>
  <mergeCells count="8">
    <mergeCell ref="J3:K3"/>
    <mergeCell ref="L3:M3"/>
    <mergeCell ref="G5:G22"/>
    <mergeCell ref="H5:H22"/>
    <mergeCell ref="B3:B4"/>
    <mergeCell ref="C3:D3"/>
    <mergeCell ref="E3:F3"/>
    <mergeCell ref="G3:H3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L132"/>
  <sheetViews>
    <sheetView zoomScaleNormal="100" workbookViewId="0"/>
  </sheetViews>
  <sheetFormatPr defaultRowHeight="15" x14ac:dyDescent="0.25"/>
  <cols>
    <col min="1" max="1" width="10.28515625" customWidth="1"/>
    <col min="2" max="2" width="20.7109375" customWidth="1"/>
    <col min="3" max="3" width="28.42578125" customWidth="1"/>
    <col min="4" max="4" width="21.7109375" customWidth="1"/>
    <col min="5" max="5" width="19.42578125" bestFit="1" customWidth="1"/>
    <col min="6" max="8" width="19.42578125" customWidth="1"/>
    <col min="9" max="9" width="40.140625" customWidth="1"/>
    <col min="10" max="10" width="19.140625" customWidth="1"/>
  </cols>
  <sheetData>
    <row r="1" spans="1:11" ht="18.75" x14ac:dyDescent="0.3">
      <c r="B1" s="124" t="s">
        <v>178</v>
      </c>
    </row>
    <row r="2" spans="1:11" ht="15.75" thickBot="1" x14ac:dyDescent="0.3">
      <c r="E2" s="34"/>
      <c r="F2" s="34"/>
      <c r="G2" s="34"/>
      <c r="H2" s="34"/>
    </row>
    <row r="3" spans="1:11" s="126" customFormat="1" ht="33.6" customHeight="1" thickBot="1" x14ac:dyDescent="0.3">
      <c r="A3" s="95" t="s">
        <v>172</v>
      </c>
      <c r="B3" s="95" t="s">
        <v>0</v>
      </c>
      <c r="C3" s="92" t="s">
        <v>1</v>
      </c>
      <c r="D3" s="12" t="s">
        <v>4</v>
      </c>
      <c r="E3" s="130" t="s">
        <v>2</v>
      </c>
      <c r="F3" s="131" t="s">
        <v>119</v>
      </c>
      <c r="G3" s="131" t="s">
        <v>107</v>
      </c>
      <c r="H3" s="131" t="s">
        <v>120</v>
      </c>
      <c r="I3" s="13" t="s">
        <v>3</v>
      </c>
      <c r="J3" s="142" t="s">
        <v>182</v>
      </c>
    </row>
    <row r="4" spans="1:11" ht="15.75" thickBot="1" x14ac:dyDescent="0.3">
      <c r="A4" s="361" t="s">
        <v>173</v>
      </c>
      <c r="B4" s="367" t="s">
        <v>48</v>
      </c>
      <c r="C4" s="79" t="s">
        <v>5</v>
      </c>
      <c r="D4" s="10">
        <v>50.06</v>
      </c>
      <c r="E4" s="17" t="s">
        <v>6</v>
      </c>
      <c r="F4" s="69"/>
      <c r="G4" s="70">
        <f>D4*F4</f>
        <v>0</v>
      </c>
      <c r="H4" s="70">
        <f>G4*1.21</f>
        <v>0</v>
      </c>
      <c r="I4" s="5"/>
      <c r="J4" s="375">
        <f>SUM(G4:G10)</f>
        <v>0</v>
      </c>
    </row>
    <row r="5" spans="1:11" ht="15.75" thickBot="1" x14ac:dyDescent="0.3">
      <c r="A5" s="361"/>
      <c r="B5" s="367"/>
      <c r="C5" s="377" t="s">
        <v>7</v>
      </c>
      <c r="D5" s="10">
        <v>14.65</v>
      </c>
      <c r="E5" s="97" t="s">
        <v>23</v>
      </c>
      <c r="F5" s="69"/>
      <c r="G5" s="70">
        <f t="shared" ref="G5:G122" si="0">D5*F5</f>
        <v>0</v>
      </c>
      <c r="H5" s="70">
        <f t="shared" ref="H5:H122" si="1">G5*1.21</f>
        <v>0</v>
      </c>
      <c r="I5" s="5"/>
      <c r="J5" s="376"/>
    </row>
    <row r="6" spans="1:11" ht="15.75" thickBot="1" x14ac:dyDescent="0.3">
      <c r="A6" s="361"/>
      <c r="B6" s="367"/>
      <c r="C6" s="378"/>
      <c r="D6" s="8">
        <v>10</v>
      </c>
      <c r="E6" s="18" t="s">
        <v>6</v>
      </c>
      <c r="F6" s="69"/>
      <c r="G6" s="70">
        <f t="shared" si="0"/>
        <v>0</v>
      </c>
      <c r="H6" s="70">
        <f t="shared" si="1"/>
        <v>0</v>
      </c>
      <c r="I6" s="26"/>
      <c r="J6" s="376"/>
    </row>
    <row r="7" spans="1:11" ht="15.75" thickBot="1" x14ac:dyDescent="0.3">
      <c r="A7" s="361"/>
      <c r="B7" s="367"/>
      <c r="C7" s="6" t="s">
        <v>8</v>
      </c>
      <c r="D7" s="8">
        <v>9.6</v>
      </c>
      <c r="E7" s="18" t="s">
        <v>6</v>
      </c>
      <c r="F7" s="69"/>
      <c r="G7" s="70">
        <f t="shared" si="0"/>
        <v>0</v>
      </c>
      <c r="H7" s="70">
        <f t="shared" si="1"/>
        <v>0</v>
      </c>
      <c r="I7" s="2"/>
      <c r="J7" s="376"/>
      <c r="K7" s="72"/>
    </row>
    <row r="8" spans="1:11" ht="15.75" thickBot="1" x14ac:dyDescent="0.3">
      <c r="A8" s="361"/>
      <c r="B8" s="367"/>
      <c r="C8" s="6" t="s">
        <v>10</v>
      </c>
      <c r="D8" s="8">
        <v>6.76</v>
      </c>
      <c r="E8" s="18" t="s">
        <v>6</v>
      </c>
      <c r="F8" s="69"/>
      <c r="G8" s="70">
        <f t="shared" si="0"/>
        <v>0</v>
      </c>
      <c r="H8" s="70">
        <f t="shared" si="1"/>
        <v>0</v>
      </c>
      <c r="I8" s="2" t="s">
        <v>9</v>
      </c>
      <c r="J8" s="376"/>
    </row>
    <row r="9" spans="1:11" ht="15.75" thickBot="1" x14ac:dyDescent="0.3">
      <c r="A9" s="361"/>
      <c r="B9" s="367"/>
      <c r="C9" s="36" t="s">
        <v>295</v>
      </c>
      <c r="D9" s="9">
        <v>28</v>
      </c>
      <c r="E9" s="98" t="s">
        <v>23</v>
      </c>
      <c r="F9" s="77"/>
      <c r="G9" s="78">
        <f t="shared" si="0"/>
        <v>0</v>
      </c>
      <c r="H9" s="78">
        <f t="shared" si="1"/>
        <v>0</v>
      </c>
      <c r="I9" s="4"/>
      <c r="J9" s="376"/>
    </row>
    <row r="10" spans="1:11" ht="15.75" thickBot="1" x14ac:dyDescent="0.3">
      <c r="A10" s="361"/>
      <c r="B10" s="367"/>
      <c r="C10" s="36" t="s">
        <v>11</v>
      </c>
      <c r="D10" s="9">
        <v>36.07</v>
      </c>
      <c r="E10" s="20" t="s">
        <v>12</v>
      </c>
      <c r="F10" s="73"/>
      <c r="G10" s="74">
        <f t="shared" si="0"/>
        <v>0</v>
      </c>
      <c r="H10" s="75">
        <f t="shared" si="1"/>
        <v>0</v>
      </c>
      <c r="I10" s="4"/>
      <c r="J10" s="376"/>
      <c r="K10" s="72"/>
    </row>
    <row r="11" spans="1:11" ht="15.75" thickBot="1" x14ac:dyDescent="0.3">
      <c r="A11" s="361"/>
      <c r="B11" s="362" t="s">
        <v>49</v>
      </c>
      <c r="C11" s="35" t="s">
        <v>15</v>
      </c>
      <c r="D11" s="7">
        <v>15.4</v>
      </c>
      <c r="E11" s="21" t="s">
        <v>12</v>
      </c>
      <c r="F11" s="69"/>
      <c r="G11" s="70">
        <f t="shared" si="0"/>
        <v>0</v>
      </c>
      <c r="H11" s="70">
        <f t="shared" si="1"/>
        <v>0</v>
      </c>
      <c r="I11" s="1"/>
      <c r="J11" s="375">
        <f>SUM(G11:G19)</f>
        <v>0</v>
      </c>
    </row>
    <row r="12" spans="1:11" ht="15.75" thickBot="1" x14ac:dyDescent="0.3">
      <c r="A12" s="361"/>
      <c r="B12" s="363"/>
      <c r="C12" s="36" t="s">
        <v>129</v>
      </c>
      <c r="D12" s="10">
        <v>192.7</v>
      </c>
      <c r="E12" s="97" t="s">
        <v>23</v>
      </c>
      <c r="F12" s="69"/>
      <c r="G12" s="70">
        <f t="shared" si="0"/>
        <v>0</v>
      </c>
      <c r="H12" s="70">
        <f t="shared" si="1"/>
        <v>0</v>
      </c>
      <c r="I12" s="5"/>
      <c r="J12" s="376"/>
    </row>
    <row r="13" spans="1:11" ht="15.75" thickBot="1" x14ac:dyDescent="0.3">
      <c r="A13" s="361"/>
      <c r="B13" s="363"/>
      <c r="C13" s="6" t="s">
        <v>63</v>
      </c>
      <c r="D13" s="10">
        <v>152.6</v>
      </c>
      <c r="E13" s="97" t="s">
        <v>23</v>
      </c>
      <c r="F13" s="69"/>
      <c r="G13" s="70">
        <f t="shared" si="0"/>
        <v>0</v>
      </c>
      <c r="H13" s="70">
        <f t="shared" si="1"/>
        <v>0</v>
      </c>
      <c r="I13" s="27"/>
      <c r="J13" s="376"/>
    </row>
    <row r="14" spans="1:11" ht="15.75" thickBot="1" x14ac:dyDescent="0.3">
      <c r="A14" s="361"/>
      <c r="B14" s="363"/>
      <c r="C14" s="6" t="s">
        <v>112</v>
      </c>
      <c r="D14" s="8">
        <v>52.6</v>
      </c>
      <c r="E14" s="96" t="s">
        <v>23</v>
      </c>
      <c r="F14" s="69"/>
      <c r="G14" s="70">
        <f t="shared" si="0"/>
        <v>0</v>
      </c>
      <c r="H14" s="70">
        <f t="shared" si="1"/>
        <v>0</v>
      </c>
      <c r="I14" s="2"/>
      <c r="J14" s="376"/>
    </row>
    <row r="15" spans="1:11" ht="15.75" thickBot="1" x14ac:dyDescent="0.3">
      <c r="A15" s="361"/>
      <c r="B15" s="363"/>
      <c r="C15" s="6" t="s">
        <v>130</v>
      </c>
      <c r="D15" s="8">
        <v>208.4</v>
      </c>
      <c r="E15" s="96" t="s">
        <v>23</v>
      </c>
      <c r="F15" s="69"/>
      <c r="G15" s="70">
        <f t="shared" si="0"/>
        <v>0</v>
      </c>
      <c r="H15" s="70">
        <f t="shared" si="1"/>
        <v>0</v>
      </c>
      <c r="I15" s="2"/>
      <c r="J15" s="376"/>
      <c r="K15" s="72"/>
    </row>
    <row r="16" spans="1:11" ht="15.75" thickBot="1" x14ac:dyDescent="0.3">
      <c r="A16" s="361"/>
      <c r="B16" s="363"/>
      <c r="C16" s="6" t="s">
        <v>197</v>
      </c>
      <c r="D16" s="8">
        <v>27.5</v>
      </c>
      <c r="E16" s="96" t="s">
        <v>23</v>
      </c>
      <c r="F16" s="69"/>
      <c r="G16" s="70">
        <f t="shared" si="0"/>
        <v>0</v>
      </c>
      <c r="H16" s="70">
        <f t="shared" si="1"/>
        <v>0</v>
      </c>
      <c r="I16" s="2"/>
      <c r="J16" s="376"/>
    </row>
    <row r="17" spans="1:11" ht="15.75" thickBot="1" x14ac:dyDescent="0.3">
      <c r="A17" s="361"/>
      <c r="B17" s="363"/>
      <c r="C17" s="6" t="s">
        <v>14</v>
      </c>
      <c r="D17" s="8">
        <v>273</v>
      </c>
      <c r="E17" s="18" t="s">
        <v>6</v>
      </c>
      <c r="F17" s="69"/>
      <c r="G17" s="70">
        <f t="shared" si="0"/>
        <v>0</v>
      </c>
      <c r="H17" s="70">
        <f t="shared" si="1"/>
        <v>0</v>
      </c>
      <c r="I17" s="2"/>
      <c r="J17" s="376"/>
    </row>
    <row r="18" spans="1:11" ht="15.75" thickBot="1" x14ac:dyDescent="0.3">
      <c r="A18" s="361"/>
      <c r="B18" s="363"/>
      <c r="C18" s="6" t="s">
        <v>13</v>
      </c>
      <c r="D18" s="8">
        <v>44</v>
      </c>
      <c r="E18" s="18" t="s">
        <v>6</v>
      </c>
      <c r="F18" s="69"/>
      <c r="G18" s="70">
        <f t="shared" si="0"/>
        <v>0</v>
      </c>
      <c r="H18" s="70">
        <f t="shared" si="1"/>
        <v>0</v>
      </c>
      <c r="I18" s="2" t="s">
        <v>143</v>
      </c>
      <c r="J18" s="376"/>
    </row>
    <row r="19" spans="1:11" ht="15.75" thickBot="1" x14ac:dyDescent="0.3">
      <c r="A19" s="361"/>
      <c r="B19" s="364"/>
      <c r="C19" s="118" t="s">
        <v>128</v>
      </c>
      <c r="D19" s="11">
        <v>17.600000000000001</v>
      </c>
      <c r="E19" s="19" t="s">
        <v>6</v>
      </c>
      <c r="F19" s="57"/>
      <c r="G19" s="75">
        <f t="shared" si="0"/>
        <v>0</v>
      </c>
      <c r="H19" s="75">
        <f t="shared" si="1"/>
        <v>0</v>
      </c>
      <c r="I19" s="3"/>
      <c r="J19" s="376"/>
    </row>
    <row r="20" spans="1:11" ht="15.75" thickBot="1" x14ac:dyDescent="0.3">
      <c r="A20" s="361"/>
      <c r="B20" s="362" t="s">
        <v>195</v>
      </c>
      <c r="C20" s="137" t="s">
        <v>193</v>
      </c>
      <c r="D20" s="10">
        <v>108</v>
      </c>
      <c r="E20" s="138" t="s">
        <v>192</v>
      </c>
      <c r="F20" s="139"/>
      <c r="G20" s="140">
        <f t="shared" si="0"/>
        <v>0</v>
      </c>
      <c r="H20" s="140">
        <f t="shared" si="1"/>
        <v>0</v>
      </c>
      <c r="I20" s="358" t="s">
        <v>194</v>
      </c>
      <c r="J20" s="375">
        <f>SUM(G20:G21)</f>
        <v>0</v>
      </c>
    </row>
    <row r="21" spans="1:11" ht="15.75" thickBot="1" x14ac:dyDescent="0.3">
      <c r="A21" s="361"/>
      <c r="B21" s="368"/>
      <c r="C21" s="118" t="s">
        <v>221</v>
      </c>
      <c r="D21" s="11">
        <v>200</v>
      </c>
      <c r="E21" s="187" t="s">
        <v>192</v>
      </c>
      <c r="F21" s="57"/>
      <c r="G21" s="75">
        <f t="shared" si="0"/>
        <v>0</v>
      </c>
      <c r="H21" s="75">
        <f t="shared" si="1"/>
        <v>0</v>
      </c>
      <c r="I21" s="360"/>
      <c r="J21" s="376"/>
    </row>
    <row r="22" spans="1:11" ht="15.75" thickBot="1" x14ac:dyDescent="0.3">
      <c r="A22" s="361"/>
      <c r="B22" s="362" t="s">
        <v>47</v>
      </c>
      <c r="C22" s="102" t="s">
        <v>131</v>
      </c>
      <c r="D22" s="7">
        <v>17</v>
      </c>
      <c r="E22" s="21" t="s">
        <v>12</v>
      </c>
      <c r="F22" s="85"/>
      <c r="G22" s="86">
        <f t="shared" si="0"/>
        <v>0</v>
      </c>
      <c r="H22" s="86">
        <f t="shared" si="1"/>
        <v>0</v>
      </c>
      <c r="I22" s="1"/>
      <c r="J22" s="375">
        <f>SUM(G22:G27)</f>
        <v>0</v>
      </c>
    </row>
    <row r="23" spans="1:11" ht="15" customHeight="1" thickBot="1" x14ac:dyDescent="0.3">
      <c r="A23" s="361"/>
      <c r="B23" s="363"/>
      <c r="C23" s="79" t="s">
        <v>220</v>
      </c>
      <c r="D23" s="10">
        <v>173</v>
      </c>
      <c r="E23" s="24" t="s">
        <v>17</v>
      </c>
      <c r="F23" s="69"/>
      <c r="G23" s="70">
        <f t="shared" si="0"/>
        <v>0</v>
      </c>
      <c r="H23" s="70">
        <f t="shared" si="1"/>
        <v>0</v>
      </c>
      <c r="I23" s="5"/>
      <c r="J23" s="376"/>
      <c r="K23" s="72"/>
    </row>
    <row r="24" spans="1:11" ht="15" customHeight="1" thickBot="1" x14ac:dyDescent="0.3">
      <c r="A24" s="361"/>
      <c r="B24" s="363"/>
      <c r="C24" s="79" t="s">
        <v>112</v>
      </c>
      <c r="D24" s="10">
        <v>84</v>
      </c>
      <c r="E24" s="24" t="s">
        <v>12</v>
      </c>
      <c r="F24" s="69"/>
      <c r="G24" s="70">
        <f t="shared" si="0"/>
        <v>0</v>
      </c>
      <c r="H24" s="70">
        <f t="shared" si="1"/>
        <v>0</v>
      </c>
      <c r="I24" s="5"/>
      <c r="J24" s="376"/>
      <c r="K24" s="72"/>
    </row>
    <row r="25" spans="1:11" ht="15" customHeight="1" thickBot="1" x14ac:dyDescent="0.3">
      <c r="A25" s="361"/>
      <c r="B25" s="363"/>
      <c r="C25" s="6" t="s">
        <v>16</v>
      </c>
      <c r="D25" s="8">
        <v>70</v>
      </c>
      <c r="E25" s="22" t="s">
        <v>12</v>
      </c>
      <c r="F25" s="69"/>
      <c r="G25" s="70">
        <f t="shared" si="0"/>
        <v>0</v>
      </c>
      <c r="H25" s="70">
        <f t="shared" si="1"/>
        <v>0</v>
      </c>
      <c r="I25" s="2"/>
      <c r="J25" s="376"/>
      <c r="K25" s="72"/>
    </row>
    <row r="26" spans="1:11" ht="15.75" thickBot="1" x14ac:dyDescent="0.3">
      <c r="A26" s="361"/>
      <c r="B26" s="363"/>
      <c r="C26" s="6" t="s">
        <v>18</v>
      </c>
      <c r="D26" s="8">
        <v>8</v>
      </c>
      <c r="E26" s="22" t="s">
        <v>12</v>
      </c>
      <c r="F26" s="69"/>
      <c r="G26" s="70">
        <f t="shared" si="0"/>
        <v>0</v>
      </c>
      <c r="H26" s="70">
        <f t="shared" si="1"/>
        <v>0</v>
      </c>
      <c r="I26" s="2"/>
      <c r="J26" s="376"/>
    </row>
    <row r="27" spans="1:11" ht="15.75" thickBot="1" x14ac:dyDescent="0.3">
      <c r="A27" s="361"/>
      <c r="B27" s="364"/>
      <c r="C27" s="36" t="s">
        <v>13</v>
      </c>
      <c r="D27" s="9">
        <v>18</v>
      </c>
      <c r="E27" s="76" t="s">
        <v>6</v>
      </c>
      <c r="F27" s="77"/>
      <c r="G27" s="78">
        <f t="shared" si="0"/>
        <v>0</v>
      </c>
      <c r="H27" s="78">
        <f t="shared" si="1"/>
        <v>0</v>
      </c>
      <c r="I27" s="4" t="s">
        <v>144</v>
      </c>
      <c r="J27" s="376"/>
    </row>
    <row r="28" spans="1:11" ht="15.75" thickBot="1" x14ac:dyDescent="0.3">
      <c r="A28" s="361"/>
      <c r="B28" s="362" t="s">
        <v>50</v>
      </c>
      <c r="C28" s="35" t="s">
        <v>18</v>
      </c>
      <c r="D28" s="7">
        <v>4.05</v>
      </c>
      <c r="E28" s="16" t="s">
        <v>6</v>
      </c>
      <c r="F28" s="85"/>
      <c r="G28" s="86">
        <f t="shared" si="0"/>
        <v>0</v>
      </c>
      <c r="H28" s="86">
        <f t="shared" si="1"/>
        <v>0</v>
      </c>
      <c r="I28" s="1"/>
      <c r="J28" s="375">
        <f>SUM(G28:G40)</f>
        <v>0</v>
      </c>
      <c r="K28" s="72"/>
    </row>
    <row r="29" spans="1:11" ht="15" customHeight="1" thickBot="1" x14ac:dyDescent="0.3">
      <c r="A29" s="361"/>
      <c r="B29" s="363"/>
      <c r="C29" s="79" t="s">
        <v>14</v>
      </c>
      <c r="D29" s="10">
        <v>72</v>
      </c>
      <c r="E29" s="17" t="s">
        <v>21</v>
      </c>
      <c r="F29" s="69"/>
      <c r="G29" s="70">
        <f t="shared" si="0"/>
        <v>0</v>
      </c>
      <c r="H29" s="70">
        <f t="shared" si="1"/>
        <v>0</v>
      </c>
      <c r="I29" s="5"/>
      <c r="J29" s="375"/>
    </row>
    <row r="30" spans="1:11" ht="15.75" thickBot="1" x14ac:dyDescent="0.3">
      <c r="A30" s="361"/>
      <c r="B30" s="363"/>
      <c r="C30" s="6" t="s">
        <v>22</v>
      </c>
      <c r="D30" s="8">
        <v>85.5</v>
      </c>
      <c r="E30" s="96" t="s">
        <v>23</v>
      </c>
      <c r="F30" s="69"/>
      <c r="G30" s="70">
        <f t="shared" si="0"/>
        <v>0</v>
      </c>
      <c r="H30" s="70">
        <f t="shared" si="1"/>
        <v>0</v>
      </c>
      <c r="I30" s="2"/>
      <c r="J30" s="375"/>
    </row>
    <row r="31" spans="1:11" ht="15.75" thickBot="1" x14ac:dyDescent="0.3">
      <c r="A31" s="361"/>
      <c r="B31" s="363"/>
      <c r="C31" s="6" t="s">
        <v>193</v>
      </c>
      <c r="D31" s="8">
        <v>4</v>
      </c>
      <c r="E31" s="96" t="s">
        <v>23</v>
      </c>
      <c r="F31" s="69"/>
      <c r="G31" s="70">
        <f t="shared" si="0"/>
        <v>0</v>
      </c>
      <c r="H31" s="70">
        <f t="shared" si="1"/>
        <v>0</v>
      </c>
      <c r="I31" s="2"/>
      <c r="J31" s="375"/>
    </row>
    <row r="32" spans="1:11" ht="15.75" thickBot="1" x14ac:dyDescent="0.3">
      <c r="A32" s="361"/>
      <c r="B32" s="363"/>
      <c r="C32" s="6" t="s">
        <v>20</v>
      </c>
      <c r="D32" s="8">
        <v>9</v>
      </c>
      <c r="E32" s="18" t="s">
        <v>6</v>
      </c>
      <c r="F32" s="69"/>
      <c r="G32" s="70">
        <f t="shared" si="0"/>
        <v>0</v>
      </c>
      <c r="H32" s="70">
        <f t="shared" si="1"/>
        <v>0</v>
      </c>
      <c r="I32" s="2"/>
      <c r="J32" s="375"/>
    </row>
    <row r="33" spans="1:11" ht="15.75" thickBot="1" x14ac:dyDescent="0.3">
      <c r="A33" s="361"/>
      <c r="B33" s="363"/>
      <c r="C33" s="6" t="s">
        <v>13</v>
      </c>
      <c r="D33" s="8">
        <v>11.5</v>
      </c>
      <c r="E33" s="18" t="s">
        <v>6</v>
      </c>
      <c r="F33" s="69"/>
      <c r="G33" s="70">
        <f t="shared" si="0"/>
        <v>0</v>
      </c>
      <c r="H33" s="70">
        <f t="shared" si="1"/>
        <v>0</v>
      </c>
      <c r="I33" s="2" t="s">
        <v>29</v>
      </c>
      <c r="J33" s="375"/>
    </row>
    <row r="34" spans="1:11" ht="15.75" thickBot="1" x14ac:dyDescent="0.3">
      <c r="A34" s="361"/>
      <c r="B34" s="363"/>
      <c r="C34" s="6" t="s">
        <v>26</v>
      </c>
      <c r="D34" s="8">
        <v>85.5</v>
      </c>
      <c r="E34" s="96" t="s">
        <v>23</v>
      </c>
      <c r="F34" s="69"/>
      <c r="G34" s="70">
        <f t="shared" si="0"/>
        <v>0</v>
      </c>
      <c r="H34" s="70">
        <f t="shared" si="1"/>
        <v>0</v>
      </c>
      <c r="I34" s="2"/>
      <c r="J34" s="375"/>
    </row>
    <row r="35" spans="1:11" ht="15.75" thickBot="1" x14ac:dyDescent="0.3">
      <c r="A35" s="361"/>
      <c r="B35" s="363"/>
      <c r="C35" s="6" t="s">
        <v>28</v>
      </c>
      <c r="D35" s="8">
        <v>9</v>
      </c>
      <c r="E35" s="18" t="s">
        <v>6</v>
      </c>
      <c r="F35" s="69"/>
      <c r="G35" s="70">
        <f t="shared" si="0"/>
        <v>0</v>
      </c>
      <c r="H35" s="70">
        <f t="shared" si="1"/>
        <v>0</v>
      </c>
      <c r="I35" s="2"/>
      <c r="J35" s="375"/>
    </row>
    <row r="36" spans="1:11" ht="15.75" thickBot="1" x14ac:dyDescent="0.3">
      <c r="A36" s="361"/>
      <c r="B36" s="363"/>
      <c r="C36" s="6" t="s">
        <v>13</v>
      </c>
      <c r="D36" s="8">
        <v>11.5</v>
      </c>
      <c r="E36" s="18" t="s">
        <v>6</v>
      </c>
      <c r="F36" s="69"/>
      <c r="G36" s="70">
        <f t="shared" si="0"/>
        <v>0</v>
      </c>
      <c r="H36" s="70">
        <f t="shared" si="1"/>
        <v>0</v>
      </c>
      <c r="I36" s="2" t="s">
        <v>111</v>
      </c>
      <c r="J36" s="375"/>
      <c r="K36" s="72"/>
    </row>
    <row r="37" spans="1:11" ht="15.75" thickBot="1" x14ac:dyDescent="0.3">
      <c r="A37" s="361"/>
      <c r="B37" s="363"/>
      <c r="C37" s="6" t="s">
        <v>25</v>
      </c>
      <c r="D37" s="8">
        <v>75.23</v>
      </c>
      <c r="E37" s="15" t="s">
        <v>24</v>
      </c>
      <c r="F37" s="69"/>
      <c r="G37" s="70">
        <f t="shared" si="0"/>
        <v>0</v>
      </c>
      <c r="H37" s="70">
        <f t="shared" si="1"/>
        <v>0</v>
      </c>
      <c r="I37" s="2"/>
      <c r="J37" s="375"/>
    </row>
    <row r="38" spans="1:11" ht="15.75" thickBot="1" x14ac:dyDescent="0.3">
      <c r="A38" s="361"/>
      <c r="B38" s="363"/>
      <c r="C38" s="6" t="s">
        <v>39</v>
      </c>
      <c r="D38" s="8">
        <v>14.1</v>
      </c>
      <c r="E38" s="15" t="s">
        <v>24</v>
      </c>
      <c r="F38" s="69"/>
      <c r="G38" s="70">
        <f t="shared" si="0"/>
        <v>0</v>
      </c>
      <c r="H38" s="70">
        <f t="shared" si="1"/>
        <v>0</v>
      </c>
      <c r="I38" s="2"/>
      <c r="J38" s="375"/>
    </row>
    <row r="39" spans="1:11" ht="15.75" thickBot="1" x14ac:dyDescent="0.3">
      <c r="A39" s="361"/>
      <c r="B39" s="363"/>
      <c r="C39" s="6" t="s">
        <v>13</v>
      </c>
      <c r="D39" s="8">
        <v>4.0999999999999996</v>
      </c>
      <c r="E39" s="18" t="s">
        <v>6</v>
      </c>
      <c r="F39" s="69"/>
      <c r="G39" s="70">
        <f t="shared" si="0"/>
        <v>0</v>
      </c>
      <c r="H39" s="70">
        <f t="shared" si="1"/>
        <v>0</v>
      </c>
      <c r="I39" s="2" t="s">
        <v>42</v>
      </c>
      <c r="J39" s="375"/>
    </row>
    <row r="40" spans="1:11" ht="15.75" thickBot="1" x14ac:dyDescent="0.3">
      <c r="A40" s="361"/>
      <c r="B40" s="364"/>
      <c r="C40" s="36" t="s">
        <v>27</v>
      </c>
      <c r="D40" s="9">
        <v>6</v>
      </c>
      <c r="E40" s="98" t="s">
        <v>23</v>
      </c>
      <c r="F40" s="77"/>
      <c r="G40" s="78">
        <f t="shared" si="0"/>
        <v>0</v>
      </c>
      <c r="H40" s="78">
        <f t="shared" si="1"/>
        <v>0</v>
      </c>
      <c r="I40" s="4"/>
      <c r="J40" s="375"/>
    </row>
    <row r="41" spans="1:11" ht="15.75" thickBot="1" x14ac:dyDescent="0.3">
      <c r="A41" s="361"/>
      <c r="B41" s="362" t="s">
        <v>51</v>
      </c>
      <c r="C41" s="35" t="s">
        <v>30</v>
      </c>
      <c r="D41" s="7">
        <v>92.5</v>
      </c>
      <c r="E41" s="16" t="s">
        <v>6</v>
      </c>
      <c r="F41" s="85"/>
      <c r="G41" s="86">
        <f t="shared" si="0"/>
        <v>0</v>
      </c>
      <c r="H41" s="86">
        <f t="shared" si="1"/>
        <v>0</v>
      </c>
      <c r="I41" s="1"/>
      <c r="J41" s="375">
        <f>SUM(G41:G45)</f>
        <v>0</v>
      </c>
    </row>
    <row r="42" spans="1:11" ht="15.75" thickBot="1" x14ac:dyDescent="0.3">
      <c r="A42" s="361"/>
      <c r="B42" s="363"/>
      <c r="C42" s="377" t="s">
        <v>31</v>
      </c>
      <c r="D42" s="10">
        <v>28</v>
      </c>
      <c r="E42" s="97" t="s">
        <v>23</v>
      </c>
      <c r="F42" s="69"/>
      <c r="G42" s="70">
        <f t="shared" si="0"/>
        <v>0</v>
      </c>
      <c r="H42" s="70">
        <f t="shared" si="1"/>
        <v>0</v>
      </c>
      <c r="I42" s="5"/>
      <c r="J42" s="376"/>
    </row>
    <row r="43" spans="1:11" ht="15.75" thickBot="1" x14ac:dyDescent="0.3">
      <c r="A43" s="361"/>
      <c r="B43" s="363"/>
      <c r="C43" s="378"/>
      <c r="D43" s="8">
        <v>10</v>
      </c>
      <c r="E43" s="18" t="s">
        <v>6</v>
      </c>
      <c r="F43" s="69"/>
      <c r="G43" s="70">
        <f t="shared" si="0"/>
        <v>0</v>
      </c>
      <c r="H43" s="70">
        <f t="shared" si="1"/>
        <v>0</v>
      </c>
      <c r="I43" s="28"/>
      <c r="J43" s="376"/>
      <c r="K43" s="72"/>
    </row>
    <row r="44" spans="1:11" ht="15.75" thickBot="1" x14ac:dyDescent="0.3">
      <c r="A44" s="361"/>
      <c r="B44" s="363"/>
      <c r="C44" s="6" t="s">
        <v>32</v>
      </c>
      <c r="D44" s="8">
        <v>19.2</v>
      </c>
      <c r="E44" s="22" t="s">
        <v>12</v>
      </c>
      <c r="F44" s="69"/>
      <c r="G44" s="70">
        <f t="shared" si="0"/>
        <v>0</v>
      </c>
      <c r="H44" s="70">
        <f t="shared" si="1"/>
        <v>0</v>
      </c>
      <c r="I44" s="2"/>
      <c r="J44" s="376"/>
    </row>
    <row r="45" spans="1:11" ht="15.75" thickBot="1" x14ac:dyDescent="0.3">
      <c r="A45" s="361"/>
      <c r="B45" s="364"/>
      <c r="C45" s="37" t="s">
        <v>33</v>
      </c>
      <c r="D45" s="11">
        <v>9</v>
      </c>
      <c r="E45" s="19" t="s">
        <v>6</v>
      </c>
      <c r="F45" s="83"/>
      <c r="G45" s="84">
        <f t="shared" si="0"/>
        <v>0</v>
      </c>
      <c r="H45" s="84">
        <f t="shared" si="1"/>
        <v>0</v>
      </c>
      <c r="I45" s="3" t="s">
        <v>46</v>
      </c>
      <c r="J45" s="376"/>
    </row>
    <row r="46" spans="1:11" ht="15.75" thickBot="1" x14ac:dyDescent="0.3">
      <c r="A46" s="361" t="s">
        <v>174</v>
      </c>
      <c r="B46" s="362" t="s">
        <v>98</v>
      </c>
      <c r="C46" s="379" t="s">
        <v>286</v>
      </c>
      <c r="D46" s="7">
        <v>42.8</v>
      </c>
      <c r="E46" s="101" t="s">
        <v>23</v>
      </c>
      <c r="F46" s="85"/>
      <c r="G46" s="86">
        <f t="shared" si="0"/>
        <v>0</v>
      </c>
      <c r="H46" s="86">
        <f t="shared" si="1"/>
        <v>0</v>
      </c>
      <c r="I46" s="1"/>
      <c r="J46" s="375">
        <f>SUM(G46:G61)</f>
        <v>0</v>
      </c>
    </row>
    <row r="47" spans="1:11" ht="15" customHeight="1" thickBot="1" x14ac:dyDescent="0.3">
      <c r="A47" s="361"/>
      <c r="B47" s="363"/>
      <c r="C47" s="366"/>
      <c r="D47" s="10">
        <v>29.8</v>
      </c>
      <c r="E47" s="24" t="s">
        <v>12</v>
      </c>
      <c r="F47" s="69"/>
      <c r="G47" s="70">
        <f t="shared" si="0"/>
        <v>0</v>
      </c>
      <c r="H47" s="70">
        <f t="shared" si="1"/>
        <v>0</v>
      </c>
      <c r="I47" s="5"/>
      <c r="J47" s="376"/>
    </row>
    <row r="48" spans="1:11" ht="15.75" thickBot="1" x14ac:dyDescent="0.3">
      <c r="A48" s="361"/>
      <c r="B48" s="363"/>
      <c r="C48" s="6" t="s">
        <v>275</v>
      </c>
      <c r="D48" s="8">
        <v>19.5</v>
      </c>
      <c r="E48" s="18" t="s">
        <v>6</v>
      </c>
      <c r="F48" s="69"/>
      <c r="G48" s="70">
        <f t="shared" si="0"/>
        <v>0</v>
      </c>
      <c r="H48" s="70">
        <f t="shared" si="1"/>
        <v>0</v>
      </c>
      <c r="I48" s="2"/>
      <c r="J48" s="376"/>
    </row>
    <row r="49" spans="1:12" ht="15.75" thickBot="1" x14ac:dyDescent="0.3">
      <c r="A49" s="361"/>
      <c r="B49" s="363"/>
      <c r="C49" s="6" t="s">
        <v>276</v>
      </c>
      <c r="D49" s="8">
        <v>3.8</v>
      </c>
      <c r="E49" s="18" t="s">
        <v>6</v>
      </c>
      <c r="F49" s="69"/>
      <c r="G49" s="70">
        <f t="shared" si="0"/>
        <v>0</v>
      </c>
      <c r="H49" s="70">
        <f t="shared" si="1"/>
        <v>0</v>
      </c>
      <c r="I49" s="2" t="s">
        <v>274</v>
      </c>
      <c r="J49" s="376"/>
      <c r="L49" s="33"/>
    </row>
    <row r="50" spans="1:12" ht="15.75" thickBot="1" x14ac:dyDescent="0.3">
      <c r="A50" s="361"/>
      <c r="B50" s="363"/>
      <c r="C50" s="6" t="s">
        <v>277</v>
      </c>
      <c r="D50" s="8">
        <v>10.1</v>
      </c>
      <c r="E50" s="18" t="s">
        <v>6</v>
      </c>
      <c r="F50" s="69"/>
      <c r="G50" s="70">
        <f t="shared" si="0"/>
        <v>0</v>
      </c>
      <c r="H50" s="70">
        <f t="shared" si="1"/>
        <v>0</v>
      </c>
      <c r="I50" s="2" t="s">
        <v>273</v>
      </c>
      <c r="J50" s="376"/>
      <c r="K50" s="72"/>
    </row>
    <row r="51" spans="1:12" ht="15.75" thickBot="1" x14ac:dyDescent="0.3">
      <c r="A51" s="361"/>
      <c r="B51" s="363"/>
      <c r="C51" s="36" t="s">
        <v>278</v>
      </c>
      <c r="D51" s="9">
        <v>8.91</v>
      </c>
      <c r="E51" s="76" t="s">
        <v>6</v>
      </c>
      <c r="F51" s="69"/>
      <c r="G51" s="70">
        <f t="shared" si="0"/>
        <v>0</v>
      </c>
      <c r="H51" s="70">
        <f t="shared" si="1"/>
        <v>0</v>
      </c>
      <c r="I51" s="4"/>
      <c r="J51" s="376"/>
      <c r="K51" s="72"/>
    </row>
    <row r="52" spans="1:12" ht="15.75" thickBot="1" x14ac:dyDescent="0.3">
      <c r="A52" s="361"/>
      <c r="B52" s="363"/>
      <c r="C52" s="365" t="s">
        <v>287</v>
      </c>
      <c r="D52" s="9">
        <v>62.5</v>
      </c>
      <c r="E52" s="98" t="s">
        <v>23</v>
      </c>
      <c r="F52" s="69"/>
      <c r="G52" s="70">
        <f t="shared" si="0"/>
        <v>0</v>
      </c>
      <c r="H52" s="70">
        <f t="shared" si="1"/>
        <v>0</v>
      </c>
      <c r="I52" s="4"/>
      <c r="J52" s="376"/>
      <c r="K52" s="72"/>
    </row>
    <row r="53" spans="1:12" ht="15.75" thickBot="1" x14ac:dyDescent="0.3">
      <c r="A53" s="361"/>
      <c r="B53" s="363"/>
      <c r="C53" s="366"/>
      <c r="D53" s="9">
        <v>7.6</v>
      </c>
      <c r="E53" s="20" t="s">
        <v>12</v>
      </c>
      <c r="F53" s="69"/>
      <c r="G53" s="70">
        <f t="shared" si="0"/>
        <v>0</v>
      </c>
      <c r="H53" s="70">
        <f t="shared" si="1"/>
        <v>0</v>
      </c>
      <c r="I53" s="4"/>
      <c r="J53" s="376"/>
      <c r="K53" s="72"/>
    </row>
    <row r="54" spans="1:12" ht="15.75" thickBot="1" x14ac:dyDescent="0.3">
      <c r="A54" s="361"/>
      <c r="B54" s="363"/>
      <c r="C54" s="36" t="s">
        <v>280</v>
      </c>
      <c r="D54" s="9">
        <v>22.5</v>
      </c>
      <c r="E54" s="76" t="s">
        <v>6</v>
      </c>
      <c r="F54" s="69"/>
      <c r="G54" s="70">
        <f t="shared" si="0"/>
        <v>0</v>
      </c>
      <c r="H54" s="70">
        <f t="shared" si="1"/>
        <v>0</v>
      </c>
      <c r="I54" s="4"/>
      <c r="J54" s="376"/>
      <c r="K54" s="72"/>
    </row>
    <row r="55" spans="1:12" ht="15.75" thickBot="1" x14ac:dyDescent="0.3">
      <c r="A55" s="361"/>
      <c r="B55" s="363"/>
      <c r="C55" s="36" t="s">
        <v>279</v>
      </c>
      <c r="D55" s="9">
        <v>2.7</v>
      </c>
      <c r="E55" s="76" t="s">
        <v>6</v>
      </c>
      <c r="F55" s="69"/>
      <c r="G55" s="70">
        <f t="shared" si="0"/>
        <v>0</v>
      </c>
      <c r="H55" s="70">
        <f t="shared" si="1"/>
        <v>0</v>
      </c>
      <c r="I55" s="4"/>
      <c r="J55" s="376"/>
      <c r="K55" s="72"/>
    </row>
    <row r="56" spans="1:12" ht="15.75" thickBot="1" x14ac:dyDescent="0.3">
      <c r="A56" s="361"/>
      <c r="B56" s="363"/>
      <c r="C56" s="36" t="s">
        <v>281</v>
      </c>
      <c r="D56" s="9">
        <v>11</v>
      </c>
      <c r="E56" s="76" t="s">
        <v>6</v>
      </c>
      <c r="F56" s="69"/>
      <c r="G56" s="70">
        <f t="shared" si="0"/>
        <v>0</v>
      </c>
      <c r="H56" s="70">
        <f t="shared" si="1"/>
        <v>0</v>
      </c>
      <c r="I56" s="4"/>
      <c r="J56" s="376"/>
      <c r="K56" s="72"/>
    </row>
    <row r="57" spans="1:12" ht="15.75" thickBot="1" x14ac:dyDescent="0.3">
      <c r="A57" s="361"/>
      <c r="B57" s="363"/>
      <c r="C57" s="36" t="s">
        <v>282</v>
      </c>
      <c r="D57" s="9">
        <v>42</v>
      </c>
      <c r="E57" s="98" t="s">
        <v>23</v>
      </c>
      <c r="F57" s="69"/>
      <c r="G57" s="70">
        <f t="shared" si="0"/>
        <v>0</v>
      </c>
      <c r="H57" s="70">
        <f t="shared" si="1"/>
        <v>0</v>
      </c>
      <c r="I57" s="4"/>
      <c r="J57" s="376"/>
      <c r="K57" s="72"/>
    </row>
    <row r="58" spans="1:12" ht="15.75" thickBot="1" x14ac:dyDescent="0.3">
      <c r="A58" s="361"/>
      <c r="B58" s="363"/>
      <c r="C58" s="36" t="s">
        <v>283</v>
      </c>
      <c r="D58" s="9">
        <v>4.3</v>
      </c>
      <c r="E58" s="76" t="s">
        <v>6</v>
      </c>
      <c r="F58" s="69"/>
      <c r="G58" s="70">
        <f t="shared" si="0"/>
        <v>0</v>
      </c>
      <c r="H58" s="70">
        <f t="shared" si="1"/>
        <v>0</v>
      </c>
      <c r="I58" s="4"/>
      <c r="J58" s="376"/>
      <c r="K58" s="72"/>
    </row>
    <row r="59" spans="1:12" ht="15.75" thickBot="1" x14ac:dyDescent="0.3">
      <c r="A59" s="361"/>
      <c r="B59" s="363"/>
      <c r="C59" s="36" t="s">
        <v>284</v>
      </c>
      <c r="D59" s="9">
        <v>3.4</v>
      </c>
      <c r="E59" s="76" t="s">
        <v>6</v>
      </c>
      <c r="F59" s="69"/>
      <c r="G59" s="70">
        <f t="shared" si="0"/>
        <v>0</v>
      </c>
      <c r="H59" s="70">
        <f t="shared" si="1"/>
        <v>0</v>
      </c>
      <c r="I59" s="4"/>
      <c r="J59" s="376"/>
    </row>
    <row r="60" spans="1:12" ht="15.75" thickBot="1" x14ac:dyDescent="0.3">
      <c r="A60" s="361"/>
      <c r="B60" s="363"/>
      <c r="C60" s="36" t="s">
        <v>285</v>
      </c>
      <c r="D60" s="9">
        <v>2.21</v>
      </c>
      <c r="E60" s="76" t="s">
        <v>6</v>
      </c>
      <c r="F60" s="283"/>
      <c r="G60" s="209">
        <f t="shared" ref="G60" si="2">D60*F60</f>
        <v>0</v>
      </c>
      <c r="H60" s="210">
        <f t="shared" ref="H60" si="3">G60*1.21</f>
        <v>0</v>
      </c>
      <c r="I60" s="4"/>
      <c r="J60" s="376"/>
    </row>
    <row r="61" spans="1:12" ht="15.75" thickBot="1" x14ac:dyDescent="0.3">
      <c r="A61" s="361"/>
      <c r="B61" s="364"/>
      <c r="C61" s="118" t="s">
        <v>35</v>
      </c>
      <c r="D61" s="11">
        <v>14.2</v>
      </c>
      <c r="E61" s="19" t="s">
        <v>6</v>
      </c>
      <c r="F61" s="73"/>
      <c r="G61" s="74">
        <f t="shared" si="0"/>
        <v>0</v>
      </c>
      <c r="H61" s="75">
        <f t="shared" si="1"/>
        <v>0</v>
      </c>
      <c r="I61" s="3"/>
      <c r="J61" s="376"/>
    </row>
    <row r="62" spans="1:12" ht="15" customHeight="1" thickBot="1" x14ac:dyDescent="0.3">
      <c r="A62" s="361"/>
      <c r="B62" s="362" t="s">
        <v>149</v>
      </c>
      <c r="C62" s="102" t="s">
        <v>34</v>
      </c>
      <c r="D62" s="7">
        <v>148.34</v>
      </c>
      <c r="E62" s="16" t="s">
        <v>6</v>
      </c>
      <c r="F62" s="54"/>
      <c r="G62" s="119">
        <f t="shared" si="0"/>
        <v>0</v>
      </c>
      <c r="H62" s="119">
        <f t="shared" si="1"/>
        <v>0</v>
      </c>
      <c r="I62" s="1"/>
      <c r="J62" s="375">
        <f>SUM(G62:G67)</f>
        <v>0</v>
      </c>
    </row>
    <row r="63" spans="1:12" ht="15.75" thickBot="1" x14ac:dyDescent="0.3">
      <c r="A63" s="361"/>
      <c r="B63" s="363"/>
      <c r="C63" s="365" t="s">
        <v>152</v>
      </c>
      <c r="D63" s="8">
        <v>89.35</v>
      </c>
      <c r="E63" s="96" t="s">
        <v>23</v>
      </c>
      <c r="F63" s="53"/>
      <c r="G63" s="44">
        <f t="shared" si="0"/>
        <v>0</v>
      </c>
      <c r="H63" s="44">
        <f t="shared" si="1"/>
        <v>0</v>
      </c>
      <c r="I63" s="2" t="s">
        <v>154</v>
      </c>
      <c r="J63" s="376"/>
    </row>
    <row r="64" spans="1:12" ht="15.75" thickBot="1" x14ac:dyDescent="0.3">
      <c r="A64" s="361"/>
      <c r="B64" s="363"/>
      <c r="C64" s="366"/>
      <c r="D64" s="8">
        <v>55.3</v>
      </c>
      <c r="E64" s="22" t="s">
        <v>12</v>
      </c>
      <c r="F64" s="53"/>
      <c r="G64" s="44">
        <f t="shared" si="0"/>
        <v>0</v>
      </c>
      <c r="H64" s="44">
        <f t="shared" si="1"/>
        <v>0</v>
      </c>
      <c r="I64" s="2" t="s">
        <v>155</v>
      </c>
      <c r="J64" s="376"/>
    </row>
    <row r="65" spans="1:11" ht="15.75" thickBot="1" x14ac:dyDescent="0.3">
      <c r="A65" s="361"/>
      <c r="B65" s="363"/>
      <c r="C65" s="120" t="s">
        <v>19</v>
      </c>
      <c r="D65" s="8">
        <v>2.04</v>
      </c>
      <c r="E65" s="18" t="s">
        <v>6</v>
      </c>
      <c r="F65" s="53"/>
      <c r="G65" s="44">
        <f t="shared" si="0"/>
        <v>0</v>
      </c>
      <c r="H65" s="44">
        <f t="shared" si="1"/>
        <v>0</v>
      </c>
      <c r="I65" s="2"/>
      <c r="J65" s="376"/>
    </row>
    <row r="66" spans="1:11" ht="15.75" thickBot="1" x14ac:dyDescent="0.3">
      <c r="A66" s="361"/>
      <c r="B66" s="363"/>
      <c r="C66" s="120" t="s">
        <v>10</v>
      </c>
      <c r="D66" s="8">
        <v>16.89</v>
      </c>
      <c r="E66" s="18" t="s">
        <v>6</v>
      </c>
      <c r="F66" s="53"/>
      <c r="G66" s="44">
        <f t="shared" si="0"/>
        <v>0</v>
      </c>
      <c r="H66" s="44">
        <f t="shared" si="1"/>
        <v>0</v>
      </c>
      <c r="I66" s="2" t="s">
        <v>156</v>
      </c>
      <c r="J66" s="376"/>
    </row>
    <row r="67" spans="1:11" ht="15.75" thickBot="1" x14ac:dyDescent="0.3">
      <c r="A67" s="361"/>
      <c r="B67" s="364"/>
      <c r="C67" s="118" t="s">
        <v>153</v>
      </c>
      <c r="D67" s="11">
        <v>14.73</v>
      </c>
      <c r="E67" s="19" t="s">
        <v>6</v>
      </c>
      <c r="F67" s="57"/>
      <c r="G67" s="121">
        <f t="shared" si="0"/>
        <v>0</v>
      </c>
      <c r="H67" s="121">
        <f t="shared" si="1"/>
        <v>0</v>
      </c>
      <c r="I67" s="3" t="s">
        <v>157</v>
      </c>
      <c r="J67" s="376"/>
    </row>
    <row r="68" spans="1:11" ht="30" customHeight="1" thickBot="1" x14ac:dyDescent="0.3">
      <c r="A68" s="361"/>
      <c r="B68" s="71" t="s">
        <v>160</v>
      </c>
      <c r="C68" s="279" t="s">
        <v>158</v>
      </c>
      <c r="D68" s="280">
        <v>61.7</v>
      </c>
      <c r="E68" s="281" t="s">
        <v>23</v>
      </c>
      <c r="F68" s="282"/>
      <c r="G68" s="278">
        <f t="shared" si="0"/>
        <v>0</v>
      </c>
      <c r="H68" s="278">
        <f t="shared" si="1"/>
        <v>0</v>
      </c>
      <c r="I68" s="277" t="s">
        <v>159</v>
      </c>
      <c r="J68" s="200">
        <f>G68</f>
        <v>0</v>
      </c>
    </row>
    <row r="69" spans="1:11" ht="30" customHeight="1" thickBot="1" x14ac:dyDescent="0.3">
      <c r="A69" s="361"/>
      <c r="B69" s="71" t="s">
        <v>196</v>
      </c>
      <c r="C69" s="270" t="s">
        <v>36</v>
      </c>
      <c r="D69" s="227">
        <v>34.200000000000003</v>
      </c>
      <c r="E69" s="271" t="s">
        <v>12</v>
      </c>
      <c r="F69" s="272"/>
      <c r="G69" s="229">
        <f t="shared" si="0"/>
        <v>0</v>
      </c>
      <c r="H69" s="229">
        <f t="shared" si="1"/>
        <v>0</v>
      </c>
      <c r="I69" s="273"/>
      <c r="J69" s="200">
        <f>G69</f>
        <v>0</v>
      </c>
    </row>
    <row r="70" spans="1:11" ht="15.75" thickBot="1" x14ac:dyDescent="0.3">
      <c r="A70" s="361"/>
      <c r="B70" s="71"/>
      <c r="C70" s="373" t="s">
        <v>34</v>
      </c>
      <c r="D70" s="10">
        <v>21</v>
      </c>
      <c r="E70" s="17" t="s">
        <v>6</v>
      </c>
      <c r="F70" s="69"/>
      <c r="G70" s="70">
        <f t="shared" si="0"/>
        <v>0</v>
      </c>
      <c r="H70" s="70">
        <f t="shared" si="1"/>
        <v>0</v>
      </c>
      <c r="I70" s="5"/>
      <c r="J70" s="375">
        <f>SUM(G70:G76)</f>
        <v>0</v>
      </c>
    </row>
    <row r="71" spans="1:11" ht="15.75" thickBot="1" x14ac:dyDescent="0.3">
      <c r="A71" s="361"/>
      <c r="B71" s="367" t="s">
        <v>52</v>
      </c>
      <c r="C71" s="374"/>
      <c r="D71" s="10">
        <v>40</v>
      </c>
      <c r="E71" s="31" t="s">
        <v>12</v>
      </c>
      <c r="F71" s="69"/>
      <c r="G71" s="70">
        <f t="shared" si="0"/>
        <v>0</v>
      </c>
      <c r="H71" s="70">
        <f t="shared" si="1"/>
        <v>0</v>
      </c>
      <c r="I71" s="5"/>
      <c r="J71" s="376"/>
    </row>
    <row r="72" spans="1:11" ht="15.75" thickBot="1" x14ac:dyDescent="0.3">
      <c r="A72" s="361"/>
      <c r="B72" s="363"/>
      <c r="C72" s="6" t="s">
        <v>35</v>
      </c>
      <c r="D72" s="8">
        <v>14</v>
      </c>
      <c r="E72" s="22" t="s">
        <v>12</v>
      </c>
      <c r="F72" s="69"/>
      <c r="G72" s="70">
        <f t="shared" si="0"/>
        <v>0</v>
      </c>
      <c r="H72" s="70">
        <f t="shared" si="1"/>
        <v>0</v>
      </c>
      <c r="I72" s="2"/>
      <c r="J72" s="376"/>
    </row>
    <row r="73" spans="1:11" ht="15.75" thickBot="1" x14ac:dyDescent="0.3">
      <c r="A73" s="361"/>
      <c r="B73" s="363"/>
      <c r="C73" s="6" t="s">
        <v>13</v>
      </c>
      <c r="D73" s="8">
        <v>50.7</v>
      </c>
      <c r="E73" s="18" t="s">
        <v>6</v>
      </c>
      <c r="F73" s="69"/>
      <c r="G73" s="70">
        <f t="shared" si="0"/>
        <v>0</v>
      </c>
      <c r="H73" s="70">
        <f t="shared" si="1"/>
        <v>0</v>
      </c>
      <c r="I73" s="2" t="s">
        <v>45</v>
      </c>
      <c r="J73" s="376"/>
    </row>
    <row r="74" spans="1:11" ht="15.75" thickBot="1" x14ac:dyDescent="0.3">
      <c r="A74" s="361"/>
      <c r="B74" s="363"/>
      <c r="C74" s="6" t="s">
        <v>38</v>
      </c>
      <c r="D74" s="8">
        <v>4.5999999999999996</v>
      </c>
      <c r="E74" s="18" t="s">
        <v>6</v>
      </c>
      <c r="F74" s="69"/>
      <c r="G74" s="70">
        <f t="shared" si="0"/>
        <v>0</v>
      </c>
      <c r="H74" s="70">
        <f t="shared" si="1"/>
        <v>0</v>
      </c>
      <c r="I74" s="2"/>
      <c r="J74" s="376"/>
      <c r="K74" s="72"/>
    </row>
    <row r="75" spans="1:11" ht="15.75" thickBot="1" x14ac:dyDescent="0.3">
      <c r="A75" s="361"/>
      <c r="B75" s="363"/>
      <c r="C75" s="6" t="s">
        <v>38</v>
      </c>
      <c r="D75" s="8">
        <v>17.3</v>
      </c>
      <c r="E75" s="22" t="s">
        <v>12</v>
      </c>
      <c r="F75" s="69"/>
      <c r="G75" s="70">
        <f t="shared" si="0"/>
        <v>0</v>
      </c>
      <c r="H75" s="70">
        <f t="shared" si="1"/>
        <v>0</v>
      </c>
      <c r="I75" s="2"/>
      <c r="J75" s="376"/>
    </row>
    <row r="76" spans="1:11" ht="15.75" thickBot="1" x14ac:dyDescent="0.3">
      <c r="A76" s="361"/>
      <c r="B76" s="364"/>
      <c r="C76" s="37" t="s">
        <v>36</v>
      </c>
      <c r="D76" s="11">
        <v>49.2</v>
      </c>
      <c r="E76" s="99" t="s">
        <v>23</v>
      </c>
      <c r="F76" s="73"/>
      <c r="G76" s="74">
        <f t="shared" si="0"/>
        <v>0</v>
      </c>
      <c r="H76" s="75">
        <f t="shared" si="1"/>
        <v>0</v>
      </c>
      <c r="I76" s="3"/>
      <c r="J76" s="376"/>
    </row>
    <row r="77" spans="1:11" ht="15.75" thickBot="1" x14ac:dyDescent="0.3">
      <c r="A77" s="361"/>
      <c r="B77" s="362" t="s">
        <v>163</v>
      </c>
      <c r="C77" s="102" t="s">
        <v>288</v>
      </c>
      <c r="D77" s="7">
        <v>32</v>
      </c>
      <c r="E77" s="16" t="s">
        <v>6</v>
      </c>
      <c r="F77" s="54"/>
      <c r="G77" s="70">
        <f t="shared" si="0"/>
        <v>0</v>
      </c>
      <c r="H77" s="70">
        <f t="shared" si="1"/>
        <v>0</v>
      </c>
      <c r="I77" s="358" t="s">
        <v>194</v>
      </c>
      <c r="J77" s="375">
        <f>SUM(G77:G91)</f>
        <v>0</v>
      </c>
    </row>
    <row r="78" spans="1:11" ht="15.75" thickBot="1" x14ac:dyDescent="0.3">
      <c r="A78" s="361"/>
      <c r="B78" s="367"/>
      <c r="C78" s="137" t="s">
        <v>289</v>
      </c>
      <c r="D78" s="10">
        <v>152</v>
      </c>
      <c r="E78" s="17" t="s">
        <v>6</v>
      </c>
      <c r="F78" s="69"/>
      <c r="G78" s="70">
        <f t="shared" si="0"/>
        <v>0</v>
      </c>
      <c r="H78" s="70">
        <f t="shared" si="1"/>
        <v>0</v>
      </c>
      <c r="I78" s="359"/>
      <c r="J78" s="375"/>
    </row>
    <row r="79" spans="1:11" ht="15.75" thickBot="1" x14ac:dyDescent="0.3">
      <c r="A79" s="361"/>
      <c r="B79" s="367"/>
      <c r="C79" s="137" t="s">
        <v>290</v>
      </c>
      <c r="D79" s="10">
        <v>30.5</v>
      </c>
      <c r="E79" s="17" t="s">
        <v>6</v>
      </c>
      <c r="F79" s="69"/>
      <c r="G79" s="70">
        <f t="shared" si="0"/>
        <v>0</v>
      </c>
      <c r="H79" s="70">
        <f t="shared" si="1"/>
        <v>0</v>
      </c>
      <c r="I79" s="359"/>
      <c r="J79" s="375"/>
    </row>
    <row r="80" spans="1:11" ht="15.75" thickBot="1" x14ac:dyDescent="0.3">
      <c r="A80" s="361"/>
      <c r="B80" s="367"/>
      <c r="C80" s="137" t="s">
        <v>291</v>
      </c>
      <c r="D80" s="10">
        <v>23.3</v>
      </c>
      <c r="E80" s="17" t="s">
        <v>6</v>
      </c>
      <c r="F80" s="69"/>
      <c r="G80" s="70">
        <f t="shared" si="0"/>
        <v>0</v>
      </c>
      <c r="H80" s="70">
        <f t="shared" si="1"/>
        <v>0</v>
      </c>
      <c r="I80" s="359"/>
      <c r="J80" s="375"/>
    </row>
    <row r="81" spans="1:11" ht="15.75" thickBot="1" x14ac:dyDescent="0.3">
      <c r="A81" s="361"/>
      <c r="B81" s="367"/>
      <c r="C81" s="137" t="s">
        <v>292</v>
      </c>
      <c r="D81" s="10">
        <v>35.4</v>
      </c>
      <c r="E81" s="17" t="s">
        <v>6</v>
      </c>
      <c r="F81" s="69"/>
      <c r="G81" s="70">
        <f t="shared" si="0"/>
        <v>0</v>
      </c>
      <c r="H81" s="70">
        <f t="shared" si="1"/>
        <v>0</v>
      </c>
      <c r="I81" s="359"/>
      <c r="J81" s="375"/>
    </row>
    <row r="82" spans="1:11" ht="15.75" thickBot="1" x14ac:dyDescent="0.3">
      <c r="A82" s="361"/>
      <c r="B82" s="367"/>
      <c r="C82" s="137" t="s">
        <v>35</v>
      </c>
      <c r="D82" s="10">
        <v>20</v>
      </c>
      <c r="E82" s="24" t="s">
        <v>12</v>
      </c>
      <c r="F82" s="69"/>
      <c r="G82" s="70">
        <f t="shared" si="0"/>
        <v>0</v>
      </c>
      <c r="H82" s="70">
        <f t="shared" si="1"/>
        <v>0</v>
      </c>
      <c r="I82" s="359"/>
      <c r="J82" s="375"/>
    </row>
    <row r="83" spans="1:11" ht="30.75" thickBot="1" x14ac:dyDescent="0.3">
      <c r="A83" s="361"/>
      <c r="B83" s="367"/>
      <c r="C83" s="285" t="s">
        <v>293</v>
      </c>
      <c r="D83" s="8">
        <v>158</v>
      </c>
      <c r="E83" s="276" t="s">
        <v>12</v>
      </c>
      <c r="F83" s="81"/>
      <c r="G83" s="82">
        <f t="shared" si="0"/>
        <v>0</v>
      </c>
      <c r="H83" s="208">
        <f t="shared" si="1"/>
        <v>0</v>
      </c>
      <c r="I83" s="359"/>
      <c r="J83" s="375"/>
    </row>
    <row r="84" spans="1:11" ht="15.75" thickBot="1" x14ac:dyDescent="0.3">
      <c r="A84" s="361"/>
      <c r="B84" s="367"/>
      <c r="C84" s="286" t="s">
        <v>294</v>
      </c>
      <c r="D84" s="9">
        <v>12.9</v>
      </c>
      <c r="E84" s="98" t="s">
        <v>23</v>
      </c>
      <c r="F84" s="53"/>
      <c r="G84" s="209">
        <f t="shared" si="0"/>
        <v>0</v>
      </c>
      <c r="H84" s="210">
        <f t="shared" si="1"/>
        <v>0</v>
      </c>
      <c r="I84" s="359"/>
      <c r="J84" s="375"/>
    </row>
    <row r="85" spans="1:11" ht="15.75" thickBot="1" x14ac:dyDescent="0.3">
      <c r="A85" s="361"/>
      <c r="B85" s="367"/>
      <c r="C85" s="286" t="s">
        <v>15</v>
      </c>
      <c r="D85" s="9">
        <v>15.9</v>
      </c>
      <c r="E85" s="20" t="s">
        <v>12</v>
      </c>
      <c r="F85" s="62"/>
      <c r="G85" s="209">
        <f t="shared" si="0"/>
        <v>0</v>
      </c>
      <c r="H85" s="210">
        <f t="shared" si="1"/>
        <v>0</v>
      </c>
      <c r="I85" s="359"/>
      <c r="J85" s="375"/>
    </row>
    <row r="86" spans="1:11" ht="15.75" thickBot="1" x14ac:dyDescent="0.3">
      <c r="A86" s="361"/>
      <c r="B86" s="367"/>
      <c r="C86" s="286" t="s">
        <v>34</v>
      </c>
      <c r="D86" s="9">
        <v>39.6</v>
      </c>
      <c r="E86" s="20" t="s">
        <v>12</v>
      </c>
      <c r="F86" s="62"/>
      <c r="G86" s="209">
        <f t="shared" si="0"/>
        <v>0</v>
      </c>
      <c r="H86" s="210">
        <f t="shared" si="1"/>
        <v>0</v>
      </c>
      <c r="I86" s="359"/>
      <c r="J86" s="375"/>
    </row>
    <row r="87" spans="1:11" ht="15.75" thickBot="1" x14ac:dyDescent="0.3">
      <c r="A87" s="361"/>
      <c r="B87" s="367"/>
      <c r="C87" s="286" t="s">
        <v>296</v>
      </c>
      <c r="D87" s="9">
        <v>95.7</v>
      </c>
      <c r="E87" s="98" t="s">
        <v>23</v>
      </c>
      <c r="F87" s="62"/>
      <c r="G87" s="209">
        <f t="shared" si="0"/>
        <v>0</v>
      </c>
      <c r="H87" s="210">
        <f t="shared" si="1"/>
        <v>0</v>
      </c>
      <c r="I87" s="359"/>
      <c r="J87" s="375"/>
    </row>
    <row r="88" spans="1:11" ht="30.75" thickBot="1" x14ac:dyDescent="0.3">
      <c r="A88" s="361"/>
      <c r="B88" s="367"/>
      <c r="C88" s="287" t="s">
        <v>297</v>
      </c>
      <c r="D88" s="9">
        <v>130.9</v>
      </c>
      <c r="E88" s="284" t="s">
        <v>12</v>
      </c>
      <c r="F88" s="255"/>
      <c r="G88" s="275">
        <f t="shared" si="0"/>
        <v>0</v>
      </c>
      <c r="H88" s="258">
        <f t="shared" si="1"/>
        <v>0</v>
      </c>
      <c r="I88" s="359"/>
      <c r="J88" s="375"/>
    </row>
    <row r="89" spans="1:11" ht="15.75" thickBot="1" x14ac:dyDescent="0.3">
      <c r="A89" s="361"/>
      <c r="B89" s="367"/>
      <c r="C89" s="286" t="s">
        <v>19</v>
      </c>
      <c r="D89" s="9">
        <v>4.5999999999999996</v>
      </c>
      <c r="E89" s="76" t="s">
        <v>6</v>
      </c>
      <c r="F89" s="62"/>
      <c r="G89" s="209">
        <f t="shared" si="0"/>
        <v>0</v>
      </c>
      <c r="H89" s="210">
        <f t="shared" si="1"/>
        <v>0</v>
      </c>
      <c r="I89" s="359"/>
      <c r="J89" s="375"/>
    </row>
    <row r="90" spans="1:11" ht="45.75" thickBot="1" x14ac:dyDescent="0.3">
      <c r="A90" s="361"/>
      <c r="B90" s="367"/>
      <c r="C90" s="288" t="s">
        <v>298</v>
      </c>
      <c r="D90" s="9">
        <v>33.799999999999997</v>
      </c>
      <c r="E90" s="274" t="s">
        <v>6</v>
      </c>
      <c r="F90" s="255"/>
      <c r="G90" s="275">
        <f t="shared" si="0"/>
        <v>0</v>
      </c>
      <c r="H90" s="258">
        <f t="shared" si="1"/>
        <v>0</v>
      </c>
      <c r="I90" s="359"/>
      <c r="J90" s="375"/>
    </row>
    <row r="91" spans="1:11" ht="15.75" thickBot="1" x14ac:dyDescent="0.3">
      <c r="A91" s="361"/>
      <c r="B91" s="368"/>
      <c r="C91" s="118" t="s">
        <v>35</v>
      </c>
      <c r="D91" s="11">
        <v>20</v>
      </c>
      <c r="E91" s="38" t="s">
        <v>12</v>
      </c>
      <c r="F91" s="57"/>
      <c r="G91" s="74">
        <f t="shared" si="0"/>
        <v>0</v>
      </c>
      <c r="H91" s="75">
        <f t="shared" si="1"/>
        <v>0</v>
      </c>
      <c r="I91" s="360"/>
      <c r="J91" s="376"/>
    </row>
    <row r="92" spans="1:11" ht="15" customHeight="1" thickBot="1" x14ac:dyDescent="0.3">
      <c r="A92" s="361" t="s">
        <v>175</v>
      </c>
      <c r="B92" s="362" t="s">
        <v>53</v>
      </c>
      <c r="C92" s="79" t="s">
        <v>15</v>
      </c>
      <c r="D92" s="10">
        <v>39.299999999999997</v>
      </c>
      <c r="E92" s="24" t="s">
        <v>12</v>
      </c>
      <c r="F92" s="69"/>
      <c r="G92" s="70">
        <f t="shared" si="0"/>
        <v>0</v>
      </c>
      <c r="H92" s="70">
        <f t="shared" si="1"/>
        <v>0</v>
      </c>
      <c r="I92" s="5"/>
      <c r="J92" s="375">
        <f>SUM(G92:G96)</f>
        <v>0</v>
      </c>
    </row>
    <row r="93" spans="1:11" ht="15.75" thickBot="1" x14ac:dyDescent="0.3">
      <c r="A93" s="361"/>
      <c r="B93" s="363"/>
      <c r="C93" s="6" t="s">
        <v>37</v>
      </c>
      <c r="D93" s="8">
        <v>87</v>
      </c>
      <c r="E93" s="18" t="s">
        <v>6</v>
      </c>
      <c r="F93" s="69"/>
      <c r="G93" s="70">
        <f t="shared" si="0"/>
        <v>0</v>
      </c>
      <c r="H93" s="70">
        <f t="shared" si="1"/>
        <v>0</v>
      </c>
      <c r="I93" s="2"/>
      <c r="J93" s="376"/>
    </row>
    <row r="94" spans="1:11" ht="15.75" thickBot="1" x14ac:dyDescent="0.3">
      <c r="A94" s="361"/>
      <c r="B94" s="363"/>
      <c r="C94" s="6" t="s">
        <v>13</v>
      </c>
      <c r="D94" s="8">
        <v>17.7</v>
      </c>
      <c r="E94" s="18" t="s">
        <v>6</v>
      </c>
      <c r="F94" s="69"/>
      <c r="G94" s="70">
        <f t="shared" si="0"/>
        <v>0</v>
      </c>
      <c r="H94" s="70">
        <f t="shared" si="1"/>
        <v>0</v>
      </c>
      <c r="I94" s="2" t="s">
        <v>43</v>
      </c>
      <c r="J94" s="376"/>
      <c r="K94" s="72"/>
    </row>
    <row r="95" spans="1:11" ht="15.75" thickBot="1" x14ac:dyDescent="0.3">
      <c r="A95" s="361"/>
      <c r="B95" s="363"/>
      <c r="C95" s="6" t="s">
        <v>40</v>
      </c>
      <c r="D95" s="8">
        <v>2.6</v>
      </c>
      <c r="E95" s="18" t="s">
        <v>6</v>
      </c>
      <c r="F95" s="69"/>
      <c r="G95" s="70">
        <f t="shared" si="0"/>
        <v>0</v>
      </c>
      <c r="H95" s="70">
        <f t="shared" si="1"/>
        <v>0</v>
      </c>
      <c r="I95" s="2"/>
      <c r="J95" s="376"/>
    </row>
    <row r="96" spans="1:11" ht="15.75" thickBot="1" x14ac:dyDescent="0.3">
      <c r="A96" s="361"/>
      <c r="B96" s="363"/>
      <c r="C96" s="36" t="s">
        <v>41</v>
      </c>
      <c r="D96" s="9">
        <v>296.5</v>
      </c>
      <c r="E96" s="20" t="s">
        <v>12</v>
      </c>
      <c r="F96" s="77"/>
      <c r="G96" s="78">
        <f t="shared" si="0"/>
        <v>0</v>
      </c>
      <c r="H96" s="78">
        <f t="shared" si="1"/>
        <v>0</v>
      </c>
      <c r="I96" s="87"/>
      <c r="J96" s="376"/>
    </row>
    <row r="97" spans="1:11" ht="15.75" thickBot="1" x14ac:dyDescent="0.3">
      <c r="A97" s="361"/>
      <c r="B97" s="362" t="s">
        <v>54</v>
      </c>
      <c r="C97" s="35" t="s">
        <v>34</v>
      </c>
      <c r="D97" s="7">
        <v>58.7</v>
      </c>
      <c r="E97" s="21" t="s">
        <v>12</v>
      </c>
      <c r="F97" s="85"/>
      <c r="G97" s="86">
        <f t="shared" si="0"/>
        <v>0</v>
      </c>
      <c r="H97" s="86">
        <f t="shared" si="1"/>
        <v>0</v>
      </c>
      <c r="I97" s="1"/>
      <c r="J97" s="375">
        <f>SUM(G97:G99)</f>
        <v>0</v>
      </c>
    </row>
    <row r="98" spans="1:11" ht="15.75" thickBot="1" x14ac:dyDescent="0.3">
      <c r="A98" s="361"/>
      <c r="B98" s="363"/>
      <c r="C98" s="79" t="s">
        <v>13</v>
      </c>
      <c r="D98" s="10">
        <v>12.3</v>
      </c>
      <c r="E98" s="17" t="s">
        <v>6</v>
      </c>
      <c r="F98" s="69"/>
      <c r="G98" s="70">
        <f t="shared" si="0"/>
        <v>0</v>
      </c>
      <c r="H98" s="70">
        <f t="shared" si="1"/>
        <v>0</v>
      </c>
      <c r="I98" s="5" t="s">
        <v>44</v>
      </c>
      <c r="J98" s="376"/>
      <c r="K98" s="72"/>
    </row>
    <row r="99" spans="1:11" ht="15.75" thickBot="1" x14ac:dyDescent="0.3">
      <c r="A99" s="361"/>
      <c r="B99" s="364"/>
      <c r="C99" s="37" t="s">
        <v>299</v>
      </c>
      <c r="D99" s="11">
        <v>153.4</v>
      </c>
      <c r="E99" s="23" t="s">
        <v>12</v>
      </c>
      <c r="F99" s="83"/>
      <c r="G99" s="84">
        <f t="shared" si="0"/>
        <v>0</v>
      </c>
      <c r="H99" s="84">
        <f t="shared" si="1"/>
        <v>0</v>
      </c>
      <c r="I99" s="29"/>
      <c r="J99" s="376"/>
    </row>
    <row r="100" spans="1:11" ht="15.75" thickBot="1" x14ac:dyDescent="0.3">
      <c r="A100" s="361"/>
      <c r="B100" s="362" t="s">
        <v>242</v>
      </c>
      <c r="C100" s="212" t="s">
        <v>236</v>
      </c>
      <c r="D100" s="14">
        <v>115.92</v>
      </c>
      <c r="E100" s="213" t="s">
        <v>237</v>
      </c>
      <c r="F100" s="85"/>
      <c r="G100" s="86">
        <f t="shared" si="0"/>
        <v>0</v>
      </c>
      <c r="H100" s="219">
        <f t="shared" si="1"/>
        <v>0</v>
      </c>
      <c r="I100" s="1" t="s">
        <v>240</v>
      </c>
      <c r="J100" s="380">
        <f>SUM(G100:G109)</f>
        <v>0</v>
      </c>
    </row>
    <row r="101" spans="1:11" ht="15.75" thickBot="1" x14ac:dyDescent="0.3">
      <c r="A101" s="361"/>
      <c r="B101" s="367"/>
      <c r="C101" s="214" t="s">
        <v>152</v>
      </c>
      <c r="D101" s="80">
        <v>52.86</v>
      </c>
      <c r="E101" s="96" t="s">
        <v>23</v>
      </c>
      <c r="F101" s="81"/>
      <c r="G101" s="82">
        <f t="shared" si="0"/>
        <v>0</v>
      </c>
      <c r="H101" s="208">
        <f t="shared" si="1"/>
        <v>0</v>
      </c>
      <c r="I101" s="2" t="s">
        <v>11</v>
      </c>
      <c r="J101" s="381"/>
    </row>
    <row r="102" spans="1:11" ht="15.75" thickBot="1" x14ac:dyDescent="0.3">
      <c r="A102" s="361"/>
      <c r="B102" s="367"/>
      <c r="C102" s="214" t="s">
        <v>238</v>
      </c>
      <c r="D102" s="80">
        <v>9.69</v>
      </c>
      <c r="E102" s="215" t="s">
        <v>237</v>
      </c>
      <c r="F102" s="81"/>
      <c r="G102" s="82">
        <f t="shared" si="0"/>
        <v>0</v>
      </c>
      <c r="H102" s="208">
        <f t="shared" si="1"/>
        <v>0</v>
      </c>
      <c r="I102" s="2"/>
      <c r="J102" s="381"/>
    </row>
    <row r="103" spans="1:11" ht="15.75" thickBot="1" x14ac:dyDescent="0.3">
      <c r="A103" s="361"/>
      <c r="B103" s="367"/>
      <c r="C103" s="214" t="s">
        <v>161</v>
      </c>
      <c r="D103" s="39">
        <v>8</v>
      </c>
      <c r="E103" s="215" t="s">
        <v>237</v>
      </c>
      <c r="F103" s="81"/>
      <c r="G103" s="82">
        <f t="shared" si="0"/>
        <v>0</v>
      </c>
      <c r="H103" s="208">
        <f t="shared" si="1"/>
        <v>0</v>
      </c>
      <c r="I103" s="2"/>
      <c r="J103" s="381"/>
    </row>
    <row r="104" spans="1:11" ht="15.75" thickBot="1" x14ac:dyDescent="0.3">
      <c r="A104" s="361"/>
      <c r="B104" s="367"/>
      <c r="C104" s="214" t="s">
        <v>35</v>
      </c>
      <c r="D104" s="80">
        <v>14.44</v>
      </c>
      <c r="E104" s="215" t="s">
        <v>237</v>
      </c>
      <c r="F104" s="81"/>
      <c r="G104" s="82">
        <f t="shared" si="0"/>
        <v>0</v>
      </c>
      <c r="H104" s="208">
        <f t="shared" si="1"/>
        <v>0</v>
      </c>
      <c r="I104" s="2"/>
      <c r="J104" s="381"/>
    </row>
    <row r="105" spans="1:11" ht="15.75" thickBot="1" x14ac:dyDescent="0.3">
      <c r="A105" s="361"/>
      <c r="B105" s="367"/>
      <c r="C105" s="214" t="s">
        <v>162</v>
      </c>
      <c r="D105" s="80">
        <v>9.74</v>
      </c>
      <c r="E105" s="18" t="s">
        <v>6</v>
      </c>
      <c r="F105" s="81"/>
      <c r="G105" s="82">
        <f t="shared" si="0"/>
        <v>0</v>
      </c>
      <c r="H105" s="208">
        <f t="shared" si="1"/>
        <v>0</v>
      </c>
      <c r="I105" s="2" t="s">
        <v>241</v>
      </c>
      <c r="J105" s="381"/>
    </row>
    <row r="106" spans="1:11" ht="15.75" thickBot="1" x14ac:dyDescent="0.3">
      <c r="A106" s="361"/>
      <c r="B106" s="367"/>
      <c r="C106" s="214" t="s">
        <v>239</v>
      </c>
      <c r="D106" s="80">
        <v>74.34</v>
      </c>
      <c r="E106" s="215" t="s">
        <v>237</v>
      </c>
      <c r="F106" s="81"/>
      <c r="G106" s="82">
        <f t="shared" si="0"/>
        <v>0</v>
      </c>
      <c r="H106" s="208">
        <f t="shared" si="1"/>
        <v>0</v>
      </c>
      <c r="I106" s="2"/>
      <c r="J106" s="381"/>
    </row>
    <row r="107" spans="1:11" ht="15.75" thickBot="1" x14ac:dyDescent="0.3">
      <c r="A107" s="361"/>
      <c r="B107" s="367"/>
      <c r="C107" s="214" t="s">
        <v>168</v>
      </c>
      <c r="D107" s="80">
        <v>6.25</v>
      </c>
      <c r="E107" s="215" t="s">
        <v>237</v>
      </c>
      <c r="F107" s="81"/>
      <c r="G107" s="82">
        <f t="shared" si="0"/>
        <v>0</v>
      </c>
      <c r="H107" s="208">
        <f t="shared" si="1"/>
        <v>0</v>
      </c>
      <c r="I107" s="2"/>
      <c r="J107" s="381"/>
    </row>
    <row r="108" spans="1:11" ht="15.75" thickBot="1" x14ac:dyDescent="0.3">
      <c r="A108" s="361"/>
      <c r="B108" s="367"/>
      <c r="C108" s="214" t="s">
        <v>167</v>
      </c>
      <c r="D108" s="80">
        <v>8.23</v>
      </c>
      <c r="E108" s="18" t="s">
        <v>6</v>
      </c>
      <c r="F108" s="81"/>
      <c r="G108" s="82">
        <f t="shared" si="0"/>
        <v>0</v>
      </c>
      <c r="H108" s="208">
        <f t="shared" si="1"/>
        <v>0</v>
      </c>
      <c r="I108" s="2" t="s">
        <v>241</v>
      </c>
      <c r="J108" s="381"/>
    </row>
    <row r="109" spans="1:11" ht="15.75" thickBot="1" x14ac:dyDescent="0.3">
      <c r="A109" s="361"/>
      <c r="B109" s="368"/>
      <c r="C109" s="216" t="s">
        <v>35</v>
      </c>
      <c r="D109" s="217">
        <v>14.44</v>
      </c>
      <c r="E109" s="218" t="s">
        <v>237</v>
      </c>
      <c r="F109" s="73"/>
      <c r="G109" s="74">
        <f t="shared" si="0"/>
        <v>0</v>
      </c>
      <c r="H109" s="75">
        <f t="shared" si="1"/>
        <v>0</v>
      </c>
      <c r="I109" s="3"/>
      <c r="J109" s="382"/>
    </row>
    <row r="110" spans="1:11" ht="15.75" thickBot="1" x14ac:dyDescent="0.3">
      <c r="A110" s="361"/>
      <c r="B110" s="362" t="s">
        <v>151</v>
      </c>
      <c r="C110" s="102" t="s">
        <v>165</v>
      </c>
      <c r="D110" s="7">
        <v>46.2</v>
      </c>
      <c r="E110" s="21" t="s">
        <v>12</v>
      </c>
      <c r="F110" s="54"/>
      <c r="G110" s="119">
        <f t="shared" si="0"/>
        <v>0</v>
      </c>
      <c r="H110" s="119">
        <f t="shared" si="1"/>
        <v>0</v>
      </c>
      <c r="I110" s="1"/>
      <c r="J110" s="375">
        <f>SUM(G110:G116)</f>
        <v>0</v>
      </c>
    </row>
    <row r="111" spans="1:11" ht="15.75" thickBot="1" x14ac:dyDescent="0.3">
      <c r="A111" s="361"/>
      <c r="B111" s="367"/>
      <c r="C111" s="120" t="s">
        <v>165</v>
      </c>
      <c r="D111" s="8">
        <v>22.2</v>
      </c>
      <c r="E111" s="22" t="s">
        <v>12</v>
      </c>
      <c r="F111" s="53"/>
      <c r="G111" s="44">
        <f t="shared" si="0"/>
        <v>0</v>
      </c>
      <c r="H111" s="44">
        <f t="shared" si="1"/>
        <v>0</v>
      </c>
      <c r="I111" s="2"/>
      <c r="J111" s="376"/>
    </row>
    <row r="112" spans="1:11" ht="15.75" thickBot="1" x14ac:dyDescent="0.3">
      <c r="A112" s="361"/>
      <c r="B112" s="367"/>
      <c r="C112" s="120" t="s">
        <v>166</v>
      </c>
      <c r="D112" s="8">
        <v>4.1399999999999997</v>
      </c>
      <c r="E112" s="22" t="s">
        <v>12</v>
      </c>
      <c r="F112" s="53"/>
      <c r="G112" s="44">
        <f t="shared" si="0"/>
        <v>0</v>
      </c>
      <c r="H112" s="44">
        <f t="shared" si="1"/>
        <v>0</v>
      </c>
      <c r="I112" s="2" t="s">
        <v>228</v>
      </c>
      <c r="J112" s="376"/>
    </row>
    <row r="113" spans="1:11" ht="15.75" thickBot="1" x14ac:dyDescent="0.3">
      <c r="A113" s="361"/>
      <c r="B113" s="367"/>
      <c r="C113" s="120" t="s">
        <v>167</v>
      </c>
      <c r="D113" s="8">
        <v>7</v>
      </c>
      <c r="E113" s="18" t="s">
        <v>6</v>
      </c>
      <c r="F113" s="53"/>
      <c r="G113" s="44">
        <f t="shared" si="0"/>
        <v>0</v>
      </c>
      <c r="H113" s="44">
        <f t="shared" si="1"/>
        <v>0</v>
      </c>
      <c r="I113" s="2" t="s">
        <v>229</v>
      </c>
      <c r="J113" s="376"/>
    </row>
    <row r="114" spans="1:11" ht="15.75" thickBot="1" x14ac:dyDescent="0.3">
      <c r="A114" s="361"/>
      <c r="B114" s="367"/>
      <c r="C114" s="120" t="s">
        <v>168</v>
      </c>
      <c r="D114" s="8">
        <v>11.4</v>
      </c>
      <c r="E114" s="22" t="s">
        <v>12</v>
      </c>
      <c r="F114" s="53"/>
      <c r="G114" s="44">
        <f t="shared" si="0"/>
        <v>0</v>
      </c>
      <c r="H114" s="44">
        <f t="shared" si="1"/>
        <v>0</v>
      </c>
      <c r="I114" s="2"/>
      <c r="J114" s="376"/>
    </row>
    <row r="115" spans="1:11" ht="15.75" thickBot="1" x14ac:dyDescent="0.3">
      <c r="A115" s="361"/>
      <c r="B115" s="367"/>
      <c r="C115" s="120" t="s">
        <v>169</v>
      </c>
      <c r="D115" s="8">
        <v>11.25</v>
      </c>
      <c r="E115" s="22" t="s">
        <v>12</v>
      </c>
      <c r="F115" s="53"/>
      <c r="G115" s="44">
        <f t="shared" si="0"/>
        <v>0</v>
      </c>
      <c r="H115" s="44">
        <f t="shared" si="1"/>
        <v>0</v>
      </c>
      <c r="I115" s="2"/>
      <c r="J115" s="376"/>
    </row>
    <row r="116" spans="1:11" ht="15.75" thickBot="1" x14ac:dyDescent="0.3">
      <c r="A116" s="361"/>
      <c r="B116" s="368"/>
      <c r="C116" s="118" t="s">
        <v>170</v>
      </c>
      <c r="D116" s="11">
        <v>23.76</v>
      </c>
      <c r="E116" s="19" t="s">
        <v>6</v>
      </c>
      <c r="F116" s="57"/>
      <c r="G116" s="121">
        <f t="shared" si="0"/>
        <v>0</v>
      </c>
      <c r="H116" s="121">
        <f t="shared" si="1"/>
        <v>0</v>
      </c>
      <c r="I116" s="3"/>
      <c r="J116" s="376"/>
    </row>
    <row r="117" spans="1:11" ht="15.75" thickBot="1" x14ac:dyDescent="0.3">
      <c r="A117" s="369" t="s">
        <v>176</v>
      </c>
      <c r="B117" s="362" t="s">
        <v>55</v>
      </c>
      <c r="C117" s="79" t="s">
        <v>8</v>
      </c>
      <c r="D117" s="10">
        <v>53</v>
      </c>
      <c r="E117" s="17" t="s">
        <v>6</v>
      </c>
      <c r="F117" s="69"/>
      <c r="G117" s="70">
        <f t="shared" si="0"/>
        <v>0</v>
      </c>
      <c r="H117" s="70">
        <f t="shared" si="1"/>
        <v>0</v>
      </c>
      <c r="I117" s="5"/>
      <c r="J117" s="375">
        <f>SUM(G117:G123)</f>
        <v>0</v>
      </c>
    </row>
    <row r="118" spans="1:11" ht="15.75" thickBot="1" x14ac:dyDescent="0.3">
      <c r="A118" s="369"/>
      <c r="B118" s="363"/>
      <c r="C118" s="93" t="s">
        <v>30</v>
      </c>
      <c r="D118" s="8">
        <v>50</v>
      </c>
      <c r="E118" s="25" t="s">
        <v>12</v>
      </c>
      <c r="F118" s="69"/>
      <c r="G118" s="70">
        <f t="shared" si="0"/>
        <v>0</v>
      </c>
      <c r="H118" s="70">
        <f t="shared" si="1"/>
        <v>0</v>
      </c>
      <c r="I118" s="2"/>
      <c r="J118" s="376"/>
    </row>
    <row r="119" spans="1:11" ht="15.75" thickBot="1" x14ac:dyDescent="0.3">
      <c r="A119" s="369"/>
      <c r="B119" s="363"/>
      <c r="C119" s="370" t="s">
        <v>171</v>
      </c>
      <c r="D119" s="8">
        <v>83</v>
      </c>
      <c r="E119" s="25" t="s">
        <v>12</v>
      </c>
      <c r="F119" s="69"/>
      <c r="G119" s="70">
        <f t="shared" si="0"/>
        <v>0</v>
      </c>
      <c r="H119" s="70">
        <f t="shared" si="1"/>
        <v>0</v>
      </c>
      <c r="I119" s="2"/>
      <c r="J119" s="376"/>
    </row>
    <row r="120" spans="1:11" ht="15.75" thickBot="1" x14ac:dyDescent="0.3">
      <c r="A120" s="369"/>
      <c r="B120" s="363"/>
      <c r="C120" s="371"/>
      <c r="D120" s="8">
        <v>47</v>
      </c>
      <c r="E120" s="96" t="s">
        <v>23</v>
      </c>
      <c r="F120" s="69"/>
      <c r="G120" s="70">
        <f t="shared" si="0"/>
        <v>0</v>
      </c>
      <c r="H120" s="70">
        <f t="shared" si="1"/>
        <v>0</v>
      </c>
      <c r="I120" s="28"/>
      <c r="J120" s="376"/>
      <c r="K120" s="72"/>
    </row>
    <row r="121" spans="1:11" ht="15.6" customHeight="1" thickBot="1" x14ac:dyDescent="0.3">
      <c r="A121" s="369"/>
      <c r="B121" s="363"/>
      <c r="C121" s="6" t="s">
        <v>13</v>
      </c>
      <c r="D121" s="8">
        <v>20</v>
      </c>
      <c r="E121" s="18" t="s">
        <v>6</v>
      </c>
      <c r="F121" s="69"/>
      <c r="G121" s="70">
        <f t="shared" si="0"/>
        <v>0</v>
      </c>
      <c r="H121" s="70">
        <f t="shared" si="1"/>
        <v>0</v>
      </c>
      <c r="I121" s="2" t="s">
        <v>43</v>
      </c>
      <c r="J121" s="376"/>
    </row>
    <row r="122" spans="1:11" ht="15.75" thickBot="1" x14ac:dyDescent="0.3">
      <c r="A122" s="369"/>
      <c r="B122" s="363"/>
      <c r="C122" s="36" t="s">
        <v>19</v>
      </c>
      <c r="D122" s="9">
        <v>2</v>
      </c>
      <c r="E122" s="100" t="s">
        <v>23</v>
      </c>
      <c r="F122" s="69"/>
      <c r="G122" s="70">
        <f t="shared" si="0"/>
        <v>0</v>
      </c>
      <c r="H122" s="70">
        <f t="shared" si="1"/>
        <v>0</v>
      </c>
      <c r="I122" s="4"/>
      <c r="J122" s="376"/>
    </row>
    <row r="123" spans="1:11" ht="15.75" thickBot="1" x14ac:dyDescent="0.3">
      <c r="A123" s="369"/>
      <c r="B123" s="364"/>
      <c r="C123" s="94" t="s">
        <v>62</v>
      </c>
      <c r="D123" s="88">
        <v>6</v>
      </c>
      <c r="E123" s="38" t="s">
        <v>12</v>
      </c>
      <c r="F123" s="73"/>
      <c r="G123" s="74">
        <f t="shared" ref="G123:G129" si="4">D123*F123</f>
        <v>0</v>
      </c>
      <c r="H123" s="74">
        <f t="shared" ref="H123:H129" si="5">G123*1.21</f>
        <v>0</v>
      </c>
      <c r="I123" s="3"/>
      <c r="J123" s="376"/>
    </row>
    <row r="124" spans="1:11" ht="15.75" thickBot="1" x14ac:dyDescent="0.3">
      <c r="A124" s="369"/>
      <c r="B124" s="362" t="s">
        <v>59</v>
      </c>
      <c r="C124" s="372" t="s">
        <v>60</v>
      </c>
      <c r="D124" s="14">
        <v>160</v>
      </c>
      <c r="E124" s="101" t="s">
        <v>23</v>
      </c>
      <c r="F124" s="85"/>
      <c r="G124" s="86">
        <f t="shared" si="4"/>
        <v>0</v>
      </c>
      <c r="H124" s="86">
        <f t="shared" si="5"/>
        <v>0</v>
      </c>
      <c r="I124" s="30"/>
      <c r="J124" s="375">
        <f>SUM(G124:G129)</f>
        <v>0</v>
      </c>
    </row>
    <row r="125" spans="1:11" ht="15.75" thickBot="1" x14ac:dyDescent="0.3">
      <c r="A125" s="369"/>
      <c r="B125" s="363"/>
      <c r="C125" s="373"/>
      <c r="D125" s="89">
        <v>17.5</v>
      </c>
      <c r="E125" s="90" t="s">
        <v>6</v>
      </c>
      <c r="F125" s="77"/>
      <c r="G125" s="78">
        <f t="shared" si="4"/>
        <v>0</v>
      </c>
      <c r="H125" s="78">
        <f t="shared" si="5"/>
        <v>0</v>
      </c>
      <c r="I125" s="91"/>
      <c r="J125" s="376"/>
    </row>
    <row r="126" spans="1:11" ht="15.75" thickBot="1" x14ac:dyDescent="0.3">
      <c r="A126" s="369"/>
      <c r="B126" s="363"/>
      <c r="C126" s="6" t="s">
        <v>61</v>
      </c>
      <c r="D126" s="80">
        <v>24.5</v>
      </c>
      <c r="E126" s="22" t="s">
        <v>12</v>
      </c>
      <c r="F126" s="81"/>
      <c r="G126" s="82">
        <f t="shared" si="4"/>
        <v>0</v>
      </c>
      <c r="H126" s="82">
        <f t="shared" si="5"/>
        <v>0</v>
      </c>
      <c r="I126" s="2"/>
      <c r="J126" s="376"/>
      <c r="K126" s="72"/>
    </row>
    <row r="127" spans="1:11" ht="15.75" thickBot="1" x14ac:dyDescent="0.3">
      <c r="A127" s="369"/>
      <c r="B127" s="363"/>
      <c r="C127" s="6" t="s">
        <v>34</v>
      </c>
      <c r="D127" s="39">
        <v>36</v>
      </c>
      <c r="E127" s="22" t="s">
        <v>12</v>
      </c>
      <c r="F127" s="69"/>
      <c r="G127" s="70">
        <f t="shared" si="4"/>
        <v>0</v>
      </c>
      <c r="H127" s="70">
        <f t="shared" si="5"/>
        <v>0</v>
      </c>
      <c r="I127" s="2"/>
      <c r="J127" s="376"/>
    </row>
    <row r="128" spans="1:11" ht="15.75" thickBot="1" x14ac:dyDescent="0.3">
      <c r="A128" s="369"/>
      <c r="B128" s="363"/>
      <c r="C128" s="6" t="s">
        <v>272</v>
      </c>
      <c r="D128" s="39">
        <v>8</v>
      </c>
      <c r="E128" s="22" t="s">
        <v>12</v>
      </c>
      <c r="F128" s="69"/>
      <c r="G128" s="70">
        <f t="shared" si="4"/>
        <v>0</v>
      </c>
      <c r="H128" s="70">
        <f t="shared" si="5"/>
        <v>0</v>
      </c>
      <c r="I128" s="2"/>
      <c r="J128" s="376"/>
    </row>
    <row r="129" spans="1:10" ht="15.75" thickBot="1" x14ac:dyDescent="0.3">
      <c r="A129" s="369"/>
      <c r="B129" s="364"/>
      <c r="C129" s="37" t="s">
        <v>13</v>
      </c>
      <c r="D129" s="40">
        <v>24</v>
      </c>
      <c r="E129" s="19" t="s">
        <v>6</v>
      </c>
      <c r="F129" s="83"/>
      <c r="G129" s="84">
        <f t="shared" si="4"/>
        <v>0</v>
      </c>
      <c r="H129" s="84">
        <f t="shared" si="5"/>
        <v>0</v>
      </c>
      <c r="I129" s="3" t="s">
        <v>121</v>
      </c>
      <c r="J129" s="376"/>
    </row>
    <row r="130" spans="1:10" ht="30" customHeight="1" thickBot="1" x14ac:dyDescent="0.3">
      <c r="B130" s="356" t="s">
        <v>322</v>
      </c>
      <c r="C130" s="357"/>
      <c r="D130" s="331"/>
      <c r="E130" s="331"/>
      <c r="F130" s="331"/>
      <c r="G130" s="331"/>
      <c r="H130" s="331"/>
      <c r="I130" s="331"/>
      <c r="J130" s="332">
        <f>SUM(J4:J129)</f>
        <v>0</v>
      </c>
    </row>
    <row r="132" spans="1:10" x14ac:dyDescent="0.25">
      <c r="C132" s="42"/>
      <c r="D132" s="33"/>
      <c r="E132" s="33"/>
      <c r="F132" s="33"/>
      <c r="G132" s="33"/>
      <c r="H132" s="33"/>
    </row>
  </sheetData>
  <mergeCells count="47">
    <mergeCell ref="J117:J123"/>
    <mergeCell ref="J124:J129"/>
    <mergeCell ref="J97:J99"/>
    <mergeCell ref="J92:J96"/>
    <mergeCell ref="J70:J76"/>
    <mergeCell ref="J77:J91"/>
    <mergeCell ref="J110:J116"/>
    <mergeCell ref="J100:J109"/>
    <mergeCell ref="J46:J61"/>
    <mergeCell ref="J62:J67"/>
    <mergeCell ref="C5:C6"/>
    <mergeCell ref="C42:C43"/>
    <mergeCell ref="J20:J21"/>
    <mergeCell ref="J4:J10"/>
    <mergeCell ref="J11:J19"/>
    <mergeCell ref="J22:J27"/>
    <mergeCell ref="J41:J45"/>
    <mergeCell ref="J28:J40"/>
    <mergeCell ref="C46:C47"/>
    <mergeCell ref="C52:C53"/>
    <mergeCell ref="I20:I21"/>
    <mergeCell ref="C124:C125"/>
    <mergeCell ref="C70:C71"/>
    <mergeCell ref="B117:B123"/>
    <mergeCell ref="B71:B76"/>
    <mergeCell ref="B92:B96"/>
    <mergeCell ref="B97:B99"/>
    <mergeCell ref="B124:B129"/>
    <mergeCell ref="B77:B91"/>
    <mergeCell ref="B110:B116"/>
    <mergeCell ref="B100:B109"/>
    <mergeCell ref="B130:C130"/>
    <mergeCell ref="I77:I91"/>
    <mergeCell ref="A4:A45"/>
    <mergeCell ref="A46:A91"/>
    <mergeCell ref="A92:A116"/>
    <mergeCell ref="B46:B61"/>
    <mergeCell ref="C63:C64"/>
    <mergeCell ref="B62:B67"/>
    <mergeCell ref="B4:B10"/>
    <mergeCell ref="B11:B19"/>
    <mergeCell ref="B28:B40"/>
    <mergeCell ref="B41:B45"/>
    <mergeCell ref="B22:B27"/>
    <mergeCell ref="B20:B21"/>
    <mergeCell ref="A117:A129"/>
    <mergeCell ref="C119:C120"/>
  </mergeCells>
  <pageMargins left="0.7" right="0.7" top="0.78740157499999996" bottom="0.78740157499999996" header="0.3" footer="0.3"/>
  <pageSetup paperSize="8" scale="8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B1:G20"/>
  <sheetViews>
    <sheetView workbookViewId="0">
      <selection activeCell="A2" sqref="A2"/>
    </sheetView>
  </sheetViews>
  <sheetFormatPr defaultRowHeight="15" x14ac:dyDescent="0.25"/>
  <cols>
    <col min="2" max="2" width="41.28515625" customWidth="1"/>
    <col min="3" max="6" width="12.7109375" customWidth="1"/>
    <col min="7" max="7" width="12.28515625" customWidth="1"/>
  </cols>
  <sheetData>
    <row r="1" spans="2:7" ht="18.75" x14ac:dyDescent="0.3">
      <c r="B1" s="124" t="s">
        <v>179</v>
      </c>
    </row>
    <row r="2" spans="2:7" ht="15.75" thickBot="1" x14ac:dyDescent="0.3"/>
    <row r="3" spans="2:7" ht="58.15" customHeight="1" thickBot="1" x14ac:dyDescent="0.3">
      <c r="B3" s="233" t="s">
        <v>92</v>
      </c>
      <c r="C3" s="234" t="s">
        <v>93</v>
      </c>
      <c r="D3" s="235" t="s">
        <v>246</v>
      </c>
      <c r="E3" s="235" t="s">
        <v>127</v>
      </c>
      <c r="F3" s="236" t="s">
        <v>125</v>
      </c>
      <c r="G3" s="237" t="s">
        <v>126</v>
      </c>
    </row>
    <row r="4" spans="2:7" s="126" customFormat="1" ht="30" customHeight="1" x14ac:dyDescent="0.25">
      <c r="B4" s="238" t="s">
        <v>247</v>
      </c>
      <c r="C4" s="239" t="s">
        <v>248</v>
      </c>
      <c r="D4" s="264"/>
      <c r="E4" s="125">
        <v>250</v>
      </c>
      <c r="F4" s="190">
        <f>D4*E4</f>
        <v>0</v>
      </c>
      <c r="G4" s="240">
        <f>F4*1.21</f>
        <v>0</v>
      </c>
    </row>
    <row r="5" spans="2:7" s="126" customFormat="1" ht="30" customHeight="1" x14ac:dyDescent="0.25">
      <c r="B5" s="241" t="s">
        <v>249</v>
      </c>
      <c r="C5" s="242" t="s">
        <v>250</v>
      </c>
      <c r="D5" s="265"/>
      <c r="E5" s="127">
        <v>100</v>
      </c>
      <c r="F5" s="123">
        <f t="shared" ref="F5:F17" si="0">SUM(D5*E5)</f>
        <v>0</v>
      </c>
      <c r="G5" s="191">
        <f t="shared" ref="G5:G18" si="1">F5*1.21</f>
        <v>0</v>
      </c>
    </row>
    <row r="6" spans="2:7" s="126" customFormat="1" ht="30" customHeight="1" x14ac:dyDescent="0.25">
      <c r="B6" s="241" t="s">
        <v>251</v>
      </c>
      <c r="C6" s="242" t="s">
        <v>252</v>
      </c>
      <c r="D6" s="265"/>
      <c r="E6" s="127">
        <v>200</v>
      </c>
      <c r="F6" s="123">
        <f t="shared" si="0"/>
        <v>0</v>
      </c>
      <c r="G6" s="123">
        <f t="shared" si="1"/>
        <v>0</v>
      </c>
    </row>
    <row r="7" spans="2:7" s="126" customFormat="1" ht="30" customHeight="1" x14ac:dyDescent="0.25">
      <c r="B7" s="241" t="s">
        <v>253</v>
      </c>
      <c r="C7" s="242" t="s">
        <v>254</v>
      </c>
      <c r="D7" s="265"/>
      <c r="E7" s="127">
        <v>200</v>
      </c>
      <c r="F7" s="123">
        <f t="shared" si="0"/>
        <v>0</v>
      </c>
      <c r="G7" s="123">
        <f t="shared" si="1"/>
        <v>0</v>
      </c>
    </row>
    <row r="8" spans="2:7" s="126" customFormat="1" ht="30" customHeight="1" x14ac:dyDescent="0.25">
      <c r="B8" s="243" t="s">
        <v>255</v>
      </c>
      <c r="C8" s="242" t="s">
        <v>256</v>
      </c>
      <c r="D8" s="265"/>
      <c r="E8" s="127">
        <v>100</v>
      </c>
      <c r="F8" s="123">
        <f t="shared" si="0"/>
        <v>0</v>
      </c>
      <c r="G8" s="123">
        <f t="shared" si="1"/>
        <v>0</v>
      </c>
    </row>
    <row r="9" spans="2:7" s="126" customFormat="1" ht="30" customHeight="1" x14ac:dyDescent="0.25">
      <c r="B9" s="244" t="s">
        <v>257</v>
      </c>
      <c r="C9" s="242" t="s">
        <v>258</v>
      </c>
      <c r="D9" s="265"/>
      <c r="E9" s="127">
        <v>100</v>
      </c>
      <c r="F9" s="123">
        <f t="shared" si="0"/>
        <v>0</v>
      </c>
      <c r="G9" s="123">
        <f t="shared" si="1"/>
        <v>0</v>
      </c>
    </row>
    <row r="10" spans="2:7" s="126" customFormat="1" ht="30" customHeight="1" x14ac:dyDescent="0.25">
      <c r="B10" s="244" t="s">
        <v>259</v>
      </c>
      <c r="C10" s="242" t="s">
        <v>260</v>
      </c>
      <c r="D10" s="265"/>
      <c r="E10" s="127">
        <v>70</v>
      </c>
      <c r="F10" s="123">
        <f t="shared" si="0"/>
        <v>0</v>
      </c>
      <c r="G10" s="123">
        <f t="shared" si="1"/>
        <v>0</v>
      </c>
    </row>
    <row r="11" spans="2:7" s="126" customFormat="1" ht="30" customHeight="1" x14ac:dyDescent="0.25">
      <c r="B11" s="244" t="s">
        <v>261</v>
      </c>
      <c r="C11" s="242" t="s">
        <v>262</v>
      </c>
      <c r="D11" s="265"/>
      <c r="E11" s="127">
        <v>200</v>
      </c>
      <c r="F11" s="123">
        <f t="shared" si="0"/>
        <v>0</v>
      </c>
      <c r="G11" s="123">
        <f t="shared" si="1"/>
        <v>0</v>
      </c>
    </row>
    <row r="12" spans="2:7" s="126" customFormat="1" ht="30" customHeight="1" x14ac:dyDescent="0.25">
      <c r="B12" s="244" t="s">
        <v>263</v>
      </c>
      <c r="C12" s="245" t="s">
        <v>264</v>
      </c>
      <c r="D12" s="265"/>
      <c r="E12" s="127">
        <v>70</v>
      </c>
      <c r="F12" s="123">
        <f t="shared" si="0"/>
        <v>0</v>
      </c>
      <c r="G12" s="123">
        <f t="shared" si="1"/>
        <v>0</v>
      </c>
    </row>
    <row r="13" spans="2:7" s="126" customFormat="1" ht="30" customHeight="1" x14ac:dyDescent="0.25">
      <c r="B13" s="246" t="s">
        <v>265</v>
      </c>
      <c r="C13" s="245" t="s">
        <v>266</v>
      </c>
      <c r="D13" s="265"/>
      <c r="E13" s="127">
        <v>100</v>
      </c>
      <c r="F13" s="123">
        <f t="shared" si="0"/>
        <v>0</v>
      </c>
      <c r="G13" s="123">
        <f t="shared" si="1"/>
        <v>0</v>
      </c>
    </row>
    <row r="14" spans="2:7" s="126" customFormat="1" ht="30" customHeight="1" x14ac:dyDescent="0.25">
      <c r="B14" s="246" t="s">
        <v>267</v>
      </c>
      <c r="C14" s="245" t="s">
        <v>268</v>
      </c>
      <c r="D14" s="265"/>
      <c r="E14" s="247">
        <v>15</v>
      </c>
      <c r="F14" s="123">
        <f t="shared" si="0"/>
        <v>0</v>
      </c>
      <c r="G14" s="123">
        <f t="shared" si="1"/>
        <v>0</v>
      </c>
    </row>
    <row r="15" spans="2:7" s="126" customFormat="1" ht="30" customHeight="1" x14ac:dyDescent="0.25">
      <c r="B15" s="244" t="s">
        <v>231</v>
      </c>
      <c r="C15" s="242" t="s">
        <v>269</v>
      </c>
      <c r="D15" s="265"/>
      <c r="E15" s="127">
        <v>18000</v>
      </c>
      <c r="F15" s="123">
        <f t="shared" si="0"/>
        <v>0</v>
      </c>
      <c r="G15" s="123">
        <f t="shared" si="1"/>
        <v>0</v>
      </c>
    </row>
    <row r="16" spans="2:7" s="126" customFormat="1" ht="30" customHeight="1" x14ac:dyDescent="0.25">
      <c r="B16" s="244" t="s">
        <v>232</v>
      </c>
      <c r="C16" s="242" t="s">
        <v>269</v>
      </c>
      <c r="D16" s="265"/>
      <c r="E16" s="127">
        <v>4300</v>
      </c>
      <c r="F16" s="123">
        <f t="shared" si="0"/>
        <v>0</v>
      </c>
      <c r="G16" s="123">
        <f t="shared" si="1"/>
        <v>0</v>
      </c>
    </row>
    <row r="17" spans="2:7" s="126" customFormat="1" ht="30" customHeight="1" thickBot="1" x14ac:dyDescent="0.3">
      <c r="B17" s="246" t="s">
        <v>233</v>
      </c>
      <c r="C17" s="245" t="s">
        <v>270</v>
      </c>
      <c r="D17" s="266"/>
      <c r="E17" s="189">
        <v>2000</v>
      </c>
      <c r="F17" s="123">
        <f t="shared" si="0"/>
        <v>0</v>
      </c>
      <c r="G17" s="192">
        <f t="shared" si="1"/>
        <v>0</v>
      </c>
    </row>
    <row r="18" spans="2:7" s="128" customFormat="1" ht="30" customHeight="1" thickBot="1" x14ac:dyDescent="0.3">
      <c r="B18" s="326" t="s">
        <v>109</v>
      </c>
      <c r="C18" s="327"/>
      <c r="D18" s="328"/>
      <c r="E18" s="328"/>
      <c r="F18" s="329">
        <f>SUM(F4:F17)</f>
        <v>0</v>
      </c>
      <c r="G18" s="330">
        <f t="shared" si="1"/>
        <v>0</v>
      </c>
    </row>
    <row r="19" spans="2:7" ht="25.15" customHeight="1" x14ac:dyDescent="0.25"/>
    <row r="20" spans="2:7" x14ac:dyDescent="0.25">
      <c r="B20" t="s">
        <v>271</v>
      </c>
    </row>
  </sheetData>
  <pageMargins left="0.7" right="0.7" top="0.78740157499999996" bottom="0.78740157499999996" header="0.3" footer="0.3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K83"/>
  <sheetViews>
    <sheetView workbookViewId="0"/>
  </sheetViews>
  <sheetFormatPr defaultRowHeight="15" x14ac:dyDescent="0.25"/>
  <cols>
    <col min="2" max="2" width="24" customWidth="1"/>
    <col min="3" max="3" width="18.7109375" customWidth="1"/>
    <col min="4" max="4" width="18.7109375" style="103" customWidth="1"/>
    <col min="5" max="8" width="18.7109375" customWidth="1"/>
    <col min="9" max="10" width="15.7109375" customWidth="1"/>
    <col min="11" max="11" width="12.140625" customWidth="1"/>
  </cols>
  <sheetData>
    <row r="1" spans="1:11" ht="18.75" x14ac:dyDescent="0.3">
      <c r="B1" s="124" t="s">
        <v>180</v>
      </c>
    </row>
    <row r="2" spans="1:11" ht="15.75" thickBot="1" x14ac:dyDescent="0.3">
      <c r="G2" s="34"/>
    </row>
    <row r="3" spans="1:11" ht="30" customHeight="1" thickBot="1" x14ac:dyDescent="0.3">
      <c r="A3" s="41" t="s">
        <v>172</v>
      </c>
      <c r="B3" s="95" t="s">
        <v>110</v>
      </c>
      <c r="C3" s="95" t="s">
        <v>56</v>
      </c>
      <c r="D3" s="188" t="s">
        <v>57</v>
      </c>
      <c r="E3" s="95" t="s">
        <v>89</v>
      </c>
      <c r="F3" s="95" t="s">
        <v>118</v>
      </c>
      <c r="G3" s="95" t="s">
        <v>107</v>
      </c>
      <c r="H3" s="95" t="s">
        <v>108</v>
      </c>
      <c r="I3" s="142" t="s">
        <v>182</v>
      </c>
      <c r="J3" s="142" t="s">
        <v>191</v>
      </c>
      <c r="K3" s="150" t="s">
        <v>216</v>
      </c>
    </row>
    <row r="4" spans="1:11" ht="15.75" thickBot="1" x14ac:dyDescent="0.3">
      <c r="A4" s="369" t="s">
        <v>173</v>
      </c>
      <c r="B4" s="399" t="s">
        <v>48</v>
      </c>
      <c r="C4" s="46" t="s">
        <v>184</v>
      </c>
      <c r="D4" s="104" t="s">
        <v>136</v>
      </c>
      <c r="E4" s="46">
        <v>1.6</v>
      </c>
      <c r="F4" s="54"/>
      <c r="G4" s="55">
        <f>E4*F4</f>
        <v>0</v>
      </c>
      <c r="H4" s="132">
        <f>G4*1.21</f>
        <v>0</v>
      </c>
      <c r="I4" s="402">
        <f>SUM(G4:G12)</f>
        <v>0</v>
      </c>
      <c r="J4" s="403">
        <f>I4*2</f>
        <v>0</v>
      </c>
      <c r="K4" s="151"/>
    </row>
    <row r="5" spans="1:11" ht="15.75" thickBot="1" x14ac:dyDescent="0.3">
      <c r="A5" s="369"/>
      <c r="B5" s="400"/>
      <c r="C5" s="47" t="s">
        <v>190</v>
      </c>
      <c r="D5" s="105" t="s">
        <v>136</v>
      </c>
      <c r="E5" s="47">
        <v>1.68</v>
      </c>
      <c r="F5" s="53"/>
      <c r="G5" s="50">
        <f t="shared" ref="G5:G80" si="0">E5*F5</f>
        <v>0</v>
      </c>
      <c r="H5" s="133">
        <f t="shared" ref="H5:H80" si="1">G5*1.21</f>
        <v>0</v>
      </c>
      <c r="I5" s="402"/>
      <c r="J5" s="403"/>
      <c r="K5" s="152"/>
    </row>
    <row r="6" spans="1:11" ht="15.75" thickBot="1" x14ac:dyDescent="0.3">
      <c r="A6" s="369"/>
      <c r="B6" s="400"/>
      <c r="C6" s="61" t="s">
        <v>185</v>
      </c>
      <c r="D6" s="107" t="s">
        <v>136</v>
      </c>
      <c r="E6" s="61">
        <v>2.1800000000000002</v>
      </c>
      <c r="F6" s="62"/>
      <c r="G6" s="50">
        <f t="shared" si="0"/>
        <v>0</v>
      </c>
      <c r="H6" s="133">
        <f t="shared" si="1"/>
        <v>0</v>
      </c>
      <c r="I6" s="402"/>
      <c r="J6" s="403"/>
      <c r="K6" s="152"/>
    </row>
    <row r="7" spans="1:11" ht="15.75" thickBot="1" x14ac:dyDescent="0.3">
      <c r="A7" s="369"/>
      <c r="B7" s="400"/>
      <c r="C7" s="61" t="s">
        <v>186</v>
      </c>
      <c r="D7" s="107" t="s">
        <v>187</v>
      </c>
      <c r="E7" s="61">
        <v>6.96</v>
      </c>
      <c r="F7" s="62"/>
      <c r="G7" s="50">
        <f t="shared" si="0"/>
        <v>0</v>
      </c>
      <c r="H7" s="133">
        <f t="shared" si="1"/>
        <v>0</v>
      </c>
      <c r="I7" s="402"/>
      <c r="J7" s="403"/>
      <c r="K7" s="152"/>
    </row>
    <row r="8" spans="1:11" ht="15.75" thickBot="1" x14ac:dyDescent="0.3">
      <c r="A8" s="369"/>
      <c r="B8" s="400"/>
      <c r="C8" s="61" t="s">
        <v>76</v>
      </c>
      <c r="D8" s="107" t="s">
        <v>136</v>
      </c>
      <c r="E8" s="61">
        <v>1.8</v>
      </c>
      <c r="F8" s="62"/>
      <c r="G8" s="50">
        <f t="shared" si="0"/>
        <v>0</v>
      </c>
      <c r="H8" s="133">
        <f t="shared" si="1"/>
        <v>0</v>
      </c>
      <c r="I8" s="402"/>
      <c r="J8" s="403"/>
      <c r="K8" s="152"/>
    </row>
    <row r="9" spans="1:11" ht="15.75" thickBot="1" x14ac:dyDescent="0.3">
      <c r="A9" s="369"/>
      <c r="B9" s="400"/>
      <c r="C9" s="61" t="s">
        <v>183</v>
      </c>
      <c r="D9" s="107" t="s">
        <v>187</v>
      </c>
      <c r="E9" s="61">
        <v>7.2</v>
      </c>
      <c r="F9" s="62"/>
      <c r="G9" s="50">
        <f t="shared" si="0"/>
        <v>0</v>
      </c>
      <c r="H9" s="133">
        <f t="shared" si="1"/>
        <v>0</v>
      </c>
      <c r="I9" s="402"/>
      <c r="J9" s="403"/>
      <c r="K9" s="152"/>
    </row>
    <row r="10" spans="1:11" ht="15.75" thickBot="1" x14ac:dyDescent="0.3">
      <c r="A10" s="369"/>
      <c r="B10" s="400"/>
      <c r="C10" s="61" t="s">
        <v>76</v>
      </c>
      <c r="D10" s="107" t="s">
        <v>138</v>
      </c>
      <c r="E10" s="61">
        <v>5.4</v>
      </c>
      <c r="F10" s="62"/>
      <c r="G10" s="50">
        <f t="shared" si="0"/>
        <v>0</v>
      </c>
      <c r="H10" s="133">
        <f t="shared" si="1"/>
        <v>0</v>
      </c>
      <c r="I10" s="402"/>
      <c r="J10" s="403"/>
      <c r="K10" s="152"/>
    </row>
    <row r="11" spans="1:11" ht="15.75" thickBot="1" x14ac:dyDescent="0.3">
      <c r="A11" s="369"/>
      <c r="B11" s="400"/>
      <c r="C11" s="61" t="s">
        <v>188</v>
      </c>
      <c r="D11" s="107" t="s">
        <v>136</v>
      </c>
      <c r="E11" s="61">
        <v>0.77</v>
      </c>
      <c r="F11" s="62"/>
      <c r="G11" s="50">
        <f t="shared" si="0"/>
        <v>0</v>
      </c>
      <c r="H11" s="133">
        <f t="shared" si="1"/>
        <v>0</v>
      </c>
      <c r="I11" s="402"/>
      <c r="J11" s="403"/>
      <c r="K11" s="152"/>
    </row>
    <row r="12" spans="1:11" ht="15.75" thickBot="1" x14ac:dyDescent="0.3">
      <c r="A12" s="369"/>
      <c r="B12" s="401"/>
      <c r="C12" s="48" t="s">
        <v>189</v>
      </c>
      <c r="D12" s="106" t="s">
        <v>136</v>
      </c>
      <c r="E12" s="48">
        <v>1.08</v>
      </c>
      <c r="F12" s="57"/>
      <c r="G12" s="58">
        <f t="shared" si="0"/>
        <v>0</v>
      </c>
      <c r="H12" s="134">
        <f t="shared" si="1"/>
        <v>0</v>
      </c>
      <c r="I12" s="402"/>
      <c r="J12" s="403"/>
      <c r="K12" s="156"/>
    </row>
    <row r="13" spans="1:11" ht="15.75" thickBot="1" x14ac:dyDescent="0.3">
      <c r="A13" s="369"/>
      <c r="B13" s="399" t="s">
        <v>49</v>
      </c>
      <c r="C13" s="46" t="s">
        <v>64</v>
      </c>
      <c r="D13" s="104" t="s">
        <v>230</v>
      </c>
      <c r="E13" s="46">
        <v>138.24</v>
      </c>
      <c r="F13" s="54"/>
      <c r="G13" s="55">
        <f t="shared" si="0"/>
        <v>0</v>
      </c>
      <c r="H13" s="132">
        <f t="shared" si="1"/>
        <v>0</v>
      </c>
      <c r="I13" s="402">
        <f>SUM(G13:G19)</f>
        <v>0</v>
      </c>
      <c r="J13" s="403">
        <f>I13*2</f>
        <v>0</v>
      </c>
      <c r="K13" s="154"/>
    </row>
    <row r="14" spans="1:11" ht="15.75" thickBot="1" x14ac:dyDescent="0.3">
      <c r="A14" s="369"/>
      <c r="B14" s="400"/>
      <c r="C14" s="47" t="s">
        <v>133</v>
      </c>
      <c r="D14" s="105">
        <v>4</v>
      </c>
      <c r="E14" s="47">
        <v>15.12</v>
      </c>
      <c r="F14" s="53"/>
      <c r="G14" s="50">
        <f t="shared" si="0"/>
        <v>0</v>
      </c>
      <c r="H14" s="133">
        <f t="shared" si="1"/>
        <v>0</v>
      </c>
      <c r="I14" s="402"/>
      <c r="J14" s="403"/>
      <c r="K14" s="151"/>
    </row>
    <row r="15" spans="1:11" ht="15.75" thickBot="1" x14ac:dyDescent="0.3">
      <c r="A15" s="369"/>
      <c r="B15" s="400"/>
      <c r="C15" s="47" t="s">
        <v>134</v>
      </c>
      <c r="D15" s="105">
        <v>13</v>
      </c>
      <c r="E15" s="47">
        <v>17.55</v>
      </c>
      <c r="F15" s="53"/>
      <c r="G15" s="50">
        <f t="shared" si="0"/>
        <v>0</v>
      </c>
      <c r="H15" s="133">
        <f t="shared" si="1"/>
        <v>0</v>
      </c>
      <c r="I15" s="402"/>
      <c r="J15" s="403"/>
      <c r="K15" s="151"/>
    </row>
    <row r="16" spans="1:11" ht="15.75" thickBot="1" x14ac:dyDescent="0.3">
      <c r="A16" s="369"/>
      <c r="B16" s="400"/>
      <c r="C16" s="61" t="s">
        <v>137</v>
      </c>
      <c r="D16" s="107" t="s">
        <v>138</v>
      </c>
      <c r="E16" s="61">
        <v>12.6</v>
      </c>
      <c r="F16" s="62"/>
      <c r="G16" s="63">
        <f t="shared" si="0"/>
        <v>0</v>
      </c>
      <c r="H16" s="135">
        <f t="shared" si="1"/>
        <v>0</v>
      </c>
      <c r="I16" s="402"/>
      <c r="J16" s="403"/>
      <c r="K16" s="151"/>
    </row>
    <row r="17" spans="1:11" ht="15.75" thickBot="1" x14ac:dyDescent="0.3">
      <c r="A17" s="369"/>
      <c r="B17" s="400"/>
      <c r="C17" s="61" t="s">
        <v>139</v>
      </c>
      <c r="D17" s="107" t="s">
        <v>140</v>
      </c>
      <c r="E17" s="61">
        <v>15.75</v>
      </c>
      <c r="F17" s="62"/>
      <c r="G17" s="63">
        <f t="shared" si="0"/>
        <v>0</v>
      </c>
      <c r="H17" s="135">
        <f t="shared" si="1"/>
        <v>0</v>
      </c>
      <c r="I17" s="402"/>
      <c r="J17" s="403"/>
      <c r="K17" s="152"/>
    </row>
    <row r="18" spans="1:11" ht="15.75" thickBot="1" x14ac:dyDescent="0.3">
      <c r="A18" s="369"/>
      <c r="B18" s="400"/>
      <c r="C18" s="61" t="s">
        <v>141</v>
      </c>
      <c r="D18" s="107" t="s">
        <v>142</v>
      </c>
      <c r="E18" s="61">
        <v>4</v>
      </c>
      <c r="F18" s="62"/>
      <c r="G18" s="63">
        <f t="shared" si="0"/>
        <v>0</v>
      </c>
      <c r="H18" s="135">
        <f t="shared" si="1"/>
        <v>0</v>
      </c>
      <c r="I18" s="402"/>
      <c r="J18" s="403"/>
      <c r="K18" s="151"/>
    </row>
    <row r="19" spans="1:11" ht="15.75" thickBot="1" x14ac:dyDescent="0.3">
      <c r="A19" s="369"/>
      <c r="B19" s="401"/>
      <c r="C19" s="48" t="s">
        <v>135</v>
      </c>
      <c r="D19" s="106" t="s">
        <v>136</v>
      </c>
      <c r="E19" s="48">
        <v>5.25</v>
      </c>
      <c r="F19" s="57"/>
      <c r="G19" s="58">
        <f t="shared" si="0"/>
        <v>0</v>
      </c>
      <c r="H19" s="134">
        <f t="shared" si="1"/>
        <v>0</v>
      </c>
      <c r="I19" s="402"/>
      <c r="J19" s="403"/>
      <c r="K19" s="153"/>
    </row>
    <row r="20" spans="1:11" ht="15.75" thickBot="1" x14ac:dyDescent="0.3">
      <c r="A20" s="369"/>
      <c r="B20" s="399" t="s">
        <v>195</v>
      </c>
      <c r="C20" s="46" t="s">
        <v>222</v>
      </c>
      <c r="D20" s="104" t="s">
        <v>136</v>
      </c>
      <c r="E20" s="46">
        <v>1.4</v>
      </c>
      <c r="F20" s="54"/>
      <c r="G20" s="55">
        <f>E20*F20</f>
        <v>0</v>
      </c>
      <c r="H20" s="132">
        <f t="shared" si="1"/>
        <v>0</v>
      </c>
      <c r="I20" s="393">
        <f>SUM(G20:G26)</f>
        <v>0</v>
      </c>
      <c r="J20" s="396">
        <f>I20*1</f>
        <v>0</v>
      </c>
      <c r="K20" s="154"/>
    </row>
    <row r="21" spans="1:11" ht="15.75" thickBot="1" x14ac:dyDescent="0.3">
      <c r="A21" s="369"/>
      <c r="B21" s="400"/>
      <c r="C21" s="47" t="s">
        <v>223</v>
      </c>
      <c r="D21" s="105" t="s">
        <v>187</v>
      </c>
      <c r="E21" s="47">
        <v>17.2</v>
      </c>
      <c r="F21" s="53"/>
      <c r="G21" s="50">
        <f>E21*F21</f>
        <v>0</v>
      </c>
      <c r="H21" s="44">
        <f t="shared" si="1"/>
        <v>0</v>
      </c>
      <c r="I21" s="394"/>
      <c r="J21" s="397"/>
      <c r="K21" s="151"/>
    </row>
    <row r="22" spans="1:11" ht="15.75" thickBot="1" x14ac:dyDescent="0.3">
      <c r="A22" s="369"/>
      <c r="B22" s="400"/>
      <c r="C22" s="47" t="s">
        <v>80</v>
      </c>
      <c r="D22" s="105" t="s">
        <v>136</v>
      </c>
      <c r="E22" s="47">
        <v>1.68</v>
      </c>
      <c r="F22" s="53"/>
      <c r="G22" s="50">
        <f t="shared" ref="G22:G25" si="2">E22*F22</f>
        <v>0</v>
      </c>
      <c r="H22" s="44">
        <f t="shared" si="1"/>
        <v>0</v>
      </c>
      <c r="I22" s="394"/>
      <c r="J22" s="397"/>
      <c r="K22" s="151"/>
    </row>
    <row r="23" spans="1:11" ht="15.75" thickBot="1" x14ac:dyDescent="0.3">
      <c r="A23" s="369"/>
      <c r="B23" s="400"/>
      <c r="C23" s="47" t="s">
        <v>224</v>
      </c>
      <c r="D23" s="105" t="s">
        <v>136</v>
      </c>
      <c r="E23" s="47">
        <v>1.68</v>
      </c>
      <c r="F23" s="53"/>
      <c r="G23" s="50">
        <f t="shared" si="2"/>
        <v>0</v>
      </c>
      <c r="H23" s="44">
        <f t="shared" si="1"/>
        <v>0</v>
      </c>
      <c r="I23" s="394"/>
      <c r="J23" s="397"/>
      <c r="K23" s="151"/>
    </row>
    <row r="24" spans="1:11" ht="15.75" thickBot="1" x14ac:dyDescent="0.3">
      <c r="A24" s="369"/>
      <c r="B24" s="400"/>
      <c r="C24" s="47" t="s">
        <v>225</v>
      </c>
      <c r="D24" s="105" t="s">
        <v>142</v>
      </c>
      <c r="E24" s="47">
        <v>6.48</v>
      </c>
      <c r="F24" s="53"/>
      <c r="G24" s="50">
        <f t="shared" si="2"/>
        <v>0</v>
      </c>
      <c r="H24" s="44">
        <f t="shared" si="1"/>
        <v>0</v>
      </c>
      <c r="I24" s="394"/>
      <c r="J24" s="397"/>
      <c r="K24" s="151"/>
    </row>
    <row r="25" spans="1:11" ht="15.75" thickBot="1" x14ac:dyDescent="0.3">
      <c r="A25" s="369"/>
      <c r="B25" s="400"/>
      <c r="C25" s="47" t="s">
        <v>226</v>
      </c>
      <c r="D25" s="105" t="s">
        <v>136</v>
      </c>
      <c r="E25" s="47">
        <v>4.6900000000000004</v>
      </c>
      <c r="F25" s="53"/>
      <c r="G25" s="50">
        <f t="shared" si="2"/>
        <v>0</v>
      </c>
      <c r="H25" s="44">
        <f t="shared" si="1"/>
        <v>0</v>
      </c>
      <c r="I25" s="394"/>
      <c r="J25" s="397"/>
      <c r="K25" s="151"/>
    </row>
    <row r="26" spans="1:11" ht="15.75" thickBot="1" x14ac:dyDescent="0.3">
      <c r="A26" s="369"/>
      <c r="B26" s="401"/>
      <c r="C26" s="48" t="s">
        <v>227</v>
      </c>
      <c r="D26" s="106" t="s">
        <v>136</v>
      </c>
      <c r="E26" s="48">
        <v>1.62</v>
      </c>
      <c r="F26" s="57"/>
      <c r="G26" s="58">
        <f>E26*F26</f>
        <v>0</v>
      </c>
      <c r="H26" s="134">
        <f t="shared" si="1"/>
        <v>0</v>
      </c>
      <c r="I26" s="395"/>
      <c r="J26" s="398"/>
      <c r="K26" s="153"/>
    </row>
    <row r="27" spans="1:11" ht="15.75" thickBot="1" x14ac:dyDescent="0.3">
      <c r="A27" s="369"/>
      <c r="B27" s="399" t="s">
        <v>47</v>
      </c>
      <c r="C27" s="46" t="s">
        <v>65</v>
      </c>
      <c r="D27" s="104">
        <v>14</v>
      </c>
      <c r="E27" s="46">
        <v>35.28</v>
      </c>
      <c r="F27" s="54"/>
      <c r="G27" s="55">
        <f t="shared" si="0"/>
        <v>0</v>
      </c>
      <c r="H27" s="132">
        <f t="shared" si="1"/>
        <v>0</v>
      </c>
      <c r="I27" s="402">
        <f>SUM(G27:G30)</f>
        <v>0</v>
      </c>
      <c r="J27" s="403">
        <f>I27*2</f>
        <v>0</v>
      </c>
      <c r="K27" s="154"/>
    </row>
    <row r="28" spans="1:11" ht="15.75" thickBot="1" x14ac:dyDescent="0.3">
      <c r="A28" s="369"/>
      <c r="B28" s="400"/>
      <c r="C28" s="47" t="s">
        <v>66</v>
      </c>
      <c r="D28" s="105">
        <v>4</v>
      </c>
      <c r="E28" s="47">
        <v>44.8</v>
      </c>
      <c r="F28" s="53"/>
      <c r="G28" s="50">
        <f t="shared" si="0"/>
        <v>0</v>
      </c>
      <c r="H28" s="133">
        <f t="shared" si="1"/>
        <v>0</v>
      </c>
      <c r="I28" s="402"/>
      <c r="J28" s="403"/>
      <c r="K28" s="151"/>
    </row>
    <row r="29" spans="1:11" ht="15.75" thickBot="1" x14ac:dyDescent="0.3">
      <c r="A29" s="369"/>
      <c r="B29" s="400"/>
      <c r="C29" s="47" t="s">
        <v>67</v>
      </c>
      <c r="D29" s="105">
        <v>1</v>
      </c>
      <c r="E29" s="47">
        <v>0.96</v>
      </c>
      <c r="F29" s="53"/>
      <c r="G29" s="50">
        <f t="shared" si="0"/>
        <v>0</v>
      </c>
      <c r="H29" s="133">
        <f t="shared" si="1"/>
        <v>0</v>
      </c>
      <c r="I29" s="402"/>
      <c r="J29" s="403"/>
      <c r="K29" s="152"/>
    </row>
    <row r="30" spans="1:11" ht="15.75" thickBot="1" x14ac:dyDescent="0.3">
      <c r="A30" s="369"/>
      <c r="B30" s="401"/>
      <c r="C30" s="48" t="s">
        <v>68</v>
      </c>
      <c r="D30" s="106">
        <v>3</v>
      </c>
      <c r="E30" s="48">
        <v>1.92</v>
      </c>
      <c r="F30" s="57"/>
      <c r="G30" s="58">
        <f t="shared" si="0"/>
        <v>0</v>
      </c>
      <c r="H30" s="134">
        <f t="shared" si="1"/>
        <v>0</v>
      </c>
      <c r="I30" s="402"/>
      <c r="J30" s="403"/>
      <c r="K30" s="153"/>
    </row>
    <row r="31" spans="1:11" ht="15.75" thickBot="1" x14ac:dyDescent="0.3">
      <c r="A31" s="369"/>
      <c r="B31" s="399" t="s">
        <v>50</v>
      </c>
      <c r="C31" s="46" t="s">
        <v>69</v>
      </c>
      <c r="D31" s="104">
        <v>20</v>
      </c>
      <c r="E31" s="46">
        <v>47.599999999999994</v>
      </c>
      <c r="F31" s="54"/>
      <c r="G31" s="55">
        <f t="shared" si="0"/>
        <v>0</v>
      </c>
      <c r="H31" s="132">
        <f t="shared" si="1"/>
        <v>0</v>
      </c>
      <c r="I31" s="402">
        <f>SUM(G31:G35)</f>
        <v>0</v>
      </c>
      <c r="J31" s="403">
        <f>I31*2</f>
        <v>0</v>
      </c>
      <c r="K31" s="154"/>
    </row>
    <row r="32" spans="1:11" ht="15.75" thickBot="1" x14ac:dyDescent="0.3">
      <c r="A32" s="369"/>
      <c r="B32" s="400"/>
      <c r="C32" s="47" t="s">
        <v>70</v>
      </c>
      <c r="D32" s="105">
        <v>6</v>
      </c>
      <c r="E32" s="47">
        <v>6.12</v>
      </c>
      <c r="F32" s="53"/>
      <c r="G32" s="50">
        <f t="shared" si="0"/>
        <v>0</v>
      </c>
      <c r="H32" s="133">
        <f t="shared" si="1"/>
        <v>0</v>
      </c>
      <c r="I32" s="402"/>
      <c r="J32" s="403"/>
      <c r="K32" s="151"/>
    </row>
    <row r="33" spans="1:11" ht="15.75" thickBot="1" x14ac:dyDescent="0.3">
      <c r="A33" s="369"/>
      <c r="B33" s="400"/>
      <c r="C33" s="47" t="s">
        <v>72</v>
      </c>
      <c r="D33" s="105">
        <v>4</v>
      </c>
      <c r="E33" s="47">
        <v>8.32</v>
      </c>
      <c r="F33" s="53"/>
      <c r="G33" s="50">
        <f t="shared" si="0"/>
        <v>0</v>
      </c>
      <c r="H33" s="133">
        <f t="shared" si="1"/>
        <v>0</v>
      </c>
      <c r="I33" s="402"/>
      <c r="J33" s="403"/>
      <c r="K33" s="152"/>
    </row>
    <row r="34" spans="1:11" ht="15.75" thickBot="1" x14ac:dyDescent="0.3">
      <c r="A34" s="369"/>
      <c r="B34" s="400"/>
      <c r="C34" s="47" t="s">
        <v>71</v>
      </c>
      <c r="D34" s="105">
        <v>5</v>
      </c>
      <c r="E34" s="47">
        <v>5.2</v>
      </c>
      <c r="F34" s="53"/>
      <c r="G34" s="50">
        <f t="shared" si="0"/>
        <v>0</v>
      </c>
      <c r="H34" s="133">
        <f t="shared" si="1"/>
        <v>0</v>
      </c>
      <c r="I34" s="402"/>
      <c r="J34" s="403"/>
      <c r="K34" s="151"/>
    </row>
    <row r="35" spans="1:11" ht="15.75" thickBot="1" x14ac:dyDescent="0.3">
      <c r="A35" s="369"/>
      <c r="B35" s="401"/>
      <c r="C35" s="48" t="s">
        <v>73</v>
      </c>
      <c r="D35" s="106">
        <v>3</v>
      </c>
      <c r="E35" s="48">
        <v>1.44</v>
      </c>
      <c r="F35" s="57"/>
      <c r="G35" s="58">
        <f t="shared" si="0"/>
        <v>0</v>
      </c>
      <c r="H35" s="134">
        <f t="shared" si="1"/>
        <v>0</v>
      </c>
      <c r="I35" s="402"/>
      <c r="J35" s="403"/>
      <c r="K35" s="153"/>
    </row>
    <row r="36" spans="1:11" ht="15.75" thickBot="1" x14ac:dyDescent="0.3">
      <c r="A36" s="369"/>
      <c r="B36" s="404" t="s">
        <v>51</v>
      </c>
      <c r="C36" s="46" t="s">
        <v>75</v>
      </c>
      <c r="D36" s="104">
        <v>12</v>
      </c>
      <c r="E36" s="46">
        <v>27</v>
      </c>
      <c r="F36" s="54"/>
      <c r="G36" s="55">
        <f t="shared" si="0"/>
        <v>0</v>
      </c>
      <c r="H36" s="132">
        <f t="shared" si="1"/>
        <v>0</v>
      </c>
      <c r="I36" s="402">
        <f>SUM(G36:G37)</f>
        <v>0</v>
      </c>
      <c r="J36" s="403">
        <f>I36*2</f>
        <v>0</v>
      </c>
      <c r="K36" s="154"/>
    </row>
    <row r="37" spans="1:11" ht="15.75" thickBot="1" x14ac:dyDescent="0.3">
      <c r="A37" s="369"/>
      <c r="B37" s="405"/>
      <c r="C37" s="61" t="s">
        <v>74</v>
      </c>
      <c r="D37" s="107">
        <v>4</v>
      </c>
      <c r="E37" s="61">
        <v>1</v>
      </c>
      <c r="F37" s="62"/>
      <c r="G37" s="63">
        <f t="shared" si="0"/>
        <v>0</v>
      </c>
      <c r="H37" s="135">
        <f t="shared" si="1"/>
        <v>0</v>
      </c>
      <c r="I37" s="402"/>
      <c r="J37" s="403"/>
      <c r="K37" s="155"/>
    </row>
    <row r="38" spans="1:11" ht="16.149999999999999" customHeight="1" thickBot="1" x14ac:dyDescent="0.3">
      <c r="A38" s="369" t="s">
        <v>174</v>
      </c>
      <c r="B38" s="399" t="s">
        <v>98</v>
      </c>
      <c r="C38" s="389" t="s">
        <v>312</v>
      </c>
      <c r="D38" s="390"/>
      <c r="E38" s="46">
        <v>28.2</v>
      </c>
      <c r="F38" s="54"/>
      <c r="G38" s="55">
        <f t="shared" si="0"/>
        <v>0</v>
      </c>
      <c r="H38" s="132">
        <f t="shared" si="1"/>
        <v>0</v>
      </c>
      <c r="I38" s="402">
        <f>SUM(G38:G46)</f>
        <v>0</v>
      </c>
      <c r="J38" s="403">
        <f>I38*2</f>
        <v>0</v>
      </c>
      <c r="K38" s="154"/>
    </row>
    <row r="39" spans="1:11" ht="16.899999999999999" customHeight="1" thickBot="1" x14ac:dyDescent="0.3">
      <c r="A39" s="369"/>
      <c r="B39" s="400"/>
      <c r="C39" s="387" t="s">
        <v>311</v>
      </c>
      <c r="D39" s="388"/>
      <c r="E39" s="47">
        <v>5.2</v>
      </c>
      <c r="F39" s="53"/>
      <c r="G39" s="50">
        <f t="shared" si="0"/>
        <v>0</v>
      </c>
      <c r="H39" s="133">
        <f t="shared" si="1"/>
        <v>0</v>
      </c>
      <c r="I39" s="402"/>
      <c r="J39" s="403"/>
      <c r="K39" s="151"/>
    </row>
    <row r="40" spans="1:11" ht="16.899999999999999" customHeight="1" thickBot="1" x14ac:dyDescent="0.3">
      <c r="A40" s="369"/>
      <c r="B40" s="400"/>
      <c r="C40" s="387" t="s">
        <v>313</v>
      </c>
      <c r="D40" s="388"/>
      <c r="E40" s="47">
        <v>1</v>
      </c>
      <c r="F40" s="53"/>
      <c r="G40" s="50">
        <f t="shared" si="0"/>
        <v>0</v>
      </c>
      <c r="H40" s="133">
        <f t="shared" si="1"/>
        <v>0</v>
      </c>
      <c r="I40" s="402"/>
      <c r="J40" s="403"/>
      <c r="K40" s="151"/>
    </row>
    <row r="41" spans="1:11" ht="16.899999999999999" customHeight="1" thickBot="1" x14ac:dyDescent="0.3">
      <c r="A41" s="369"/>
      <c r="B41" s="400"/>
      <c r="C41" s="387" t="s">
        <v>314</v>
      </c>
      <c r="D41" s="388"/>
      <c r="E41" s="47">
        <v>28.2</v>
      </c>
      <c r="F41" s="53"/>
      <c r="G41" s="50">
        <f t="shared" si="0"/>
        <v>0</v>
      </c>
      <c r="H41" s="133">
        <f t="shared" si="1"/>
        <v>0</v>
      </c>
      <c r="I41" s="402"/>
      <c r="J41" s="403"/>
      <c r="K41" s="152"/>
    </row>
    <row r="42" spans="1:11" ht="16.899999999999999" customHeight="1" thickBot="1" x14ac:dyDescent="0.3">
      <c r="A42" s="369"/>
      <c r="B42" s="400"/>
      <c r="C42" s="387" t="s">
        <v>315</v>
      </c>
      <c r="D42" s="388"/>
      <c r="E42" s="47">
        <v>5.2</v>
      </c>
      <c r="F42" s="53"/>
      <c r="G42" s="50">
        <f t="shared" si="0"/>
        <v>0</v>
      </c>
      <c r="H42" s="133">
        <f t="shared" si="1"/>
        <v>0</v>
      </c>
      <c r="I42" s="402"/>
      <c r="J42" s="403"/>
      <c r="K42" s="151"/>
    </row>
    <row r="43" spans="1:11" ht="16.899999999999999" customHeight="1" thickBot="1" x14ac:dyDescent="0.3">
      <c r="A43" s="369"/>
      <c r="B43" s="400"/>
      <c r="C43" s="387" t="s">
        <v>35</v>
      </c>
      <c r="D43" s="388"/>
      <c r="E43" s="61">
        <v>1.8</v>
      </c>
      <c r="F43" s="62"/>
      <c r="G43" s="63">
        <f t="shared" si="0"/>
        <v>0</v>
      </c>
      <c r="H43" s="135">
        <f t="shared" si="1"/>
        <v>0</v>
      </c>
      <c r="I43" s="402"/>
      <c r="J43" s="403"/>
      <c r="K43" s="312"/>
    </row>
    <row r="44" spans="1:11" ht="16.899999999999999" customHeight="1" thickBot="1" x14ac:dyDescent="0.3">
      <c r="A44" s="369"/>
      <c r="B44" s="400"/>
      <c r="C44" s="387" t="s">
        <v>317</v>
      </c>
      <c r="D44" s="388"/>
      <c r="E44" s="61">
        <v>4.2</v>
      </c>
      <c r="F44" s="62"/>
      <c r="G44" s="63">
        <f t="shared" si="0"/>
        <v>0</v>
      </c>
      <c r="H44" s="135">
        <f t="shared" si="1"/>
        <v>0</v>
      </c>
      <c r="I44" s="402"/>
      <c r="J44" s="403"/>
      <c r="K44" s="312"/>
    </row>
    <row r="45" spans="1:11" ht="16.899999999999999" customHeight="1" thickBot="1" x14ac:dyDescent="0.3">
      <c r="A45" s="369"/>
      <c r="B45" s="400"/>
      <c r="C45" s="387" t="s">
        <v>316</v>
      </c>
      <c r="D45" s="388"/>
      <c r="E45" s="61">
        <v>2.7</v>
      </c>
      <c r="F45" s="62"/>
      <c r="G45" s="63">
        <f t="shared" si="0"/>
        <v>0</v>
      </c>
      <c r="H45" s="135">
        <f t="shared" si="1"/>
        <v>0</v>
      </c>
      <c r="I45" s="402"/>
      <c r="J45" s="403"/>
      <c r="K45" s="312"/>
    </row>
    <row r="46" spans="1:11" ht="16.899999999999999" customHeight="1" thickBot="1" x14ac:dyDescent="0.3">
      <c r="A46" s="369"/>
      <c r="B46" s="401"/>
      <c r="C46" s="383" t="s">
        <v>35</v>
      </c>
      <c r="D46" s="384"/>
      <c r="E46" s="48">
        <v>1.8</v>
      </c>
      <c r="F46" s="57"/>
      <c r="G46" s="58">
        <f t="shared" si="0"/>
        <v>0</v>
      </c>
      <c r="H46" s="134">
        <f t="shared" si="1"/>
        <v>0</v>
      </c>
      <c r="I46" s="402"/>
      <c r="J46" s="403"/>
      <c r="K46" s="153"/>
    </row>
    <row r="47" spans="1:11" ht="16.899999999999999" customHeight="1" thickBot="1" x14ac:dyDescent="0.3">
      <c r="A47" s="369"/>
      <c r="B47" s="399" t="s">
        <v>202</v>
      </c>
      <c r="C47" s="64" t="s">
        <v>198</v>
      </c>
      <c r="D47" s="104" t="s">
        <v>199</v>
      </c>
      <c r="E47" s="46">
        <v>20.16</v>
      </c>
      <c r="F47" s="54"/>
      <c r="G47" s="55">
        <f t="shared" si="0"/>
        <v>0</v>
      </c>
      <c r="H47" s="132">
        <f t="shared" si="1"/>
        <v>0</v>
      </c>
      <c r="I47" s="393">
        <f>SUM(G47:G49)</f>
        <v>0</v>
      </c>
      <c r="J47" s="396">
        <f>I47*2</f>
        <v>0</v>
      </c>
      <c r="K47" s="154"/>
    </row>
    <row r="48" spans="1:11" ht="16.899999999999999" customHeight="1" thickBot="1" x14ac:dyDescent="0.3">
      <c r="A48" s="369"/>
      <c r="B48" s="400"/>
      <c r="C48" s="60" t="s">
        <v>200</v>
      </c>
      <c r="D48" s="105" t="s">
        <v>142</v>
      </c>
      <c r="E48" s="47">
        <v>4.1100000000000003</v>
      </c>
      <c r="F48" s="53"/>
      <c r="G48" s="50">
        <f t="shared" si="0"/>
        <v>0</v>
      </c>
      <c r="H48" s="133">
        <f t="shared" si="1"/>
        <v>0</v>
      </c>
      <c r="I48" s="394"/>
      <c r="J48" s="397"/>
      <c r="K48" s="151"/>
    </row>
    <row r="49" spans="1:11" ht="16.899999999999999" customHeight="1" thickBot="1" x14ac:dyDescent="0.3">
      <c r="A49" s="369"/>
      <c r="B49" s="401"/>
      <c r="C49" s="65" t="s">
        <v>201</v>
      </c>
      <c r="D49" s="106" t="s">
        <v>140</v>
      </c>
      <c r="E49" s="48">
        <v>1.76</v>
      </c>
      <c r="F49" s="57"/>
      <c r="G49" s="58">
        <f t="shared" si="0"/>
        <v>0</v>
      </c>
      <c r="H49" s="134">
        <f t="shared" si="1"/>
        <v>0</v>
      </c>
      <c r="I49" s="395"/>
      <c r="J49" s="398"/>
      <c r="K49" s="153"/>
    </row>
    <row r="50" spans="1:11" ht="16.899999999999999" customHeight="1" thickBot="1" x14ac:dyDescent="0.3">
      <c r="A50" s="369"/>
      <c r="B50" s="399" t="s">
        <v>206</v>
      </c>
      <c r="C50" s="46" t="s">
        <v>203</v>
      </c>
      <c r="D50" s="104" t="s">
        <v>204</v>
      </c>
      <c r="E50" s="46">
        <v>34.32</v>
      </c>
      <c r="F50" s="54"/>
      <c r="G50" s="55">
        <f t="shared" si="0"/>
        <v>0</v>
      </c>
      <c r="H50" s="132">
        <f t="shared" si="1"/>
        <v>0</v>
      </c>
      <c r="I50" s="393">
        <f>SUM(G50:G51)</f>
        <v>0</v>
      </c>
      <c r="J50" s="396">
        <f>I50*2</f>
        <v>0</v>
      </c>
      <c r="K50" s="154"/>
    </row>
    <row r="51" spans="1:11" ht="16.899999999999999" customHeight="1" thickBot="1" x14ac:dyDescent="0.3">
      <c r="A51" s="369"/>
      <c r="B51" s="401"/>
      <c r="C51" s="48" t="s">
        <v>205</v>
      </c>
      <c r="D51" s="106" t="s">
        <v>142</v>
      </c>
      <c r="E51" s="48">
        <v>5.5</v>
      </c>
      <c r="F51" s="57"/>
      <c r="G51" s="58">
        <f t="shared" si="0"/>
        <v>0</v>
      </c>
      <c r="H51" s="134">
        <f t="shared" si="1"/>
        <v>0</v>
      </c>
      <c r="I51" s="395"/>
      <c r="J51" s="398"/>
      <c r="K51" s="153"/>
    </row>
    <row r="52" spans="1:11" ht="30" customHeight="1" thickBot="1" x14ac:dyDescent="0.3">
      <c r="A52" s="369"/>
      <c r="B52" s="201" t="s">
        <v>208</v>
      </c>
      <c r="C52" s="207" t="s">
        <v>235</v>
      </c>
      <c r="D52" s="104" t="s">
        <v>187</v>
      </c>
      <c r="E52" s="207">
        <v>6.72</v>
      </c>
      <c r="F52" s="204"/>
      <c r="G52" s="205">
        <f t="shared" si="0"/>
        <v>0</v>
      </c>
      <c r="H52" s="206">
        <f t="shared" si="1"/>
        <v>0</v>
      </c>
      <c r="I52" s="202">
        <f>SUM(G52)</f>
        <v>0</v>
      </c>
      <c r="J52" s="203">
        <f>I52*2</f>
        <v>0</v>
      </c>
      <c r="K52" s="154"/>
    </row>
    <row r="53" spans="1:11" ht="15.75" thickBot="1" x14ac:dyDescent="0.3">
      <c r="A53" s="369"/>
      <c r="B53" s="399" t="s">
        <v>52</v>
      </c>
      <c r="C53" s="46" t="s">
        <v>76</v>
      </c>
      <c r="D53" s="104">
        <v>6</v>
      </c>
      <c r="E53" s="46">
        <v>10.8</v>
      </c>
      <c r="F53" s="54"/>
      <c r="G53" s="55">
        <f t="shared" si="0"/>
        <v>0</v>
      </c>
      <c r="H53" s="132">
        <f t="shared" si="1"/>
        <v>0</v>
      </c>
      <c r="I53" s="402">
        <f>SUM(G53:G56)</f>
        <v>0</v>
      </c>
      <c r="J53" s="403">
        <f>I53*2</f>
        <v>0</v>
      </c>
      <c r="K53" s="154"/>
    </row>
    <row r="54" spans="1:11" ht="15.75" thickBot="1" x14ac:dyDescent="0.3">
      <c r="A54" s="369"/>
      <c r="B54" s="400"/>
      <c r="C54" s="47" t="s">
        <v>77</v>
      </c>
      <c r="D54" s="105">
        <v>4</v>
      </c>
      <c r="E54" s="47">
        <v>4.8</v>
      </c>
      <c r="F54" s="53"/>
      <c r="G54" s="50">
        <f t="shared" si="0"/>
        <v>0</v>
      </c>
      <c r="H54" s="133">
        <f t="shared" si="1"/>
        <v>0</v>
      </c>
      <c r="I54" s="402"/>
      <c r="J54" s="403"/>
      <c r="K54" s="151"/>
    </row>
    <row r="55" spans="1:11" ht="15.75" thickBot="1" x14ac:dyDescent="0.3">
      <c r="A55" s="369"/>
      <c r="B55" s="400"/>
      <c r="C55" s="47" t="s">
        <v>78</v>
      </c>
      <c r="D55" s="105">
        <v>2</v>
      </c>
      <c r="E55" s="47">
        <v>3.9</v>
      </c>
      <c r="F55" s="53"/>
      <c r="G55" s="50">
        <f t="shared" si="0"/>
        <v>0</v>
      </c>
      <c r="H55" s="133">
        <f t="shared" si="1"/>
        <v>0</v>
      </c>
      <c r="I55" s="402"/>
      <c r="J55" s="403"/>
      <c r="K55" s="152"/>
    </row>
    <row r="56" spans="1:11" ht="15.75" thickBot="1" x14ac:dyDescent="0.3">
      <c r="A56" s="369"/>
      <c r="B56" s="401"/>
      <c r="C56" s="48" t="s">
        <v>68</v>
      </c>
      <c r="D56" s="106">
        <v>6</v>
      </c>
      <c r="E56" s="48">
        <v>9.84</v>
      </c>
      <c r="F56" s="57"/>
      <c r="G56" s="58">
        <f t="shared" si="0"/>
        <v>0</v>
      </c>
      <c r="H56" s="134">
        <f t="shared" si="1"/>
        <v>0</v>
      </c>
      <c r="I56" s="402"/>
      <c r="J56" s="403"/>
      <c r="K56" s="153"/>
    </row>
    <row r="57" spans="1:11" ht="15.75" thickBot="1" x14ac:dyDescent="0.3">
      <c r="A57" s="369"/>
      <c r="B57" s="399" t="s">
        <v>207</v>
      </c>
      <c r="C57" s="389" t="s">
        <v>318</v>
      </c>
      <c r="D57" s="390"/>
      <c r="E57" s="46">
        <v>24</v>
      </c>
      <c r="F57" s="54"/>
      <c r="G57" s="55">
        <f t="shared" si="0"/>
        <v>0</v>
      </c>
      <c r="H57" s="119">
        <f t="shared" si="1"/>
        <v>0</v>
      </c>
      <c r="I57" s="393">
        <f>SUM(G57:G59)</f>
        <v>0</v>
      </c>
      <c r="J57" s="396">
        <f>I57*1</f>
        <v>0</v>
      </c>
      <c r="K57" s="211"/>
    </row>
    <row r="58" spans="1:11" ht="15.75" thickBot="1" x14ac:dyDescent="0.3">
      <c r="A58" s="369"/>
      <c r="B58" s="400"/>
      <c r="C58" s="387" t="s">
        <v>320</v>
      </c>
      <c r="D58" s="388"/>
      <c r="E58" s="47">
        <v>91</v>
      </c>
      <c r="F58" s="53"/>
      <c r="G58" s="50">
        <f t="shared" si="0"/>
        <v>0</v>
      </c>
      <c r="H58" s="44">
        <f t="shared" si="1"/>
        <v>0</v>
      </c>
      <c r="I58" s="394"/>
      <c r="J58" s="397"/>
      <c r="K58" s="151"/>
    </row>
    <row r="59" spans="1:11" ht="15.75" thickBot="1" x14ac:dyDescent="0.3">
      <c r="A59" s="369"/>
      <c r="B59" s="401"/>
      <c r="C59" s="383" t="s">
        <v>319</v>
      </c>
      <c r="D59" s="384"/>
      <c r="E59" s="48">
        <v>78</v>
      </c>
      <c r="F59" s="57"/>
      <c r="G59" s="58">
        <f t="shared" si="0"/>
        <v>0</v>
      </c>
      <c r="H59" s="121">
        <f t="shared" si="1"/>
        <v>0</v>
      </c>
      <c r="I59" s="395"/>
      <c r="J59" s="398"/>
      <c r="K59" s="153"/>
    </row>
    <row r="60" spans="1:11" ht="15.75" thickBot="1" x14ac:dyDescent="0.3">
      <c r="A60" s="369" t="s">
        <v>175</v>
      </c>
      <c r="B60" s="399" t="s">
        <v>53</v>
      </c>
      <c r="C60" s="46" t="s">
        <v>79</v>
      </c>
      <c r="D60" s="104">
        <v>14</v>
      </c>
      <c r="E60" s="46">
        <v>44.800000000000004</v>
      </c>
      <c r="F60" s="54"/>
      <c r="G60" s="55">
        <f t="shared" si="0"/>
        <v>0</v>
      </c>
      <c r="H60" s="132">
        <f t="shared" si="1"/>
        <v>0</v>
      </c>
      <c r="I60" s="402">
        <f>SUM(G60:G62)</f>
        <v>0</v>
      </c>
      <c r="J60" s="403">
        <f>I60*2</f>
        <v>0</v>
      </c>
      <c r="K60" s="154"/>
    </row>
    <row r="61" spans="1:11" ht="15.75" thickBot="1" x14ac:dyDescent="0.3">
      <c r="A61" s="369"/>
      <c r="B61" s="400"/>
      <c r="C61" s="47" t="s">
        <v>80</v>
      </c>
      <c r="D61" s="105">
        <v>5</v>
      </c>
      <c r="E61" s="47">
        <v>8.4</v>
      </c>
      <c r="F61" s="53"/>
      <c r="G61" s="50">
        <f t="shared" si="0"/>
        <v>0</v>
      </c>
      <c r="H61" s="133">
        <f t="shared" si="1"/>
        <v>0</v>
      </c>
      <c r="I61" s="402"/>
      <c r="J61" s="403"/>
      <c r="K61" s="152"/>
    </row>
    <row r="62" spans="1:11" ht="15.75" thickBot="1" x14ac:dyDescent="0.3">
      <c r="A62" s="369"/>
      <c r="B62" s="401"/>
      <c r="C62" s="48" t="s">
        <v>91</v>
      </c>
      <c r="D62" s="108" t="s">
        <v>90</v>
      </c>
      <c r="E62" s="48">
        <v>14.6</v>
      </c>
      <c r="F62" s="57"/>
      <c r="G62" s="58">
        <f t="shared" si="0"/>
        <v>0</v>
      </c>
      <c r="H62" s="134">
        <f t="shared" si="1"/>
        <v>0</v>
      </c>
      <c r="I62" s="402"/>
      <c r="J62" s="403"/>
      <c r="K62" s="153"/>
    </row>
    <row r="63" spans="1:11" ht="15.75" thickBot="1" x14ac:dyDescent="0.3">
      <c r="A63" s="369"/>
      <c r="B63" s="399" t="s">
        <v>54</v>
      </c>
      <c r="C63" s="46" t="s">
        <v>81</v>
      </c>
      <c r="D63" s="104">
        <v>9</v>
      </c>
      <c r="E63" s="46">
        <v>23.580000000000002</v>
      </c>
      <c r="F63" s="54"/>
      <c r="G63" s="55">
        <f t="shared" si="0"/>
        <v>0</v>
      </c>
      <c r="H63" s="132">
        <f t="shared" si="1"/>
        <v>0</v>
      </c>
      <c r="I63" s="402">
        <f>SUM(G63:G65)</f>
        <v>0</v>
      </c>
      <c r="J63" s="403">
        <f>I63*2</f>
        <v>0</v>
      </c>
      <c r="K63" s="154"/>
    </row>
    <row r="64" spans="1:11" ht="15.75" thickBot="1" x14ac:dyDescent="0.3">
      <c r="A64" s="369"/>
      <c r="B64" s="400"/>
      <c r="C64" s="47" t="s">
        <v>76</v>
      </c>
      <c r="D64" s="105">
        <v>19</v>
      </c>
      <c r="E64" s="47">
        <v>34.200000000000003</v>
      </c>
      <c r="F64" s="53"/>
      <c r="G64" s="50">
        <f t="shared" si="0"/>
        <v>0</v>
      </c>
      <c r="H64" s="133">
        <f t="shared" si="1"/>
        <v>0</v>
      </c>
      <c r="I64" s="402"/>
      <c r="J64" s="403"/>
      <c r="K64" s="152"/>
    </row>
    <row r="65" spans="1:11" ht="15.75" thickBot="1" x14ac:dyDescent="0.3">
      <c r="A65" s="369"/>
      <c r="B65" s="401"/>
      <c r="C65" s="48" t="s">
        <v>74</v>
      </c>
      <c r="D65" s="106">
        <v>4</v>
      </c>
      <c r="E65" s="48">
        <v>1</v>
      </c>
      <c r="F65" s="57"/>
      <c r="G65" s="58">
        <f t="shared" si="0"/>
        <v>0</v>
      </c>
      <c r="H65" s="134">
        <f t="shared" si="1"/>
        <v>0</v>
      </c>
      <c r="I65" s="402"/>
      <c r="J65" s="403"/>
      <c r="K65" s="153"/>
    </row>
    <row r="66" spans="1:11" ht="30" customHeight="1" thickBot="1" x14ac:dyDescent="0.3">
      <c r="A66" s="369"/>
      <c r="B66" s="201" t="s">
        <v>242</v>
      </c>
      <c r="C66" s="385" t="s">
        <v>321</v>
      </c>
      <c r="D66" s="386"/>
      <c r="E66" s="313">
        <v>25.48</v>
      </c>
      <c r="F66" s="314"/>
      <c r="G66" s="315">
        <f t="shared" si="0"/>
        <v>0</v>
      </c>
      <c r="H66" s="316">
        <f t="shared" si="1"/>
        <v>0</v>
      </c>
      <c r="I66" s="299">
        <f>SUM(G66)</f>
        <v>0</v>
      </c>
      <c r="J66" s="203">
        <f>I66*1</f>
        <v>0</v>
      </c>
      <c r="K66" s="317"/>
    </row>
    <row r="67" spans="1:11" ht="15.75" thickBot="1" x14ac:dyDescent="0.3">
      <c r="A67" s="369"/>
      <c r="B67" s="399" t="s">
        <v>209</v>
      </c>
      <c r="C67" s="46" t="s">
        <v>210</v>
      </c>
      <c r="D67" s="104" t="s">
        <v>204</v>
      </c>
      <c r="E67" s="46">
        <v>17.34</v>
      </c>
      <c r="F67" s="54"/>
      <c r="G67" s="55">
        <f t="shared" si="0"/>
        <v>0</v>
      </c>
      <c r="H67" s="132">
        <f t="shared" si="1"/>
        <v>0</v>
      </c>
      <c r="I67" s="393">
        <f>SUM(G67:G71)</f>
        <v>0</v>
      </c>
      <c r="J67" s="396">
        <f>I67*2</f>
        <v>0</v>
      </c>
      <c r="K67" s="154"/>
    </row>
    <row r="68" spans="1:11" ht="15.75" thickBot="1" x14ac:dyDescent="0.3">
      <c r="A68" s="369"/>
      <c r="B68" s="400"/>
      <c r="C68" s="47" t="s">
        <v>211</v>
      </c>
      <c r="D68" s="105" t="s">
        <v>142</v>
      </c>
      <c r="E68" s="47">
        <v>1.08</v>
      </c>
      <c r="F68" s="53"/>
      <c r="G68" s="50">
        <f t="shared" si="0"/>
        <v>0</v>
      </c>
      <c r="H68" s="133">
        <f t="shared" si="1"/>
        <v>0</v>
      </c>
      <c r="I68" s="394"/>
      <c r="J68" s="397"/>
      <c r="K68" s="151"/>
    </row>
    <row r="69" spans="1:11" ht="15.75" thickBot="1" x14ac:dyDescent="0.3">
      <c r="A69" s="369"/>
      <c r="B69" s="400"/>
      <c r="C69" s="47" t="s">
        <v>212</v>
      </c>
      <c r="D69" s="105" t="s">
        <v>136</v>
      </c>
      <c r="E69" s="47">
        <v>2.5</v>
      </c>
      <c r="F69" s="53"/>
      <c r="G69" s="50">
        <f t="shared" si="0"/>
        <v>0</v>
      </c>
      <c r="H69" s="133">
        <f t="shared" si="1"/>
        <v>0</v>
      </c>
      <c r="I69" s="394"/>
      <c r="J69" s="397"/>
      <c r="K69" s="151"/>
    </row>
    <row r="70" spans="1:11" ht="15.75" thickBot="1" x14ac:dyDescent="0.3">
      <c r="A70" s="369"/>
      <c r="B70" s="400"/>
      <c r="C70" s="146" t="s">
        <v>213</v>
      </c>
      <c r="D70" s="147" t="s">
        <v>142</v>
      </c>
      <c r="E70" s="146">
        <v>8.4</v>
      </c>
      <c r="F70" s="144"/>
      <c r="G70" s="50">
        <f t="shared" si="0"/>
        <v>0</v>
      </c>
      <c r="H70" s="133">
        <f t="shared" si="1"/>
        <v>0</v>
      </c>
      <c r="I70" s="394"/>
      <c r="J70" s="397"/>
      <c r="K70" s="391" t="s">
        <v>215</v>
      </c>
    </row>
    <row r="71" spans="1:11" ht="15.75" thickBot="1" x14ac:dyDescent="0.3">
      <c r="A71" s="369"/>
      <c r="B71" s="401"/>
      <c r="C71" s="148" t="s">
        <v>214</v>
      </c>
      <c r="D71" s="149" t="s">
        <v>187</v>
      </c>
      <c r="E71" s="148">
        <v>9.6</v>
      </c>
      <c r="F71" s="145"/>
      <c r="G71" s="58">
        <f t="shared" si="0"/>
        <v>0</v>
      </c>
      <c r="H71" s="134">
        <f t="shared" si="1"/>
        <v>0</v>
      </c>
      <c r="I71" s="395"/>
      <c r="J71" s="398"/>
      <c r="K71" s="392"/>
    </row>
    <row r="72" spans="1:11" ht="15.75" thickBot="1" x14ac:dyDescent="0.3">
      <c r="A72" s="369" t="s">
        <v>176</v>
      </c>
      <c r="B72" s="399" t="s">
        <v>55</v>
      </c>
      <c r="C72" s="66" t="s">
        <v>82</v>
      </c>
      <c r="D72" s="109">
        <v>24</v>
      </c>
      <c r="E72" s="46">
        <v>26.880000000000003</v>
      </c>
      <c r="F72" s="54"/>
      <c r="G72" s="55">
        <f t="shared" si="0"/>
        <v>0</v>
      </c>
      <c r="H72" s="132">
        <f t="shared" si="1"/>
        <v>0</v>
      </c>
      <c r="I72" s="402">
        <f>SUM(G72:G75)</f>
        <v>0</v>
      </c>
      <c r="J72" s="403">
        <f>I72*2</f>
        <v>0</v>
      </c>
      <c r="K72" s="154"/>
    </row>
    <row r="73" spans="1:11" ht="15.75" thickBot="1" x14ac:dyDescent="0.3">
      <c r="A73" s="369"/>
      <c r="B73" s="400"/>
      <c r="C73" s="51" t="s">
        <v>83</v>
      </c>
      <c r="D73" s="110">
        <v>24</v>
      </c>
      <c r="E73" s="47">
        <v>20.16</v>
      </c>
      <c r="F73" s="53"/>
      <c r="G73" s="50">
        <f t="shared" si="0"/>
        <v>0</v>
      </c>
      <c r="H73" s="133">
        <f t="shared" si="1"/>
        <v>0</v>
      </c>
      <c r="I73" s="402"/>
      <c r="J73" s="403"/>
      <c r="K73" s="151"/>
    </row>
    <row r="74" spans="1:11" ht="15.75" thickBot="1" x14ac:dyDescent="0.3">
      <c r="A74" s="369"/>
      <c r="B74" s="400"/>
      <c r="C74" s="52" t="s">
        <v>84</v>
      </c>
      <c r="D74" s="110">
        <v>2</v>
      </c>
      <c r="E74" s="47">
        <v>4.84</v>
      </c>
      <c r="F74" s="53"/>
      <c r="G74" s="50">
        <f t="shared" si="0"/>
        <v>0</v>
      </c>
      <c r="H74" s="133">
        <f t="shared" si="1"/>
        <v>0</v>
      </c>
      <c r="I74" s="402"/>
      <c r="J74" s="403"/>
      <c r="K74" s="152"/>
    </row>
    <row r="75" spans="1:11" ht="15.75" thickBot="1" x14ac:dyDescent="0.3">
      <c r="A75" s="369"/>
      <c r="B75" s="401"/>
      <c r="C75" s="59" t="s">
        <v>85</v>
      </c>
      <c r="D75" s="108">
        <v>1</v>
      </c>
      <c r="E75" s="48">
        <v>3.2</v>
      </c>
      <c r="F75" s="57"/>
      <c r="G75" s="58">
        <f t="shared" si="0"/>
        <v>0</v>
      </c>
      <c r="H75" s="134">
        <f t="shared" si="1"/>
        <v>0</v>
      </c>
      <c r="I75" s="402"/>
      <c r="J75" s="403"/>
      <c r="K75" s="153"/>
    </row>
    <row r="76" spans="1:11" ht="15.75" thickBot="1" x14ac:dyDescent="0.3">
      <c r="A76" s="369"/>
      <c r="B76" s="399" t="s">
        <v>58</v>
      </c>
      <c r="C76" s="46" t="s">
        <v>86</v>
      </c>
      <c r="D76" s="111">
        <v>4</v>
      </c>
      <c r="E76" s="46">
        <v>10.4</v>
      </c>
      <c r="F76" s="54"/>
      <c r="G76" s="55">
        <f t="shared" si="0"/>
        <v>0</v>
      </c>
      <c r="H76" s="132">
        <f t="shared" si="1"/>
        <v>0</v>
      </c>
      <c r="I76" s="402">
        <f>SUM(G76:G80)</f>
        <v>0</v>
      </c>
      <c r="J76" s="403">
        <f>I76*2</f>
        <v>0</v>
      </c>
      <c r="K76" s="154"/>
    </row>
    <row r="77" spans="1:11" ht="15.75" thickBot="1" x14ac:dyDescent="0.3">
      <c r="A77" s="369"/>
      <c r="B77" s="400"/>
      <c r="C77" s="47" t="s">
        <v>87</v>
      </c>
      <c r="D77" s="112">
        <v>4</v>
      </c>
      <c r="E77" s="47">
        <v>7.28</v>
      </c>
      <c r="F77" s="53"/>
      <c r="G77" s="50">
        <f t="shared" si="0"/>
        <v>0</v>
      </c>
      <c r="H77" s="133">
        <f t="shared" si="1"/>
        <v>0</v>
      </c>
      <c r="I77" s="402"/>
      <c r="J77" s="403"/>
      <c r="K77" s="151"/>
    </row>
    <row r="78" spans="1:11" ht="15.75" thickBot="1" x14ac:dyDescent="0.3">
      <c r="A78" s="369"/>
      <c r="B78" s="400"/>
      <c r="C78" s="47" t="s">
        <v>71</v>
      </c>
      <c r="D78" s="112">
        <v>5</v>
      </c>
      <c r="E78" s="47">
        <v>5.2</v>
      </c>
      <c r="F78" s="53"/>
      <c r="G78" s="50">
        <f t="shared" si="0"/>
        <v>0</v>
      </c>
      <c r="H78" s="133">
        <f t="shared" si="1"/>
        <v>0</v>
      </c>
      <c r="I78" s="402"/>
      <c r="J78" s="403"/>
      <c r="K78" s="152"/>
    </row>
    <row r="79" spans="1:11" ht="15.75" thickBot="1" x14ac:dyDescent="0.3">
      <c r="A79" s="369"/>
      <c r="B79" s="400"/>
      <c r="C79" s="47" t="s">
        <v>88</v>
      </c>
      <c r="D79" s="112">
        <v>1</v>
      </c>
      <c r="E79" s="47">
        <v>0.4</v>
      </c>
      <c r="F79" s="53"/>
      <c r="G79" s="50">
        <f t="shared" si="0"/>
        <v>0</v>
      </c>
      <c r="H79" s="133">
        <f t="shared" si="1"/>
        <v>0</v>
      </c>
      <c r="I79" s="402"/>
      <c r="J79" s="403"/>
      <c r="K79" s="151"/>
    </row>
    <row r="80" spans="1:11" ht="15.75" thickBot="1" x14ac:dyDescent="0.3">
      <c r="A80" s="369"/>
      <c r="B80" s="401"/>
      <c r="C80" s="48" t="s">
        <v>74</v>
      </c>
      <c r="D80" s="113">
        <v>4</v>
      </c>
      <c r="E80" s="56">
        <v>1</v>
      </c>
      <c r="F80" s="57"/>
      <c r="G80" s="58">
        <f t="shared" si="0"/>
        <v>0</v>
      </c>
      <c r="H80" s="134">
        <f t="shared" si="1"/>
        <v>0</v>
      </c>
      <c r="I80" s="402"/>
      <c r="J80" s="403"/>
      <c r="K80" s="153"/>
    </row>
    <row r="81" spans="2:11" ht="45" customHeight="1" thickBot="1" x14ac:dyDescent="0.3">
      <c r="B81" s="333" t="s">
        <v>109</v>
      </c>
      <c r="C81" s="406"/>
      <c r="D81" s="406"/>
      <c r="E81" s="334">
        <f>SUM(E4:E80)</f>
        <v>1095.1200000000003</v>
      </c>
      <c r="F81" s="335"/>
      <c r="G81" s="336">
        <f>SUM(G4:G80)</f>
        <v>0</v>
      </c>
      <c r="H81" s="337">
        <f>SUM(H4:H80)</f>
        <v>0</v>
      </c>
      <c r="I81" s="338">
        <f>SUM(I4:I80)</f>
        <v>0</v>
      </c>
      <c r="J81" s="339">
        <f>SUM(J4:J80)</f>
        <v>0</v>
      </c>
      <c r="K81" s="340"/>
    </row>
    <row r="83" spans="2:11" x14ac:dyDescent="0.25">
      <c r="B83" s="231" t="s">
        <v>245</v>
      </c>
    </row>
  </sheetData>
  <mergeCells count="67">
    <mergeCell ref="C81:D81"/>
    <mergeCell ref="B76:B80"/>
    <mergeCell ref="B60:B62"/>
    <mergeCell ref="B63:B65"/>
    <mergeCell ref="B72:B75"/>
    <mergeCell ref="B67:B71"/>
    <mergeCell ref="B53:B56"/>
    <mergeCell ref="B38:B46"/>
    <mergeCell ref="B4:B12"/>
    <mergeCell ref="B13:B19"/>
    <mergeCell ref="B27:B30"/>
    <mergeCell ref="B31:B35"/>
    <mergeCell ref="B36:B37"/>
    <mergeCell ref="B50:B51"/>
    <mergeCell ref="B47:B49"/>
    <mergeCell ref="I4:I12"/>
    <mergeCell ref="J4:J12"/>
    <mergeCell ref="I13:I19"/>
    <mergeCell ref="J13:J19"/>
    <mergeCell ref="I27:I30"/>
    <mergeCell ref="J27:J30"/>
    <mergeCell ref="I60:I62"/>
    <mergeCell ref="J60:J62"/>
    <mergeCell ref="I63:I65"/>
    <mergeCell ref="J63:J65"/>
    <mergeCell ref="I72:I75"/>
    <mergeCell ref="J72:J75"/>
    <mergeCell ref="J31:J35"/>
    <mergeCell ref="I36:I37"/>
    <mergeCell ref="J36:J37"/>
    <mergeCell ref="J38:J46"/>
    <mergeCell ref="I53:I56"/>
    <mergeCell ref="J53:J56"/>
    <mergeCell ref="I47:I49"/>
    <mergeCell ref="J47:J49"/>
    <mergeCell ref="I50:I51"/>
    <mergeCell ref="J50:J51"/>
    <mergeCell ref="I38:I46"/>
    <mergeCell ref="K70:K71"/>
    <mergeCell ref="I67:I71"/>
    <mergeCell ref="J67:J71"/>
    <mergeCell ref="A72:A80"/>
    <mergeCell ref="A4:A37"/>
    <mergeCell ref="A38:A59"/>
    <mergeCell ref="A60:A71"/>
    <mergeCell ref="B57:B59"/>
    <mergeCell ref="I57:I59"/>
    <mergeCell ref="J57:J59"/>
    <mergeCell ref="I76:I80"/>
    <mergeCell ref="J76:J80"/>
    <mergeCell ref="B20:B26"/>
    <mergeCell ref="I20:I26"/>
    <mergeCell ref="J20:J26"/>
    <mergeCell ref="I31:I35"/>
    <mergeCell ref="C39:D39"/>
    <mergeCell ref="C38:D38"/>
    <mergeCell ref="C40:D40"/>
    <mergeCell ref="C41:D41"/>
    <mergeCell ref="C42:D42"/>
    <mergeCell ref="C59:D59"/>
    <mergeCell ref="C66:D66"/>
    <mergeCell ref="C43:D43"/>
    <mergeCell ref="C44:D44"/>
    <mergeCell ref="C45:D45"/>
    <mergeCell ref="C46:D46"/>
    <mergeCell ref="C58:D58"/>
    <mergeCell ref="C57:D57"/>
  </mergeCells>
  <pageMargins left="0.7" right="0.7" top="0.78740157499999996" bottom="0.78740157499999996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2:J29"/>
  <sheetViews>
    <sheetView workbookViewId="0">
      <selection activeCell="A2" sqref="A2"/>
    </sheetView>
  </sheetViews>
  <sheetFormatPr defaultRowHeight="15" x14ac:dyDescent="0.25"/>
  <cols>
    <col min="2" max="2" width="21.42578125" customWidth="1"/>
    <col min="3" max="3" width="20.7109375" customWidth="1"/>
    <col min="4" max="5" width="15.7109375" customWidth="1"/>
    <col min="8" max="8" width="13.85546875" customWidth="1"/>
  </cols>
  <sheetData>
    <row r="2" spans="2:9" ht="18.75" x14ac:dyDescent="0.3">
      <c r="B2" s="124" t="s">
        <v>181</v>
      </c>
    </row>
    <row r="3" spans="2:9" ht="15.75" thickBot="1" x14ac:dyDescent="0.3"/>
    <row r="4" spans="2:9" ht="45" customHeight="1" thickBot="1" x14ac:dyDescent="0.3">
      <c r="B4" s="175" t="s">
        <v>0</v>
      </c>
      <c r="C4" s="176" t="s">
        <v>1</v>
      </c>
      <c r="D4" s="95" t="s">
        <v>4</v>
      </c>
      <c r="E4" s="177" t="s">
        <v>308</v>
      </c>
      <c r="F4" s="178" t="s">
        <v>107</v>
      </c>
      <c r="G4" s="131" t="s">
        <v>108</v>
      </c>
      <c r="H4" s="136" t="s">
        <v>219</v>
      </c>
    </row>
    <row r="5" spans="2:9" ht="15" customHeight="1" x14ac:dyDescent="0.25">
      <c r="B5" s="407" t="s">
        <v>101</v>
      </c>
      <c r="C5" s="292" t="s">
        <v>7</v>
      </c>
      <c r="D5" s="293">
        <v>14.65</v>
      </c>
      <c r="E5" s="294"/>
      <c r="F5" s="295">
        <f>D5*E5</f>
        <v>0</v>
      </c>
      <c r="G5" s="296">
        <f>F5*1.21</f>
        <v>0</v>
      </c>
      <c r="H5" s="396">
        <f>SUM(F5:F6)</f>
        <v>0</v>
      </c>
    </row>
    <row r="6" spans="2:9" ht="15.75" thickBot="1" x14ac:dyDescent="0.3">
      <c r="B6" s="408"/>
      <c r="C6" s="289" t="s">
        <v>295</v>
      </c>
      <c r="D6" s="11">
        <v>28</v>
      </c>
      <c r="E6" s="290"/>
      <c r="F6" s="291">
        <f>D6*E6</f>
        <v>0</v>
      </c>
      <c r="G6" s="291">
        <f>F6*1.21</f>
        <v>0</v>
      </c>
      <c r="H6" s="398"/>
      <c r="I6" s="157"/>
    </row>
    <row r="7" spans="2:9" x14ac:dyDescent="0.25">
      <c r="B7" s="409" t="s">
        <v>102</v>
      </c>
      <c r="C7" s="182" t="s">
        <v>217</v>
      </c>
      <c r="D7" s="10">
        <v>192.7</v>
      </c>
      <c r="E7" s="159"/>
      <c r="F7" s="160">
        <f t="shared" ref="F7:F26" si="0">D7*E7</f>
        <v>0</v>
      </c>
      <c r="G7" s="161">
        <f t="shared" ref="G7:G26" si="1">F7*1.21</f>
        <v>0</v>
      </c>
      <c r="H7" s="414">
        <f>SUM(F7:F10)</f>
        <v>0</v>
      </c>
      <c r="I7" s="157"/>
    </row>
    <row r="8" spans="2:9" x14ac:dyDescent="0.25">
      <c r="B8" s="410"/>
      <c r="C8" s="183" t="s">
        <v>132</v>
      </c>
      <c r="D8" s="8">
        <v>205.2</v>
      </c>
      <c r="E8" s="49"/>
      <c r="F8" s="45">
        <f t="shared" si="0"/>
        <v>0</v>
      </c>
      <c r="G8" s="158">
        <f t="shared" si="1"/>
        <v>0</v>
      </c>
      <c r="H8" s="415"/>
      <c r="I8" s="157"/>
    </row>
    <row r="9" spans="2:9" x14ac:dyDescent="0.25">
      <c r="B9" s="410"/>
      <c r="C9" s="183" t="s">
        <v>130</v>
      </c>
      <c r="D9" s="8">
        <v>208.4</v>
      </c>
      <c r="E9" s="49"/>
      <c r="F9" s="45">
        <f t="shared" si="0"/>
        <v>0</v>
      </c>
      <c r="G9" s="158">
        <f t="shared" si="1"/>
        <v>0</v>
      </c>
      <c r="H9" s="415"/>
      <c r="I9" s="157"/>
    </row>
    <row r="10" spans="2:9" ht="15.75" thickBot="1" x14ac:dyDescent="0.3">
      <c r="B10" s="411"/>
      <c r="C10" s="36" t="s">
        <v>218</v>
      </c>
      <c r="D10" s="9">
        <v>27.5</v>
      </c>
      <c r="E10" s="162"/>
      <c r="F10" s="163">
        <f t="shared" si="0"/>
        <v>0</v>
      </c>
      <c r="G10" s="164">
        <f t="shared" si="1"/>
        <v>0</v>
      </c>
      <c r="H10" s="416"/>
      <c r="I10" s="157"/>
    </row>
    <row r="11" spans="2:9" x14ac:dyDescent="0.25">
      <c r="B11" s="412" t="s">
        <v>50</v>
      </c>
      <c r="C11" s="35" t="s">
        <v>300</v>
      </c>
      <c r="D11" s="7">
        <v>89.5</v>
      </c>
      <c r="E11" s="165"/>
      <c r="F11" s="166">
        <f t="shared" si="0"/>
        <v>0</v>
      </c>
      <c r="G11" s="167">
        <f t="shared" si="1"/>
        <v>0</v>
      </c>
      <c r="H11" s="417">
        <f>SUM(F11:F13)</f>
        <v>0</v>
      </c>
      <c r="I11" s="157"/>
    </row>
    <row r="12" spans="2:9" x14ac:dyDescent="0.25">
      <c r="B12" s="410"/>
      <c r="C12" s="6" t="s">
        <v>26</v>
      </c>
      <c r="D12" s="8">
        <v>85.5</v>
      </c>
      <c r="E12" s="49"/>
      <c r="F12" s="45">
        <f t="shared" si="0"/>
        <v>0</v>
      </c>
      <c r="G12" s="158">
        <f t="shared" si="1"/>
        <v>0</v>
      </c>
      <c r="H12" s="415"/>
      <c r="I12" s="157"/>
    </row>
    <row r="13" spans="2:9" ht="15.75" thickBot="1" x14ac:dyDescent="0.3">
      <c r="B13" s="413"/>
      <c r="C13" s="37" t="s">
        <v>27</v>
      </c>
      <c r="D13" s="11">
        <v>6</v>
      </c>
      <c r="E13" s="168"/>
      <c r="F13" s="169">
        <f t="shared" si="0"/>
        <v>0</v>
      </c>
      <c r="G13" s="170">
        <f t="shared" si="1"/>
        <v>0</v>
      </c>
      <c r="H13" s="418"/>
      <c r="I13" s="157"/>
    </row>
    <row r="14" spans="2:9" ht="30.75" thickBot="1" x14ac:dyDescent="0.3">
      <c r="B14" s="141" t="s">
        <v>51</v>
      </c>
      <c r="C14" s="221" t="s">
        <v>31</v>
      </c>
      <c r="D14" s="222">
        <v>28</v>
      </c>
      <c r="E14" s="223"/>
      <c r="F14" s="224">
        <f t="shared" si="0"/>
        <v>0</v>
      </c>
      <c r="G14" s="225">
        <f t="shared" si="1"/>
        <v>0</v>
      </c>
      <c r="H14" s="180">
        <f>F14</f>
        <v>0</v>
      </c>
      <c r="I14" s="157"/>
    </row>
    <row r="15" spans="2:9" x14ac:dyDescent="0.25">
      <c r="B15" s="412" t="s">
        <v>103</v>
      </c>
      <c r="C15" s="35" t="s">
        <v>301</v>
      </c>
      <c r="D15" s="7">
        <v>42.8</v>
      </c>
      <c r="E15" s="165"/>
      <c r="F15" s="166">
        <f t="shared" si="0"/>
        <v>0</v>
      </c>
      <c r="G15" s="167">
        <f t="shared" si="1"/>
        <v>0</v>
      </c>
      <c r="H15" s="417">
        <f>SUM(F15:F17)</f>
        <v>0</v>
      </c>
      <c r="I15" s="157"/>
    </row>
    <row r="16" spans="2:9" x14ac:dyDescent="0.25">
      <c r="B16" s="367"/>
      <c r="C16" s="302" t="s">
        <v>302</v>
      </c>
      <c r="D16" s="222">
        <v>62.5</v>
      </c>
      <c r="E16" s="49"/>
      <c r="F16" s="303">
        <f t="shared" si="0"/>
        <v>0</v>
      </c>
      <c r="G16" s="304">
        <f t="shared" si="1"/>
        <v>0</v>
      </c>
      <c r="H16" s="397"/>
      <c r="I16" s="157"/>
    </row>
    <row r="17" spans="2:10" ht="15.75" thickBot="1" x14ac:dyDescent="0.3">
      <c r="B17" s="413"/>
      <c r="C17" s="37" t="s">
        <v>99</v>
      </c>
      <c r="D17" s="11">
        <v>42</v>
      </c>
      <c r="E17" s="168"/>
      <c r="F17" s="169">
        <f t="shared" si="0"/>
        <v>0</v>
      </c>
      <c r="G17" s="170">
        <f t="shared" si="1"/>
        <v>0</v>
      </c>
      <c r="H17" s="418"/>
      <c r="I17" s="157"/>
    </row>
    <row r="18" spans="2:10" ht="30.75" thickBot="1" x14ac:dyDescent="0.3">
      <c r="B18" s="220" t="s">
        <v>243</v>
      </c>
      <c r="C18" s="181" t="s">
        <v>31</v>
      </c>
      <c r="D18" s="171">
        <v>89.35</v>
      </c>
      <c r="E18" s="172"/>
      <c r="F18" s="173">
        <f t="shared" si="0"/>
        <v>0</v>
      </c>
      <c r="G18" s="174">
        <f t="shared" si="1"/>
        <v>0</v>
      </c>
      <c r="H18" s="179">
        <f>F18</f>
        <v>0</v>
      </c>
      <c r="I18" s="157"/>
    </row>
    <row r="19" spans="2:10" ht="30.75" thickBot="1" x14ac:dyDescent="0.3">
      <c r="B19" s="220" t="s">
        <v>244</v>
      </c>
      <c r="C19" s="181" t="s">
        <v>31</v>
      </c>
      <c r="D19" s="171">
        <v>61.7</v>
      </c>
      <c r="E19" s="172"/>
      <c r="F19" s="173">
        <f t="shared" si="0"/>
        <v>0</v>
      </c>
      <c r="G19" s="174">
        <f t="shared" si="1"/>
        <v>0</v>
      </c>
      <c r="H19" s="179">
        <f>F19</f>
        <v>0</v>
      </c>
      <c r="I19" s="157"/>
    </row>
    <row r="20" spans="2:10" ht="30.75" thickBot="1" x14ac:dyDescent="0.3">
      <c r="B20" s="184" t="s">
        <v>104</v>
      </c>
      <c r="C20" s="226" t="s">
        <v>36</v>
      </c>
      <c r="D20" s="227">
        <v>49.2</v>
      </c>
      <c r="E20" s="228"/>
      <c r="F20" s="229">
        <f t="shared" si="0"/>
        <v>0</v>
      </c>
      <c r="G20" s="230">
        <f t="shared" si="1"/>
        <v>0</v>
      </c>
      <c r="H20" s="143">
        <f>F20</f>
        <v>0</v>
      </c>
      <c r="I20" s="157"/>
      <c r="J20" s="33"/>
    </row>
    <row r="21" spans="2:10" x14ac:dyDescent="0.25">
      <c r="B21" s="362" t="s">
        <v>304</v>
      </c>
      <c r="C21" s="308" t="s">
        <v>303</v>
      </c>
      <c r="D21" s="7">
        <v>12.9</v>
      </c>
      <c r="E21" s="268"/>
      <c r="F21" s="122">
        <f t="shared" si="0"/>
        <v>0</v>
      </c>
      <c r="G21" s="269">
        <f t="shared" si="1"/>
        <v>0</v>
      </c>
      <c r="H21" s="396">
        <f>SUM(F21:F22)</f>
        <v>0</v>
      </c>
      <c r="I21" s="157"/>
      <c r="J21" s="33"/>
    </row>
    <row r="22" spans="2:10" ht="15.75" thickBot="1" x14ac:dyDescent="0.3">
      <c r="B22" s="368"/>
      <c r="C22" s="289" t="s">
        <v>152</v>
      </c>
      <c r="D22" s="11">
        <v>95.7</v>
      </c>
      <c r="E22" s="290"/>
      <c r="F22" s="291">
        <f t="shared" si="0"/>
        <v>0</v>
      </c>
      <c r="G22" s="307">
        <f t="shared" si="1"/>
        <v>0</v>
      </c>
      <c r="H22" s="398"/>
      <c r="I22" s="157"/>
      <c r="J22" s="33"/>
    </row>
    <row r="23" spans="2:10" ht="15.75" thickBot="1" x14ac:dyDescent="0.3">
      <c r="B23" s="141" t="s">
        <v>305</v>
      </c>
      <c r="C23" s="297" t="s">
        <v>306</v>
      </c>
      <c r="D23" s="280">
        <v>52.86</v>
      </c>
      <c r="E23" s="305"/>
      <c r="F23" s="278">
        <f t="shared" si="0"/>
        <v>0</v>
      </c>
      <c r="G23" s="190">
        <f t="shared" si="1"/>
        <v>0</v>
      </c>
      <c r="H23" s="203">
        <f>F23</f>
        <v>0</v>
      </c>
      <c r="I23" s="157"/>
      <c r="J23" s="33"/>
    </row>
    <row r="24" spans="2:10" ht="30" x14ac:dyDescent="0.25">
      <c r="B24" s="412" t="s">
        <v>100</v>
      </c>
      <c r="C24" s="267" t="s">
        <v>105</v>
      </c>
      <c r="D24" s="7">
        <v>47</v>
      </c>
      <c r="E24" s="268"/>
      <c r="F24" s="122">
        <f t="shared" si="0"/>
        <v>0</v>
      </c>
      <c r="G24" s="269">
        <f t="shared" si="1"/>
        <v>0</v>
      </c>
      <c r="H24" s="417">
        <f>F24+F25</f>
        <v>0</v>
      </c>
      <c r="I24" s="157"/>
      <c r="J24" s="33"/>
    </row>
    <row r="25" spans="2:10" ht="15.75" thickBot="1" x14ac:dyDescent="0.3">
      <c r="B25" s="413"/>
      <c r="C25" s="37" t="s">
        <v>19</v>
      </c>
      <c r="D25" s="11">
        <v>2</v>
      </c>
      <c r="E25" s="168"/>
      <c r="F25" s="169">
        <f t="shared" si="0"/>
        <v>0</v>
      </c>
      <c r="G25" s="170">
        <f t="shared" si="1"/>
        <v>0</v>
      </c>
      <c r="H25" s="418"/>
      <c r="I25" s="157"/>
      <c r="J25" s="33"/>
    </row>
    <row r="26" spans="2:10" ht="30.75" thickBot="1" x14ac:dyDescent="0.3">
      <c r="B26" s="185" t="s">
        <v>106</v>
      </c>
      <c r="C26" s="298" t="s">
        <v>60</v>
      </c>
      <c r="D26" s="10">
        <v>160</v>
      </c>
      <c r="E26" s="309"/>
      <c r="F26" s="310">
        <f t="shared" si="0"/>
        <v>0</v>
      </c>
      <c r="G26" s="311">
        <f t="shared" si="1"/>
        <v>0</v>
      </c>
      <c r="H26" s="180">
        <f>F26</f>
        <v>0</v>
      </c>
      <c r="I26" s="157"/>
      <c r="J26" s="33"/>
    </row>
    <row r="27" spans="2:10" ht="26.45" customHeight="1" thickBot="1" x14ac:dyDescent="0.3">
      <c r="B27" s="341" t="s">
        <v>109</v>
      </c>
      <c r="C27" s="342"/>
      <c r="D27" s="343">
        <f>SUM(D5:D26)</f>
        <v>1603.46</v>
      </c>
      <c r="E27" s="343"/>
      <c r="F27" s="339">
        <f>SUM(F5:F26)</f>
        <v>0</v>
      </c>
      <c r="G27" s="344">
        <f>SUM(G5:G26)</f>
        <v>0</v>
      </c>
      <c r="H27" s="339">
        <f>SUM(H5:H26)</f>
        <v>0</v>
      </c>
      <c r="I27" s="157"/>
    </row>
    <row r="29" spans="2:10" x14ac:dyDescent="0.25">
      <c r="H29" s="72"/>
    </row>
  </sheetData>
  <mergeCells count="12">
    <mergeCell ref="B24:B25"/>
    <mergeCell ref="H7:H10"/>
    <mergeCell ref="H11:H13"/>
    <mergeCell ref="H15:H17"/>
    <mergeCell ref="H24:H25"/>
    <mergeCell ref="B21:B22"/>
    <mergeCell ref="H21:H22"/>
    <mergeCell ref="B5:B6"/>
    <mergeCell ref="H5:H6"/>
    <mergeCell ref="B7:B10"/>
    <mergeCell ref="B11:B13"/>
    <mergeCell ref="B15:B17"/>
  </mergeCells>
  <pageMargins left="0.7" right="0.7" top="0.78740157499999996" bottom="0.78740157499999996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3B111-85F2-4C25-A75C-EEC59C7E0F5E}">
  <sheetPr>
    <tabColor rgb="FFFF0000"/>
  </sheetPr>
  <dimension ref="B2:I6"/>
  <sheetViews>
    <sheetView workbookViewId="0">
      <selection activeCell="A2" sqref="A2"/>
    </sheetView>
  </sheetViews>
  <sheetFormatPr defaultRowHeight="15" x14ac:dyDescent="0.25"/>
  <cols>
    <col min="2" max="2" width="21.42578125" customWidth="1"/>
    <col min="3" max="3" width="20.7109375" customWidth="1"/>
    <col min="4" max="5" width="15.7109375" customWidth="1"/>
    <col min="8" max="8" width="13.85546875" customWidth="1"/>
  </cols>
  <sheetData>
    <row r="2" spans="2:9" ht="18.75" x14ac:dyDescent="0.3">
      <c r="B2" s="124" t="s">
        <v>309</v>
      </c>
    </row>
    <row r="3" spans="2:9" ht="15.75" thickBot="1" x14ac:dyDescent="0.3"/>
    <row r="4" spans="2:9" ht="45" customHeight="1" thickBot="1" x14ac:dyDescent="0.3">
      <c r="B4" s="175" t="s">
        <v>0</v>
      </c>
      <c r="C4" s="176" t="s">
        <v>1</v>
      </c>
      <c r="D4" s="95" t="s">
        <v>4</v>
      </c>
      <c r="E4" s="177" t="s">
        <v>308</v>
      </c>
      <c r="F4" s="178" t="s">
        <v>107</v>
      </c>
      <c r="G4" s="131" t="s">
        <v>108</v>
      </c>
      <c r="H4" s="136" t="s">
        <v>191</v>
      </c>
    </row>
    <row r="5" spans="2:9" ht="30" customHeight="1" thickBot="1" x14ac:dyDescent="0.3">
      <c r="B5" s="300" t="s">
        <v>50</v>
      </c>
      <c r="C5" s="306" t="s">
        <v>307</v>
      </c>
      <c r="D5" s="11">
        <v>76.05</v>
      </c>
      <c r="E5" s="290"/>
      <c r="F5" s="291">
        <f t="shared" ref="F5" si="0">D5*E5</f>
        <v>0</v>
      </c>
      <c r="G5" s="307">
        <f t="shared" ref="G5" si="1">F5*1.21</f>
        <v>0</v>
      </c>
      <c r="H5" s="301">
        <f>F5*2</f>
        <v>0</v>
      </c>
      <c r="I5" s="157"/>
    </row>
    <row r="6" spans="2:9" ht="26.45" customHeight="1" thickBot="1" x14ac:dyDescent="0.3">
      <c r="B6" s="341" t="s">
        <v>109</v>
      </c>
      <c r="C6" s="342"/>
      <c r="D6" s="343">
        <f>SUM(D5:D5)</f>
        <v>76.05</v>
      </c>
      <c r="E6" s="343"/>
      <c r="F6" s="339">
        <f>SUM(F5:F5)</f>
        <v>0</v>
      </c>
      <c r="G6" s="344">
        <f>SUM(G5:G5)</f>
        <v>0</v>
      </c>
      <c r="H6" s="339">
        <f>H5</f>
        <v>0</v>
      </c>
      <c r="I6" s="157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příloha č.1</vt:lpstr>
      <vt:lpstr>př.č.2</vt:lpstr>
      <vt:lpstr>př.č.3</vt:lpstr>
      <vt:lpstr>př.č.4</vt:lpstr>
      <vt:lpstr>př.č.5</vt:lpstr>
      <vt:lpstr>př.č.6</vt:lpstr>
      <vt:lpstr>př.č.3!Oblast_tisku</vt:lpstr>
      <vt:lpstr>př.č.4!Oblast_tisku</vt:lpstr>
      <vt:lpstr>př.č.5!Oblast_tisku</vt:lpstr>
      <vt:lpstr>př.č.6!Oblast_tisku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Havlíčková</dc:creator>
  <cp:lastModifiedBy>Marková Jana</cp:lastModifiedBy>
  <cp:lastPrinted>2023-12-08T12:11:42Z</cp:lastPrinted>
  <dcterms:created xsi:type="dcterms:W3CDTF">2018-11-23T08:32:02Z</dcterms:created>
  <dcterms:modified xsi:type="dcterms:W3CDTF">2023-12-08T12:41:25Z</dcterms:modified>
</cp:coreProperties>
</file>