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david.kuczik" reservationPassword="0"/>
  <workbookPr/>
  <bookViews>
    <workbookView xWindow="240" yWindow="120" windowWidth="14940" windowHeight="9225" activeTab="0"/>
  </bookViews>
  <sheets>
    <sheet name="rekapitulace" sheetId="1" r:id="rId1"/>
    <sheet name="SO 001" sheetId="2" r:id="rId2"/>
    <sheet name="SO 191" sheetId="3" r:id="rId3"/>
    <sheet name="SO 201" sheetId="4" r:id="rId4"/>
  </sheets>
  <definedNames/>
  <calcPr/>
  <webPublishing/>
</workbook>
</file>

<file path=xl/sharedStrings.xml><?xml version="1.0" encoding="utf-8"?>
<sst xmlns="http://schemas.openxmlformats.org/spreadsheetml/2006/main" count="588" uniqueCount="294">
  <si>
    <t>Soupis objektů s DPH</t>
  </si>
  <si>
    <t>Stavba:121 001 - III/27515 Kolomuty, most ev. č. 27515-7 přes Klenici za Kolomuty</t>
  </si>
  <si>
    <t xml:space="preserve">Varianta:ZŘ - 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</si>
  <si>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</si>
  <si>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</si>
  <si>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</si>
  <si>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</si>
  <si>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</si>
  <si>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</si>
  <si>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</si>
  <si>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</si>
  <si>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</si>
  <si>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</si>
  <si>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</si>
  <si>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Firma: Sagasta s.r.o.</t>
  </si>
  <si>
    <t>Příloha k formuláři pro ocenění nabídky</t>
  </si>
  <si>
    <t>Stavba</t>
  </si>
  <si>
    <t>číslo a název SO</t>
  </si>
  <si>
    <t>číslo a název rozpočtu:</t>
  </si>
  <si>
    <t>121 001</t>
  </si>
  <si>
    <t>III/27515 Kolomuty, most ev. č. 27515-7 přes Klenici za Kolomuty</t>
  </si>
  <si>
    <t>SO 001</t>
  </si>
  <si>
    <t>Demolice a bourací práce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</si>
  <si>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</si>
  <si>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</si>
  <si>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</si>
  <si>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</si>
  <si>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</si>
  <si>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</si>
  <si>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</si>
  <si>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</si>
  <si>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</si>
  <si>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</si>
  <si>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</si>
  <si>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</si>
  <si>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</si>
  <si>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</si>
  <si>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</si>
  <si>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</si>
  <si>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</si>
  <si>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</si>
  <si>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</si>
  <si>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</si>
  <si>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014101</t>
  </si>
  <si>
    <t>02</t>
  </si>
  <si>
    <t>POPLATKY ZA SKLÁDKU
beton</t>
  </si>
  <si>
    <t xml:space="preserve">M3        </t>
  </si>
  <si>
    <t>dle pol.č.96616:  189,34=189,340 [A]</t>
  </si>
  <si>
    <t>01</t>
  </si>
  <si>
    <t>POPLATKY ZA SKLÁDKU
zemina</t>
  </si>
  <si>
    <t>dle pol.č.13173: 3166,297=3 166,297 [A]</t>
  </si>
  <si>
    <t>03</t>
  </si>
  <si>
    <t>POPLATKY ZA SKLÁDKU
vozovkové vrstvy</t>
  </si>
  <si>
    <t>dle pol.č.11343:   82,275=82,275 [A]</t>
  </si>
  <si>
    <t>02740</t>
  </si>
  <si>
    <t/>
  </si>
  <si>
    <t>POMOC PRÁCE ZŘÍZ NEBO ZAJIŠŤ PROVIZORNÍ MOSTY
provizorní stezka pro pěší včetně provizorní lávky a schodiště</t>
  </si>
  <si>
    <t xml:space="preserve">KPL       </t>
  </si>
  <si>
    <t>03100</t>
  </si>
  <si>
    <t>ZAŘÍZENÍ STAVENIŠTĚ - ZŘÍZENÍ, PROVOZ, DEMONTÁŽ</t>
  </si>
  <si>
    <t>Zemní práce</t>
  </si>
  <si>
    <t>11343</t>
  </si>
  <si>
    <t>ODSTRAN KRYTU ZPEVNĚNÝCH PLOCH S ASFALT POJIVEM VČET PODKLADU</t>
  </si>
  <si>
    <t>177,5m2*0,45m+24,0m2*0,1m=82,275 [A]</t>
  </si>
  <si>
    <t>11512</t>
  </si>
  <si>
    <t>ČERPÁNÍ VODY DO 1000 L/MIN</t>
  </si>
  <si>
    <t xml:space="preserve">HOD       </t>
  </si>
  <si>
    <t>8hod*20*7dní=1 120,000 [A]</t>
  </si>
  <si>
    <t>11529</t>
  </si>
  <si>
    <t>PŘEV VOD NA POVRCHU POTR DN NAD 1600MM NEBO ŽLAB R.O. NAD 5,0M
vč. dočasného hrázkování</t>
  </si>
  <si>
    <t xml:space="preserve">M         </t>
  </si>
  <si>
    <t>13173</t>
  </si>
  <si>
    <t>HLOUBENÍ JAM ZAPAŽ I NEPAŽ TŘ. I</t>
  </si>
  <si>
    <t>dle výkresu č.4:  130m2*(11,7m+12,5m)/2+3,25m2*11,7m*2=3 166,297 [A]</t>
  </si>
  <si>
    <t>17120</t>
  </si>
  <si>
    <t>ULOŽENÍ SYPANINY DO NÁSYPŮ A NA SKLÁDKY BEZ ZHUTNĚNÍ</t>
  </si>
  <si>
    <t>dle pol.č.13173: 3166.297=3 166,297 [C]</t>
  </si>
  <si>
    <t>Základy</t>
  </si>
  <si>
    <t>23217A</t>
  </si>
  <si>
    <t>ŠTĚTOVÉ STĚNY BERANĚNÉ Z KOVOVÝCH DÍLCŮ DOČASNÉ (PLOCHA)</t>
  </si>
  <si>
    <t xml:space="preserve">M2        </t>
  </si>
  <si>
    <t>2*(105,1+129,9)m2+10,75*(11,75+12,5)+10,0*11,2=842,688 [A]</t>
  </si>
  <si>
    <t>23717A</t>
  </si>
  <si>
    <t>ODSTRANĚNÍ ŠTĚTOVÝCH STĚN Z KOVOVÝCH DÍLCŮ V PLOŠE</t>
  </si>
  <si>
    <t>Ostatní konstrukce a práce</t>
  </si>
  <si>
    <t>9</t>
  </si>
  <si>
    <t>9117C3</t>
  </si>
  <si>
    <t>SVOD OCEL ZÁBRADEL ÚROVEŇ ZADRŽ H2 - DEMONTÁŽ S PŘESUNEM
vč. likvidace</t>
  </si>
  <si>
    <t>2*18,7=37,400 [A]</t>
  </si>
  <si>
    <t>919112</t>
  </si>
  <si>
    <t>ŘEZÁNÍ ASFALTOVÉHO KRYTU VOZOVEK TL DO 100MM</t>
  </si>
  <si>
    <t>5,3+6,1=11,400 [A]</t>
  </si>
  <si>
    <t>96616</t>
  </si>
  <si>
    <t>BOURÁNÍ KONSTRUKCÍ ZE ŽELEZOBETONU</t>
  </si>
  <si>
    <t>dle výkresu č.2:  
NK: 5,3m2*12,6m=66,780 [A]
opěry: 2*6,2m2*6,6m+4*13,6m2*0,6=114,480 [B]
římsy: 2*0,2m2*20,2m=8,080 [C]
Celkem: A+B+C=189,340 [D]</t>
  </si>
  <si>
    <t>97817</t>
  </si>
  <si>
    <t>ODSTRANĚNÍ MOSTNÍ IZOLACE
vč. likvidace</t>
  </si>
  <si>
    <t>5,6*12,7=71,120 [A]</t>
  </si>
  <si>
    <t>C e l k e m</t>
  </si>
  <si>
    <t>SO 191</t>
  </si>
  <si>
    <t>DIO</t>
  </si>
  <si>
    <t>11372</t>
  </si>
  <si>
    <t>FRÉZOVÁNÍ ZPEVNĚNÝCH PLOCH ASFALTOVÝCH
frézování 5cm
oprava objízdných tras, lokaci na objízdné trase určí objednatel</t>
  </si>
  <si>
    <t>2560*0,05=128,000 [A]</t>
  </si>
  <si>
    <t>113765</t>
  </si>
  <si>
    <t>FRÉZOVÁNÍ DRÁŽKY PRŮŘEZU DO 600MM2 V ASFALTOVÉ VOZOVCE
frézování drážky pro trvale pružnou asfaltovou zálivku
oprava objízdných tras, lokaci na objízdné trase určí objednatel</t>
  </si>
  <si>
    <t>807=807,000 [A]</t>
  </si>
  <si>
    <t>12911</t>
  </si>
  <si>
    <t>ČIŠTĚNÍ VOZOVEK OD NÁNOSU
zametání vozovky samosběrem
oprava objízdných tras, lokaci na objízdné trase určí objednatel</t>
  </si>
  <si>
    <t>2560=2 560,000 [A]</t>
  </si>
  <si>
    <t>Komunikace</t>
  </si>
  <si>
    <t>572214</t>
  </si>
  <si>
    <t>SPOJOVACÍ POSTŘIK Z MODIFIK EMULZE DO 0,5KG/M2
oprava objízdných tras, lokaci na objízdné trase určí objednatel</t>
  </si>
  <si>
    <t>574A04</t>
  </si>
  <si>
    <t>ASFALTOVÝ BETON PRO OBRUSNÉ VRSTVY ACO 11+, 11S
vyrovnávací vrstvu do 4cm - cca 10% z plochy opravy objízdných tras
oprava objízdných tras, lokaci na objízdné trase určí objednatel</t>
  </si>
  <si>
    <t>0,1*0,04*2560=10,240 [A]</t>
  </si>
  <si>
    <t>574A44</t>
  </si>
  <si>
    <t>ASFALTOVÝ BETON PRO OBRUSNÉ VRSTVY ACO 11+, 11S TL. 50MM
oprava objízdných tras, lokaci na objízdné trase určí objednatel</t>
  </si>
  <si>
    <t>931315</t>
  </si>
  <si>
    <t>TĚSNĚNÍ DILATAČ SPAR ASF ZÁLIVKOU PRŮŘ DO 600MM2
oprava objízdných tras, lokaci na objízdné trase určí objednatel</t>
  </si>
  <si>
    <t>99999</t>
  </si>
  <si>
    <t>R</t>
  </si>
  <si>
    <t>DIO
- včetně DIO pro opravu objízných tras a pro provizorní stezku (vč. lávky a schodišť)
- pronájem
- kompletní dopravní opatření při stavbě
- včetně návrhu a projednání dočasného dopravního značení s policií ČR a dopravním úřadem, včetně návrhu značení na objízdných trasách v dostatečném předstihu před zahájením stavby
- kompletní provedení (dopravní značky, směrovací desky, výstražná světla, vodící desky, vodorovné značky vč. Odstranění, atd.)
- včetně nákladů na případné doplnění značení dle aktuálního požadavku Policie ČR
- včetně případného doplnění značek IP22 (viz. vyjádření Policie ČR v dokladové části)
- včetně případného zakrytí (ne pouze přeškrtnutí!) nebo demontáže dočasně zneplatněného značení, včetně zpětného odkrytí a montáže
- včetně nákladů na přesuny dopravního značení dle jednotlivých fází výstavby, resp. dle potřeby
- dopravní značení musí splňovat vnitropodnikové předpisy ŘSD PPK-PRE, PPK-FOL a TP 143</t>
  </si>
  <si>
    <t>SO 201</t>
  </si>
  <si>
    <t>Rekonstrukce mostu ev.č. 27515-7</t>
  </si>
  <si>
    <t>02730</t>
  </si>
  <si>
    <t>POMOC PRÁCE ZŘÍZ NEBO ZAJIŠŤ OCHRANU INŽENÝRSKÝCH SÍTÍ
vč. vytýčení</t>
  </si>
  <si>
    <t>02821</t>
  </si>
  <si>
    <t>PRŮZKUMNÉ PRÁCE ARCHEOLOGICKÉ NA POVRCHU
Archeologický dozor v průběhu výkopových prací</t>
  </si>
  <si>
    <t>02910.1</t>
  </si>
  <si>
    <t>OSTATNÍ POŽADAVKY - ZEMĚMĚŘIČSKÁ MĚŘENÍ
geometrický plán</t>
  </si>
  <si>
    <t xml:space="preserve">KČ        </t>
  </si>
  <si>
    <t>02910.2</t>
  </si>
  <si>
    <t>OSTATNÍ POŽADAVKY - ZEMĚMĚŘIČSKÁ MĚŘENÍ
zaměření skutečného provedení stavby, geodetické práce během výstavby</t>
  </si>
  <si>
    <t>02943</t>
  </si>
  <si>
    <t>OSTATNÍ POŽADAVKY - VYPRACOVÁNÍ RDS</t>
  </si>
  <si>
    <t>02944</t>
  </si>
  <si>
    <t>OSTAT POŽADAVKY - DOKUMENTACE SKUTEČ PROVEDENÍ V DIGIT FORMĚ
vypracování DSPS - 4 paré pro potřeby objednatele</t>
  </si>
  <si>
    <t>02960</t>
  </si>
  <si>
    <t>OSTATNÍ POŽADAVKY - ODBORNÝ DOZOR
zajištění geologa, geotechnika 
dohled geotechnika během zemních prací</t>
  </si>
  <si>
    <t>02991</t>
  </si>
  <si>
    <t>OSTATNÍ POŽADAVKY - INFORMAČNÍ TABULE</t>
  </si>
  <si>
    <t xml:space="preserve">KUS       </t>
  </si>
  <si>
    <t>2=2,000 [A]</t>
  </si>
  <si>
    <t>FRÉZOVÁNÍ DRÁŽKY PRŮŘEZU DO 600MM2 V ASFALTOVÉ VOZOVCE
podél říms</t>
  </si>
  <si>
    <t>(3*37,1+2*37,1)m=185,500 [A]</t>
  </si>
  <si>
    <t>17581</t>
  </si>
  <si>
    <t>OBSYP POTRUBÍ A OBJEKTŮ Z NAKUPOVANÝCH MATERIÁLŮ</t>
  </si>
  <si>
    <t>45,3m2*(11,7m+12,5m)/2=548,130 [A]</t>
  </si>
  <si>
    <t>21341</t>
  </si>
  <si>
    <t>DRENÁŽNÍ VRSTVY Z PLASTBETONU (PLASTMALTY)</t>
  </si>
  <si>
    <t>ve vozovce: 21,8*0,15*0,04=0,131 [A]
na přechodové desce: 2*0,05m2*8,4=0,840 [B]
Celkem: A+B=0,971 [C]</t>
  </si>
  <si>
    <t>27157</t>
  </si>
  <si>
    <t>POLŠTÁŘE POD ZÁKLADY Z KAMENIVA TĚŽENÉHO
Štěrkový polštář pod základy tl. 500 mm</t>
  </si>
  <si>
    <t>0,5m*11,7m*6,5m*2ks=76,050 [A]</t>
  </si>
  <si>
    <t>272325</t>
  </si>
  <si>
    <t>ZÁKLADY ZE ŽELEZOBETONU DO C30/37</t>
  </si>
  <si>
    <t>dle výkresu č.8:  2*4,1m2*10,1m=82,820 [A]</t>
  </si>
  <si>
    <t>272365</t>
  </si>
  <si>
    <t>VÝZTUŽ ZÁKLADŮ Z OCELI 10505, B500B</t>
  </si>
  <si>
    <t xml:space="preserve">T         </t>
  </si>
  <si>
    <t>dle výkresu č. 11, SO 201: 15,93=15,930 [A]</t>
  </si>
  <si>
    <t>28999R</t>
  </si>
  <si>
    <t>OPLÁŠTĚNÍ (ZPEVNĚNÍ) Z FÓLIE
těsnící geomembrána</t>
  </si>
  <si>
    <t>2*3,9*8,5=66,300 [A]</t>
  </si>
  <si>
    <t>Svislé konstrukce</t>
  </si>
  <si>
    <t>31717</t>
  </si>
  <si>
    <t>KOVOVÉ KONSTRUKCE PRO KOTVENÍ ŘÍMSY</t>
  </si>
  <si>
    <t xml:space="preserve">KG        </t>
  </si>
  <si>
    <t>(2+1)*13ks*6kg/ks=234,000 [A]</t>
  </si>
  <si>
    <t>317325</t>
  </si>
  <si>
    <t>ŘÍMSY ZE ŽELEZOBETONU DO C30/37</t>
  </si>
  <si>
    <t>dle výkresu č.9:  0,3m2*22,3m+0,9m2*21,9m=26,400 [A]</t>
  </si>
  <si>
    <t>317365</t>
  </si>
  <si>
    <t>VÝZTUŽ ŘÍMS Z OCELI 10505, B500B</t>
  </si>
  <si>
    <t>dle výkresu č. 11, SO 201: 3,4=3,400 [A]</t>
  </si>
  <si>
    <t>333325</t>
  </si>
  <si>
    <t>MOSTNÍ OPĚRY A KŘÍDLA ZE ŽELEZOVÉHO BETONU DO C30/37
vč. vyznačení letopočtu výstavby vlysem do betonu</t>
  </si>
  <si>
    <t>dle výkresu č.8:  
křídla: (12,3+13,1+13,3+12,4)m2*0,65m=33,215 [A]</t>
  </si>
  <si>
    <t>333365</t>
  </si>
  <si>
    <t>VÝZTUŽ MOSTNÍCH OPĚR A KŘÍDEL Z OCELI 10505, B500B</t>
  </si>
  <si>
    <t>dle výkresu č. 11, SO 201: 13,37=13,370 [A]</t>
  </si>
  <si>
    <t>389325</t>
  </si>
  <si>
    <t>MOSTNÍ RÁMOVÉ KONSTRUKCE ZE ŽELEZOBETONU C30/37</t>
  </si>
  <si>
    <t>dle výkresu č.8:   16,1m2*9,6m=154,560 [A]</t>
  </si>
  <si>
    <t>389365</t>
  </si>
  <si>
    <t>VÝZTUŽ MOSTNÍ RÁMOVÉ KONSTRUKCE Z OCELI 10505, B500B</t>
  </si>
  <si>
    <t>dle výkresu č. 11, SO 201: 22,42=22,420 [A]</t>
  </si>
  <si>
    <t>Vodorovné konstrukce</t>
  </si>
  <si>
    <t>420324</t>
  </si>
  <si>
    <t>PŘECHODOVÉ DESKY MOSTNÍCH OPĚR ZE ŽELEZOBETONU C25/30</t>
  </si>
  <si>
    <t>dle výkresu č.8:  2*3,0*8,4*0,25=12,600 [A]</t>
  </si>
  <si>
    <t>420365</t>
  </si>
  <si>
    <t>VÝZTUŽ PŘECHODOVÝCH DESEK MOSTNÍCH OPĚR Z OCELI 10505, B500B</t>
  </si>
  <si>
    <t>dle výkresu č. 11, SO 201: 2,05=2,050 [A]</t>
  </si>
  <si>
    <t>434125</t>
  </si>
  <si>
    <t>SCHODIŠŤOVÉ STUPNĚ, Z DÍLCŮ ŽELEZOBETON DO C30/37</t>
  </si>
  <si>
    <t>0,18*0,5*0,75*(15+15)=2,025 [A]</t>
  </si>
  <si>
    <t>451311</t>
  </si>
  <si>
    <t>PODKL A VÝPLŇ VRSTVY Z PROST BET DO C8/10
pod rubovou drenáž</t>
  </si>
  <si>
    <t>2*0,6m2*8,5m=10,200 [A]</t>
  </si>
  <si>
    <t>451312</t>
  </si>
  <si>
    <t>PODKLADNÍ A VÝPLŇOVÉ VRSTVY Z PROSTÉHO BETONU C12/15
podkladní beton</t>
  </si>
  <si>
    <t>dle výkresu č.8: 
pod opěry: 2*4,8*10,4*0,15m=14,976 [A]
pod přechodové desky: 2*2,8*0,1*8,5=4,760 [B]
Celkem: A+B=19,736 [C]</t>
  </si>
  <si>
    <t>45131A</t>
  </si>
  <si>
    <t>PODKLADNÍ A VÝPLŇOVÉ VRSTVY Z PROSTÉHO BETONU C20/25</t>
  </si>
  <si>
    <t>dle výkresu č.13:  
pod dlažbu za římsou: (4,5+5,5)*0,15=1,500 [A]
pod dlažbu pod mostem: 182m2*0,15=27,300 [B]
pod schodiště: (1,0+1,1)m2*0,75=1,575 [C]
Celkem: A+B+C=30,375 [D]</t>
  </si>
  <si>
    <t>45152</t>
  </si>
  <si>
    <t>PODKLADNÍ A VÝPLŇOVÉ VRSTVY Z KAMENIVA DRCENÉHO</t>
  </si>
  <si>
    <t>obsyp těsnící geomembrány: 2*3,9*8,5*0,3=19,890 [A]</t>
  </si>
  <si>
    <t>45852</t>
  </si>
  <si>
    <t>VÝPLŇ ZA OPĚRAMI A ZDMI Z KAMENIVA DRCENÉHO</t>
  </si>
  <si>
    <t>(2,7+4,9)*8,5*0,3=19,380 [A]</t>
  </si>
  <si>
    <t>461314</t>
  </si>
  <si>
    <t>PATKY Z PROSTÉHO BETONU C25/30
Betonový práh pod schodištěm</t>
  </si>
  <si>
    <t>1m*0,5m*0,85m*2ks=0,850 [A]</t>
  </si>
  <si>
    <t>46251</t>
  </si>
  <si>
    <t>ZÁHOZ Z LOMOVÉHO KAMENE</t>
  </si>
  <si>
    <t>22,8m2*1,2=27,360 [A]</t>
  </si>
  <si>
    <t>465512</t>
  </si>
  <si>
    <t>DLAŽBY Z LOMOVÉHO KAMENE NA MC</t>
  </si>
  <si>
    <t>dle výkresu č.13:  
za římsou: (4,5+5,5)*0,25=2,500 [A]
pod mostem: 182m2*0,25=45,500 [B]
Celkem: A+B=48,000 [C]</t>
  </si>
  <si>
    <t>56333</t>
  </si>
  <si>
    <t>VOZOVKOVÉ VRSTVY ZE ŠTĚRKODRTI TL. DO 150MM</t>
  </si>
  <si>
    <t>stezka pro chodce a cyklisty: 21,8=21,800 [A]
mimo most: 2*(6,5*(5,5+14,5))=260,000 [B]
Celkem: A+B=281,800 [C]</t>
  </si>
  <si>
    <t>SPOJOVACÍ POSTŘIK Z MODIFIK EMULZE DO 0,5KG/M2</t>
  </si>
  <si>
    <t>na mostě: 2*(6,5*13,4)=174,200 [A]
mimo most: 2*(6,5*(5,5+14,5))=260,000 [B]
obnova obrusné a ložné vrstvy: 6,5*4,2=27,300 [C]
Celkem: A+B+C=461,500 [D]</t>
  </si>
  <si>
    <t>574A34</t>
  </si>
  <si>
    <t>ASFALTOVÝ BETON PRO OBRUSNÉ VRSTVY ACO 11+, 11S TL. 40MM</t>
  </si>
  <si>
    <t>na mostě: 6,5*13,4=87,100 [A]
mimo most: 6,5*(5,5+14,5)=130,000 [B]
obnova obrusné a ložné vrstvy: 6,5*4,2=27,300 [C]
Celkem: A+B+C=244,400 [D]</t>
  </si>
  <si>
    <t>574C56</t>
  </si>
  <si>
    <t>ASFALTOVÝ BETON PRO LOŽNÍ VRSTVY ACL 16+, 16S TL. 60MM</t>
  </si>
  <si>
    <t>574E46</t>
  </si>
  <si>
    <t>ASFALTOVÝ BETON PRO PODKLADNÍ VRSTVY ACP 16+, 16S TL. 50MM</t>
  </si>
  <si>
    <t>mimo most: 6,5*(5,5+14,5)=130,000 [A]</t>
  </si>
  <si>
    <t>575C43</t>
  </si>
  <si>
    <t>LITÝ ASFALT MA IV (OCHRANA MOSTNÍ IZOLACE) 11 TL. 35MM</t>
  </si>
  <si>
    <t>na mostě: 6,5*13,4=87,100 [A]</t>
  </si>
  <si>
    <t>57621</t>
  </si>
  <si>
    <t>POSYP KAMENIVEM DRCENÝM 5KG/M2</t>
  </si>
  <si>
    <t>582611</t>
  </si>
  <si>
    <t>KRYTY Z BETON DLAŽDIC SE ZÁMKEM ŠEDÝCH TL 60MM DO LOŽE Z KAM
stezka pro chodce a cyklisty vč. dlažby pro varovní pás</t>
  </si>
  <si>
    <t>Přidružená stavební výroba</t>
  </si>
  <si>
    <t>711322</t>
  </si>
  <si>
    <t>IZOLACE PODZEM OBJ PROTI TLAK VODĚ ASFALT PÁSY</t>
  </si>
  <si>
    <t>dle výkresu č.8:
křídla: (12,3+13,1+13,3+12,4)m2=51,100 [A]
rub opěr: 2*42m2=84,000 [B]
Celkem: A+B=135,100 [C]</t>
  </si>
  <si>
    <t>711432</t>
  </si>
  <si>
    <t>IZOLACE MOSTOVEK POD ŘÍMSOU ASFALTOVÝMI PÁSY</t>
  </si>
  <si>
    <t>(0,7+2,8)*13,0=45,500 [A]</t>
  </si>
  <si>
    <t>711442</t>
  </si>
  <si>
    <t>IZOLACE MOSTOVEK CELOPLOŠNÁ ASFALTOVÝMI PÁSY S PEČETÍCÍ VRSTVOU</t>
  </si>
  <si>
    <t>NK: 9,6*(13,0+2*1,0)=144,000 [A]</t>
  </si>
  <si>
    <t>711519</t>
  </si>
  <si>
    <t>OCHRANA IZOLACE PODZEMNÍCH OBJEKTŮ TEXTILIÍ</t>
  </si>
  <si>
    <t>78382</t>
  </si>
  <si>
    <t>NÁTĚRY BETON KONSTR TYP S2 (OS-B)
bok NK</t>
  </si>
  <si>
    <t>2*0,8*13,4=21,440 [A]</t>
  </si>
  <si>
    <t>78383</t>
  </si>
  <si>
    <t>NÁTĚRY BETON KONSTR TYP S4 (OS-C)
římsa</t>
  </si>
  <si>
    <t>dle výkresu č.9:  0,3m*(22,3+21,9)m=13,260 [A]</t>
  </si>
  <si>
    <t>Potrubí</t>
  </si>
  <si>
    <t>87433</t>
  </si>
  <si>
    <t>POTRUBÍ Z TRUB PLASTOVÝCH ODPADNÍCH DN DO 150MM
vyústění UV</t>
  </si>
  <si>
    <t>87533</t>
  </si>
  <si>
    <t>POTRUBÍ DREN Z TRUB PLAST DN DO 150MM
vč. obetonování drenážním betonem</t>
  </si>
  <si>
    <t>2*(8,5+0,9)=18,800 [A]</t>
  </si>
  <si>
    <t>87633</t>
  </si>
  <si>
    <t>CHRÁNIČKY Z TRUB PLASTOVÝCH DN DO 150MM
v římse</t>
  </si>
  <si>
    <t>2*(22,3+1,5+21,8+1,5)m=94,200 [A]</t>
  </si>
  <si>
    <t>87634</t>
  </si>
  <si>
    <t>CHRÁNIČKY Z TRUB PLASTOVÝCH DN DO 200MM</t>
  </si>
  <si>
    <t>prostup rubové drenáže: 3*0,9=2,700 [A]</t>
  </si>
  <si>
    <t>89712</t>
  </si>
  <si>
    <t>VPUSŤ KANALIZAČNÍ ULIČNÍ KOMPLETNÍ Z BETONOVÝCH DÍLCŮ</t>
  </si>
  <si>
    <t>9112B1</t>
  </si>
  <si>
    <t>ZÁBRADLÍ MOSTNÍ SE SVISLOU VÝPLNÍ - DODÁVKA A MONTÁŽ
h=1,3
zábradlí městského typu</t>
  </si>
  <si>
    <t>9117D1</t>
  </si>
  <si>
    <t>SVOD OCEL ZÁBRADEL ÚROVEŇ ZADRŽ H3 - DODÁVKA A MONTÁŽ</t>
  </si>
  <si>
    <t>22,3m=22,300 [A]</t>
  </si>
  <si>
    <t>91345</t>
  </si>
  <si>
    <t>NIVELAČNÍ ZNAČKY KOVOVÉ</t>
  </si>
  <si>
    <t>4+2*5=14,000 [A]</t>
  </si>
  <si>
    <t>91355</t>
  </si>
  <si>
    <t>EVIDENČNÍ ČÍSLO MOSTU</t>
  </si>
  <si>
    <t>915221</t>
  </si>
  <si>
    <t>VODOR DOPRAV ZNAČ PLASTEM STRUKTURÁLNÍ NEHLUČNÉ - DOD A POKLÁDKA</t>
  </si>
  <si>
    <t>0,25*37,0*2+0,125*37,0=23,125 [A]</t>
  </si>
  <si>
    <t>917223</t>
  </si>
  <si>
    <t>SILNIČNÍ A CHODNÍKOVÉ OBRUBY Z BETONOVÝCH OBRUBNÍKŮ ŠÍŘ 100MM</t>
  </si>
  <si>
    <t>podél dlažby: 6,2+4,9+7,8+6,8+6,6+5,9=38,200 [A]
podél schodiště: 2*(5,9+6,8)=25,400 [B]
Celkem: A+B=63,600 [C]</t>
  </si>
  <si>
    <t>917224</t>
  </si>
  <si>
    <t>SILNIČNÍ A CHODNÍKOVÉ OBRUBY Z BETONOVÝCH OBRUBNÍKŮ ŠÍŘ 150MM</t>
  </si>
  <si>
    <t>3*5,0+4,5=19,500 [A]</t>
  </si>
  <si>
    <t>TĚSNĚNÍ DILATAČ SPAR ASF ZÁLIVKOU PRŮŘ DO 600MM2
podél říms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</si>
</sst>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2" ht="12.75" customHeight="1">
      <c r="A1" s="5" t="s">
        <v>13</v>
      </c>
      <c t="s">
        <v>14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SUM(C11:C13)</f>
      </c>
      <c r="G7" t="s">
        <v>6</v>
      </c>
      <c>
        <v>15</v>
      </c>
    </row>
    <row r="8" spans="2:8" ht="12.75" customHeight="1">
      <c r="B8" s="3" t="s">
        <v>4</v>
      </c>
      <c s="2">
        <f>SUM(E11:E13)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21</v>
      </c>
      <c s="7" t="s">
        <v>22</v>
      </c>
      <c s="12">
        <f>'SO 001'!H52</f>
      </c>
      <c s="12">
        <f>'SO 001'!P52</f>
      </c>
      <c s="12">
        <f>C11+D11</f>
      </c>
    </row>
    <row r="12" spans="1:5" ht="12.75" customHeight="1">
      <c r="A12" s="7" t="s">
        <v>99</v>
      </c>
      <c s="7" t="s">
        <v>100</v>
      </c>
      <c s="12">
        <f>'SO 191'!H35</f>
      </c>
      <c s="12">
        <f>'SO 191'!P35</f>
      </c>
      <c s="12">
        <f>C12+D12</f>
      </c>
    </row>
    <row r="13" spans="1:5" ht="12.75" customHeight="1">
      <c r="A13" s="7" t="s">
        <v>123</v>
      </c>
      <c s="7" t="s">
        <v>124</v>
      </c>
      <c s="12">
        <f>'SO 201'!H146</f>
      </c>
      <c s="12">
        <f>'SO 201'!P146</f>
      </c>
      <c s="12">
        <f>C13+D13</f>
      </c>
    </row>
  </sheetData>
  <sheetProtection formatColumns="0"/>
  <hyperlinks>
    <hyperlink ref="A11" location="#'SO 001'!A1" tooltip="Odkaz na stranku objektu [SO 001]" display="SO 001"/>
    <hyperlink ref="A12" location="#'SO 191'!A1" tooltip="Odkaz na stranku objektu [SO 191]" display="SO 191"/>
    <hyperlink ref="A13" location="#'SO 201'!A1" tooltip="Odkaz na stranku objektu [SO 201]" display="SO 2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 t="s">
        <v>20</v>
      </c>
      <c s="5"/>
    </row>
    <row r="5" spans="1:5" ht="12.75" customHeight="1">
      <c r="A5" t="s">
        <v>17</v>
      </c>
      <c r="C5" s="5" t="s">
        <v>21</v>
      </c>
      <c s="5" t="s">
        <v>22</v>
      </c>
      <c s="5"/>
    </row>
    <row r="6" spans="1:5" ht="12.75" customHeight="1">
      <c r="A6" t="s">
        <v>18</v>
      </c>
      <c r="C6" s="5" t="s">
        <v>21</v>
      </c>
      <c s="5" t="s">
        <v>22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8"/>
      <c s="8"/>
      <c s="8" t="s">
        <v>42</v>
      </c>
      <c s="8" t="s">
        <v>41</v>
      </c>
      <c s="8"/>
      <c s="10"/>
      <c s="8"/>
      <c s="10"/>
    </row>
    <row r="12" spans="1:16" ht="12.75">
      <c r="A12" s="7">
        <v>2</v>
      </c>
      <c s="7" t="s">
        <v>43</v>
      </c>
      <c s="7" t="s">
        <v>44</v>
      </c>
      <c s="7" t="s">
        <v>45</v>
      </c>
      <c s="7" t="s">
        <v>46</v>
      </c>
      <c s="9">
        <v>189.34</v>
      </c>
      <c s="13"/>
      <c s="12">
        <f>ROUND((G12*F12),2)</f>
      </c>
      <c r="O12">
        <f>rekapitulace!H8</f>
      </c>
      <c>
        <f>O12/100*H12</f>
      </c>
    </row>
    <row r="13" spans="4:4" ht="76.5">
      <c r="D13" s="14" t="s">
        <v>47</v>
      </c>
    </row>
    <row r="14" spans="1:16" ht="12.75">
      <c r="A14" s="7">
        <v>1</v>
      </c>
      <c s="7" t="s">
        <v>43</v>
      </c>
      <c s="7" t="s">
        <v>48</v>
      </c>
      <c s="7" t="s">
        <v>49</v>
      </c>
      <c s="7" t="s">
        <v>46</v>
      </c>
      <c s="9">
        <v>3166.297</v>
      </c>
      <c s="13"/>
      <c s="12">
        <f>ROUND((G14*F14),2)</f>
      </c>
      <c r="O14">
        <f>rekapitulace!H8</f>
      </c>
      <c>
        <f>O14/100*H14</f>
      </c>
    </row>
    <row r="15" spans="4:4" ht="89.25">
      <c r="D15" s="14" t="s">
        <v>50</v>
      </c>
    </row>
    <row r="16" spans="1:16" ht="12.75">
      <c r="A16" s="7">
        <v>3</v>
      </c>
      <c s="7" t="s">
        <v>43</v>
      </c>
      <c s="7" t="s">
        <v>51</v>
      </c>
      <c s="7" t="s">
        <v>52</v>
      </c>
      <c s="7" t="s">
        <v>46</v>
      </c>
      <c s="9">
        <v>82.275</v>
      </c>
      <c s="13"/>
      <c s="12">
        <f>ROUND((G16*F16),2)</f>
      </c>
      <c r="O16">
        <f>rekapitulace!H8</f>
      </c>
      <c>
        <f>O16/100*H16</f>
      </c>
    </row>
    <row r="17" spans="4:4" ht="63.75">
      <c r="D17" s="14" t="s">
        <v>53</v>
      </c>
    </row>
    <row r="18" spans="1:16" ht="12.75">
      <c r="A18" s="7">
        <v>4</v>
      </c>
      <c s="7" t="s">
        <v>54</v>
      </c>
      <c s="7" t="s">
        <v>55</v>
      </c>
      <c s="7" t="s">
        <v>56</v>
      </c>
      <c s="7" t="s">
        <v>57</v>
      </c>
      <c s="9">
        <v>1</v>
      </c>
      <c s="13"/>
      <c s="12">
        <f>ROUND((G18*F18),2)</f>
      </c>
      <c r="O18">
        <f>rekapitulace!H8</f>
      </c>
      <c>
        <f>O18/100*H18</f>
      </c>
    </row>
    <row r="19" spans="1:16" ht="12.75">
      <c r="A19" s="7">
        <v>16</v>
      </c>
      <c s="7" t="s">
        <v>58</v>
      </c>
      <c s="7" t="s">
        <v>55</v>
      </c>
      <c s="7" t="s">
        <v>59</v>
      </c>
      <c s="7" t="s">
        <v>57</v>
      </c>
      <c s="9">
        <v>1</v>
      </c>
      <c s="13"/>
      <c s="12">
        <f>ROUND((G19*F19),2)</f>
      </c>
      <c r="O19">
        <f>rekapitulace!H8</f>
      </c>
      <c>
        <f>O19/100*H19</f>
      </c>
    </row>
    <row r="20" spans="1:16" ht="12.75" customHeight="1">
      <c r="A20" s="15"/>
      <c s="15"/>
      <c s="15" t="s">
        <v>42</v>
      </c>
      <c s="15" t="s">
        <v>41</v>
      </c>
      <c s="15"/>
      <c s="15"/>
      <c s="15"/>
      <c s="15">
        <f>SUM(H12:H19)</f>
      </c>
      <c r="P20">
        <f>ROUND(SUM(P12:P19),2)</f>
      </c>
    </row>
    <row r="22" spans="1:8" ht="12.75" customHeight="1">
      <c r="A22" s="8"/>
      <c s="8"/>
      <c s="8" t="s">
        <v>24</v>
      </c>
      <c s="8" t="s">
        <v>60</v>
      </c>
      <c s="8"/>
      <c s="10"/>
      <c s="8"/>
      <c s="10"/>
    </row>
    <row r="23" spans="1:16" ht="12.75">
      <c r="A23" s="7">
        <v>5</v>
      </c>
      <c s="7" t="s">
        <v>61</v>
      </c>
      <c s="7" t="s">
        <v>55</v>
      </c>
      <c s="7" t="s">
        <v>62</v>
      </c>
      <c s="7" t="s">
        <v>46</v>
      </c>
      <c s="9">
        <v>82.275</v>
      </c>
      <c s="13"/>
      <c s="12">
        <f>ROUND((G23*F23),2)</f>
      </c>
      <c r="O23">
        <f>rekapitulace!H8</f>
      </c>
      <c>
        <f>O23/100*H23</f>
      </c>
    </row>
    <row r="24" spans="4:4" ht="63.75">
      <c r="D24" s="14" t="s">
        <v>63</v>
      </c>
    </row>
    <row r="25" spans="1:16" ht="12.75">
      <c r="A25" s="7">
        <v>6</v>
      </c>
      <c s="7" t="s">
        <v>64</v>
      </c>
      <c s="7" t="s">
        <v>55</v>
      </c>
      <c s="7" t="s">
        <v>65</v>
      </c>
      <c s="7" t="s">
        <v>66</v>
      </c>
      <c s="9">
        <v>1120</v>
      </c>
      <c s="13"/>
      <c s="12">
        <f>ROUND((G25*F25),2)</f>
      </c>
      <c r="O25">
        <f>rekapitulace!H8</f>
      </c>
      <c>
        <f>O25/100*H25</f>
      </c>
    </row>
    <row r="26" spans="4:4" ht="51">
      <c r="D26" s="14" t="s">
        <v>67</v>
      </c>
    </row>
    <row r="27" spans="1:16" ht="12.75">
      <c r="A27" s="7">
        <v>7</v>
      </c>
      <c s="7" t="s">
        <v>68</v>
      </c>
      <c s="7" t="s">
        <v>55</v>
      </c>
      <c s="7" t="s">
        <v>69</v>
      </c>
      <c s="7" t="s">
        <v>70</v>
      </c>
      <c s="9">
        <v>22</v>
      </c>
      <c s="13"/>
      <c s="12">
        <f>ROUND((G27*F27),2)</f>
      </c>
      <c r="O27">
        <f>rekapitulace!H8</f>
      </c>
      <c>
        <f>O27/100*H27</f>
      </c>
    </row>
    <row r="28" spans="1:16" ht="12.75">
      <c r="A28" s="7">
        <v>8</v>
      </c>
      <c s="7" t="s">
        <v>71</v>
      </c>
      <c s="7" t="s">
        <v>55</v>
      </c>
      <c s="7" t="s">
        <v>72</v>
      </c>
      <c s="7" t="s">
        <v>46</v>
      </c>
      <c s="9">
        <v>3166.297</v>
      </c>
      <c s="13"/>
      <c s="12">
        <f>ROUND((G28*F28),2)</f>
      </c>
      <c r="O28">
        <f>rekapitulace!H8</f>
      </c>
      <c>
        <f>O28/100*H28</f>
      </c>
    </row>
    <row r="29" spans="4:4" ht="140.25">
      <c r="D29" s="14" t="s">
        <v>73</v>
      </c>
    </row>
    <row r="30" spans="1:16" ht="12.75">
      <c r="A30" s="7">
        <v>9</v>
      </c>
      <c s="7" t="s">
        <v>74</v>
      </c>
      <c s="7" t="s">
        <v>55</v>
      </c>
      <c s="7" t="s">
        <v>75</v>
      </c>
      <c s="7" t="s">
        <v>46</v>
      </c>
      <c s="9">
        <v>3166.297</v>
      </c>
      <c s="13"/>
      <c s="12">
        <f>ROUND((G30*F30),2)</f>
      </c>
      <c r="O30">
        <f>rekapitulace!H8</f>
      </c>
      <c>
        <f>O30/100*H30</f>
      </c>
    </row>
    <row r="31" spans="4:4" ht="89.25">
      <c r="D31" s="14" t="s">
        <v>76</v>
      </c>
    </row>
    <row r="32" spans="1:16" ht="12.75" customHeight="1">
      <c r="A32" s="15"/>
      <c s="15"/>
      <c s="15" t="s">
        <v>24</v>
      </c>
      <c s="15" t="s">
        <v>60</v>
      </c>
      <c s="15"/>
      <c s="15"/>
      <c s="15"/>
      <c s="15">
        <f>SUM(H23:H31)</f>
      </c>
      <c r="P32">
        <f>ROUND(SUM(P23:P31),2)</f>
      </c>
    </row>
    <row r="34" spans="1:8" ht="12.75" customHeight="1">
      <c r="A34" s="8"/>
      <c s="8"/>
      <c s="8" t="s">
        <v>34</v>
      </c>
      <c s="8" t="s">
        <v>77</v>
      </c>
      <c s="8"/>
      <c s="10"/>
      <c s="8"/>
      <c s="10"/>
    </row>
    <row r="35" spans="1:16" ht="12.75">
      <c r="A35" s="7">
        <v>10</v>
      </c>
      <c s="7" t="s">
        <v>78</v>
      </c>
      <c s="7" t="s">
        <v>55</v>
      </c>
      <c s="7" t="s">
        <v>79</v>
      </c>
      <c s="7" t="s">
        <v>80</v>
      </c>
      <c s="9">
        <v>842.688</v>
      </c>
      <c s="13"/>
      <c s="12">
        <f>ROUND((G35*F35),2)</f>
      </c>
      <c r="O35">
        <f>rekapitulace!H8</f>
      </c>
      <c>
        <f>O35/100*H35</f>
      </c>
    </row>
    <row r="36" spans="4:4" ht="89.25">
      <c r="D36" s="14" t="s">
        <v>81</v>
      </c>
    </row>
    <row r="37" spans="1:16" ht="12.75">
      <c r="A37" s="7">
        <v>11</v>
      </c>
      <c s="7" t="s">
        <v>82</v>
      </c>
      <c s="7" t="s">
        <v>55</v>
      </c>
      <c s="7" t="s">
        <v>83</v>
      </c>
      <c s="7" t="s">
        <v>80</v>
      </c>
      <c s="9">
        <v>842.688</v>
      </c>
      <c s="13"/>
      <c s="12">
        <f>ROUND((G37*F37),2)</f>
      </c>
      <c r="O37">
        <f>rekapitulace!H8</f>
      </c>
      <c>
        <f>O37/100*H37</f>
      </c>
    </row>
    <row r="38" spans="4:4" ht="89.25">
      <c r="D38" s="14" t="s">
        <v>81</v>
      </c>
    </row>
    <row r="39" spans="1:16" ht="12.75" customHeight="1">
      <c r="A39" s="15"/>
      <c s="15"/>
      <c s="15" t="s">
        <v>34</v>
      </c>
      <c s="15" t="s">
        <v>77</v>
      </c>
      <c s="15"/>
      <c s="15"/>
      <c s="15"/>
      <c s="15">
        <f>SUM(H35:H38)</f>
      </c>
      <c r="P39">
        <f>ROUND(SUM(P35:P38),2)</f>
      </c>
    </row>
    <row r="41" spans="1:8" ht="12.75" customHeight="1">
      <c r="A41" s="8"/>
      <c s="8"/>
      <c s="8" t="s">
        <v>85</v>
      </c>
      <c s="8" t="s">
        <v>84</v>
      </c>
      <c s="8"/>
      <c s="10"/>
      <c s="8"/>
      <c s="10"/>
    </row>
    <row r="42" spans="1:16" ht="12.75">
      <c r="A42" s="7">
        <v>12</v>
      </c>
      <c s="7" t="s">
        <v>86</v>
      </c>
      <c s="7" t="s">
        <v>55</v>
      </c>
      <c s="7" t="s">
        <v>87</v>
      </c>
      <c s="7" t="s">
        <v>70</v>
      </c>
      <c s="9">
        <v>37.4</v>
      </c>
      <c s="13"/>
      <c s="12">
        <f>ROUND((G42*F42),2)</f>
      </c>
      <c r="O42">
        <f>rekapitulace!H8</f>
      </c>
      <c>
        <f>O42/100*H42</f>
      </c>
    </row>
    <row r="43" spans="4:4" ht="25.5">
      <c r="D43" s="14" t="s">
        <v>88</v>
      </c>
    </row>
    <row r="44" spans="1:16" ht="12.75">
      <c r="A44" s="7">
        <v>13</v>
      </c>
      <c s="7" t="s">
        <v>89</v>
      </c>
      <c s="7" t="s">
        <v>55</v>
      </c>
      <c s="7" t="s">
        <v>90</v>
      </c>
      <c s="7" t="s">
        <v>70</v>
      </c>
      <c s="9">
        <v>11.4</v>
      </c>
      <c s="13"/>
      <c s="12">
        <f>ROUND((G44*F44),2)</f>
      </c>
      <c r="O44">
        <f>rekapitulace!H8</f>
      </c>
      <c>
        <f>O44/100*H44</f>
      </c>
    </row>
    <row r="45" spans="4:4" ht="25.5">
      <c r="D45" s="14" t="s">
        <v>91</v>
      </c>
    </row>
    <row r="46" spans="1:16" ht="12.75">
      <c r="A46" s="7">
        <v>14</v>
      </c>
      <c s="7" t="s">
        <v>92</v>
      </c>
      <c s="7" t="s">
        <v>55</v>
      </c>
      <c s="7" t="s">
        <v>93</v>
      </c>
      <c s="7" t="s">
        <v>46</v>
      </c>
      <c s="9">
        <v>189.34</v>
      </c>
      <c s="13"/>
      <c s="12">
        <f>ROUND((G46*F46),2)</f>
      </c>
      <c r="O46">
        <f>rekapitulace!H8</f>
      </c>
      <c>
        <f>O46/100*H46</f>
      </c>
    </row>
    <row r="47" spans="4:4" ht="267.75">
      <c r="D47" s="14" t="s">
        <v>94</v>
      </c>
    </row>
    <row r="48" spans="1:16" ht="12.75">
      <c r="A48" s="7">
        <v>15</v>
      </c>
      <c s="7" t="s">
        <v>95</v>
      </c>
      <c s="7" t="s">
        <v>55</v>
      </c>
      <c s="7" t="s">
        <v>96</v>
      </c>
      <c s="7" t="s">
        <v>80</v>
      </c>
      <c s="9">
        <v>71.12</v>
      </c>
      <c s="13"/>
      <c s="12">
        <f>ROUND((G48*F48),2)</f>
      </c>
      <c r="O48">
        <f>rekapitulace!H8</f>
      </c>
      <c>
        <f>O48/100*H48</f>
      </c>
    </row>
    <row r="49" spans="4:4" ht="38.25">
      <c r="D49" s="14" t="s">
        <v>97</v>
      </c>
    </row>
    <row r="50" spans="1:16" ht="12.75" customHeight="1">
      <c r="A50" s="15"/>
      <c s="15"/>
      <c s="15" t="s">
        <v>85</v>
      </c>
      <c s="15" t="s">
        <v>84</v>
      </c>
      <c s="15"/>
      <c s="15"/>
      <c s="15"/>
      <c s="15">
        <f>SUM(H42:H49)</f>
      </c>
      <c r="P50">
        <f>ROUND(SUM(P42:P49),2)</f>
      </c>
    </row>
    <row r="52" spans="1:16" ht="12.75" customHeight="1">
      <c r="A52" s="15"/>
      <c s="15"/>
      <c s="15"/>
      <c s="15" t="s">
        <v>98</v>
      </c>
      <c s="15"/>
      <c s="15"/>
      <c s="15"/>
      <c s="15">
        <f>+H20+H32+H39+H50</f>
      </c>
      <c r="P52">
        <f>+P20+P32+P39+P50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 t="s">
        <v>20</v>
      </c>
      <c s="5"/>
    </row>
    <row r="5" spans="1:5" ht="12.75" customHeight="1">
      <c r="A5" t="s">
        <v>17</v>
      </c>
      <c r="C5" s="5" t="s">
        <v>99</v>
      </c>
      <c s="5" t="s">
        <v>100</v>
      </c>
      <c s="5"/>
    </row>
    <row r="6" spans="1:5" ht="12.75" customHeight="1">
      <c r="A6" t="s">
        <v>18</v>
      </c>
      <c r="C6" s="5" t="s">
        <v>99</v>
      </c>
      <c s="5" t="s">
        <v>100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8"/>
      <c s="8"/>
      <c s="8" t="s">
        <v>24</v>
      </c>
      <c s="8" t="s">
        <v>60</v>
      </c>
      <c s="8"/>
      <c s="10"/>
      <c s="8"/>
      <c s="10"/>
    </row>
    <row r="12" spans="1:16" ht="12.75">
      <c r="A12" s="7">
        <v>2</v>
      </c>
      <c s="7" t="s">
        <v>101</v>
      </c>
      <c s="7" t="s">
        <v>55</v>
      </c>
      <c s="7" t="s">
        <v>102</v>
      </c>
      <c s="7" t="s">
        <v>46</v>
      </c>
      <c s="9">
        <v>128</v>
      </c>
      <c s="13"/>
      <c s="12">
        <f>ROUND((G12*F12),2)</f>
      </c>
      <c r="O12">
        <f>rekapitulace!H8</f>
      </c>
      <c>
        <f>O12/100*H12</f>
      </c>
    </row>
    <row r="13" spans="4:4" ht="38.25">
      <c r="D13" s="14" t="s">
        <v>103</v>
      </c>
    </row>
    <row r="14" spans="1:16" ht="12.75">
      <c r="A14" s="7">
        <v>6</v>
      </c>
      <c s="7" t="s">
        <v>104</v>
      </c>
      <c s="7" t="s">
        <v>55</v>
      </c>
      <c s="7" t="s">
        <v>105</v>
      </c>
      <c s="7" t="s">
        <v>70</v>
      </c>
      <c s="9">
        <v>807</v>
      </c>
      <c s="13"/>
      <c s="12">
        <f>ROUND((G14*F14),2)</f>
      </c>
      <c r="O14">
        <f>rekapitulace!H8</f>
      </c>
      <c>
        <f>O14/100*H14</f>
      </c>
    </row>
    <row r="15" spans="4:4" ht="25.5">
      <c r="D15" s="14" t="s">
        <v>106</v>
      </c>
    </row>
    <row r="16" spans="1:16" ht="12.75">
      <c r="A16" s="7">
        <v>3</v>
      </c>
      <c s="7" t="s">
        <v>107</v>
      </c>
      <c s="7" t="s">
        <v>55</v>
      </c>
      <c s="7" t="s">
        <v>108</v>
      </c>
      <c s="7" t="s">
        <v>80</v>
      </c>
      <c s="9">
        <v>2560</v>
      </c>
      <c s="13"/>
      <c s="12">
        <f>ROUND((G16*F16),2)</f>
      </c>
      <c r="O16">
        <f>rekapitulace!H8</f>
      </c>
      <c>
        <f>O16/100*H16</f>
      </c>
    </row>
    <row r="17" spans="4:4" ht="38.25">
      <c r="D17" s="14" t="s">
        <v>109</v>
      </c>
    </row>
    <row r="18" spans="1:16" ht="12.75" customHeight="1">
      <c r="A18" s="15"/>
      <c s="15"/>
      <c s="15" t="s">
        <v>24</v>
      </c>
      <c s="15" t="s">
        <v>60</v>
      </c>
      <c s="15"/>
      <c s="15"/>
      <c s="15"/>
      <c s="15">
        <f>SUM(H12:H17)</f>
      </c>
      <c r="P18">
        <f>ROUND(SUM(P12:P17),2)</f>
      </c>
    </row>
    <row r="20" spans="1:8" ht="12.75" customHeight="1">
      <c r="A20" s="8"/>
      <c s="8"/>
      <c s="8" t="s">
        <v>37</v>
      </c>
      <c s="8" t="s">
        <v>110</v>
      </c>
      <c s="8"/>
      <c s="10"/>
      <c s="8"/>
      <c s="10"/>
    </row>
    <row r="21" spans="1:16" ht="12.75">
      <c r="A21" s="7">
        <v>4</v>
      </c>
      <c s="7" t="s">
        <v>111</v>
      </c>
      <c s="7" t="s">
        <v>55</v>
      </c>
      <c s="7" t="s">
        <v>112</v>
      </c>
      <c s="7" t="s">
        <v>80</v>
      </c>
      <c s="9">
        <v>2560</v>
      </c>
      <c s="13"/>
      <c s="12">
        <f>ROUND((G21*F21),2)</f>
      </c>
      <c r="O21">
        <f>rekapitulace!H8</f>
      </c>
      <c>
        <f>O21/100*H21</f>
      </c>
    </row>
    <row r="22" spans="4:4" ht="38.25">
      <c r="D22" s="14" t="s">
        <v>109</v>
      </c>
    </row>
    <row r="23" spans="1:16" ht="12.75">
      <c r="A23" s="7">
        <v>8</v>
      </c>
      <c s="7" t="s">
        <v>113</v>
      </c>
      <c s="7" t="s">
        <v>55</v>
      </c>
      <c s="7" t="s">
        <v>114</v>
      </c>
      <c s="7" t="s">
        <v>46</v>
      </c>
      <c s="9">
        <v>10.24</v>
      </c>
      <c s="13"/>
      <c s="12">
        <f>ROUND((G23*F23),2)</f>
      </c>
      <c r="O23">
        <f>rekapitulace!H8</f>
      </c>
      <c>
        <f>O23/100*H23</f>
      </c>
    </row>
    <row r="24" spans="4:4" ht="38.25">
      <c r="D24" s="14" t="s">
        <v>115</v>
      </c>
    </row>
    <row r="25" spans="1:16" ht="12.75">
      <c r="A25" s="7">
        <v>5</v>
      </c>
      <c s="7" t="s">
        <v>116</v>
      </c>
      <c s="7" t="s">
        <v>55</v>
      </c>
      <c s="7" t="s">
        <v>117</v>
      </c>
      <c s="7" t="s">
        <v>80</v>
      </c>
      <c s="9">
        <v>2560</v>
      </c>
      <c s="13"/>
      <c s="12">
        <f>ROUND((G25*F25),2)</f>
      </c>
      <c r="O25">
        <f>rekapitulace!H8</f>
      </c>
      <c>
        <f>O25/100*H25</f>
      </c>
    </row>
    <row r="26" spans="4:4" ht="38.25">
      <c r="D26" s="14" t="s">
        <v>109</v>
      </c>
    </row>
    <row r="27" spans="1:16" ht="12.75" customHeight="1">
      <c r="A27" s="15"/>
      <c s="15"/>
      <c s="15" t="s">
        <v>37</v>
      </c>
      <c s="15" t="s">
        <v>110</v>
      </c>
      <c s="15"/>
      <c s="15"/>
      <c s="15"/>
      <c s="15">
        <f>SUM(H21:H26)</f>
      </c>
      <c r="P27">
        <f>ROUND(SUM(P21:P26),2)</f>
      </c>
    </row>
    <row r="29" spans="1:8" ht="12.75" customHeight="1">
      <c r="A29" s="8"/>
      <c s="8"/>
      <c s="8" t="s">
        <v>85</v>
      </c>
      <c s="8" t="s">
        <v>84</v>
      </c>
      <c s="8"/>
      <c s="10"/>
      <c s="8"/>
      <c s="10"/>
    </row>
    <row r="30" spans="1:16" ht="12.75">
      <c r="A30" s="7">
        <v>7</v>
      </c>
      <c s="7" t="s">
        <v>118</v>
      </c>
      <c s="7" t="s">
        <v>55</v>
      </c>
      <c s="7" t="s">
        <v>119</v>
      </c>
      <c s="7" t="s">
        <v>70</v>
      </c>
      <c s="9">
        <v>807</v>
      </c>
      <c s="13"/>
      <c s="12">
        <f>ROUND((G30*F30),2)</f>
      </c>
      <c r="O30">
        <f>rekapitulace!H8</f>
      </c>
      <c>
        <f>O30/100*H30</f>
      </c>
    </row>
    <row r="31" spans="4:4" ht="25.5">
      <c r="D31" s="14" t="s">
        <v>106</v>
      </c>
    </row>
    <row r="32" spans="1:16" ht="12.75">
      <c r="A32" s="7">
        <v>1</v>
      </c>
      <c s="7" t="s">
        <v>120</v>
      </c>
      <c s="7" t="s">
        <v>121</v>
      </c>
      <c s="7" t="s">
        <v>122</v>
      </c>
      <c s="7" t="s">
        <v>57</v>
      </c>
      <c s="9">
        <v>1</v>
      </c>
      <c s="13"/>
      <c s="12">
        <f>ROUND((G32*F32),2)</f>
      </c>
      <c r="O32">
        <f>rekapitulace!H8</f>
      </c>
      <c>
        <f>O32/100*H32</f>
      </c>
    </row>
    <row r="33" spans="1:16" ht="12.75" customHeight="1">
      <c r="A33" s="15"/>
      <c s="15"/>
      <c s="15" t="s">
        <v>85</v>
      </c>
      <c s="15" t="s">
        <v>84</v>
      </c>
      <c s="15"/>
      <c s="15"/>
      <c s="15"/>
      <c s="15">
        <f>SUM(H30:H32)</f>
      </c>
      <c r="P33">
        <f>ROUND(SUM(P30:P32),2)</f>
      </c>
    </row>
    <row r="35" spans="1:16" ht="12.75" customHeight="1">
      <c r="A35" s="15"/>
      <c s="15"/>
      <c s="15"/>
      <c s="15" t="s">
        <v>98</v>
      </c>
      <c s="15"/>
      <c s="15"/>
      <c s="15"/>
      <c s="15">
        <f>+H18+H27+H33</f>
      </c>
      <c r="P35">
        <f>+P18+P27+P33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 t="s">
        <v>20</v>
      </c>
      <c s="5"/>
    </row>
    <row r="5" spans="1:5" ht="12.75" customHeight="1">
      <c r="A5" t="s">
        <v>17</v>
      </c>
      <c r="C5" s="5" t="s">
        <v>123</v>
      </c>
      <c s="5" t="s">
        <v>124</v>
      </c>
      <c s="5"/>
    </row>
    <row r="6" spans="1:5" ht="12.75" customHeight="1">
      <c r="A6" t="s">
        <v>18</v>
      </c>
      <c r="C6" s="5" t="s">
        <v>123</v>
      </c>
      <c s="5" t="s">
        <v>124</v>
      </c>
      <c s="5"/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8" ht="14.25">
      <c r="A10" s="4" t="s">
        <v>24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8"/>
      <c s="8"/>
      <c s="8" t="s">
        <v>42</v>
      </c>
      <c s="8" t="s">
        <v>41</v>
      </c>
      <c s="8"/>
      <c s="10"/>
      <c s="8"/>
      <c s="10"/>
    </row>
    <row r="12" spans="1:16" ht="12.75">
      <c r="A12" s="7">
        <v>1</v>
      </c>
      <c s="7" t="s">
        <v>125</v>
      </c>
      <c s="7" t="s">
        <v>55</v>
      </c>
      <c s="7" t="s">
        <v>126</v>
      </c>
      <c s="7" t="s">
        <v>57</v>
      </c>
      <c s="9">
        <v>1</v>
      </c>
      <c s="13"/>
      <c s="12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127</v>
      </c>
      <c s="7" t="s">
        <v>55</v>
      </c>
      <c s="7" t="s">
        <v>128</v>
      </c>
      <c s="7" t="s">
        <v>57</v>
      </c>
      <c s="9">
        <v>1</v>
      </c>
      <c s="13"/>
      <c s="12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129</v>
      </c>
      <c s="7" t="s">
        <v>55</v>
      </c>
      <c s="7" t="s">
        <v>130</v>
      </c>
      <c s="7" t="s">
        <v>131</v>
      </c>
      <c s="9">
        <v>1</v>
      </c>
      <c s="13"/>
      <c s="12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132</v>
      </c>
      <c s="7" t="s">
        <v>55</v>
      </c>
      <c s="7" t="s">
        <v>133</v>
      </c>
      <c s="7" t="s">
        <v>131</v>
      </c>
      <c s="9">
        <v>1</v>
      </c>
      <c s="13"/>
      <c s="12">
        <f>ROUND((G15*F15),2)</f>
      </c>
      <c r="O15">
        <f>rekapitulace!H8</f>
      </c>
      <c>
        <f>O15/100*H15</f>
      </c>
    </row>
    <row r="16" spans="1:16" ht="12.75">
      <c r="A16" s="7">
        <v>6</v>
      </c>
      <c s="7" t="s">
        <v>134</v>
      </c>
      <c s="7" t="s">
        <v>55</v>
      </c>
      <c s="7" t="s">
        <v>135</v>
      </c>
      <c s="7" t="s">
        <v>131</v>
      </c>
      <c s="9">
        <v>1</v>
      </c>
      <c s="13"/>
      <c s="12">
        <f>ROUND((G16*F16),2)</f>
      </c>
      <c r="O16">
        <f>rekapitulace!H8</f>
      </c>
      <c>
        <f>O16/100*H16</f>
      </c>
    </row>
    <row r="17" spans="1:16" ht="12.75">
      <c r="A17" s="7">
        <v>7</v>
      </c>
      <c s="7" t="s">
        <v>136</v>
      </c>
      <c s="7" t="s">
        <v>55</v>
      </c>
      <c s="7" t="s">
        <v>137</v>
      </c>
      <c s="7" t="s">
        <v>131</v>
      </c>
      <c s="9">
        <v>1</v>
      </c>
      <c s="13"/>
      <c s="12">
        <f>ROUND((G17*F17),2)</f>
      </c>
      <c r="O17">
        <f>rekapitulace!H8</f>
      </c>
      <c>
        <f>O17/100*H17</f>
      </c>
    </row>
    <row r="18" spans="1:16" ht="12.75">
      <c r="A18" s="7">
        <v>9</v>
      </c>
      <c s="7" t="s">
        <v>138</v>
      </c>
      <c s="7" t="s">
        <v>55</v>
      </c>
      <c s="7" t="s">
        <v>139</v>
      </c>
      <c s="7" t="s">
        <v>131</v>
      </c>
      <c s="9">
        <v>1</v>
      </c>
      <c s="13"/>
      <c s="12">
        <f>ROUND((G18*F18),2)</f>
      </c>
      <c r="O18">
        <f>rekapitulace!H8</f>
      </c>
      <c>
        <f>O18/100*H18</f>
      </c>
    </row>
    <row r="19" spans="1:16" ht="12.75">
      <c r="A19" s="7">
        <v>10</v>
      </c>
      <c s="7" t="s">
        <v>140</v>
      </c>
      <c s="7" t="s">
        <v>55</v>
      </c>
      <c s="7" t="s">
        <v>141</v>
      </c>
      <c s="7" t="s">
        <v>142</v>
      </c>
      <c s="9">
        <v>2</v>
      </c>
      <c s="13"/>
      <c s="12">
        <f>ROUND((G19*F19),2)</f>
      </c>
      <c r="O19">
        <f>rekapitulace!H8</f>
      </c>
      <c>
        <f>O19/100*H19</f>
      </c>
    </row>
    <row r="20" spans="4:4" ht="25.5">
      <c r="D20" s="14" t="s">
        <v>143</v>
      </c>
    </row>
    <row r="21" spans="1:16" ht="12.75" customHeight="1">
      <c r="A21" s="15"/>
      <c s="15"/>
      <c s="15" t="s">
        <v>42</v>
      </c>
      <c s="15" t="s">
        <v>41</v>
      </c>
      <c s="15"/>
      <c s="15"/>
      <c s="15"/>
      <c s="15">
        <f>SUM(H12:H20)</f>
      </c>
      <c r="P21">
        <f>ROUND(SUM(P12:P20),2)</f>
      </c>
    </row>
    <row r="23" spans="1:8" ht="12.75" customHeight="1">
      <c r="A23" s="8"/>
      <c s="8"/>
      <c s="8" t="s">
        <v>24</v>
      </c>
      <c s="8" t="s">
        <v>60</v>
      </c>
      <c s="8"/>
      <c s="10"/>
      <c s="8"/>
      <c s="10"/>
    </row>
    <row r="24" spans="1:16" ht="12.75">
      <c r="A24" s="7">
        <v>11</v>
      </c>
      <c s="7" t="s">
        <v>104</v>
      </c>
      <c s="7" t="s">
        <v>55</v>
      </c>
      <c s="7" t="s">
        <v>144</v>
      </c>
      <c s="7" t="s">
        <v>70</v>
      </c>
      <c s="9">
        <v>185.5</v>
      </c>
      <c s="13"/>
      <c s="12">
        <f>ROUND((G24*F24),2)</f>
      </c>
      <c r="O24">
        <f>rekapitulace!H8</f>
      </c>
      <c>
        <f>O24/100*H24</f>
      </c>
    </row>
    <row r="25" spans="4:4" ht="51">
      <c r="D25" s="14" t="s">
        <v>145</v>
      </c>
    </row>
    <row r="26" spans="1:16" ht="12.75">
      <c r="A26" s="7">
        <v>12</v>
      </c>
      <c s="7" t="s">
        <v>146</v>
      </c>
      <c s="7" t="s">
        <v>55</v>
      </c>
      <c s="7" t="s">
        <v>147</v>
      </c>
      <c s="7" t="s">
        <v>46</v>
      </c>
      <c s="9">
        <v>548.13</v>
      </c>
      <c s="13"/>
      <c s="12">
        <f>ROUND((G26*F26),2)</f>
      </c>
      <c r="O26">
        <f>rekapitulace!H8</f>
      </c>
      <c>
        <f>O26/100*H26</f>
      </c>
    </row>
    <row r="27" spans="4:4" ht="63.75">
      <c r="D27" s="14" t="s">
        <v>148</v>
      </c>
    </row>
    <row r="28" spans="1:16" ht="12.75" customHeight="1">
      <c r="A28" s="15"/>
      <c s="15"/>
      <c s="15" t="s">
        <v>24</v>
      </c>
      <c s="15" t="s">
        <v>60</v>
      </c>
      <c s="15"/>
      <c s="15"/>
      <c s="15"/>
      <c s="15">
        <f>SUM(H24:H27)</f>
      </c>
      <c r="P28">
        <f>ROUND(SUM(P24:P27),2)</f>
      </c>
    </row>
    <row r="30" spans="1:8" ht="12.75" customHeight="1">
      <c r="A30" s="8"/>
      <c s="8"/>
      <c s="8" t="s">
        <v>34</v>
      </c>
      <c s="8" t="s">
        <v>77</v>
      </c>
      <c s="8"/>
      <c s="10"/>
      <c s="8"/>
      <c s="10"/>
    </row>
    <row r="31" spans="1:16" ht="12.75">
      <c r="A31" s="7">
        <v>13</v>
      </c>
      <c s="7" t="s">
        <v>149</v>
      </c>
      <c s="7" t="s">
        <v>55</v>
      </c>
      <c s="7" t="s">
        <v>150</v>
      </c>
      <c s="7" t="s">
        <v>46</v>
      </c>
      <c s="9">
        <v>0.971</v>
      </c>
      <c s="13"/>
      <c s="12">
        <f>ROUND((G31*F31),2)</f>
      </c>
      <c r="O31">
        <f>rekapitulace!H8</f>
      </c>
      <c>
        <f>O31/100*H31</f>
      </c>
    </row>
    <row r="32" spans="4:4" ht="178.5">
      <c r="D32" s="14" t="s">
        <v>151</v>
      </c>
    </row>
    <row r="33" spans="1:16" ht="12.75">
      <c r="A33" s="7">
        <v>61</v>
      </c>
      <c s="7" t="s">
        <v>152</v>
      </c>
      <c s="7" t="s">
        <v>55</v>
      </c>
      <c s="7" t="s">
        <v>153</v>
      </c>
      <c s="7" t="s">
        <v>46</v>
      </c>
      <c s="9">
        <v>76.05</v>
      </c>
      <c s="13"/>
      <c s="12">
        <f>ROUND((G33*F33),2)</f>
      </c>
      <c r="O33">
        <f>rekapitulace!H8</f>
      </c>
      <c>
        <f>O33/100*H33</f>
      </c>
    </row>
    <row r="34" spans="4:4" ht="51">
      <c r="D34" s="14" t="s">
        <v>154</v>
      </c>
    </row>
    <row r="35" spans="1:16" ht="12.75">
      <c r="A35" s="7">
        <v>14</v>
      </c>
      <c s="7" t="s">
        <v>155</v>
      </c>
      <c s="7" t="s">
        <v>55</v>
      </c>
      <c s="7" t="s">
        <v>156</v>
      </c>
      <c s="7" t="s">
        <v>46</v>
      </c>
      <c s="9">
        <v>82.82</v>
      </c>
      <c s="13"/>
      <c s="12">
        <f>ROUND((G35*F35),2)</f>
      </c>
      <c r="O35">
        <f>rekapitulace!H8</f>
      </c>
      <c>
        <f>O35/100*H35</f>
      </c>
    </row>
    <row r="36" spans="4:4" ht="76.5">
      <c r="D36" s="14" t="s">
        <v>157</v>
      </c>
    </row>
    <row r="37" spans="1:16" ht="12.75">
      <c r="A37" s="7">
        <v>15</v>
      </c>
      <c s="7" t="s">
        <v>158</v>
      </c>
      <c s="7" t="s">
        <v>55</v>
      </c>
      <c s="7" t="s">
        <v>159</v>
      </c>
      <c s="7" t="s">
        <v>160</v>
      </c>
      <c s="9">
        <v>15.93</v>
      </c>
      <c s="13"/>
      <c s="12">
        <f>ROUND((G37*F37),2)</f>
      </c>
      <c r="O37">
        <f>rekapitulace!H8</f>
      </c>
      <c>
        <f>O37/100*H37</f>
      </c>
    </row>
    <row r="38" spans="4:4" ht="76.5">
      <c r="D38" s="14" t="s">
        <v>161</v>
      </c>
    </row>
    <row r="39" spans="1:16" ht="12.75">
      <c r="A39" s="7">
        <v>16</v>
      </c>
      <c s="7" t="s">
        <v>162</v>
      </c>
      <c s="7" t="s">
        <v>55</v>
      </c>
      <c s="7" t="s">
        <v>163</v>
      </c>
      <c s="7" t="s">
        <v>80</v>
      </c>
      <c s="9">
        <v>66.3</v>
      </c>
      <c s="13"/>
      <c s="12">
        <f>ROUND((G39*F39),2)</f>
      </c>
      <c r="O39">
        <f>rekapitulace!H8</f>
      </c>
      <c>
        <f>O39/100*H39</f>
      </c>
    </row>
    <row r="40" spans="4:4" ht="38.25">
      <c r="D40" s="14" t="s">
        <v>164</v>
      </c>
    </row>
    <row r="41" spans="1:16" ht="12.75" customHeight="1">
      <c r="A41" s="15"/>
      <c s="15"/>
      <c s="15" t="s">
        <v>34</v>
      </c>
      <c s="15" t="s">
        <v>77</v>
      </c>
      <c s="15"/>
      <c s="15"/>
      <c s="15"/>
      <c s="15">
        <f>SUM(H31:H40)</f>
      </c>
      <c r="P41">
        <f>ROUND(SUM(P31:P40),2)</f>
      </c>
    </row>
    <row r="43" spans="1:8" ht="12.75" customHeight="1">
      <c r="A43" s="8"/>
      <c s="8"/>
      <c s="8" t="s">
        <v>35</v>
      </c>
      <c s="8" t="s">
        <v>165</v>
      </c>
      <c s="8"/>
      <c s="10"/>
      <c s="8"/>
      <c s="10"/>
    </row>
    <row r="44" spans="1:16" ht="12.75">
      <c r="A44" s="7">
        <v>17</v>
      </c>
      <c s="7" t="s">
        <v>166</v>
      </c>
      <c s="7" t="s">
        <v>55</v>
      </c>
      <c s="7" t="s">
        <v>167</v>
      </c>
      <c s="7" t="s">
        <v>168</v>
      </c>
      <c s="9">
        <v>234</v>
      </c>
      <c s="13"/>
      <c s="12">
        <f>ROUND((G44*F44),2)</f>
      </c>
      <c r="O44">
        <f>rekapitulace!H8</f>
      </c>
      <c>
        <f>O44/100*H44</f>
      </c>
    </row>
    <row r="45" spans="4:4" ht="51">
      <c r="D45" s="14" t="s">
        <v>169</v>
      </c>
    </row>
    <row r="46" spans="1:16" ht="12.75">
      <c r="A46" s="7">
        <v>18</v>
      </c>
      <c s="7" t="s">
        <v>170</v>
      </c>
      <c s="7" t="s">
        <v>55</v>
      </c>
      <c s="7" t="s">
        <v>171</v>
      </c>
      <c s="7" t="s">
        <v>46</v>
      </c>
      <c s="9">
        <v>26.4</v>
      </c>
      <c s="13"/>
      <c s="12">
        <f>ROUND((G46*F46),2)</f>
      </c>
      <c r="O46">
        <f>rekapitulace!H8</f>
      </c>
      <c>
        <f>O46/100*H46</f>
      </c>
    </row>
    <row r="47" spans="4:4" ht="102">
      <c r="D47" s="14" t="s">
        <v>172</v>
      </c>
    </row>
    <row r="48" spans="1:16" ht="12.75">
      <c r="A48" s="7">
        <v>19</v>
      </c>
      <c s="7" t="s">
        <v>173</v>
      </c>
      <c s="7" t="s">
        <v>55</v>
      </c>
      <c s="7" t="s">
        <v>174</v>
      </c>
      <c s="7" t="s">
        <v>160</v>
      </c>
      <c s="9">
        <v>3.4</v>
      </c>
      <c s="13"/>
      <c s="12">
        <f>ROUND((G48*F48),2)</f>
      </c>
      <c r="O48">
        <f>rekapitulace!H8</f>
      </c>
      <c>
        <f>O48/100*H48</f>
      </c>
    </row>
    <row r="49" spans="4:4" ht="76.5">
      <c r="D49" s="14" t="s">
        <v>175</v>
      </c>
    </row>
    <row r="50" spans="1:16" ht="12.75">
      <c r="A50" s="7">
        <v>20</v>
      </c>
      <c s="7" t="s">
        <v>176</v>
      </c>
      <c s="7" t="s">
        <v>55</v>
      </c>
      <c s="7" t="s">
        <v>177</v>
      </c>
      <c s="7" t="s">
        <v>46</v>
      </c>
      <c s="9">
        <v>33.215</v>
      </c>
      <c s="13"/>
      <c s="12">
        <f>ROUND((G50*F50),2)</f>
      </c>
      <c r="O50">
        <f>rekapitulace!H8</f>
      </c>
      <c>
        <f>O50/100*H50</f>
      </c>
    </row>
    <row r="51" spans="4:4" ht="114.75">
      <c r="D51" s="14" t="s">
        <v>178</v>
      </c>
    </row>
    <row r="52" spans="1:16" ht="12.75">
      <c r="A52" s="7">
        <v>21</v>
      </c>
      <c s="7" t="s">
        <v>179</v>
      </c>
      <c s="7" t="s">
        <v>55</v>
      </c>
      <c s="7" t="s">
        <v>180</v>
      </c>
      <c s="7" t="s">
        <v>160</v>
      </c>
      <c s="9">
        <v>13.37</v>
      </c>
      <c s="13"/>
      <c s="12">
        <f>ROUND((G52*F52),2)</f>
      </c>
      <c r="O52">
        <f>rekapitulace!H8</f>
      </c>
      <c>
        <f>O52/100*H52</f>
      </c>
    </row>
    <row r="53" spans="4:4" ht="76.5">
      <c r="D53" s="14" t="s">
        <v>181</v>
      </c>
    </row>
    <row r="54" spans="1:16" ht="12.75">
      <c r="A54" s="7">
        <v>22</v>
      </c>
      <c s="7" t="s">
        <v>182</v>
      </c>
      <c s="7" t="s">
        <v>55</v>
      </c>
      <c s="7" t="s">
        <v>183</v>
      </c>
      <c s="7" t="s">
        <v>46</v>
      </c>
      <c s="9">
        <v>154.56</v>
      </c>
      <c s="13"/>
      <c s="12">
        <f>ROUND((G54*F54),2)</f>
      </c>
      <c r="O54">
        <f>rekapitulace!H8</f>
      </c>
      <c>
        <f>O54/100*H54</f>
      </c>
    </row>
    <row r="55" spans="4:4" ht="76.5">
      <c r="D55" s="14" t="s">
        <v>184</v>
      </c>
    </row>
    <row r="56" spans="1:16" ht="12.75">
      <c r="A56" s="7">
        <v>23</v>
      </c>
      <c s="7" t="s">
        <v>185</v>
      </c>
      <c s="7" t="s">
        <v>55</v>
      </c>
      <c s="7" t="s">
        <v>186</v>
      </c>
      <c s="7" t="s">
        <v>160</v>
      </c>
      <c s="9">
        <v>22.42</v>
      </c>
      <c s="13"/>
      <c s="12">
        <f>ROUND((G56*F56),2)</f>
      </c>
      <c r="O56">
        <f>rekapitulace!H8</f>
      </c>
      <c>
        <f>O56/100*H56</f>
      </c>
    </row>
    <row r="57" spans="4:4" ht="76.5">
      <c r="D57" s="14" t="s">
        <v>187</v>
      </c>
    </row>
    <row r="58" spans="1:16" ht="12.75" customHeight="1">
      <c r="A58" s="15"/>
      <c s="15"/>
      <c s="15" t="s">
        <v>35</v>
      </c>
      <c s="15" t="s">
        <v>165</v>
      </c>
      <c s="15"/>
      <c s="15"/>
      <c s="15"/>
      <c s="15">
        <f>SUM(H44:H57)</f>
      </c>
      <c r="P58">
        <f>ROUND(SUM(P44:P57),2)</f>
      </c>
    </row>
    <row r="60" spans="1:8" ht="12.75" customHeight="1">
      <c r="A60" s="8"/>
      <c s="8"/>
      <c s="8" t="s">
        <v>36</v>
      </c>
      <c s="8" t="s">
        <v>188</v>
      </c>
      <c s="8"/>
      <c s="10"/>
      <c s="8"/>
      <c s="10"/>
    </row>
    <row r="61" spans="1:16" ht="12.75">
      <c r="A61" s="7">
        <v>24</v>
      </c>
      <c s="7" t="s">
        <v>189</v>
      </c>
      <c s="7" t="s">
        <v>55</v>
      </c>
      <c s="7" t="s">
        <v>190</v>
      </c>
      <c s="7" t="s">
        <v>46</v>
      </c>
      <c s="9">
        <v>12.6</v>
      </c>
      <c s="13"/>
      <c s="12">
        <f>ROUND((G61*F61),2)</f>
      </c>
      <c r="O61">
        <f>rekapitulace!H8</f>
      </c>
      <c>
        <f>O61/100*H61</f>
      </c>
    </row>
    <row r="62" spans="4:4" ht="76.5">
      <c r="D62" s="14" t="s">
        <v>191</v>
      </c>
    </row>
    <row r="63" spans="1:16" ht="12.75">
      <c r="A63" s="7">
        <v>25</v>
      </c>
      <c s="7" t="s">
        <v>192</v>
      </c>
      <c s="7" t="s">
        <v>55</v>
      </c>
      <c s="7" t="s">
        <v>193</v>
      </c>
      <c s="7" t="s">
        <v>160</v>
      </c>
      <c s="9">
        <v>2.05</v>
      </c>
      <c s="13"/>
      <c s="12">
        <f>ROUND((G63*F63),2)</f>
      </c>
      <c r="O63">
        <f>rekapitulace!H8</f>
      </c>
      <c>
        <f>O63/100*H63</f>
      </c>
    </row>
    <row r="64" spans="4:4" ht="76.5">
      <c r="D64" s="14" t="s">
        <v>194</v>
      </c>
    </row>
    <row r="65" spans="1:16" ht="12.75">
      <c r="A65" s="7">
        <v>26</v>
      </c>
      <c s="7" t="s">
        <v>195</v>
      </c>
      <c s="7" t="s">
        <v>55</v>
      </c>
      <c s="7" t="s">
        <v>196</v>
      </c>
      <c s="7" t="s">
        <v>46</v>
      </c>
      <c s="9">
        <v>2.025</v>
      </c>
      <c s="13"/>
      <c s="12">
        <f>ROUND((G65*F65),2)</f>
      </c>
      <c r="O65">
        <f>rekapitulace!H8</f>
      </c>
      <c>
        <f>O65/100*H65</f>
      </c>
    </row>
    <row r="66" spans="4:4" ht="51">
      <c r="D66" s="14" t="s">
        <v>197</v>
      </c>
    </row>
    <row r="67" spans="1:16" ht="12.75">
      <c r="A67" s="7">
        <v>27</v>
      </c>
      <c s="7" t="s">
        <v>198</v>
      </c>
      <c s="7" t="s">
        <v>55</v>
      </c>
      <c s="7" t="s">
        <v>199</v>
      </c>
      <c s="7" t="s">
        <v>46</v>
      </c>
      <c s="9">
        <v>10.2</v>
      </c>
      <c s="13"/>
      <c s="12">
        <f>ROUND((G67*F67),2)</f>
      </c>
      <c r="O67">
        <f>rekapitulace!H8</f>
      </c>
      <c>
        <f>O67/100*H67</f>
      </c>
    </row>
    <row r="68" spans="4:4" ht="38.25">
      <c r="D68" s="14" t="s">
        <v>200</v>
      </c>
    </row>
    <row r="69" spans="1:16" ht="12.75">
      <c r="A69" s="7">
        <v>28</v>
      </c>
      <c s="7" t="s">
        <v>201</v>
      </c>
      <c s="7" t="s">
        <v>55</v>
      </c>
      <c s="7" t="s">
        <v>202</v>
      </c>
      <c s="7" t="s">
        <v>46</v>
      </c>
      <c s="9">
        <v>19.736</v>
      </c>
      <c s="13"/>
      <c s="12">
        <f>ROUND((G69*F69),2)</f>
      </c>
      <c r="O69">
        <f>rekapitulace!H8</f>
      </c>
      <c>
        <f>O69/100*H69</f>
      </c>
    </row>
    <row r="70" spans="4:4" ht="229.5">
      <c r="D70" s="14" t="s">
        <v>203</v>
      </c>
    </row>
    <row r="71" spans="1:16" ht="12.75">
      <c r="A71" s="7">
        <v>29</v>
      </c>
      <c s="7" t="s">
        <v>204</v>
      </c>
      <c s="7" t="s">
        <v>55</v>
      </c>
      <c s="7" t="s">
        <v>205</v>
      </c>
      <c s="7" t="s">
        <v>46</v>
      </c>
      <c s="9">
        <v>30.375</v>
      </c>
      <c s="13"/>
      <c s="12">
        <f>ROUND((G71*F71),2)</f>
      </c>
      <c r="O71">
        <f>rekapitulace!H8</f>
      </c>
      <c>
        <f>O71/100*H71</f>
      </c>
    </row>
    <row r="72" spans="4:4" ht="318.75">
      <c r="D72" s="14" t="s">
        <v>206</v>
      </c>
    </row>
    <row r="73" spans="1:16" ht="12.75">
      <c r="A73" s="7">
        <v>30</v>
      </c>
      <c s="7" t="s">
        <v>207</v>
      </c>
      <c s="7" t="s">
        <v>55</v>
      </c>
      <c s="7" t="s">
        <v>208</v>
      </c>
      <c s="7" t="s">
        <v>46</v>
      </c>
      <c s="9">
        <v>19.89</v>
      </c>
      <c s="13"/>
      <c s="12">
        <f>ROUND((G73*F73),2)</f>
      </c>
      <c r="O73">
        <f>rekapitulace!H8</f>
      </c>
      <c>
        <f>O73/100*H73</f>
      </c>
    </row>
    <row r="74" spans="4:4" ht="89.25">
      <c r="D74" s="14" t="s">
        <v>209</v>
      </c>
    </row>
    <row r="75" spans="1:16" ht="12.75">
      <c r="A75" s="7">
        <v>31</v>
      </c>
      <c s="7" t="s">
        <v>210</v>
      </c>
      <c s="7" t="s">
        <v>55</v>
      </c>
      <c s="7" t="s">
        <v>211</v>
      </c>
      <c s="7" t="s">
        <v>46</v>
      </c>
      <c s="9">
        <v>19.38</v>
      </c>
      <c s="13"/>
      <c s="12">
        <f>ROUND((G75*F75),2)</f>
      </c>
      <c r="O75">
        <f>rekapitulace!H8</f>
      </c>
      <c>
        <f>O75/100*H75</f>
      </c>
    </row>
    <row r="76" spans="4:4" ht="38.25">
      <c r="D76" s="14" t="s">
        <v>212</v>
      </c>
    </row>
    <row r="77" spans="1:16" ht="12.75">
      <c r="A77" s="7">
        <v>62</v>
      </c>
      <c s="7" t="s">
        <v>213</v>
      </c>
      <c s="7" t="s">
        <v>55</v>
      </c>
      <c s="7" t="s">
        <v>214</v>
      </c>
      <c s="7" t="s">
        <v>46</v>
      </c>
      <c s="9">
        <v>0.85</v>
      </c>
      <c s="13"/>
      <c s="12">
        <f>ROUND((G77*F77),2)</f>
      </c>
      <c r="O77">
        <f>rekapitulace!H8</f>
      </c>
      <c>
        <f>O77/100*H77</f>
      </c>
    </row>
    <row r="78" spans="4:4" ht="51">
      <c r="D78" s="14" t="s">
        <v>215</v>
      </c>
    </row>
    <row r="79" spans="1:16" ht="12.75">
      <c r="A79" s="7">
        <v>32</v>
      </c>
      <c s="7" t="s">
        <v>216</v>
      </c>
      <c s="7" t="s">
        <v>55</v>
      </c>
      <c s="7" t="s">
        <v>217</v>
      </c>
      <c s="7" t="s">
        <v>46</v>
      </c>
      <c s="9">
        <v>27.36</v>
      </c>
      <c s="13"/>
      <c s="12">
        <f>ROUND((G79*F79),2)</f>
      </c>
      <c r="O79">
        <f>rekapitulace!H8</f>
      </c>
      <c>
        <f>O79/100*H79</f>
      </c>
    </row>
    <row r="80" spans="4:4" ht="38.25">
      <c r="D80" s="14" t="s">
        <v>218</v>
      </c>
    </row>
    <row r="81" spans="1:16" ht="12.75">
      <c r="A81" s="7">
        <v>33</v>
      </c>
      <c s="7" t="s">
        <v>219</v>
      </c>
      <c s="7" t="s">
        <v>55</v>
      </c>
      <c s="7" t="s">
        <v>220</v>
      </c>
      <c s="7" t="s">
        <v>46</v>
      </c>
      <c s="9">
        <v>48</v>
      </c>
      <c s="13"/>
      <c s="12">
        <f>ROUND((G81*F81),2)</f>
      </c>
      <c r="O81">
        <f>rekapitulace!H8</f>
      </c>
      <c>
        <f>O81/100*H81</f>
      </c>
    </row>
    <row r="82" spans="4:4" ht="204">
      <c r="D82" s="14" t="s">
        <v>221</v>
      </c>
    </row>
    <row r="83" spans="1:16" ht="12.75" customHeight="1">
      <c r="A83" s="15"/>
      <c s="15"/>
      <c s="15" t="s">
        <v>36</v>
      </c>
      <c s="15" t="s">
        <v>188</v>
      </c>
      <c s="15"/>
      <c s="15"/>
      <c s="15"/>
      <c s="15">
        <f>SUM(H61:H82)</f>
      </c>
      <c r="P83">
        <f>ROUND(SUM(P61:P82),2)</f>
      </c>
    </row>
    <row r="85" spans="1:8" ht="12.75" customHeight="1">
      <c r="A85" s="8"/>
      <c s="8"/>
      <c s="8" t="s">
        <v>37</v>
      </c>
      <c s="8" t="s">
        <v>110</v>
      </c>
      <c s="8"/>
      <c s="10"/>
      <c s="8"/>
      <c s="10"/>
    </row>
    <row r="86" spans="1:16" ht="12.75">
      <c r="A86" s="7">
        <v>34</v>
      </c>
      <c s="7" t="s">
        <v>222</v>
      </c>
      <c s="7" t="s">
        <v>55</v>
      </c>
      <c s="7" t="s">
        <v>223</v>
      </c>
      <c s="7" t="s">
        <v>80</v>
      </c>
      <c s="9">
        <v>281.8</v>
      </c>
      <c s="13"/>
      <c s="12">
        <f>ROUND((G86*F86),2)</f>
      </c>
      <c r="O86">
        <f>rekapitulace!H8</f>
      </c>
      <c>
        <f>O86/100*H86</f>
      </c>
    </row>
    <row r="87" spans="4:4" ht="191.25">
      <c r="D87" s="14" t="s">
        <v>224</v>
      </c>
    </row>
    <row r="88" spans="1:16" ht="12.75">
      <c r="A88" s="7">
        <v>35</v>
      </c>
      <c s="7" t="s">
        <v>111</v>
      </c>
      <c s="7" t="s">
        <v>55</v>
      </c>
      <c s="7" t="s">
        <v>225</v>
      </c>
      <c s="7" t="s">
        <v>80</v>
      </c>
      <c s="9">
        <v>461.5</v>
      </c>
      <c s="13"/>
      <c s="12">
        <f>ROUND((G88*F88),2)</f>
      </c>
      <c r="O88">
        <f>rekapitulace!H8</f>
      </c>
      <c>
        <f>O88/100*H88</f>
      </c>
    </row>
    <row r="89" spans="4:4" ht="255">
      <c r="D89" s="14" t="s">
        <v>226</v>
      </c>
    </row>
    <row r="90" spans="1:16" ht="12.75">
      <c r="A90" s="7">
        <v>36</v>
      </c>
      <c s="7" t="s">
        <v>227</v>
      </c>
      <c s="7" t="s">
        <v>55</v>
      </c>
      <c s="7" t="s">
        <v>228</v>
      </c>
      <c s="7" t="s">
        <v>80</v>
      </c>
      <c s="9">
        <v>244.4</v>
      </c>
      <c s="13"/>
      <c s="12">
        <f>ROUND((G90*F90),2)</f>
      </c>
      <c r="O90">
        <f>rekapitulace!H8</f>
      </c>
      <c>
        <f>O90/100*H90</f>
      </c>
    </row>
    <row r="91" spans="4:4" ht="242.25">
      <c r="D91" s="14" t="s">
        <v>229</v>
      </c>
    </row>
    <row r="92" spans="1:16" ht="12.75">
      <c r="A92" s="7">
        <v>37</v>
      </c>
      <c s="7" t="s">
        <v>230</v>
      </c>
      <c s="7" t="s">
        <v>55</v>
      </c>
      <c s="7" t="s">
        <v>231</v>
      </c>
      <c s="7" t="s">
        <v>80</v>
      </c>
      <c s="9">
        <v>244.4</v>
      </c>
      <c s="13"/>
      <c s="12">
        <f>ROUND((G92*F92),2)</f>
      </c>
      <c r="O92">
        <f>rekapitulace!H8</f>
      </c>
      <c>
        <f>O92/100*H92</f>
      </c>
    </row>
    <row r="93" spans="4:4" ht="242.25">
      <c r="D93" s="14" t="s">
        <v>229</v>
      </c>
    </row>
    <row r="94" spans="1:16" ht="12.75">
      <c r="A94" s="7">
        <v>38</v>
      </c>
      <c s="7" t="s">
        <v>232</v>
      </c>
      <c s="7" t="s">
        <v>55</v>
      </c>
      <c s="7" t="s">
        <v>233</v>
      </c>
      <c s="7" t="s">
        <v>80</v>
      </c>
      <c s="9">
        <v>130</v>
      </c>
      <c s="13"/>
      <c s="12">
        <f>ROUND((G94*F94),2)</f>
      </c>
      <c r="O94">
        <f>rekapitulace!H8</f>
      </c>
      <c>
        <f>O94/100*H94</f>
      </c>
    </row>
    <row r="95" spans="4:4" ht="63.75">
      <c r="D95" s="14" t="s">
        <v>234</v>
      </c>
    </row>
    <row r="96" spans="1:16" ht="12.75">
      <c r="A96" s="7">
        <v>39</v>
      </c>
      <c s="7" t="s">
        <v>235</v>
      </c>
      <c s="7" t="s">
        <v>55</v>
      </c>
      <c s="7" t="s">
        <v>236</v>
      </c>
      <c s="7" t="s">
        <v>80</v>
      </c>
      <c s="9">
        <v>87.1</v>
      </c>
      <c s="13"/>
      <c s="12">
        <f>ROUND((G96*F96),2)</f>
      </c>
      <c r="O96">
        <f>rekapitulace!H8</f>
      </c>
      <c>
        <f>O96/100*H96</f>
      </c>
    </row>
    <row r="97" spans="4:4" ht="51">
      <c r="D97" s="14" t="s">
        <v>237</v>
      </c>
    </row>
    <row r="98" spans="1:16" ht="12.75">
      <c r="A98" s="7">
        <v>40</v>
      </c>
      <c s="7" t="s">
        <v>238</v>
      </c>
      <c s="7" t="s">
        <v>55</v>
      </c>
      <c s="7" t="s">
        <v>239</v>
      </c>
      <c s="7" t="s">
        <v>80</v>
      </c>
      <c s="9">
        <v>244.4</v>
      </c>
      <c s="13"/>
      <c s="12">
        <f>ROUND((G98*F98),2)</f>
      </c>
      <c r="O98">
        <f>rekapitulace!H8</f>
      </c>
      <c>
        <f>O98/100*H98</f>
      </c>
    </row>
    <row r="99" spans="4:4" ht="242.25">
      <c r="D99" s="14" t="s">
        <v>229</v>
      </c>
    </row>
    <row r="100" spans="1:16" ht="12.75">
      <c r="A100" s="7">
        <v>41</v>
      </c>
      <c s="7" t="s">
        <v>240</v>
      </c>
      <c s="7" t="s">
        <v>55</v>
      </c>
      <c s="7" t="s">
        <v>241</v>
      </c>
      <c s="7" t="s">
        <v>80</v>
      </c>
      <c s="9">
        <v>21.8</v>
      </c>
      <c s="13"/>
      <c s="12">
        <f>ROUND((G100*F100),2)</f>
      </c>
      <c r="O100">
        <f>rekapitulace!H8</f>
      </c>
      <c>
        <f>O100/100*H100</f>
      </c>
    </row>
    <row r="101" spans="1:16" ht="12.75" customHeight="1">
      <c r="A101" s="15"/>
      <c s="15"/>
      <c s="15" t="s">
        <v>37</v>
      </c>
      <c s="15" t="s">
        <v>110</v>
      </c>
      <c s="15"/>
      <c s="15"/>
      <c s="15"/>
      <c s="15">
        <f>SUM(H86:H100)</f>
      </c>
      <c r="P101">
        <f>ROUND(SUM(P86:P100),2)</f>
      </c>
    </row>
    <row r="103" spans="1:8" ht="12.75" customHeight="1">
      <c r="A103" s="8"/>
      <c s="8"/>
      <c s="8" t="s">
        <v>39</v>
      </c>
      <c s="8" t="s">
        <v>242</v>
      </c>
      <c s="8"/>
      <c s="10"/>
      <c s="8"/>
      <c s="10"/>
    </row>
    <row r="104" spans="1:16" ht="12.75">
      <c r="A104" s="7">
        <v>42</v>
      </c>
      <c s="7" t="s">
        <v>243</v>
      </c>
      <c s="7" t="s">
        <v>55</v>
      </c>
      <c s="7" t="s">
        <v>244</v>
      </c>
      <c s="7" t="s">
        <v>80</v>
      </c>
      <c s="9">
        <v>135.1</v>
      </c>
      <c s="13"/>
      <c s="12">
        <f>ROUND((G104*F104),2)</f>
      </c>
      <c r="O104">
        <f>rekapitulace!H8</f>
      </c>
      <c>
        <f>O104/100*H104</f>
      </c>
    </row>
    <row r="105" spans="4:4" ht="178.5">
      <c r="D105" s="14" t="s">
        <v>245</v>
      </c>
    </row>
    <row r="106" spans="1:16" ht="12.75">
      <c r="A106" s="7">
        <v>43</v>
      </c>
      <c s="7" t="s">
        <v>246</v>
      </c>
      <c s="7" t="s">
        <v>55</v>
      </c>
      <c s="7" t="s">
        <v>247</v>
      </c>
      <c s="7" t="s">
        <v>80</v>
      </c>
      <c s="9">
        <v>45.5</v>
      </c>
      <c s="13"/>
      <c s="12">
        <f>ROUND((G106*F106),2)</f>
      </c>
      <c r="O106">
        <f>rekapitulace!H8</f>
      </c>
      <c>
        <f>O106/100*H106</f>
      </c>
    </row>
    <row r="107" spans="4:4" ht="38.25">
      <c r="D107" s="14" t="s">
        <v>248</v>
      </c>
    </row>
    <row r="108" spans="1:16" ht="12.75">
      <c r="A108" s="7">
        <v>44</v>
      </c>
      <c s="7" t="s">
        <v>249</v>
      </c>
      <c s="7" t="s">
        <v>55</v>
      </c>
      <c s="7" t="s">
        <v>250</v>
      </c>
      <c s="7" t="s">
        <v>80</v>
      </c>
      <c s="9">
        <v>144</v>
      </c>
      <c s="13"/>
      <c s="12">
        <f>ROUND((G108*F108),2)</f>
      </c>
      <c r="O108">
        <f>rekapitulace!H8</f>
      </c>
      <c>
        <f>O108/100*H108</f>
      </c>
    </row>
    <row r="109" spans="4:4" ht="63.75">
      <c r="D109" s="14" t="s">
        <v>251</v>
      </c>
    </row>
    <row r="110" spans="1:16" ht="12.75">
      <c r="A110" s="7">
        <v>45</v>
      </c>
      <c s="7" t="s">
        <v>252</v>
      </c>
      <c s="7" t="s">
        <v>55</v>
      </c>
      <c s="7" t="s">
        <v>253</v>
      </c>
      <c s="7" t="s">
        <v>80</v>
      </c>
      <c s="9">
        <v>135.1</v>
      </c>
      <c s="13"/>
      <c s="12">
        <f>ROUND((G110*F110),2)</f>
      </c>
      <c r="O110">
        <f>rekapitulace!H8</f>
      </c>
      <c>
        <f>O110/100*H110</f>
      </c>
    </row>
    <row r="111" spans="4:4" ht="178.5">
      <c r="D111" s="14" t="s">
        <v>245</v>
      </c>
    </row>
    <row r="112" spans="1:16" ht="12.75">
      <c r="A112" s="7">
        <v>46</v>
      </c>
      <c s="7" t="s">
        <v>254</v>
      </c>
      <c s="7" t="s">
        <v>55</v>
      </c>
      <c s="7" t="s">
        <v>255</v>
      </c>
      <c s="7" t="s">
        <v>80</v>
      </c>
      <c s="9">
        <v>21.44</v>
      </c>
      <c s="13"/>
      <c s="12">
        <f>ROUND((G112*F112),2)</f>
      </c>
      <c r="O112">
        <f>rekapitulace!H8</f>
      </c>
      <c>
        <f>O112/100*H112</f>
      </c>
    </row>
    <row r="113" spans="4:4" ht="38.25">
      <c r="D113" s="14" t="s">
        <v>256</v>
      </c>
    </row>
    <row r="114" spans="1:16" ht="12.75">
      <c r="A114" s="7">
        <v>47</v>
      </c>
      <c s="7" t="s">
        <v>257</v>
      </c>
      <c s="7" t="s">
        <v>55</v>
      </c>
      <c s="7" t="s">
        <v>258</v>
      </c>
      <c s="7" t="s">
        <v>80</v>
      </c>
      <c s="9">
        <v>13.26</v>
      </c>
      <c s="13"/>
      <c s="12">
        <f>ROUND((G114*F114),2)</f>
      </c>
      <c r="O114">
        <f>rekapitulace!H8</f>
      </c>
      <c>
        <f>O114/100*H114</f>
      </c>
    </row>
    <row r="115" spans="4:4" ht="89.25">
      <c r="D115" s="14" t="s">
        <v>259</v>
      </c>
    </row>
    <row r="116" spans="1:16" ht="12.75" customHeight="1">
      <c r="A116" s="15"/>
      <c s="15"/>
      <c s="15" t="s">
        <v>39</v>
      </c>
      <c s="15" t="s">
        <v>242</v>
      </c>
      <c s="15"/>
      <c s="15"/>
      <c s="15"/>
      <c s="15">
        <f>SUM(H104:H115)</f>
      </c>
      <c r="P116">
        <f>ROUND(SUM(P104:P115),2)</f>
      </c>
    </row>
    <row r="118" spans="1:8" ht="12.75" customHeight="1">
      <c r="A118" s="8"/>
      <c s="8"/>
      <c s="8" t="s">
        <v>40</v>
      </c>
      <c s="8" t="s">
        <v>260</v>
      </c>
      <c s="8"/>
      <c s="10"/>
      <c s="8"/>
      <c s="10"/>
    </row>
    <row r="119" spans="1:16" ht="12.75">
      <c r="A119" s="7">
        <v>48</v>
      </c>
      <c s="7" t="s">
        <v>261</v>
      </c>
      <c s="7" t="s">
        <v>55</v>
      </c>
      <c s="7" t="s">
        <v>262</v>
      </c>
      <c s="7" t="s">
        <v>70</v>
      </c>
      <c s="9">
        <v>5.5</v>
      </c>
      <c s="13"/>
      <c s="12">
        <f>ROUND((G119*F119),2)</f>
      </c>
      <c r="O119">
        <f>rekapitulace!H8</f>
      </c>
      <c>
        <f>O119/100*H119</f>
      </c>
    </row>
    <row r="120" spans="1:16" ht="12.75">
      <c r="A120" s="7">
        <v>49</v>
      </c>
      <c s="7" t="s">
        <v>263</v>
      </c>
      <c s="7" t="s">
        <v>55</v>
      </c>
      <c s="7" t="s">
        <v>264</v>
      </c>
      <c s="7" t="s">
        <v>70</v>
      </c>
      <c s="9">
        <v>18.8</v>
      </c>
      <c s="13"/>
      <c s="12">
        <f>ROUND((G120*F120),2)</f>
      </c>
      <c r="O120">
        <f>rekapitulace!H8</f>
      </c>
      <c>
        <f>O120/100*H120</f>
      </c>
    </row>
    <row r="121" spans="4:4" ht="38.25">
      <c r="D121" s="14" t="s">
        <v>265</v>
      </c>
    </row>
    <row r="122" spans="1:16" ht="12.75">
      <c r="A122" s="7">
        <v>50</v>
      </c>
      <c s="7" t="s">
        <v>266</v>
      </c>
      <c s="7" t="s">
        <v>55</v>
      </c>
      <c s="7" t="s">
        <v>267</v>
      </c>
      <c s="7" t="s">
        <v>70</v>
      </c>
      <c s="9">
        <v>94.2</v>
      </c>
      <c s="13"/>
      <c s="12">
        <f>ROUND((G122*F122),2)</f>
      </c>
      <c r="O122">
        <f>rekapitulace!H8</f>
      </c>
      <c>
        <f>O122/100*H122</f>
      </c>
    </row>
    <row r="123" spans="4:4" ht="51">
      <c r="D123" s="14" t="s">
        <v>268</v>
      </c>
    </row>
    <row r="124" spans="1:16" ht="12.75">
      <c r="A124" s="7">
        <v>51</v>
      </c>
      <c s="7" t="s">
        <v>269</v>
      </c>
      <c s="7" t="s">
        <v>55</v>
      </c>
      <c s="7" t="s">
        <v>270</v>
      </c>
      <c s="7" t="s">
        <v>70</v>
      </c>
      <c s="9">
        <v>2.7</v>
      </c>
      <c s="13"/>
      <c s="12">
        <f>ROUND((G124*F124),2)</f>
      </c>
      <c r="O124">
        <f>rekapitulace!H8</f>
      </c>
      <c>
        <f>O124/100*H124</f>
      </c>
    </row>
    <row r="125" spans="4:4" ht="63.75">
      <c r="D125" s="14" t="s">
        <v>271</v>
      </c>
    </row>
    <row r="126" spans="1:16" ht="12.75">
      <c r="A126" s="7">
        <v>52</v>
      </c>
      <c s="7" t="s">
        <v>272</v>
      </c>
      <c s="7" t="s">
        <v>55</v>
      </c>
      <c s="7" t="s">
        <v>273</v>
      </c>
      <c s="7" t="s">
        <v>142</v>
      </c>
      <c s="9">
        <v>1</v>
      </c>
      <c s="13"/>
      <c s="12">
        <f>ROUND((G126*F126),2)</f>
      </c>
      <c r="O126">
        <f>rekapitulace!H8</f>
      </c>
      <c>
        <f>O126/100*H126</f>
      </c>
    </row>
    <row r="127" spans="1:16" ht="12.75" customHeight="1">
      <c r="A127" s="15"/>
      <c s="15"/>
      <c s="15" t="s">
        <v>40</v>
      </c>
      <c s="15" t="s">
        <v>260</v>
      </c>
      <c s="15"/>
      <c s="15"/>
      <c s="15"/>
      <c s="15">
        <f>SUM(H119:H126)</f>
      </c>
      <c r="P127">
        <f>ROUND(SUM(P119:P126),2)</f>
      </c>
    </row>
    <row r="129" spans="1:8" ht="12.75" customHeight="1">
      <c r="A129" s="8"/>
      <c s="8"/>
      <c s="8" t="s">
        <v>85</v>
      </c>
      <c s="8" t="s">
        <v>84</v>
      </c>
      <c s="8"/>
      <c s="10"/>
      <c s="8"/>
      <c s="10"/>
    </row>
    <row r="130" spans="1:16" ht="12.75">
      <c r="A130" s="7">
        <v>53</v>
      </c>
      <c s="7" t="s">
        <v>274</v>
      </c>
      <c s="7" t="s">
        <v>55</v>
      </c>
      <c s="7" t="s">
        <v>275</v>
      </c>
      <c s="7" t="s">
        <v>70</v>
      </c>
      <c s="9">
        <v>21.6</v>
      </c>
      <c s="13"/>
      <c s="12">
        <f>ROUND((G130*F130),2)</f>
      </c>
      <c r="O130">
        <f>rekapitulace!H8</f>
      </c>
      <c>
        <f>O130/100*H130</f>
      </c>
    </row>
    <row r="131" spans="1:16" ht="12.75">
      <c r="A131" s="7">
        <v>54</v>
      </c>
      <c s="7" t="s">
        <v>276</v>
      </c>
      <c s="7" t="s">
        <v>55</v>
      </c>
      <c s="7" t="s">
        <v>277</v>
      </c>
      <c s="7" t="s">
        <v>70</v>
      </c>
      <c s="9">
        <v>22.3</v>
      </c>
      <c s="13"/>
      <c s="12">
        <f>ROUND((G131*F131),2)</f>
      </c>
      <c r="O131">
        <f>rekapitulace!H8</f>
      </c>
      <c>
        <f>O131/100*H131</f>
      </c>
    </row>
    <row r="132" spans="4:4" ht="25.5">
      <c r="D132" s="14" t="s">
        <v>278</v>
      </c>
    </row>
    <row r="133" spans="1:16" ht="12.75">
      <c r="A133" s="7">
        <v>55</v>
      </c>
      <c s="7" t="s">
        <v>279</v>
      </c>
      <c s="7" t="s">
        <v>55</v>
      </c>
      <c s="7" t="s">
        <v>280</v>
      </c>
      <c s="7" t="s">
        <v>142</v>
      </c>
      <c s="9">
        <v>14</v>
      </c>
      <c s="13"/>
      <c s="12">
        <f>ROUND((G133*F133),2)</f>
      </c>
      <c r="O133">
        <f>rekapitulace!H8</f>
      </c>
      <c>
        <f>O133/100*H133</f>
      </c>
    </row>
    <row r="134" spans="4:4" ht="25.5">
      <c r="D134" s="14" t="s">
        <v>281</v>
      </c>
    </row>
    <row r="135" spans="1:16" ht="12.75">
      <c r="A135" s="7">
        <v>56</v>
      </c>
      <c s="7" t="s">
        <v>282</v>
      </c>
      <c s="7" t="s">
        <v>55</v>
      </c>
      <c s="7" t="s">
        <v>283</v>
      </c>
      <c s="7" t="s">
        <v>142</v>
      </c>
      <c s="9">
        <v>2</v>
      </c>
      <c s="13"/>
      <c s="12">
        <f>ROUND((G135*F135),2)</f>
      </c>
      <c r="O135">
        <f>rekapitulace!H8</f>
      </c>
      <c>
        <f>O135/100*H135</f>
      </c>
    </row>
    <row r="136" spans="1:16" ht="12.75">
      <c r="A136" s="7">
        <v>57</v>
      </c>
      <c s="7" t="s">
        <v>284</v>
      </c>
      <c s="7" t="s">
        <v>55</v>
      </c>
      <c s="7" t="s">
        <v>285</v>
      </c>
      <c s="7" t="s">
        <v>80</v>
      </c>
      <c s="9">
        <v>23.125</v>
      </c>
      <c s="13"/>
      <c s="12">
        <f>ROUND((G136*F136),2)</f>
      </c>
      <c r="O136">
        <f>rekapitulace!H8</f>
      </c>
      <c>
        <f>O136/100*H136</f>
      </c>
    </row>
    <row r="137" spans="4:4" ht="51">
      <c r="D137" s="14" t="s">
        <v>286</v>
      </c>
    </row>
    <row r="138" spans="1:16" ht="12.75">
      <c r="A138" s="7">
        <v>58</v>
      </c>
      <c s="7" t="s">
        <v>287</v>
      </c>
      <c s="7" t="s">
        <v>55</v>
      </c>
      <c s="7" t="s">
        <v>288</v>
      </c>
      <c s="7" t="s">
        <v>70</v>
      </c>
      <c s="9">
        <v>63.6</v>
      </c>
      <c s="13"/>
      <c s="12">
        <f>ROUND((G138*F138),2)</f>
      </c>
      <c r="O138">
        <f>rekapitulace!H8</f>
      </c>
      <c>
        <f>O138/100*H138</f>
      </c>
    </row>
    <row r="139" spans="4:4" ht="191.25">
      <c r="D139" s="14" t="s">
        <v>289</v>
      </c>
    </row>
    <row r="140" spans="1:16" ht="12.75">
      <c r="A140" s="7">
        <v>59</v>
      </c>
      <c s="7" t="s">
        <v>290</v>
      </c>
      <c s="7" t="s">
        <v>55</v>
      </c>
      <c s="7" t="s">
        <v>291</v>
      </c>
      <c s="7" t="s">
        <v>70</v>
      </c>
      <c s="9">
        <v>19.5</v>
      </c>
      <c s="13"/>
      <c s="12">
        <f>ROUND((G140*F140),2)</f>
      </c>
      <c r="O140">
        <f>rekapitulace!H8</f>
      </c>
      <c>
        <f>O140/100*H140</f>
      </c>
    </row>
    <row r="141" spans="4:4" ht="38.25">
      <c r="D141" s="14" t="s">
        <v>292</v>
      </c>
    </row>
    <row r="142" spans="1:16" ht="12.75">
      <c r="A142" s="7">
        <v>60</v>
      </c>
      <c s="7" t="s">
        <v>118</v>
      </c>
      <c s="7" t="s">
        <v>55</v>
      </c>
      <c s="7" t="s">
        <v>293</v>
      </c>
      <c s="7" t="s">
        <v>70</v>
      </c>
      <c s="9">
        <v>185.5</v>
      </c>
      <c s="13"/>
      <c s="12">
        <f>ROUND((G142*F142),2)</f>
      </c>
      <c r="O142">
        <f>rekapitulace!H8</f>
      </c>
      <c>
        <f>O142/100*H142</f>
      </c>
    </row>
    <row r="143" spans="4:4" ht="51">
      <c r="D143" s="14" t="s">
        <v>145</v>
      </c>
    </row>
    <row r="144" spans="1:16" ht="12.75" customHeight="1">
      <c r="A144" s="15"/>
      <c s="15"/>
      <c s="15" t="s">
        <v>85</v>
      </c>
      <c s="15" t="s">
        <v>84</v>
      </c>
      <c s="15"/>
      <c s="15"/>
      <c s="15"/>
      <c s="15">
        <f>SUM(H130:H143)</f>
      </c>
      <c r="P144">
        <f>ROUND(SUM(P130:P143),2)</f>
      </c>
    </row>
    <row r="146" spans="1:16" ht="12.75" customHeight="1">
      <c r="A146" s="15"/>
      <c s="15"/>
      <c s="15"/>
      <c s="15" t="s">
        <v>98</v>
      </c>
      <c s="15"/>
      <c s="15"/>
      <c s="15"/>
      <c s="15">
        <f>+H21+H28+H41+H58+H83+H101+H116+H127+H144</f>
      </c>
      <c r="P146">
        <f>+P21+P28+P41+P58+P83+P101+P116+P127+P144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