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510" yWindow="150" windowWidth="16260" windowHeight="15150" activeTab="0"/>
  </bookViews>
  <sheets>
    <sheet name="Rekapitulace stavby" sheetId="1" r:id="rId1"/>
    <sheet name="2023-23-1 - ETAPA I (dotč..." sheetId="2" r:id="rId2"/>
    <sheet name="2023-23-2 - ETAPA I (dotč..." sheetId="3" r:id="rId3"/>
    <sheet name="2023-23-3 - ETAPA I (dotč..." sheetId="4" r:id="rId4"/>
    <sheet name="2023-23-4 - ETAPA I (dotč..." sheetId="5" r:id="rId5"/>
    <sheet name="2023-23-5 - ETAPA I (dotč..." sheetId="6" r:id="rId6"/>
    <sheet name="2023-23-6 - ETAPA I (dotč..." sheetId="7" r:id="rId7"/>
    <sheet name="2023-23-7 - ETAPA I (dotč..." sheetId="8" r:id="rId8"/>
    <sheet name="2023-23-8 - ETAPA I (dotč..." sheetId="9" r:id="rId9"/>
    <sheet name="2023-23-9 - ETAPA II VEDL..." sheetId="10" r:id="rId10"/>
    <sheet name="2023-23-10 - ETAPA II BOU..." sheetId="11" r:id="rId11"/>
    <sheet name="2023-23-11 - ETAPA II STA..." sheetId="12" r:id="rId12"/>
    <sheet name="2023-23-12 - ETAPA II ELE..." sheetId="13" r:id="rId13"/>
    <sheet name="2023-23-13 - ETAPA II ZDR..." sheetId="14" r:id="rId14"/>
    <sheet name="2023-23-14 - ETAPA II VZD..." sheetId="15" r:id="rId15"/>
  </sheets>
  <definedNames/>
  <calcPr calcId="191029"/>
  <extLst/>
</workbook>
</file>

<file path=xl/sharedStrings.xml><?xml version="1.0" encoding="utf-8"?>
<sst xmlns="http://schemas.openxmlformats.org/spreadsheetml/2006/main" count="27162" uniqueCount="3511">
  <si>
    <t>Export Komplet</t>
  </si>
  <si>
    <t>VZ</t>
  </si>
  <si>
    <t>2.0</t>
  </si>
  <si>
    <t>ZAMOK</t>
  </si>
  <si>
    <t>False</t>
  </si>
  <si>
    <t>True</t>
  </si>
  <si>
    <t>{fa7bd696-2e9d-4d88-a3b1-bbd789739563}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</si>
  <si>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</si>
  <si>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</si>
  <si>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</si>
  <si>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</si>
  <si>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</si>
  <si>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</si>
  <si>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</si>
  <si>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</si>
  <si>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</si>
  <si>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</si>
  <si>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</si>
  <si>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VÝTAHU SE STAVEBNÍMI ÚPRAVYMI PAVILONŮ 5 A 6, UL. VÁCLAVKOVA 950, MLADÁ BOLESLAV</t>
  </si>
  <si>
    <t>KSO:</t>
  </si>
  <si>
    <t>801 95</t>
  </si>
  <si>
    <t>CC-CZ:</t>
  </si>
  <si>
    <t/>
  </si>
  <si>
    <t>Místo:</t>
  </si>
  <si>
    <t>Mladá Boleslav</t>
  </si>
  <si>
    <t>Datum:</t>
  </si>
  <si>
    <t>28. 8. 2023</t>
  </si>
  <si>
    <t>Zadavatel:</t>
  </si>
  <si>
    <t>IČ:</t>
  </si>
  <si>
    <t>00874680</t>
  </si>
  <si>
    <t>CENTRUM 83, poskytovatel sociálních služeb</t>
  </si>
  <si>
    <t>DIČ:</t>
  </si>
  <si>
    <t>Uchazeč:</t>
  </si>
  <si>
    <t>Vyplň údaj</t>
  </si>
  <si>
    <t>Projektant:</t>
  </si>
  <si>
    <t>Arch.Zdeněk Kadlec</t>
  </si>
  <si>
    <t>Zpracovatel:</t>
  </si>
  <si>
    <t>67422942</t>
  </si>
  <si>
    <t>Petr Navrátil</t>
  </si>
  <si>
    <t>CZ7801150951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</si>
  <si>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</si>
  <si>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</si>
  <si>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</si>
  <si>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</si>
  <si>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</si>
  <si>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</si>
  <si>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</si>
  <si>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</si>
  <si>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</si>
  <si>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</si>
  <si>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</si>
  <si>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</si>
  <si>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</si>
  <si>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</si>
  <si>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</si>
  <si>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</si>
  <si>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</si>
  <si>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</si>
  <si>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</si>
  <si>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</si>
  <si>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</si>
  <si>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</si>
  <si>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</si>
  <si>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</si>
  <si>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</si>
  <si>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</si>
  <si>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</si>
  <si>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</si>
  <si>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</si>
  <si>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</si>
  <si>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</si>
  <si>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</si>
  <si>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</si>
  <si>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</si>
  <si>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</si>
  <si>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</si>
  <si>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</si>
  <si>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</si>
  <si>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</si>
  <si>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</si>
  <si>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</si>
  <si>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</si>
  <si>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2023-23-1</t>
  </si>
  <si>
    <t>ETAPA I (dotčené dotací) VEDLEJŠÍ ROZPOČTOVÉ NÁKLADY</t>
  </si>
  <si>
    <t>STA</t>
  </si>
  <si>
    <t>1</t>
  </si>
  <si>
    <t>{0c2a2dcf-9ee2-4232-a2f0-96e9e896b60f}</t>
  </si>
  <si>
    <t>2023-23-2</t>
  </si>
  <si>
    <t>ETAPA I (dotčení dotací) BOURACÍ PRÁCE</t>
  </si>
  <si>
    <t>{7d138edf-a588-4b52-8ab2-22d0589416d2}</t>
  </si>
  <si>
    <t>2023-23-3</t>
  </si>
  <si>
    <t>ETAPA I (dotčené dotací) STAVEBNÍ PRÁCE</t>
  </si>
  <si>
    <t>{cbfb4a33-c5cc-42cb-be92-a3bb051e0cf6}</t>
  </si>
  <si>
    <t>2023-23-4</t>
  </si>
  <si>
    <t>ETAPA I (dotčené dotací) ZPEVNĚNÉ PLOCHY</t>
  </si>
  <si>
    <t>{150c38b1-6431-4675-91cd-0b1861aca49b}</t>
  </si>
  <si>
    <t>2023-23-5</t>
  </si>
  <si>
    <t>ETAPA I (dotčené dotací) ELEKTRO</t>
  </si>
  <si>
    <t>{b2ce70fa-9743-4cb4-b1c8-6bfc01bdbcce}</t>
  </si>
  <si>
    <t>80195</t>
  </si>
  <si>
    <t>2023-23-6</t>
  </si>
  <si>
    <t>ETAPA I (dotčené dotací) ZDRAVOTNÍ TECHNIKA</t>
  </si>
  <si>
    <t>{b407c28b-6dab-4c5e-b40f-e915695f2b85}</t>
  </si>
  <si>
    <t>2023-23-7</t>
  </si>
  <si>
    <t>ETAPA I (dotčené dotací) VZDUCHOTECHNIKA</t>
  </si>
  <si>
    <t>{b61b1c1c-15c6-4614-8937-7dfae7fce832}</t>
  </si>
  <si>
    <t>2023-23-8</t>
  </si>
  <si>
    <t>ETAPA I (dotčené dotací) VYTÁPĚNÍ</t>
  </si>
  <si>
    <t>{a59932fe-1c27-4f2c-a359-8319048a490a}</t>
  </si>
  <si>
    <t>2023-23-9</t>
  </si>
  <si>
    <t>ETAPA II VEDLEJŠÍ ROZPOČTOVÉ NÁKLADY</t>
  </si>
  <si>
    <t>{0e5a6d4c-95f8-4751-8f27-39d09466a33c}</t>
  </si>
  <si>
    <t>2023-23-10</t>
  </si>
  <si>
    <t>ETAPA II BOURACÍ PRÁCE</t>
  </si>
  <si>
    <t>{d7c7b737-7418-4469-8ba8-99f8513a9494}</t>
  </si>
  <si>
    <t>2023-23-11</t>
  </si>
  <si>
    <t>ETAPA II STAVEBNÍ PRÁCE</t>
  </si>
  <si>
    <t>{a09621b6-7cb0-46bc-bb2e-57cd1b1af947}</t>
  </si>
  <si>
    <t>2023-23-12</t>
  </si>
  <si>
    <t>ETAPA II ELEKTRO</t>
  </si>
  <si>
    <t>{badc9dc0-f832-4013-bca2-7679cc112eed}</t>
  </si>
  <si>
    <t>2023-23-13</t>
  </si>
  <si>
    <t>ETAPA II ZDRAVOTNÍ TECHNIKA</t>
  </si>
  <si>
    <t>{8e27d91f-06af-41a5-93ca-4e49e70286a8}</t>
  </si>
  <si>
    <t>2023-23-14</t>
  </si>
  <si>
    <t>ETAPA II VZDUCHOTECHNIKA</t>
  </si>
  <si>
    <t>{84830d71-e8cc-4aed-95d5-b4dda1d7ae74}</t>
  </si>
  <si>
    <t>KRYCÍ LIST SOUPISU PRACÍ</t>
  </si>
  <si>
    <t>Objekt:</t>
  </si>
  <si>
    <t>2023-23-1 - ETAPA I (dotčené dotací) VEDLEJŠÍ ROZPOČTOVÉ NÁKLADY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</si>
  <si>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</si>
  <si>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</si>
  <si>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</si>
  <si>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</si>
  <si>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</si>
  <si>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</si>
  <si>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</si>
  <si>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</si>
  <si>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</si>
  <si>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</si>
  <si>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</si>
  <si>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</si>
  <si>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</si>
  <si>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</si>
  <si>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</si>
  <si>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</si>
  <si>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</si>
  <si>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</si>
  <si>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</si>
  <si>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</si>
  <si>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</si>
  <si>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</si>
  <si>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</si>
  <si>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</si>
  <si>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</si>
  <si>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</si>
  <si>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</si>
  <si>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</si>
  <si>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</si>
  <si>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</si>
  <si>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</si>
  <si>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</si>
  <si>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</si>
  <si>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</si>
  <si>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</si>
  <si>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</si>
  <si>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</si>
  <si>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</si>
  <si>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hod</t>
  </si>
  <si>
    <t>CS ÚRS 2023 02</t>
  </si>
  <si>
    <t>1024</t>
  </si>
  <si>
    <t>2</t>
  </si>
  <si>
    <t>-1485735520</t>
  </si>
  <si>
    <t>Online PSC</t>
  </si>
  <si>
    <t>https://podminky.urs.cz/item/CS_URS_2023_02/010001000</t>
  </si>
  <si>
    <t>VRN2</t>
  </si>
  <si>
    <t>Příprava staveniště</t>
  </si>
  <si>
    <t>020001000</t>
  </si>
  <si>
    <t>kus</t>
  </si>
  <si>
    <t>-1244485889</t>
  </si>
  <si>
    <t>https://podminky.urs.cz/item/CS_URS_2023_02/020001000</t>
  </si>
  <si>
    <t>VRN3</t>
  </si>
  <si>
    <t>Zařízení staveniště</t>
  </si>
  <si>
    <t>3</t>
  </si>
  <si>
    <t>030001000</t>
  </si>
  <si>
    <t>-1257278247</t>
  </si>
  <si>
    <t>https://podminky.urs.cz/item/CS_URS_2023_02/030001000</t>
  </si>
  <si>
    <t>VRN9</t>
  </si>
  <si>
    <t>Ostatní náklady</t>
  </si>
  <si>
    <t>4</t>
  </si>
  <si>
    <t>091504000</t>
  </si>
  <si>
    <t>Náklady související s publikační činností</t>
  </si>
  <si>
    <t>916414982</t>
  </si>
  <si>
    <t>https://podminky.urs.cz/item/CS_URS_2023_02/091504000</t>
  </si>
  <si>
    <t>2023-23-2 - ETAPA I (dotčení dotací)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</si>
  <si>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</si>
  <si>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</si>
  <si>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</si>
  <si>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</si>
  <si>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</si>
  <si>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</si>
  <si>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</si>
  <si>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</si>
  <si>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</si>
  <si>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</si>
  <si>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</si>
  <si>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</si>
  <si>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</si>
  <si>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787 - Dokončovací práce - zasklívání</t>
  </si>
  <si>
    <t>HSV</t>
  </si>
  <si>
    <t>Práce a dodávky HSV</t>
  </si>
  <si>
    <t>Zemní práce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</si>
  <si>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</si>
  <si>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</si>
  <si>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m2</t>
  </si>
  <si>
    <t>-1693524797</t>
  </si>
  <si>
    <t>https://podminky.urs.cz/item/CS_URS_2023_02/113107122</t>
  </si>
  <si>
    <t>VV</t>
  </si>
  <si>
    <t>1.np chodník pod schodištěm</t>
  </si>
  <si>
    <t>4,614*2,315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</si>
  <si>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</si>
  <si>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</si>
  <si>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</si>
  <si>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-2107601648</t>
  </si>
  <si>
    <t>https://podminky.urs.cz/item/CS_URS_2023_02/113107142</t>
  </si>
  <si>
    <t>pod schodištěm ext 1.np živice</t>
  </si>
  <si>
    <t>5,481*2,315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</si>
  <si>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</si>
  <si>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</si>
  <si>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</si>
  <si>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101055269</t>
  </si>
  <si>
    <t>https://podminky.urs.cz/item/CS_URS_2023_02/113201111</t>
  </si>
  <si>
    <t>pod schodištěm</t>
  </si>
  <si>
    <t>5,415+5,165</t>
  </si>
  <si>
    <t>9</t>
  </si>
  <si>
    <t>Ostatní konstrukce a práce, bourání</t>
  </si>
  <si>
    <t>919735113</t>
  </si>
  <si>
    <t>Řezání stávajícího živičného krytu nebo podkladu hloubky přes 100 do 150 mm</t>
  </si>
  <si>
    <t>-1598908258</t>
  </si>
  <si>
    <t>https://podminky.urs.cz/item/CS_URS_2023_02/919735113</t>
  </si>
  <si>
    <t>schodiště ext</t>
  </si>
  <si>
    <t>2,315</t>
  </si>
  <si>
    <t>6</t>
  </si>
  <si>
    <t>949101111</t>
  </si>
  <si>
    <t>Lešení pomocné pracovní pro objekty pozemních staveb pro zatížení do 150 kg/m2, o výšce lešeňové podlahy do 1,9 m</t>
  </si>
  <si>
    <t>1888950705</t>
  </si>
  <si>
    <t>https://podminky.urs.cz/item/CS_URS_2023_02/949101111</t>
  </si>
  <si>
    <t>DEMONTÁŽ MAKROLON</t>
  </si>
  <si>
    <t>2,278*5,6+2,024*0,724</t>
  </si>
  <si>
    <t>7</t>
  </si>
  <si>
    <t>961044111</t>
  </si>
  <si>
    <t>Bourání základů z betonu prostého</t>
  </si>
  <si>
    <t>m3</t>
  </si>
  <si>
    <t>-309324720</t>
  </si>
  <si>
    <t>https://podminky.urs.cz/item/CS_URS_2023_02/961044111</t>
  </si>
  <si>
    <t>ZÁKLAD ZÍDKY PŘED VSTUPEM</t>
  </si>
  <si>
    <t>0,355*1,05*1,32</t>
  </si>
  <si>
    <t>8</t>
  </si>
  <si>
    <t>962032432</t>
  </si>
  <si>
    <t>Bourání zdiva nadzákladového z cihel nebo tvárnic z dutých cihel nebo tvárnic pálených nebo nepálených, na maltu vápennou nebo vápenocementovou, objemu přes 1 m3</t>
  </si>
  <si>
    <t>-674889217</t>
  </si>
  <si>
    <t>https://podminky.urs.cz/item/CS_URS_2023_02/962032432</t>
  </si>
  <si>
    <t>SPOJ.KRČEK</t>
  </si>
  <si>
    <t>0,445*2,278*2,41-0,445*1,47*1,47+0,15*0,24*2,278</t>
  </si>
  <si>
    <t>962052210</t>
  </si>
  <si>
    <t>Bourání zdiva železobetonového nadzákladového, objemu do 1 m3</t>
  </si>
  <si>
    <t>1318294761</t>
  </si>
  <si>
    <t>https://podminky.urs.cz/item/CS_URS_2023_02/962052210</t>
  </si>
  <si>
    <t>ZÍDKA PŘED VSTUPEM</t>
  </si>
  <si>
    <t>0,315*1,3*1,285</t>
  </si>
  <si>
    <t>10</t>
  </si>
  <si>
    <t>962052211</t>
  </si>
  <si>
    <t>Bourání zdiva železobetonového nadzákladového, objemu přes 1 m3</t>
  </si>
  <si>
    <t>-987558022</t>
  </si>
  <si>
    <t>https://podminky.urs.cz/item/CS_URS_2023_02/962052211</t>
  </si>
  <si>
    <t>ANGL.DVOREK</t>
  </si>
  <si>
    <t>0,15*(0,5*2+3,46)*0,585</t>
  </si>
  <si>
    <t>0,15*(0,65*3,46)</t>
  </si>
  <si>
    <t>11</t>
  </si>
  <si>
    <t>963042819</t>
  </si>
  <si>
    <t>Bourání schodišťových stupňů betonových zhotovených na místě</t>
  </si>
  <si>
    <t>1897034664</t>
  </si>
  <si>
    <t>https://podminky.urs.cz/item/CS_URS_2023_02/963042819</t>
  </si>
  <si>
    <t>SCHODIŠTĚ EXTER.</t>
  </si>
  <si>
    <t>2,101*5</t>
  </si>
  <si>
    <t>2.NP</t>
  </si>
  <si>
    <t>1,01*2</t>
  </si>
  <si>
    <t>12</t>
  </si>
  <si>
    <t>963053936</t>
  </si>
  <si>
    <t>Bourání železobetonových monolitických schodišťových ramen samonosných</t>
  </si>
  <si>
    <t>1429392639</t>
  </si>
  <si>
    <t>https://podminky.urs.cz/item/CS_URS_2023_02/963053936</t>
  </si>
  <si>
    <t>0,75*1,01</t>
  </si>
  <si>
    <t>EXTER</t>
  </si>
  <si>
    <t>(1,703+0,217)*2,195</t>
  </si>
  <si>
    <t>13</t>
  </si>
  <si>
    <t>964051111</t>
  </si>
  <si>
    <t>Bourání samostatných trámů, průvlaků nebo pásů ze železobetonu bez přerušení výztuže, průřezu do 0,10 m2</t>
  </si>
  <si>
    <t>241102404</t>
  </si>
  <si>
    <t>https://podminky.urs.cz/item/CS_URS_2023_02/964051111</t>
  </si>
  <si>
    <t>0,445*0,305*2,278</t>
  </si>
  <si>
    <t>14</t>
  </si>
  <si>
    <t>965042131</t>
  </si>
  <si>
    <t>Bourání mazanin betonových nebo z litého asfaltu tl. do 100 mm, plochy do 4 m2</t>
  </si>
  <si>
    <t>1819531857</t>
  </si>
  <si>
    <t>https://podminky.urs.cz/item/CS_URS_2023_02/965042131</t>
  </si>
  <si>
    <t>OKAP CHODNÍČEK</t>
  </si>
  <si>
    <t>0,1*0,5*(1,835+0,77+2,43)</t>
  </si>
  <si>
    <t>965042141</t>
  </si>
  <si>
    <t>Bourání mazanin betonových nebo z litého asfaltu tl. do 100 mm, plochy přes 4 m2</t>
  </si>
  <si>
    <t>-797675285</t>
  </si>
  <si>
    <t>https://podminky.urs.cz/item/CS_URS_2023_02/965042141</t>
  </si>
  <si>
    <t>0,08*(2,28*4,47+0,31*0,98-0,63*1,01)</t>
  </si>
  <si>
    <t>16</t>
  </si>
  <si>
    <t>965049111</t>
  </si>
  <si>
    <t>Bourání mazanin Příplatek k cenám za bourání mazanin betonových se svařovanou sítí, tl. do 100 mm</t>
  </si>
  <si>
    <t>-317976377</t>
  </si>
  <si>
    <t>https://podminky.urs.cz/item/CS_URS_2023_02/965049111</t>
  </si>
  <si>
    <t>0,789</t>
  </si>
  <si>
    <t>17</t>
  </si>
  <si>
    <t>966031314</t>
  </si>
  <si>
    <t>Vybourání částí říms z cihel vyložených do 250 mm tl. přes 300 mm</t>
  </si>
  <si>
    <t>-1596600011</t>
  </si>
  <si>
    <t>https://podminky.urs.cz/item/CS_URS_2023_02/966031314</t>
  </si>
  <si>
    <t>ŘÍMSA</t>
  </si>
  <si>
    <t>2,278*2</t>
  </si>
  <si>
    <t>18</t>
  </si>
  <si>
    <t>966080103</t>
  </si>
  <si>
    <t>Bourání kontaktního zateplení včetně povrchové úpravy omítkou nebo nátěrem z polystyrénových desek, tloušťky přes 60 do 120 mm</t>
  </si>
  <si>
    <t>-630199443</t>
  </si>
  <si>
    <t>https://podminky.urs.cz/item/CS_URS_2023_02/966080103</t>
  </si>
  <si>
    <t>PAVILON 5</t>
  </si>
  <si>
    <t>3,145*8,56+2,278*3,054*2-1,47*1,47+41,35</t>
  </si>
  <si>
    <t>-1,5*2,48-1,03*2,01</t>
  </si>
  <si>
    <t>PAVILON 6</t>
  </si>
  <si>
    <t>51,4-0,97*2,12</t>
  </si>
  <si>
    <t>STROP SPOJ KRČEK</t>
  </si>
  <si>
    <t>2,278*5,34+3,04*2,278-1,47*1,47</t>
  </si>
  <si>
    <t>65</t>
  </si>
  <si>
    <t>968072245</t>
  </si>
  <si>
    <t>Vybourání kovových rámů oken s křídly, dveřních zárubní, vrat, stěn, ostění nebo obkladů okenních rámů s křídly jednoduchých, plochy do 2 m2</t>
  </si>
  <si>
    <t>33019079</t>
  </si>
  <si>
    <t>https://podminky.urs.cz/item/CS_URS_2023_02/968072245</t>
  </si>
  <si>
    <t>0,8*1,97</t>
  </si>
  <si>
    <t>23</t>
  </si>
  <si>
    <t>968082016</t>
  </si>
  <si>
    <t>Vybourání plastových rámů oken s křídly, dveřních zárubní, vrat rámu oken s křídly, plochy přes 1 do 2 m2</t>
  </si>
  <si>
    <t>1874682298</t>
  </si>
  <si>
    <t>https://podminky.urs.cz/item/CS_URS_2023_02/968082016</t>
  </si>
  <si>
    <t>1.PP</t>
  </si>
  <si>
    <t>1,48*0,74</t>
  </si>
  <si>
    <t>2.NP_PRÁDELNA</t>
  </si>
  <si>
    <t>0,81*1,46</t>
  </si>
  <si>
    <t>24</t>
  </si>
  <si>
    <t>968082017</t>
  </si>
  <si>
    <t>Vybourání plastových rámů oken s křídly, dveřních zárubní, vrat rámu oken s křídly, plochy přes 2 do 4 m2</t>
  </si>
  <si>
    <t>232275234</t>
  </si>
  <si>
    <t>https://podminky.urs.cz/item/CS_URS_2023_02/968082017</t>
  </si>
  <si>
    <t>1.NP_PROVOZOVNA PRÁDELNY</t>
  </si>
  <si>
    <t>1,78*1,46</t>
  </si>
  <si>
    <t>2.NP_ PŮVODNÍ SPOJOVACÍ KRČEK</t>
  </si>
  <si>
    <t>1,47*1,47</t>
  </si>
  <si>
    <t>25</t>
  </si>
  <si>
    <t>973031325</t>
  </si>
  <si>
    <t>Vysekání výklenků nebo kapes ve zdivu z cihel na maltu vápennou nebo vápenocementovou kapes, plochy do 0,10 m2, hl. do 300 mm</t>
  </si>
  <si>
    <t>1459352074</t>
  </si>
  <si>
    <t>https://podminky.urs.cz/item/CS_URS_2023_02/973031325</t>
  </si>
  <si>
    <t>KAPSY PRO STROPNÍ KONSTRUKCI</t>
  </si>
  <si>
    <t>KROV</t>
  </si>
  <si>
    <t>vyrovnávací schody</t>
  </si>
  <si>
    <t>26</t>
  </si>
  <si>
    <t>973042251</t>
  </si>
  <si>
    <t>Vysekání výklenků nebo kapes ve zdivu betonovém kapes, plochy do 0,10 m2, hl. do 300 mm</t>
  </si>
  <si>
    <t>765249767</t>
  </si>
  <si>
    <t>https://podminky.urs.cz/item/CS_URS_2023_02/973042251</t>
  </si>
  <si>
    <t>KROV VAZNICE ZDIVO VELOX</t>
  </si>
  <si>
    <t>19</t>
  </si>
  <si>
    <t>978013141</t>
  </si>
  <si>
    <t>Otlučení vápenných nebo vápenocementových omítek vnitřních ploch stěn s vyškrabáním spar, s očištěním zdiva, v rozsahu přes 10 do 30 %</t>
  </si>
  <si>
    <t>1023314171</t>
  </si>
  <si>
    <t>https://podminky.urs.cz/item/CS_URS_2023_02/978013141</t>
  </si>
  <si>
    <t>SPOJOVACÍ KRČEK</t>
  </si>
  <si>
    <t>2,645*(4,47*2+2,278)-0,8*1,97-0,98*2,01+0,31*(0,98+2,165*2)+0,165*(0,98+2,01*2)</t>
  </si>
  <si>
    <t>20</t>
  </si>
  <si>
    <t>985131111</t>
  </si>
  <si>
    <t>Očištění ploch stěn, rubu kleneb a podlah tlakovou vodou</t>
  </si>
  <si>
    <t>1403620107</t>
  </si>
  <si>
    <t>https://podminky.urs.cz/item/CS_URS_2023_02/985131111</t>
  </si>
  <si>
    <t>PODLAHA</t>
  </si>
  <si>
    <t>2,278*4,47+18,59+11,24+0,98*0,31+0,165*0,98</t>
  </si>
  <si>
    <t>FASÁDA</t>
  </si>
  <si>
    <t>41,34+51,4-1,5*2,48-1,03*2,01-0,97*2,12</t>
  </si>
  <si>
    <t>R962030001</t>
  </si>
  <si>
    <t>Bourání zdiva ze svahových tvarovek</t>
  </si>
  <si>
    <t>Vlastní</t>
  </si>
  <si>
    <t>-1840993722</t>
  </si>
  <si>
    <t>rozebrání zdiva z tvarovek před vstupem</t>
  </si>
  <si>
    <t>0,3*1,5*0,5*2</t>
  </si>
  <si>
    <t>997</t>
  </si>
  <si>
    <t>Přesun sutě</t>
  </si>
  <si>
    <t>27</t>
  </si>
  <si>
    <t>997013212</t>
  </si>
  <si>
    <t>Vnitrostaveništní doprava suti a vybouraných hmot vodorovně do 50 m svisle ručně pro budovy a haly výšky přes 6 do 9 m</t>
  </si>
  <si>
    <t>t</t>
  </si>
  <si>
    <t>-1343920717</t>
  </si>
  <si>
    <t>https://podminky.urs.cz/item/CS_URS_2023_02/997013212</t>
  </si>
  <si>
    <t>28</t>
  </si>
  <si>
    <t>997013501</t>
  </si>
  <si>
    <t>Odvoz suti a vybouraných hmot na skládku nebo meziskládku se složením, na vzdálenost do 1 km</t>
  </si>
  <si>
    <t>1813950029</t>
  </si>
  <si>
    <t>https://podminky.urs.cz/item/CS_URS_2023_02/997013501</t>
  </si>
  <si>
    <t>29</t>
  </si>
  <si>
    <t>997013509</t>
  </si>
  <si>
    <t>Odvoz suti a vybouraných hmot na skládku nebo meziskládku se složením, na vzdálenost Příplatek k ceně za každý další i započatý 1 km přes 1 km</t>
  </si>
  <si>
    <t>-53649004</t>
  </si>
  <si>
    <t>https://podminky.urs.cz/item/CS_URS_2023_02/997013509</t>
  </si>
  <si>
    <t>22*28,445</t>
  </si>
  <si>
    <t>30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</si>
  <si>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</si>
  <si>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</si>
  <si>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1135596512</t>
  </si>
  <si>
    <t>https://podminky.urs.cz/item/CS_URS_2023_02/997013609</t>
  </si>
  <si>
    <t>sut celkem</t>
  </si>
  <si>
    <t>28,445</t>
  </si>
  <si>
    <t>sklo</t>
  </si>
  <si>
    <t>-0,099</t>
  </si>
  <si>
    <t>dřevo</t>
  </si>
  <si>
    <t>-(0,008+0,577+0,065)</t>
  </si>
  <si>
    <t>izolace</t>
  </si>
  <si>
    <t>-0,036</t>
  </si>
  <si>
    <t>plech+kov</t>
  </si>
  <si>
    <t>-(0,537+0,177)</t>
  </si>
  <si>
    <t>asfalt</t>
  </si>
  <si>
    <t>-2,792</t>
  </si>
  <si>
    <t>31</t>
  </si>
  <si>
    <t>997013804</t>
  </si>
  <si>
    <t>Poplatek za uložení stavebního odpadu na skládce (skládkovné) ze skla zatříděného do Katalogu odpadů pod kódem 17 02 02</t>
  </si>
  <si>
    <t>1597090367</t>
  </si>
  <si>
    <t>https://podminky.urs.cz/item/CS_URS_2023_02/997013804</t>
  </si>
  <si>
    <t>0,099</t>
  </si>
  <si>
    <t>32</t>
  </si>
  <si>
    <t>997013811</t>
  </si>
  <si>
    <t>Poplatek za uložení stavebního odpadu na skládce (skládkovné) dřevěného zatříděného do Katalogu odpadů pod kódem 17 02 01</t>
  </si>
  <si>
    <t>-1149546274</t>
  </si>
  <si>
    <t>https://podminky.urs.cz/item/CS_URS_2023_02/997013811</t>
  </si>
  <si>
    <t>0,577+0,008</t>
  </si>
  <si>
    <t>33</t>
  </si>
  <si>
    <t>997013814</t>
  </si>
  <si>
    <t>Poplatek za uložení stavebního odpadu na skládce (skládkovné) z izolačních materiálů zatříděného do Katalogu odpadů pod kódem 17 06 04</t>
  </si>
  <si>
    <t>1439510502</t>
  </si>
  <si>
    <t>https://podminky.urs.cz/item/CS_URS_2023_02/997013814</t>
  </si>
  <si>
    <t>0,036</t>
  </si>
  <si>
    <t>34</t>
  </si>
  <si>
    <t>997013847</t>
  </si>
  <si>
    <t>Poplatek za uložení stavebního odpadu na skládce (skládkovné) asfaltového s obsahem dehtu zatříděného do Katalogu odpadů pod kódem 17 03 01</t>
  </si>
  <si>
    <t>1009816244</t>
  </si>
  <si>
    <t>https://podminky.urs.cz/item/CS_URS_2023_02/997013847</t>
  </si>
  <si>
    <t>2,792</t>
  </si>
  <si>
    <t>PSV</t>
  </si>
  <si>
    <t>Práce a dodávky PSV</t>
  </si>
  <si>
    <t>713</t>
  </si>
  <si>
    <t>Izolace tepelné</t>
  </si>
  <si>
    <t>35</t>
  </si>
  <si>
    <t>713110813</t>
  </si>
  <si>
    <t>Odstranění tepelné izolace stropů nebo podhledů z rohoží, pásů, dílců, desek, bloků volně kladených z vláknitých materiálů suchých, tloušťka izolace přes 100 mm</t>
  </si>
  <si>
    <t>-1620683081</t>
  </si>
  <si>
    <t>https://podminky.urs.cz/item/CS_URS_2023_02/713110813</t>
  </si>
  <si>
    <t>2,278*4,47</t>
  </si>
  <si>
    <t>36</t>
  </si>
  <si>
    <t>713120821</t>
  </si>
  <si>
    <t>Odstranění tepelné izolace podlah z rohoží, pásů, dílců, desek, bloků podlah volně kladených nebo mezi trámy z polystyrenu, tloušťka izolace suchého, tloušťka izolace do 100 mm</t>
  </si>
  <si>
    <t>-476998082</t>
  </si>
  <si>
    <t>https://podminky.urs.cz/item/CS_URS_2023_02/713120821</t>
  </si>
  <si>
    <t>2,278*4,47+0,31*0,96-0,63*1,01</t>
  </si>
  <si>
    <t>37</t>
  </si>
  <si>
    <t>713130851</t>
  </si>
  <si>
    <t>Odstranění tepelné izolace stěn a příček z rohoží, pásů, dílců, desek, bloků připevněných lepením z polystyrenu, tloušťka izolace do 100 mm</t>
  </si>
  <si>
    <t>-44519039</t>
  </si>
  <si>
    <t>https://podminky.urs.cz/item/CS_URS_2023_02/713130851</t>
  </si>
  <si>
    <t>VĚNCE LIGNOPOR SPOJ.KRČEK</t>
  </si>
  <si>
    <t>0,15*2,278*2</t>
  </si>
  <si>
    <t>0,36*2,278*2</t>
  </si>
  <si>
    <t>762</t>
  </si>
  <si>
    <t>Konstrukce tesařské</t>
  </si>
  <si>
    <t>38</t>
  </si>
  <si>
    <t>762331811</t>
  </si>
  <si>
    <t>Demontáž vázaných konstrukcí krovů sklonu do 60° z hranolů, hranolků, fošen, průřezové plochy do 120 cm2</t>
  </si>
  <si>
    <t>856666398</t>
  </si>
  <si>
    <t>https://podminky.urs.cz/item/CS_URS_2023_02/762331811</t>
  </si>
  <si>
    <t>KROKVE 100/120</t>
  </si>
  <si>
    <t>2,992*4*2</t>
  </si>
  <si>
    <t>KLEŠTINY 50/140</t>
  </si>
  <si>
    <t>5,074*6</t>
  </si>
  <si>
    <t>POZEDNICE 100/120</t>
  </si>
  <si>
    <t>39</t>
  </si>
  <si>
    <t>762331812</t>
  </si>
  <si>
    <t>Demontáž vázaných konstrukcí krovů sklonu do 60° z hranolů, hranolků, fošen, průřezové plochy přes 120 do 224 cm2</t>
  </si>
  <si>
    <t>-228550405</t>
  </si>
  <si>
    <t>https://podminky.urs.cz/item/CS_URS_2023_02/762331812</t>
  </si>
  <si>
    <t>VAZNICE 140/160</t>
  </si>
  <si>
    <t>2,278+0,2*2</t>
  </si>
  <si>
    <t>40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</si>
  <si>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</si>
  <si>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</si>
  <si>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52064013</t>
  </si>
  <si>
    <t>https://podminky.urs.cz/item/CS_URS_2023_02/762342812</t>
  </si>
  <si>
    <t>VIZ. KRYTINA</t>
  </si>
  <si>
    <t>13,632</t>
  </si>
  <si>
    <t>763</t>
  </si>
  <si>
    <t>Konstrukce suché výstavby</t>
  </si>
  <si>
    <t>41</t>
  </si>
  <si>
    <t>763131821</t>
  </si>
  <si>
    <t>Demontáž podhledu nebo samostatného požárního předělu ze sádrokartonových desek s nosnou konstrukcí dvouvrstvou z ocelových profilů, opláštění jednoduché</t>
  </si>
  <si>
    <t>1382357013</t>
  </si>
  <si>
    <t>https://podminky.urs.cz/item/CS_URS_2023_02/763131821</t>
  </si>
  <si>
    <t>764</t>
  </si>
  <si>
    <t>Konstrukce klempířské</t>
  </si>
  <si>
    <t>42</t>
  </si>
  <si>
    <t>764002812</t>
  </si>
  <si>
    <t>Demontáž klempířských konstrukcí okapového plechu do suti, v krytině skládané</t>
  </si>
  <si>
    <t>181715246</t>
  </si>
  <si>
    <t>https://podminky.urs.cz/item/CS_URS_2023_02/764002812</t>
  </si>
  <si>
    <t>STŘECHA</t>
  </si>
  <si>
    <t>MAKROLON</t>
  </si>
  <si>
    <t>5,151</t>
  </si>
  <si>
    <t>43</t>
  </si>
  <si>
    <t>764002841</t>
  </si>
  <si>
    <t>Demontáž klempířských konstrukcí oplechování horních ploch zdí a nadezdívek do suti</t>
  </si>
  <si>
    <t>-890302753</t>
  </si>
  <si>
    <t>https://podminky.urs.cz/item/CS_URS_2023_02/764002841</t>
  </si>
  <si>
    <t>ATIKA V ROZSAHU VÝTAHOVÉ ŠACHTY</t>
  </si>
  <si>
    <t>3,165</t>
  </si>
  <si>
    <t>ROZEBRÁNÍ STÁVAJÍCÍ ATIKY PAVILON 6</t>
  </si>
  <si>
    <t>0,9</t>
  </si>
  <si>
    <t>44</t>
  </si>
  <si>
    <t>764002851</t>
  </si>
  <si>
    <t>Demontáž klempířských konstrukcí oplechování parapetů do suti</t>
  </si>
  <si>
    <t>1313455837</t>
  </si>
  <si>
    <t>https://podminky.urs.cz/item/CS_URS_2023_02/764002851</t>
  </si>
  <si>
    <t>2.NP_CHODBA</t>
  </si>
  <si>
    <t>0,81+1,47</t>
  </si>
  <si>
    <t>1.NP</t>
  </si>
  <si>
    <t>1,78</t>
  </si>
  <si>
    <t>1,48</t>
  </si>
  <si>
    <t>45</t>
  </si>
  <si>
    <t>764002861</t>
  </si>
  <si>
    <t>Demontáž klempířských konstrukcí oplechování říms do suti</t>
  </si>
  <si>
    <t>1334337961</t>
  </si>
  <si>
    <t>https://podminky.urs.cz/item/CS_URS_2023_02/764002861</t>
  </si>
  <si>
    <t>POD OKAPEM SPOJOVACÍ KRČEK</t>
  </si>
  <si>
    <t>46</t>
  </si>
  <si>
    <t>764002871</t>
  </si>
  <si>
    <t>Demontáž klempířských konstrukcí lemování zdí do suti</t>
  </si>
  <si>
    <t>-1028702184</t>
  </si>
  <si>
    <t>https://podminky.urs.cz/item/CS_URS_2023_02/764002871</t>
  </si>
  <si>
    <t>STŘECHA TAŠKA</t>
  </si>
  <si>
    <t>2,992*4</t>
  </si>
  <si>
    <t>3,595+1,82+4,895+0,587+2,278</t>
  </si>
  <si>
    <t>47</t>
  </si>
  <si>
    <t>764004801</t>
  </si>
  <si>
    <t>Demontáž klempířských konstrukcí žlabu podokapního do suti</t>
  </si>
  <si>
    <t>-1381007612</t>
  </si>
  <si>
    <t>https://podminky.urs.cz/item/CS_URS_2023_02/764004801</t>
  </si>
  <si>
    <t>STŘECHA KRČEK</t>
  </si>
  <si>
    <t>PŘÍSTŘEŠEK MAKROLON</t>
  </si>
  <si>
    <t>48</t>
  </si>
  <si>
    <t>764004841</t>
  </si>
  <si>
    <t>Demontáž klempířských konstrukcí háku do suti</t>
  </si>
  <si>
    <t>-1283411472</t>
  </si>
  <si>
    <t>https://podminky.urs.cz/item/CS_URS_2023_02/764004841</t>
  </si>
  <si>
    <t>3*2</t>
  </si>
  <si>
    <t>49</t>
  </si>
  <si>
    <t>764004861</t>
  </si>
  <si>
    <t>Demontáž klempířských konstrukcí svodu do suti</t>
  </si>
  <si>
    <t>213472881</t>
  </si>
  <si>
    <t>https://podminky.urs.cz/item/CS_URS_2023_02/764004861</t>
  </si>
  <si>
    <t>K RAMPĚ</t>
  </si>
  <si>
    <t>5,614</t>
  </si>
  <si>
    <t>V ROZSAHU MAKROLON</t>
  </si>
  <si>
    <t>3,88</t>
  </si>
  <si>
    <t>765</t>
  </si>
  <si>
    <t>Krytina skládaná</t>
  </si>
  <si>
    <t>50</t>
  </si>
  <si>
    <t>765121801</t>
  </si>
  <si>
    <t>Demontáž krytiny betonové na sucho, sklonu do 30° do suti</t>
  </si>
  <si>
    <t>629789836</t>
  </si>
  <si>
    <t>https://podminky.urs.cz/item/CS_URS_2023_02/765121801</t>
  </si>
  <si>
    <t>PŮVODNÍ SPOJ.KRČEK</t>
  </si>
  <si>
    <t>2,278*(2,992)*2</t>
  </si>
  <si>
    <t>51</t>
  </si>
  <si>
    <t>765121881</t>
  </si>
  <si>
    <t>Demontáž krytiny betonové hřebenů a nároží, sklonu do 30° z hřebenáčů na sucho do suti</t>
  </si>
  <si>
    <t>-1154296549</t>
  </si>
  <si>
    <t>https://podminky.urs.cz/item/CS_URS_2023_02/765121881</t>
  </si>
  <si>
    <t>PŮVOD.SPOJ.KRČEK</t>
  </si>
  <si>
    <t>2,278</t>
  </si>
  <si>
    <t>52</t>
  </si>
  <si>
    <t>765142801</t>
  </si>
  <si>
    <t>Demontáž krytiny z  polykarbonátových desek rovných z kovové nebo dřevěné konstrukce</t>
  </si>
  <si>
    <t>141000072</t>
  </si>
  <si>
    <t>https://podminky.urs.cz/item/CS_URS_2023_02/765142801</t>
  </si>
  <si>
    <t>12,22</t>
  </si>
  <si>
    <t>53</t>
  </si>
  <si>
    <t>765191901</t>
  </si>
  <si>
    <t>Demontáž pojistné hydroizolační fólie kladené ve sklonu do 30°</t>
  </si>
  <si>
    <t>212436067</t>
  </si>
  <si>
    <t>https://podminky.urs.cz/item/CS_URS_2023_02/765191901</t>
  </si>
  <si>
    <t>VIZ.KRYTINA</t>
  </si>
  <si>
    <t>766</t>
  </si>
  <si>
    <t>Konstrukce truhlářské</t>
  </si>
  <si>
    <t>54</t>
  </si>
  <si>
    <t>766441811</t>
  </si>
  <si>
    <t>Demontáž parapetních desek dřevěných nebo plastových šířky do 300 mm, délky do 1000 mm</t>
  </si>
  <si>
    <t>1037002256</t>
  </si>
  <si>
    <t>https://podminky.urs.cz/item/CS_URS_2023_02/766441811</t>
  </si>
  <si>
    <t>PRÁDELNA 2.NP</t>
  </si>
  <si>
    <t>55</t>
  </si>
  <si>
    <t>766441821</t>
  </si>
  <si>
    <t>Demontáž parapetních desek dřevěných nebo plastových šířky do 300 mm, délky přes 1000 do 2000 mm</t>
  </si>
  <si>
    <t>1176327009</t>
  </si>
  <si>
    <t>https://podminky.urs.cz/item/CS_URS_2023_02/766441821</t>
  </si>
  <si>
    <t>PRÁDELNA 1.NP</t>
  </si>
  <si>
    <t>767</t>
  </si>
  <si>
    <t>Konstrukce zámečnické</t>
  </si>
  <si>
    <t>56</t>
  </si>
  <si>
    <t>767161813</t>
  </si>
  <si>
    <t>Demontáž zábradlí do suti rovného nerozebíratelný spoj hmotnosti 1 m zábradlí do 20 kg</t>
  </si>
  <si>
    <t>7141779</t>
  </si>
  <si>
    <t>https://podminky.urs.cz/item/CS_URS_2023_02/767161813</t>
  </si>
  <si>
    <t>ZÁBRADLÍ V EXTERIÉRU</t>
  </si>
  <si>
    <t>0,35+1,64+5,304</t>
  </si>
  <si>
    <t>57</t>
  </si>
  <si>
    <t>767996701</t>
  </si>
  <si>
    <t>Demontáž ostatních zámečnických konstrukcí řezáním o hmotnosti jednotlivých dílů do 50 kg</t>
  </si>
  <si>
    <t>kg</t>
  </si>
  <si>
    <t>1318187081</t>
  </si>
  <si>
    <t>https://podminky.urs.cz/item/CS_URS_2023_02/767996701</t>
  </si>
  <si>
    <t>60x80x3MM</t>
  </si>
  <si>
    <t>6,313*(2,278*4+0,58+5,398+5,272+5,073+4,853+0,924+0,539+0,59*4+0,403*4+0,224*4+0,034*4+1,82)</t>
  </si>
  <si>
    <t>U200</t>
  </si>
  <si>
    <t>22,8*(5,004+0,6)</t>
  </si>
  <si>
    <t>SLOUP</t>
  </si>
  <si>
    <t>21,6*2,29</t>
  </si>
  <si>
    <t>771</t>
  </si>
  <si>
    <t>Podlahy z dlaždic</t>
  </si>
  <si>
    <t>58</t>
  </si>
  <si>
    <t>771271811</t>
  </si>
  <si>
    <t>Demontáž obkladů schodišť z dlaždic keramických kladených do malty stupnic do 250 mm</t>
  </si>
  <si>
    <t>-1845580802</t>
  </si>
  <si>
    <t>https://podminky.urs.cz/item/CS_URS_2023_02/771271811</t>
  </si>
  <si>
    <t>2.np</t>
  </si>
  <si>
    <t>1,01</t>
  </si>
  <si>
    <t>59</t>
  </si>
  <si>
    <t>771271832</t>
  </si>
  <si>
    <t>Demontáž obkladů schodišť z dlaždic keramických kladených do malty podstupnic do 250 mm</t>
  </si>
  <si>
    <t>-298619677</t>
  </si>
  <si>
    <t>https://podminky.urs.cz/item/CS_URS_2023_02/771271832</t>
  </si>
  <si>
    <t>60</t>
  </si>
  <si>
    <t>771471810</t>
  </si>
  <si>
    <t>Demontáž soklíků z dlaždic keramických kladených do malty rovných</t>
  </si>
  <si>
    <t>1333403774</t>
  </si>
  <si>
    <t>https://podminky.urs.cz/item/CS_URS_2023_02/771471810</t>
  </si>
  <si>
    <t>spojovací krček</t>
  </si>
  <si>
    <t>2,278*2+4,47*2+0,31*2-0,8-1,01</t>
  </si>
  <si>
    <t>61</t>
  </si>
  <si>
    <t>771471830</t>
  </si>
  <si>
    <t>Demontáž soklíků z dlaždic keramických kladených do malty schodišťových</t>
  </si>
  <si>
    <t>-978243980</t>
  </si>
  <si>
    <t>https://podminky.urs.cz/item/CS_URS_2023_02/771471830</t>
  </si>
  <si>
    <t>2.np krček</t>
  </si>
  <si>
    <t>0,63+0,45</t>
  </si>
  <si>
    <t>62</t>
  </si>
  <si>
    <t>771571810</t>
  </si>
  <si>
    <t>Demontáž podlah z dlaždic keramických kladených do malty</t>
  </si>
  <si>
    <t>68729806</t>
  </si>
  <si>
    <t>https://podminky.urs.cz/item/CS_URS_2023_02/771571810</t>
  </si>
  <si>
    <t xml:space="preserve">2.np </t>
  </si>
  <si>
    <t>spojovací kjrček</t>
  </si>
  <si>
    <t>2,278*4,47+0,31*0,98</t>
  </si>
  <si>
    <t>787</t>
  </si>
  <si>
    <t>Dokončovací práce - zasklívání</t>
  </si>
  <si>
    <t>64</t>
  </si>
  <si>
    <t>787600802</t>
  </si>
  <si>
    <t>Vysklívání oken a dveří skla plochého, plochy přes 1 do 3 m2</t>
  </si>
  <si>
    <t>797267032</t>
  </si>
  <si>
    <t>https://podminky.urs.cz/item/CS_URS_2023_02/787600802</t>
  </si>
  <si>
    <t>0,81*1,46+1,47*1,47</t>
  </si>
  <si>
    <t>2023-23-3 - ETAPA I (dotčené dotací)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</si>
  <si>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</si>
  <si>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</si>
  <si>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</si>
  <si>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</si>
  <si>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</si>
  <si>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</si>
  <si>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</si>
  <si>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761 - Konstrukce prosvětlovací</t>
  </si>
  <si>
    <t xml:space="preserve">    783 - Dokončovací práce - nátěry</t>
  </si>
  <si>
    <t xml:space="preserve">    784 - Dokončovací práce - malby a tapety</t>
  </si>
  <si>
    <t>M - Práce a dodávky M</t>
  </si>
  <si>
    <t>121112004</t>
  </si>
  <si>
    <t>Sejmutí ornice ručně při souvislé ploše, tl. vrstvy přes 200 do 250 mm</t>
  </si>
  <si>
    <t>-2022125507</t>
  </si>
  <si>
    <t>https://podminky.urs.cz/item/CS_URS_2023_02/121112004</t>
  </si>
  <si>
    <t>výtahová šachta</t>
  </si>
  <si>
    <t>4,465*4,41-0,5*4,465</t>
  </si>
  <si>
    <t>131213712</t>
  </si>
  <si>
    <t>Hloubení zapažených jam ručně s urovnáním dna do předepsaného profilu a spádu v hornině třídy těžitelnosti I skupiny 3 nesoudržných</t>
  </si>
  <si>
    <t>-546089023</t>
  </si>
  <si>
    <t>https://podminky.urs.cz/item/CS_URS_2023_02/131213712</t>
  </si>
  <si>
    <t>ruční začištění výkopu</t>
  </si>
  <si>
    <t>0,888</t>
  </si>
  <si>
    <t>131251100</t>
  </si>
  <si>
    <t>Hloubení nezapažených jam a zářezů strojně s urovnáním dna do předepsaného profilu a spádu v hornině třídy těžitelnosti I skupiny 3 do 20 m3</t>
  </si>
  <si>
    <t>1610370207</t>
  </si>
  <si>
    <t>https://podminky.urs.cz/item/CS_URS_2023_02/131251100</t>
  </si>
  <si>
    <t>šikmý výkop okolo výtah šachty vč. šachty</t>
  </si>
  <si>
    <t>5,06*2,805+(1,405*1,425/2)*3,568</t>
  </si>
  <si>
    <t>ruční začištění</t>
  </si>
  <si>
    <t>-0,05*17,765</t>
  </si>
  <si>
    <t>132212132</t>
  </si>
  <si>
    <t>Hloubení nezapažených rýh šířky do 800 mm ručně s urovnáním dna do předepsaného profilu a spádu v hornině třídy těžitelnosti I skupiny 3 nesoudržných</t>
  </si>
  <si>
    <t>1417566777</t>
  </si>
  <si>
    <t>https://podminky.urs.cz/item/CS_URS_2023_02/132212132</t>
  </si>
  <si>
    <t>výkop pasů výtah</t>
  </si>
  <si>
    <t>0,3*0,865*(2,7*2+2,13*2)</t>
  </si>
  <si>
    <t>pasy schodiště</t>
  </si>
  <si>
    <t>0,4*1,21*(1,595+2,334+1,115)+0,27*0,27*1,21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</si>
  <si>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</si>
  <si>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</si>
  <si>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1353903361</t>
  </si>
  <si>
    <t>https://podminky.urs.cz/item/CS_URS_2023_02/162251102</t>
  </si>
  <si>
    <t>odvoz ornice na deponii meziskládku</t>
  </si>
  <si>
    <t>17,458*0,2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</si>
  <si>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</si>
  <si>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</si>
  <si>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540585045</t>
  </si>
  <si>
    <t>https://podminky.urs.cz/item/CS_URS_2023_02/162751117</t>
  </si>
  <si>
    <t>0,888+16,877+5,037</t>
  </si>
  <si>
    <t>zásyp okolo objektu</t>
  </si>
  <si>
    <t>-6,572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</si>
  <si>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</si>
  <si>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</si>
  <si>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-803580361</t>
  </si>
  <si>
    <t>https://podminky.urs.cz/item/CS_URS_2023_02/162751119</t>
  </si>
  <si>
    <t>16,23*22</t>
  </si>
  <si>
    <t>171201221</t>
  </si>
  <si>
    <t>Poplatek za uložení stavebního odpadu na skládce (skládkovné) zeminy a kamení zatříděného do Katalogu odpadů pod kódem 17 05 04</t>
  </si>
  <si>
    <t>-903018395</t>
  </si>
  <si>
    <t>https://podminky.urs.cz/item/CS_URS_2023_02/171201221</t>
  </si>
  <si>
    <t>16,23*1,8</t>
  </si>
  <si>
    <t>171251201</t>
  </si>
  <si>
    <t>Uložení sypaniny na skládky nebo meziskládky bez hutnění s upravením uložené sypaniny do předepsaného tvaru</t>
  </si>
  <si>
    <t>-1463126447</t>
  </si>
  <si>
    <t>https://podminky.urs.cz/item/CS_URS_2023_02/171251201</t>
  </si>
  <si>
    <t>uložení ornice na deponii</t>
  </si>
  <si>
    <t>3,492</t>
  </si>
  <si>
    <t>545766609</t>
  </si>
  <si>
    <t>odvoz vytěžené zeminy na skládku</t>
  </si>
  <si>
    <t>16,23</t>
  </si>
  <si>
    <t>174111101</t>
  </si>
  <si>
    <t>Zásyp sypaninou z jakékoliv horniny ručně s uložením výkopku ve vrstvách se zhutněním jam, šachet, rýh nebo kolem objektů v těchto vykopávkách</t>
  </si>
  <si>
    <t>-711984463</t>
  </si>
  <si>
    <t>https://podminky.urs.cz/item/CS_URS_2023_02/174111101</t>
  </si>
  <si>
    <t>zásyp okolo objektu výtah zemina</t>
  </si>
  <si>
    <t>(1,425*1,405/2)*2,805+(1,29*1,405/2)*3,666</t>
  </si>
  <si>
    <t>zásyp okolo angl. dvorek</t>
  </si>
  <si>
    <t>0,68*0,65</t>
  </si>
  <si>
    <t>Mezisoučet</t>
  </si>
  <si>
    <t>zásyp schodiště štěrkopísek</t>
  </si>
  <si>
    <t>2,07*2,084-0,27*0,27*0,91</t>
  </si>
  <si>
    <t>M</t>
  </si>
  <si>
    <t>58331200</t>
  </si>
  <si>
    <t>štěrkopísek netříděný</t>
  </si>
  <si>
    <t>-1587353438</t>
  </si>
  <si>
    <t>4,248*1,8</t>
  </si>
  <si>
    <t>Zakládání</t>
  </si>
  <si>
    <t>273323611</t>
  </si>
  <si>
    <t>Základy z betonu železového (bez výztuže) desky z betonu pro konstrukce bílých van tř. C 30/37</t>
  </si>
  <si>
    <t>2013870646</t>
  </si>
  <si>
    <t>https://podminky.urs.cz/item/CS_URS_2023_02/273323611</t>
  </si>
  <si>
    <t>šachta</t>
  </si>
  <si>
    <t>0,3*(2,7*2,7)</t>
  </si>
  <si>
    <t>273361821</t>
  </si>
  <si>
    <t>Výztuž základů desek z betonářské oceli 10 505 (R) nebo BSt 500</t>
  </si>
  <si>
    <t>-1262002877</t>
  </si>
  <si>
    <t>https://podminky.urs.cz/item/CS_URS_2023_02/273361821</t>
  </si>
  <si>
    <t>D1</t>
  </si>
  <si>
    <t>513,39*1,05*0,001</t>
  </si>
  <si>
    <t>274313611</t>
  </si>
  <si>
    <t>Základy z betonu prostého pasy betonu kamenem neprokládaného tř. C 16/20</t>
  </si>
  <si>
    <t>801706727</t>
  </si>
  <si>
    <t>https://podminky.urs.cz/item/CS_URS_2023_02/274313611</t>
  </si>
  <si>
    <t>pasy pod šachtou</t>
  </si>
  <si>
    <t>0,3*0,885*(2,745*2+2,1*2)</t>
  </si>
  <si>
    <t>pasy pod stěnou</t>
  </si>
  <si>
    <t>0,4*1,01*(2,455+2,734+1,115)+0,27*0,27*1,01</t>
  </si>
  <si>
    <t>216</t>
  </si>
  <si>
    <t>274351121</t>
  </si>
  <si>
    <t>Bednění základů pasů rovné zřízení</t>
  </si>
  <si>
    <t>1081796032</t>
  </si>
  <si>
    <t>https://podminky.urs.cz/item/CS_URS_2023_02/274351121</t>
  </si>
  <si>
    <t xml:space="preserve">v místě výtah šachta vs. základ schodiště </t>
  </si>
  <si>
    <t>1,01*(2,855+0,4)</t>
  </si>
  <si>
    <t>217</t>
  </si>
  <si>
    <t>274351122</t>
  </si>
  <si>
    <t>Bednění základů pasů rovné odstranění</t>
  </si>
  <si>
    <t>-180016529</t>
  </si>
  <si>
    <t>https://podminky.urs.cz/item/CS_URS_2023_02/274351122</t>
  </si>
  <si>
    <t>3,288</t>
  </si>
  <si>
    <t>279323112</t>
  </si>
  <si>
    <t>Základové zdi z betonu železového (bez výztuže) pro konstrukce bílých van tř. C 30/37</t>
  </si>
  <si>
    <t>-2011597796</t>
  </si>
  <si>
    <t>https://podminky.urs.cz/item/CS_URS_2023_02/279323112</t>
  </si>
  <si>
    <t>stěna šachty</t>
  </si>
  <si>
    <t>0,3*1,46*(2,1*2+2,13*2+0,3*4)-0,3*0,26*1,18</t>
  </si>
  <si>
    <t>279351121</t>
  </si>
  <si>
    <t>Bednění základových zdí rovné oboustranné za každou stranu zřízení</t>
  </si>
  <si>
    <t>-575289098</t>
  </si>
  <si>
    <t>https://podminky.urs.cz/item/CS_URS_2023_02/279351121</t>
  </si>
  <si>
    <t>P</t>
  </si>
  <si>
    <t>Poznámka k položce:
ROZSAH BEDNĚNÍ ŠACHTA VÝTAH JE DÁN TÍM, ŽE BUDE JAKO PRVNÍ PROVEDEN ZÁKLADOVÝ PAS S BEDNĚNÍM NAVAZUJÍCÍ KONSTRUKCE PRODLOUŽENÉ CHODBY</t>
  </si>
  <si>
    <t>vnější obvod</t>
  </si>
  <si>
    <t>(1,46+0,35)*(2,745+2,7)-0,26*1,18+0,3*0,26*2</t>
  </si>
  <si>
    <t>vnitřní obvod</t>
  </si>
  <si>
    <t>1,46*(2,13*2+2,1*2)-0,26*1,18+0,26*0,3*2</t>
  </si>
  <si>
    <t>279351122</t>
  </si>
  <si>
    <t>Bednění základových zdí rovné oboustranné za každou stranu odstranění</t>
  </si>
  <si>
    <t>648134614</t>
  </si>
  <si>
    <t>https://podminky.urs.cz/item/CS_URS_2023_02/279351122</t>
  </si>
  <si>
    <t>21,906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</si>
  <si>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</si>
  <si>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</si>
  <si>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1321765954</t>
  </si>
  <si>
    <t>https://podminky.urs.cz/item/CS_URS_2023_02/279361821</t>
  </si>
  <si>
    <t>VÝZTUŽ S01</t>
  </si>
  <si>
    <t>675,93*1,05*0,001</t>
  </si>
  <si>
    <t>Svislé a kompletní konstrukce</t>
  </si>
  <si>
    <t>311113131</t>
  </si>
  <si>
    <t>Nadzákladové zdi z tvárnic ztraceného bednění betonových hladkých, včetně výplně z betonu třídy C 16/20, tloušťky zdiva 150 mm</t>
  </si>
  <si>
    <t>-152694334</t>
  </si>
  <si>
    <t>https://podminky.urs.cz/item/CS_URS_2023_02/311113131</t>
  </si>
  <si>
    <t>horní řada</t>
  </si>
  <si>
    <t>0,2*(1,465+2,684)</t>
  </si>
  <si>
    <t>22</t>
  </si>
  <si>
    <t>311113144</t>
  </si>
  <si>
    <t>Nadzákladové zdi z tvárnic ztraceného bednění betonových hladkých, včetně výplně z betonu třídy C 20/25, tloušťky zdiva přes 250 do 300 mm</t>
  </si>
  <si>
    <t>1360879315</t>
  </si>
  <si>
    <t>https://podminky.urs.cz/item/CS_URS_2023_02/311113144</t>
  </si>
  <si>
    <t>1,4*(2,505+2,684+1,165)</t>
  </si>
  <si>
    <t>311235151</t>
  </si>
  <si>
    <t>Zdivo jednovrstvé z cihel děrovaných broušených na celoplošnou tenkovrstvou maltu, pevnost cihel do P10, tl. zdiva 300 mm</t>
  </si>
  <si>
    <t>-1580442620</t>
  </si>
  <si>
    <t>https://podminky.urs.cz/item/CS_URS_2023_02/311235151</t>
  </si>
  <si>
    <t>(7,78-0,62-0,25-0,28)*(2,13*2+2,7*2)</t>
  </si>
  <si>
    <t>-1,18*2-1,18*2,58-1,18*2,33</t>
  </si>
  <si>
    <t>0,25*(2,13+2,7*2)</t>
  </si>
  <si>
    <t>311361821</t>
  </si>
  <si>
    <t>Výztuž nadzákladových zdí nosných svislých nebo odkloněných od svislice, rovných nebo oblých z betonářské oceli 10 505 (R) nebo BSt 500</t>
  </si>
  <si>
    <t>-1520991079</t>
  </si>
  <si>
    <t>https://podminky.urs.cz/item/CS_URS_2023_02/311361821</t>
  </si>
  <si>
    <t>vyztuž z03</t>
  </si>
  <si>
    <t>221,44*1,05*0,001</t>
  </si>
  <si>
    <t>317168053</t>
  </si>
  <si>
    <t>Překlady keramické vysoké osazené do maltového lože, šířky překladu 70 mm výšky 238 mm, délky 1500 mm</t>
  </si>
  <si>
    <t>-1889292922</t>
  </si>
  <si>
    <t>https://podminky.urs.cz/item/CS_URS_2023_02/317168053</t>
  </si>
  <si>
    <t>3+3</t>
  </si>
  <si>
    <t>317998114</t>
  </si>
  <si>
    <t>Izolace tepelná mezi překlady z pěnového polystyrenu výšky 24 cm, tloušťky 90 mm</t>
  </si>
  <si>
    <t>85552162</t>
  </si>
  <si>
    <t>https://podminky.urs.cz/item/CS_URS_2023_02/317998114</t>
  </si>
  <si>
    <t>1,5*2</t>
  </si>
  <si>
    <t>222</t>
  </si>
  <si>
    <t>331231125</t>
  </si>
  <si>
    <t>Pilíře volně stojící z cihel pálených čtyřhranné až osmihranné (průřezu čtverce, T nebo kříže) pravoúhlé pod omítku nebo režné, bez spárování z cihel plných dl. 290 mm P 20 až P 25 M I, na maltu ze suché směsi 5 MPa</t>
  </si>
  <si>
    <t>-337044026</t>
  </si>
  <si>
    <t>https://podminky.urs.cz/item/CS_URS_2023_02/331231125</t>
  </si>
  <si>
    <t>0,3*0,3*2,85</t>
  </si>
  <si>
    <t>0,3*0,3*2,58</t>
  </si>
  <si>
    <t>340238212</t>
  </si>
  <si>
    <t>Zazdívka otvorů v příčkách nebo stěnách cihlami plnými pálenými plochy přes 0,25 m2 do 1 m2, tloušťky přes 100 mm</t>
  </si>
  <si>
    <t>1422844610</t>
  </si>
  <si>
    <t>https://podminky.urs.cz/item/CS_URS_2023_02/340238212</t>
  </si>
  <si>
    <t>okno 1.pp</t>
  </si>
  <si>
    <t>0,245*0,74</t>
  </si>
  <si>
    <t>okno 1.np</t>
  </si>
  <si>
    <t>0,635*1,46</t>
  </si>
  <si>
    <t>389381001</t>
  </si>
  <si>
    <t>Dobetonování prefabrikovaných konstrukcí</t>
  </si>
  <si>
    <t>-778560080</t>
  </si>
  <si>
    <t>https://podminky.urs.cz/item/CS_URS_2023_02/389381001</t>
  </si>
  <si>
    <t>pzd šachta</t>
  </si>
  <si>
    <t>1,16*0,1</t>
  </si>
  <si>
    <t>Vodorovné konstrukce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</si>
  <si>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</si>
  <si>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</si>
  <si>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-1276892146</t>
  </si>
  <si>
    <t>https://podminky.urs.cz/item/CS_URS_2023_02/411121243</t>
  </si>
  <si>
    <t>strop šachta</t>
  </si>
  <si>
    <t>59341123</t>
  </si>
  <si>
    <t>deska stropní plná PZD 2390x290x100mm</t>
  </si>
  <si>
    <t>-2030920248</t>
  </si>
  <si>
    <t>411321515</t>
  </si>
  <si>
    <t>Stropy z betonu železového (bez výztuže) stropů deskových, plochých střech, desek balkonových, desek hřibových stropů včetně hlavic hřibových sloupů tř. C 20/25</t>
  </si>
  <si>
    <t>1501109669</t>
  </si>
  <si>
    <t>https://podminky.urs.cz/item/CS_URS_2023_02/411321515</t>
  </si>
  <si>
    <t>strop d1</t>
  </si>
  <si>
    <t>0,15*15,27</t>
  </si>
  <si>
    <t>411351011</t>
  </si>
  <si>
    <t>Bednění stropních konstrukcí - bez podpěrné konstrukce desek tloušťky stropní desky přes 5 do 25 cm zřízení</t>
  </si>
  <si>
    <t>239301408</t>
  </si>
  <si>
    <t>https://podminky.urs.cz/item/CS_URS_2023_02/411351011</t>
  </si>
  <si>
    <t>14,97+0,15*(2,65+1,475)+0,06*2,278</t>
  </si>
  <si>
    <t>411351012</t>
  </si>
  <si>
    <t>Bednění stropních konstrukcí - bez podpěrné konstrukce desek tloušťky stropní desky přes 5 do 25 cm odstranění</t>
  </si>
  <si>
    <t>812876411</t>
  </si>
  <si>
    <t>https://podminky.urs.cz/item/CS_URS_2023_02/411351012</t>
  </si>
  <si>
    <t>15,725</t>
  </si>
  <si>
    <t>411354311</t>
  </si>
  <si>
    <t>Podpěrná konstrukce stropů - desek, kleneb a skořepin výška podepření do 4 m tloušťka stropu přes 5 do 15 cm zřízení</t>
  </si>
  <si>
    <t>-1127544431</t>
  </si>
  <si>
    <t>https://podminky.urs.cz/item/CS_URS_2023_02/411354311</t>
  </si>
  <si>
    <t>14,97</t>
  </si>
  <si>
    <t>411354312</t>
  </si>
  <si>
    <t>Podpěrná konstrukce stropů - desek, kleneb a skořepin výška podepření do 4 m tloušťka stropu přes 5 do 15 cm odstranění</t>
  </si>
  <si>
    <t>1795874026</t>
  </si>
  <si>
    <t>https://podminky.urs.cz/item/CS_URS_2023_02/411354312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</si>
  <si>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</si>
  <si>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</si>
  <si>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1905887019</t>
  </si>
  <si>
    <t>https://podminky.urs.cz/item/CS_URS_2023_02/411361821</t>
  </si>
  <si>
    <t>VÝZTUŽ STROPU NAD 1.NP</t>
  </si>
  <si>
    <t>20,54*0,001*1,05</t>
  </si>
  <si>
    <t>220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</si>
  <si>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</si>
  <si>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</si>
  <si>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-1588417848</t>
  </si>
  <si>
    <t>https://podminky.urs.cz/item/CS_URS_2023_02/411362021</t>
  </si>
  <si>
    <t>185,11*0,001*1,05</t>
  </si>
  <si>
    <t>417321414</t>
  </si>
  <si>
    <t>Ztužující pásy a věnce z betonu železového (bez výztuže) tř. C 20/25</t>
  </si>
  <si>
    <t>-480386901</t>
  </si>
  <si>
    <t>https://podminky.urs.cz/item/CS_URS_2023_02/417321414</t>
  </si>
  <si>
    <t>atika</t>
  </si>
  <si>
    <t>0,3*0,125*(2,1*2+2,67+0,3*2)</t>
  </si>
  <si>
    <t>v7</t>
  </si>
  <si>
    <t>0,24*0,52*(2,1*2+2,61*2)</t>
  </si>
  <si>
    <t>v6</t>
  </si>
  <si>
    <t>0,3*0,285*2,879</t>
  </si>
  <si>
    <t>v5</t>
  </si>
  <si>
    <t>0,3*0,25*(2,64+2,13+0,24)</t>
  </si>
  <si>
    <t>v4</t>
  </si>
  <si>
    <t>0,24*0,25*(2,13+0,24+2,1)</t>
  </si>
  <si>
    <t>v3</t>
  </si>
  <si>
    <t>0,3*0,28*2,58</t>
  </si>
  <si>
    <t>v2</t>
  </si>
  <si>
    <t>0,24*0,2*1,18</t>
  </si>
  <si>
    <t>v1</t>
  </si>
  <si>
    <t>0,24*0,28*(2,13+0,24+2,1+0,58+0,91-0,3)</t>
  </si>
  <si>
    <t>venec na stávajícím zdivu krček</t>
  </si>
  <si>
    <t>0,355*0,2*2,278</t>
  </si>
  <si>
    <t>417351115</t>
  </si>
  <si>
    <t>Bednění bočnic ztužujících pásů a věnců včetně vzpěr zřízení</t>
  </si>
  <si>
    <t>-257742119</t>
  </si>
  <si>
    <t>https://podminky.urs.cz/item/CS_URS_2023_02/417351115</t>
  </si>
  <si>
    <t>0,13*(2,7*2+2,73+2,13+2,1*2+0,3*2+0,3*2)</t>
  </si>
  <si>
    <t>0,52*(2,7+2,73*2+2,1*2+2,13*2)</t>
  </si>
  <si>
    <t>0,25*(2,7+2,73*2+2,1*2+2,13*2)+0,3*1,18</t>
  </si>
  <si>
    <t>0,28*(2,1*2+2,13*2+2,7+2,73)+0,07*2,73</t>
  </si>
  <si>
    <t>0,13*0,3*1,18</t>
  </si>
  <si>
    <t>0,285*(2,939*2+0,3)+0,3*2,279</t>
  </si>
  <si>
    <t>stáv.zdivo</t>
  </si>
  <si>
    <t>0,2*2,278*2</t>
  </si>
  <si>
    <t>417351116</t>
  </si>
  <si>
    <t>Bednění bočnic ztužujících pásů a věnců včetně vzpěr odstranění</t>
  </si>
  <si>
    <t>-115981626</t>
  </si>
  <si>
    <t>https://podminky.urs.cz/item/CS_URS_2023_02/417351116</t>
  </si>
  <si>
    <t>22,668</t>
  </si>
  <si>
    <t>417361821</t>
  </si>
  <si>
    <t>Výztuž ztužujících pásů a věnců z betonářské oceli 10 505 (R) nebo BSt 500</t>
  </si>
  <si>
    <t>875040717</t>
  </si>
  <si>
    <t>https://podminky.urs.cz/item/CS_URS_2023_02/417361821</t>
  </si>
  <si>
    <t>V1</t>
  </si>
  <si>
    <t>31,15*1,05*0,001</t>
  </si>
  <si>
    <t>V2</t>
  </si>
  <si>
    <t>10,61*1,05*0,001</t>
  </si>
  <si>
    <t>V3</t>
  </si>
  <si>
    <t>12,09*1,05*0,001</t>
  </si>
  <si>
    <t>V4+V5</t>
  </si>
  <si>
    <t>48,31*1,05*0,001</t>
  </si>
  <si>
    <t>V6</t>
  </si>
  <si>
    <t>12,6*1,05*0,001</t>
  </si>
  <si>
    <t>V7</t>
  </si>
  <si>
    <t>69,86*1,05*0,001</t>
  </si>
  <si>
    <t>430321515</t>
  </si>
  <si>
    <t>Schodišťové konstrukce a rampy z betonu železového (bez výztuže) stupně, schodnice, ramena, podesty s nosníky tř. C 20/25</t>
  </si>
  <si>
    <t>35533126</t>
  </si>
  <si>
    <t>https://podminky.urs.cz/item/CS_URS_2023_02/430321515</t>
  </si>
  <si>
    <t>VYROVNÁVACÍ SCHODIŠTĚ</t>
  </si>
  <si>
    <t>0,42*(2,278+0,2*2)</t>
  </si>
  <si>
    <t>430361821</t>
  </si>
  <si>
    <t>Výztuž schodišťových konstrukcí a ramp stupňů, schodnic, ramen, podest s nosníky z betonářské oceli 10 505 (R) nebo BSt 500</t>
  </si>
  <si>
    <t>-353712652</t>
  </si>
  <si>
    <t>https://podminky.urs.cz/item/CS_URS_2023_02/430361821</t>
  </si>
  <si>
    <t>45,99*1,05*0,001</t>
  </si>
  <si>
    <t>221</t>
  </si>
  <si>
    <t>430362021</t>
  </si>
  <si>
    <t>Výztuž schodišťových konstrukcí a ramp stupňů, schodnic, ramen, podest s nosníky ze svařovaných sítí z drátů typu KARI</t>
  </si>
  <si>
    <t>727080504</t>
  </si>
  <si>
    <t>https://podminky.urs.cz/item/CS_URS_2023_02/430362021</t>
  </si>
  <si>
    <t>51,3*1,05*0,001</t>
  </si>
  <si>
    <t>431351121</t>
  </si>
  <si>
    <t>Bednění podest, podstupňových desek a ramp včetně podpěrné konstrukce výšky do 4 m půdorysně přímočarých zřízení</t>
  </si>
  <si>
    <t>-1083858933</t>
  </si>
  <si>
    <t>https://podminky.urs.cz/item/CS_URS_2023_02/431351121</t>
  </si>
  <si>
    <t>2,278*1,84</t>
  </si>
  <si>
    <t>0,51*2,278</t>
  </si>
  <si>
    <t>431351122</t>
  </si>
  <si>
    <t>Bednění podest, podstupňových desek a ramp včetně podpěrné konstrukce výšky do 4 m půdorysně přímočarých odstranění</t>
  </si>
  <si>
    <t>-1741227296</t>
  </si>
  <si>
    <t>https://podminky.urs.cz/item/CS_URS_2023_02/431351122</t>
  </si>
  <si>
    <t>PODSTUPNICE</t>
  </si>
  <si>
    <t>1,162</t>
  </si>
  <si>
    <t>433351131</t>
  </si>
  <si>
    <t>Bednění schodnic včetně podpěrné konstrukce výšky do 4 m půdorysně přímočarých zřízení</t>
  </si>
  <si>
    <t>-1042464286</t>
  </si>
  <si>
    <t>https://podminky.urs.cz/item/CS_URS_2023_02/433351131</t>
  </si>
  <si>
    <t>(0,184+0,427)*2,278</t>
  </si>
  <si>
    <t>Úpravy povrchů, podlahy a osazování výplní</t>
  </si>
  <si>
    <t>611321121</t>
  </si>
  <si>
    <t>Omítka vápenocementová vnitřních ploch nanášená ručně jednovrstvá, tloušťky do 10 mm hladká vodorovných konstrukcí stropů rovných</t>
  </si>
  <si>
    <t>-812188040</t>
  </si>
  <si>
    <t>https://podminky.urs.cz/item/CS_URS_2023_02/611321121</t>
  </si>
  <si>
    <t>ŠACHTA</t>
  </si>
  <si>
    <t>2,7*2,73</t>
  </si>
  <si>
    <t>612142001</t>
  </si>
  <si>
    <t>Potažení vnitřních ploch pletivem v ploše nebo pruzích, na plném podkladu sklovláknitým vtlačením do tmelu stěn</t>
  </si>
  <si>
    <t>-1727222463</t>
  </si>
  <si>
    <t>https://podminky.urs.cz/item/CS_URS_2023_02/612142001</t>
  </si>
  <si>
    <t>viz. opravená omítka</t>
  </si>
  <si>
    <t>28,597</t>
  </si>
  <si>
    <t>v 2.np po odstranění kzs</t>
  </si>
  <si>
    <t>11,57+15,53</t>
  </si>
  <si>
    <t>612321121</t>
  </si>
  <si>
    <t>Omítka vápenocementová vnitřních ploch nanášená ručně jednovrstvá, tloušťky do 10 mm hladká svislých konstrukcí stěn</t>
  </si>
  <si>
    <t>384150620</t>
  </si>
  <si>
    <t>https://podminky.urs.cz/item/CS_URS_2023_02/612321121</t>
  </si>
  <si>
    <t>7,3*(2,1*2+2,13*2)-1,18*2,23-1,18*2,45-1,18*2</t>
  </si>
  <si>
    <t>612321131</t>
  </si>
  <si>
    <t>Potažení vnitřních ploch vápenocementovým štukem tloušťky do 3 mm svislých konstrukcí stěn</t>
  </si>
  <si>
    <t>2018236212</t>
  </si>
  <si>
    <t>https://podminky.urs.cz/item/CS_URS_2023_02/612321131</t>
  </si>
  <si>
    <t>55,697</t>
  </si>
  <si>
    <t>612321141</t>
  </si>
  <si>
    <t>Omítka vápenocementová vnitřních ploch nanášená ručně dvouvrstvá, tloušťky jádrové omítky do 10 mm a tloušťky štuku do 3 mm štuková svislých konstrukcí stěn</t>
  </si>
  <si>
    <t>45793091</t>
  </si>
  <si>
    <t>https://podminky.urs.cz/item/CS_URS_2023_02/612321141</t>
  </si>
  <si>
    <t>U VÝTAHU</t>
  </si>
  <si>
    <t>2,645*(2,675)+0,3*(1,18+2,22*2)</t>
  </si>
  <si>
    <t xml:space="preserve">dozdění otvoru </t>
  </si>
  <si>
    <t>1.np</t>
  </si>
  <si>
    <t>(0,2+0,635)*1,46</t>
  </si>
  <si>
    <t>1.pp</t>
  </si>
  <si>
    <t>(0,2+0,245)*0,74</t>
  </si>
  <si>
    <t>612325412</t>
  </si>
  <si>
    <t>Oprava vápenocementové omítky vnitřních ploch hladké, tloušťky do 20 mm stěn, v rozsahu opravované plochy přes 10 do 30%</t>
  </si>
  <si>
    <t>-1573284215</t>
  </si>
  <si>
    <t>https://podminky.urs.cz/item/CS_URS_2023_02/612325412</t>
  </si>
  <si>
    <t>viz. otlučení omítek z 30%</t>
  </si>
  <si>
    <t>223</t>
  </si>
  <si>
    <t>613321121</t>
  </si>
  <si>
    <t>Omítka vápenocementová vnitřních ploch nanášená ručně jednovrstvá, tloušťky do 10 mm hladká svislých konstrukcí pilířů nebo sloupů</t>
  </si>
  <si>
    <t>853876243</t>
  </si>
  <si>
    <t>https://podminky.urs.cz/item/CS_URS_2023_02/613321121</t>
  </si>
  <si>
    <t>0,3*4*2,85</t>
  </si>
  <si>
    <t>0,3*4*2,58</t>
  </si>
  <si>
    <t>619991011</t>
  </si>
  <si>
    <t>Zakrytí vnitřních ploch před znečištěním včetně pozdějšího odkrytí konstrukcí a prvků obalením fólií a přelepením páskou</t>
  </si>
  <si>
    <t>1069639186</t>
  </si>
  <si>
    <t>https://podminky.urs.cz/item/CS_URS_2023_02/619991011</t>
  </si>
  <si>
    <t>1PP</t>
  </si>
  <si>
    <t>1,235*0,74</t>
  </si>
  <si>
    <t>1,145*1,46+1,01*2,12+1,03*2,01+1,5*2,48+0,93*2,03+0,985*2,035</t>
  </si>
  <si>
    <t>1,18*2,23+2,239*2,48+1,065*2,48+0,98*2,155+0,9*1,97+0,81*1,46</t>
  </si>
  <si>
    <t>621151031</t>
  </si>
  <si>
    <t>Penetrační nátěr vnějších pastovitých tenkovrstvých omítek silikonový podhledů</t>
  </si>
  <si>
    <t>-1248017096</t>
  </si>
  <si>
    <t>https://podminky.urs.cz/item/CS_URS_2023_02/621151031</t>
  </si>
  <si>
    <t>26,447</t>
  </si>
  <si>
    <t>621221131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</si>
  <si>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120 do 160 mm</t>
  </si>
  <si>
    <t>-48165096</t>
  </si>
  <si>
    <t>https://podminky.urs.cz/item/CS_URS_2023_02/621221131</t>
  </si>
  <si>
    <t xml:space="preserve">Poznámka k položce:
 </t>
  </si>
  <si>
    <t>strop v 1.np krček</t>
  </si>
  <si>
    <t>25,19+0,3*0,98</t>
  </si>
  <si>
    <t>63151532</t>
  </si>
  <si>
    <t>deska tepelně izolační minerální kontaktních fasád kolmé vlákno λ=0,040-0,041 tl 140mm</t>
  </si>
  <si>
    <t>-1866284552</t>
  </si>
  <si>
    <t>25,484*1,05 'Přepočtené koeficientem množství</t>
  </si>
  <si>
    <t>621531022</t>
  </si>
  <si>
    <t>Omítka tenkovrstvá silikonová vnějších ploch probarvená bez penetrace zatíraná (škrábaná), zrnitost 2,0 mm podhledů</t>
  </si>
  <si>
    <t>943067609</t>
  </si>
  <si>
    <t>https://podminky.urs.cz/item/CS_URS_2023_02/621531022</t>
  </si>
  <si>
    <t>krček</t>
  </si>
  <si>
    <t>25,48+0,12*(1,5+1,03)+0,3*0,97+0,38*0,98</t>
  </si>
  <si>
    <t>622142001</t>
  </si>
  <si>
    <t>Potažení vnějších ploch pletivem v ploše nebo pruzích, na plném podkladu sklovláknitým vtlačením do tmelu stěn</t>
  </si>
  <si>
    <t>-2065446210</t>
  </si>
  <si>
    <t>https://podminky.urs.cz/item/CS_URS_2023_02/622142001</t>
  </si>
  <si>
    <t>nad úrovní terénu vč.stěny schodiště</t>
  </si>
  <si>
    <t>6,45</t>
  </si>
  <si>
    <t>schody</t>
  </si>
  <si>
    <t>1,62*(2,63+1,465)</t>
  </si>
  <si>
    <t>622151031</t>
  </si>
  <si>
    <t>Penetrační nátěr vnějších pastovitých tenkovrstvých omítek silikonový stěn</t>
  </si>
  <si>
    <t>452151066</t>
  </si>
  <si>
    <t>https://podminky.urs.cz/item/CS_URS_2023_02/622151031</t>
  </si>
  <si>
    <t>MARMOLIT</t>
  </si>
  <si>
    <t>13,084</t>
  </si>
  <si>
    <t>SILIKON</t>
  </si>
  <si>
    <t>100,574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</si>
  <si>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</si>
  <si>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</si>
  <si>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785537286</t>
  </si>
  <si>
    <t>https://podminky.urs.cz/item/CS_URS_2023_02/622221001</t>
  </si>
  <si>
    <t>tl.40mm</t>
  </si>
  <si>
    <t>obklad sloupu</t>
  </si>
  <si>
    <t>(0,3+0,34)*(2,59+2,765)</t>
  </si>
  <si>
    <t>622221021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</si>
  <si>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</si>
  <si>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-679024335</t>
  </si>
  <si>
    <t>https://podminky.urs.cz/item/CS_URS_2023_02/622221021</t>
  </si>
  <si>
    <t>vnitřní stěny krček+výtah tl.120mm</t>
  </si>
  <si>
    <t>2,73*(4,015+4,69+5,24+6,5+0,12+0,245+2,745)-1,5*2,48-1,03*2,01-0,97*2,12-0,98*2,29</t>
  </si>
  <si>
    <t>výtah</t>
  </si>
  <si>
    <t>6,928*(2,865+2,94)+(0,827+0,39)*(2,65+1,485)+1,485*0,3/2-0,98*0,95+0,25*2,94</t>
  </si>
  <si>
    <t>obklad sloupů</t>
  </si>
  <si>
    <t>(0,46+0,34)*(2,62+2,43)</t>
  </si>
  <si>
    <t>stávající stěna 2.np</t>
  </si>
  <si>
    <t>2,26*3,59</t>
  </si>
  <si>
    <t>tl.100mm</t>
  </si>
  <si>
    <t>0,26*(2,45*2)</t>
  </si>
  <si>
    <t>0,3*2,26*2</t>
  </si>
  <si>
    <t>R622000001</t>
  </si>
  <si>
    <t>Minerální izolace tl. 120mm, λD = 0,035 (W·m-1·K-1),1000x600x120mm(pro izolaci ostění), pevnost v tahu TR 10kPa, fasádní minerální izolace s podélným vláknem.</t>
  </si>
  <si>
    <t>-422595606</t>
  </si>
  <si>
    <t>111,643</t>
  </si>
  <si>
    <t>111,643*1,05 'Přepočtené koeficientem množství</t>
  </si>
  <si>
    <t>R622000002</t>
  </si>
  <si>
    <t>Minerální izolace tl. 100mm, λD = 0,035 (W·m-1·K-1),1000x600x100mm(pro izolaci ostění), pevnost v tahu TR 10kPa, fasádní minerální izolace s podélným vláknem.</t>
  </si>
  <si>
    <t>-1239549895</t>
  </si>
  <si>
    <t>2,63</t>
  </si>
  <si>
    <t>2,63*1,05 'Přepočtené koeficientem množství</t>
  </si>
  <si>
    <t>63</t>
  </si>
  <si>
    <t>R622000003</t>
  </si>
  <si>
    <t>Minerální izolace tl. 40mm, λD = 0,035 (W·m-1·K-1),1000x600x40mm(pro izolaci ostění), pevnost v tahu TR 10kPa, fasádní minerální izolace s podélným vláknem.</t>
  </si>
  <si>
    <t>-128637601</t>
  </si>
  <si>
    <t>3,427</t>
  </si>
  <si>
    <t>3,427*1,05 'Přepočtené koeficientem množství</t>
  </si>
  <si>
    <t>622252001</t>
  </si>
  <si>
    <t>Montáž profilů kontaktního zateplení zakládacích soklových připevněných hmoždinkami</t>
  </si>
  <si>
    <t>1792249625</t>
  </si>
  <si>
    <t>https://podminky.urs.cz/item/CS_URS_2023_02/622252001</t>
  </si>
  <si>
    <t>2,785+2,94-0,98+0,38*2</t>
  </si>
  <si>
    <t>0,38*2+0,86+0,905+5,24+4,69-1,5-1,03+4,015+6,5+0,31*2-0,97+0,46*4+0,245+0,289</t>
  </si>
  <si>
    <t>59051649</t>
  </si>
  <si>
    <t>profil zakládací Al tl 0,7mm pro ETICS pro izolant tl 120mm</t>
  </si>
  <si>
    <t>-336084035</t>
  </si>
  <si>
    <t>27,969*1,05 'Přepočtené koeficientem množství</t>
  </si>
  <si>
    <t>66</t>
  </si>
  <si>
    <t>622252002</t>
  </si>
  <si>
    <t>Montáž profilů kontaktního zateplení ostatních stěnových, dilatačních apod. lepených do tmelu</t>
  </si>
  <si>
    <t>1898137582</t>
  </si>
  <si>
    <t>https://podminky.urs.cz/item/CS_URS_2023_02/622252002</t>
  </si>
  <si>
    <t>ostění roh</t>
  </si>
  <si>
    <t>2,22*2+2,29*2</t>
  </si>
  <si>
    <t>2,48*2+2,01*2+2,12*2+0,97+1,03+1,5</t>
  </si>
  <si>
    <t>8,226+0,95+2,6*(1+4)+0,4+2,4*5+0,868+0,25*2+0,27*2+2,13</t>
  </si>
  <si>
    <t>2,6*3+2,09*2</t>
  </si>
  <si>
    <t>nadpraží s okapnicí</t>
  </si>
  <si>
    <t>0,98*2</t>
  </si>
  <si>
    <t>(2,629+1,485)*2</t>
  </si>
  <si>
    <t>začišŤovací u výplně u rámu</t>
  </si>
  <si>
    <t>0,98+2,22*2+0,98+2,29*2</t>
  </si>
  <si>
    <t>2,4*4+2,099+0,955</t>
  </si>
  <si>
    <t>0,97+2,12*2+1,03+2,01*2+1,5+2,48*2</t>
  </si>
  <si>
    <t>parapet</t>
  </si>
  <si>
    <t>2,629+1,485</t>
  </si>
  <si>
    <t>dilatační</t>
  </si>
  <si>
    <t>8,851</t>
  </si>
  <si>
    <t>67</t>
  </si>
  <si>
    <t>63127416</t>
  </si>
  <si>
    <t>profil rohový PVC 23x23mm s výztužnou tkaninou š 100mm pro ETICS</t>
  </si>
  <si>
    <t>-114928230</t>
  </si>
  <si>
    <t>76,334</t>
  </si>
  <si>
    <t>76,334*1,05 'Přepočtené koeficientem množství</t>
  </si>
  <si>
    <t>68</t>
  </si>
  <si>
    <t>59051502</t>
  </si>
  <si>
    <t>profil dilatační rohový PVC s výztužnou tkaninou pro ETICS</t>
  </si>
  <si>
    <t>2129988519</t>
  </si>
  <si>
    <t>8,851*1,05 'Přepočtené koeficientem množství</t>
  </si>
  <si>
    <t>69</t>
  </si>
  <si>
    <t>59051476</t>
  </si>
  <si>
    <t>profil začišťovací PVC 9mm s výztužnou tkaninou pro ostění ETICS</t>
  </si>
  <si>
    <t>-228854297</t>
  </si>
  <si>
    <t>40,354</t>
  </si>
  <si>
    <t>40,354*1,05 'Přepočtené koeficientem množství</t>
  </si>
  <si>
    <t>70</t>
  </si>
  <si>
    <t>59051510</t>
  </si>
  <si>
    <t>profil začišťovací s okapnicí PVC s výztužnou tkaninou pro nadpraží ETICS</t>
  </si>
  <si>
    <t>456847172</t>
  </si>
  <si>
    <t>10,188</t>
  </si>
  <si>
    <t>10,188*1,05 'Přepočtené koeficientem množství</t>
  </si>
  <si>
    <t>71</t>
  </si>
  <si>
    <t>59051512</t>
  </si>
  <si>
    <t>profil začišťovací s okapnicí PVC s výztužnou tkaninou pro parapet ETICS</t>
  </si>
  <si>
    <t>2136221183</t>
  </si>
  <si>
    <t>4,114</t>
  </si>
  <si>
    <t>4,114*1,05 'Přepočtené koeficientem množství</t>
  </si>
  <si>
    <t>72</t>
  </si>
  <si>
    <t>622321121</t>
  </si>
  <si>
    <t>Omítka vápenocementová vnějších ploch nanášená ručně jednovrstvá, tloušťky do 15 mm hladká stěn</t>
  </si>
  <si>
    <t>1390316891</t>
  </si>
  <si>
    <t>https://podminky.urs.cz/item/CS_URS_2023_02/622321121</t>
  </si>
  <si>
    <t>UZAVŘENÍ ZDIVA VÝTAHOVÉ ŠACHTY</t>
  </si>
  <si>
    <t>(2,745+2,7)*7,782</t>
  </si>
  <si>
    <t>-1,18*(2,26-0,26)</t>
  </si>
  <si>
    <t>73</t>
  </si>
  <si>
    <t>622511102</t>
  </si>
  <si>
    <t>Omítka tenkovrstvá akrylátová vnějších ploch probarvená bez penetrace mozaiková jemnozrnná stěn</t>
  </si>
  <si>
    <t>749660965</t>
  </si>
  <si>
    <t>https://podminky.urs.cz/item/CS_URS_2023_02/622511102</t>
  </si>
  <si>
    <t>74</t>
  </si>
  <si>
    <t>622531022</t>
  </si>
  <si>
    <t>Omítka tenkovrstvá silikonová vnějších ploch probarvená bez penetrace zatíraná (škrábaná), zrnitost 2,0 mm stěn</t>
  </si>
  <si>
    <t>-173334326</t>
  </si>
  <si>
    <t>https://podminky.urs.cz/item/CS_URS_2023_02/622531022</t>
  </si>
  <si>
    <t>1.np krček</t>
  </si>
  <si>
    <t>2,52*(4,69+4,015+0,22+6,5+0,12+5,24+0,245+2,745)+0,38*2,29*2+0,31*2,12*2+0,12*(2,01*2+2,48*2)-1,5*2,48-1,03*2,01-0,97*2,12-0,98*2,29</t>
  </si>
  <si>
    <t>0,08*(6,32+4,835)</t>
  </si>
  <si>
    <t>šachta-2.np</t>
  </si>
  <si>
    <t>6,93*(2,785+2,94)-0,98*0,95</t>
  </si>
  <si>
    <t>0,208*2,95</t>
  </si>
  <si>
    <t>stěna vedle výtah šachty pohled</t>
  </si>
  <si>
    <t>(0,39+0,84)*(2,65+1,485)+0,12*(2,4+2,65+1,485)</t>
  </si>
  <si>
    <t>nad střechou</t>
  </si>
  <si>
    <t>0,5</t>
  </si>
  <si>
    <t>75</t>
  </si>
  <si>
    <t>623151031</t>
  </si>
  <si>
    <t>Penetrační nátěr vnějších pastovitých tenkovrstvých omítek silikonový pilířů</t>
  </si>
  <si>
    <t>-1199864569</t>
  </si>
  <si>
    <t>https://podminky.urs.cz/item/CS_URS_2023_02/623151031</t>
  </si>
  <si>
    <t>9,347</t>
  </si>
  <si>
    <t>76</t>
  </si>
  <si>
    <t>623531022</t>
  </si>
  <si>
    <t>Omítka tenkovrstvá silikonová vnějších ploch probarvená bez penetrace zatíraná (škrábaná), zrnitost 2,0 mm pilířů a sloupů</t>
  </si>
  <si>
    <t>-492060401</t>
  </si>
  <si>
    <t>https://podminky.urs.cz/item/CS_URS_2023_02/623531022</t>
  </si>
  <si>
    <t>(2,6+2,48)*0,46*4</t>
  </si>
  <si>
    <t>77</t>
  </si>
  <si>
    <t>629991011</t>
  </si>
  <si>
    <t>Zakrytí vnějších ploch před znečištěním včetně pozdějšího odkrytí výplní otvorů a svislých ploch fólií přilepenou lepící páskou</t>
  </si>
  <si>
    <t>-1642895059</t>
  </si>
  <si>
    <t>https://podminky.urs.cz/item/CS_URS_2023_02/629991011</t>
  </si>
  <si>
    <t>1,5*2,48+1,03*2,01+0,97*2,12+0,98*2,29+0,98*2,22+1,145*1,46</t>
  </si>
  <si>
    <t>2,239*2,48+1,065*2,48</t>
  </si>
  <si>
    <t>78</t>
  </si>
  <si>
    <t>631311124</t>
  </si>
  <si>
    <t>Mazanina z betonu prostého bez zvýšených nároků na prostředí tl. přes 80 do 120 mm tř. C 16/20</t>
  </si>
  <si>
    <t>1413570654</t>
  </si>
  <si>
    <t>https://podminky.urs.cz/item/CS_URS_2023_02/631311124</t>
  </si>
  <si>
    <t>podkladní beton schodiště</t>
  </si>
  <si>
    <t>0,1*(3,025*2,534)</t>
  </si>
  <si>
    <t>betonová mazanina podlaha schodiště</t>
  </si>
  <si>
    <t>0,767</t>
  </si>
  <si>
    <t>79</t>
  </si>
  <si>
    <t>631319173</t>
  </si>
  <si>
    <t>Příplatek k cenám mazanin za stržení povrchu spodní vrstvy mazaniny latí před vložením výztuže nebo pletiva pro tl. obou vrstev mazaniny přes 80 do 120 mm</t>
  </si>
  <si>
    <t>-1640625588</t>
  </si>
  <si>
    <t>https://podminky.urs.cz/item/CS_URS_2023_02/631319173</t>
  </si>
  <si>
    <t>1,534</t>
  </si>
  <si>
    <t>246</t>
  </si>
  <si>
    <t>631342112</t>
  </si>
  <si>
    <t>Mazanina z betonu lehkého tepelně-izolačního polystyrénového tl. přes 50 do 80 mm, objemové hmotnosti 500 kg/m3</t>
  </si>
  <si>
    <t>-1098439225</t>
  </si>
  <si>
    <t>https://podminky.urs.cz/item/CS_URS_2023_02/631342112</t>
  </si>
  <si>
    <t>DOPLNĚNÍ PODLAHY 2.NP</t>
  </si>
  <si>
    <t>2,38*2,278*0,06</t>
  </si>
  <si>
    <t>80</t>
  </si>
  <si>
    <t>631362021</t>
  </si>
  <si>
    <t>Výztuž mazanin ze svařovaných sítí z drátů typu KARI</t>
  </si>
  <si>
    <t>-196919245</t>
  </si>
  <si>
    <t>https://podminky.urs.cz/item/CS_URS_2023_02/631362021</t>
  </si>
  <si>
    <t>100/6-100/6</t>
  </si>
  <si>
    <t>4,44*7,67*1,1*0,001*2</t>
  </si>
  <si>
    <t>150/5-150/5</t>
  </si>
  <si>
    <t>2,105*7,67*1,1*0,001*2</t>
  </si>
  <si>
    <t>81</t>
  </si>
  <si>
    <t>632450131</t>
  </si>
  <si>
    <t>Potěr cementový vyrovnávací ze suchých směsí v ploše o průměrné (střední) tl. od 10 do 20 mm</t>
  </si>
  <si>
    <t>1945555500</t>
  </si>
  <si>
    <t>https://podminky.urs.cz/item/CS_URS_2023_02/632450131</t>
  </si>
  <si>
    <t>vyrovnání pod stěrkovou izolaci podlahy v 1.np</t>
  </si>
  <si>
    <t>17,94</t>
  </si>
  <si>
    <t>82</t>
  </si>
  <si>
    <t>632451234</t>
  </si>
  <si>
    <t>Potěr cementový samonivelační litý tř. C 25, tl. přes 45 do 50 mm</t>
  </si>
  <si>
    <t>-1239493684</t>
  </si>
  <si>
    <t>https://podminky.urs.cz/item/CS_URS_2023_02/632451234</t>
  </si>
  <si>
    <t>P2</t>
  </si>
  <si>
    <t>25,57</t>
  </si>
  <si>
    <t>83</t>
  </si>
  <si>
    <t>637111111</t>
  </si>
  <si>
    <t>Okapový chodník z kameniva s udusáním a urovnáním povrchu ze štěrkopísku tl. 100 mm</t>
  </si>
  <si>
    <t>-428892607</t>
  </si>
  <si>
    <t>https://podminky.urs.cz/item/CS_URS_2023_02/637111111</t>
  </si>
  <si>
    <t>3,35</t>
  </si>
  <si>
    <t>84</t>
  </si>
  <si>
    <t>637211114</t>
  </si>
  <si>
    <t>Okapový chodník z dlaždic betonových do cementové malty MC-10 se zalitím spár cementovou maltou, tl. dlaždic 50 mm</t>
  </si>
  <si>
    <t>-542765936</t>
  </si>
  <si>
    <t>https://podminky.urs.cz/item/CS_URS_2023_02/637211114</t>
  </si>
  <si>
    <t>85</t>
  </si>
  <si>
    <t>637211911</t>
  </si>
  <si>
    <t>Okapový chodník z dlaždic Příplatek k cenám za zalévání asfaltem při provádění okapového chodníčku z dlaždic nebo u betonové nové mazaniny podél budovy</t>
  </si>
  <si>
    <t>-764800054</t>
  </si>
  <si>
    <t>https://podminky.urs.cz/item/CS_URS_2023_02/637211911</t>
  </si>
  <si>
    <t>1,465+0,925+2,202+3,553</t>
  </si>
  <si>
    <t>86</t>
  </si>
  <si>
    <t>637311122</t>
  </si>
  <si>
    <t>Okapový chodník z obrubníků betonových chodníkových, se zalitím spár cementovou maltou do lože z betonu prostého, z obrubníků stojatých</t>
  </si>
  <si>
    <t>1938352173</t>
  </si>
  <si>
    <t>https://podminky.urs.cz/item/CS_URS_2023_02/637311122</t>
  </si>
  <si>
    <t>2,205+4,43+0,925+1,865</t>
  </si>
  <si>
    <t>243</t>
  </si>
  <si>
    <t>642942111</t>
  </si>
  <si>
    <t>Osazování zárubní nebo rámů kovových dveřních lisovaných nebo z úhelníků bez dveřních křídel na cementovou maltu, plochy otvoru do 2,5 m2</t>
  </si>
  <si>
    <t>2065303982</t>
  </si>
  <si>
    <t>https://podminky.urs.cz/item/CS_URS_2023_02/642942111</t>
  </si>
  <si>
    <t>244</t>
  </si>
  <si>
    <t>55331487</t>
  </si>
  <si>
    <t>zárubeň jednokřídlá ocelová pro zdění tl stěny 110-150mm rozměru 800/1970, 2100mm</t>
  </si>
  <si>
    <t>999055610</t>
  </si>
  <si>
    <t>245</t>
  </si>
  <si>
    <t>55331488</t>
  </si>
  <si>
    <t>zárubeň jednokřídlá ocelová pro zdění tl stěny 110-150mm rozměru 900/1970, 2100mm</t>
  </si>
  <si>
    <t>1536956150</t>
  </si>
  <si>
    <t>87</t>
  </si>
  <si>
    <t>941111111</t>
  </si>
  <si>
    <t>Lešení řadové trubkové lehké pracovní s podlahami s provozním zatížením tř. 3 do 200 kg/m2 šířky tř. W06 od 0,6 do 0,9 m výšky do 10 m montáž</t>
  </si>
  <si>
    <t>-32759522</t>
  </si>
  <si>
    <t>https://podminky.urs.cz/item/CS_URS_2023_02/941111111</t>
  </si>
  <si>
    <t>sv</t>
  </si>
  <si>
    <t>19,4</t>
  </si>
  <si>
    <t>jz</t>
  </si>
  <si>
    <t>30,63</t>
  </si>
  <si>
    <t>jv</t>
  </si>
  <si>
    <t>62,07</t>
  </si>
  <si>
    <t>sz</t>
  </si>
  <si>
    <t>29,15</t>
  </si>
  <si>
    <t>88</t>
  </si>
  <si>
    <t>941111211</t>
  </si>
  <si>
    <t>Lešení řadové trubkové lehké pracovní s podlahami s provozním zatížením tř. 3 do 200 kg/m2 šířky tř. W06 od 0,6 do 0,9 m výšky do 10 m příplatek k ceně za každý den použití</t>
  </si>
  <si>
    <t>-135972683</t>
  </si>
  <si>
    <t>https://podminky.urs.cz/item/CS_URS_2023_02/941111211</t>
  </si>
  <si>
    <t>141,25*40</t>
  </si>
  <si>
    <t>89</t>
  </si>
  <si>
    <t>941111811</t>
  </si>
  <si>
    <t>Lešení řadové trubkové lehké pracovní s podlahami s provozním zatížením tř. 3 do 200 kg/m2 šířky tř. W06 od 0,6 do 0,9 m výšky do 10 m demontáž</t>
  </si>
  <si>
    <t>-819993996</t>
  </si>
  <si>
    <t>https://podminky.urs.cz/item/CS_URS_2023_02/941111811</t>
  </si>
  <si>
    <t>141,25</t>
  </si>
  <si>
    <t>90</t>
  </si>
  <si>
    <t>943211111</t>
  </si>
  <si>
    <t>Lešení prostorové rámové lehké pracovní s podlahami s provozním zatížením tř. 3 do 200 kg/m2 výšky do 10 m montáž</t>
  </si>
  <si>
    <t>-892383138</t>
  </si>
  <si>
    <t>https://podminky.urs.cz/item/CS_URS_2023_02/943211111</t>
  </si>
  <si>
    <t>2,1*2,13*8,76</t>
  </si>
  <si>
    <t>91</t>
  </si>
  <si>
    <t>943211119</t>
  </si>
  <si>
    <t>Lešení prostorové rámové lehké pracovní s podlahami Příplatek k cenám za půdorysnou plochu do 6 m2</t>
  </si>
  <si>
    <t>-614378102</t>
  </si>
  <si>
    <t>https://podminky.urs.cz/item/CS_URS_2023_02/943211119</t>
  </si>
  <si>
    <t>39,183</t>
  </si>
  <si>
    <t>92</t>
  </si>
  <si>
    <t>943211211</t>
  </si>
  <si>
    <t>Lešení prostorové rámové lehké pracovní s podlahami s provozním zatížením tř. 3 do 200 kg/m2 výšky do 10 m příplatek k ceně za každý den použití</t>
  </si>
  <si>
    <t>-2035406252</t>
  </si>
  <si>
    <t>https://podminky.urs.cz/item/CS_URS_2023_02/943211211</t>
  </si>
  <si>
    <t>39,183*20</t>
  </si>
  <si>
    <t>93</t>
  </si>
  <si>
    <t>943311811</t>
  </si>
  <si>
    <t>Lešení prostorové modulové lehké pracovní bez podlah s provozním zatížením tř. 3 do 200 kg/m2 výšky do 10 m demontáž</t>
  </si>
  <si>
    <t>469684173</t>
  </si>
  <si>
    <t>https://podminky.urs.cz/item/CS_URS_2023_02/943311811</t>
  </si>
  <si>
    <t>240</t>
  </si>
  <si>
    <t>944411111</t>
  </si>
  <si>
    <t>Síť záchytná umístěná max. 6 m pod chráněnou úrovní třída A montáž</t>
  </si>
  <si>
    <t>1946719999</t>
  </si>
  <si>
    <t>https://podminky.urs.cz/item/CS_URS_2023_02/944411111</t>
  </si>
  <si>
    <t>241</t>
  </si>
  <si>
    <t>944411211</t>
  </si>
  <si>
    <t>Síť záchytná umístěná max. 6 m pod chráněnou úrovní třída A příplatek k ceně za každý den použití</t>
  </si>
  <si>
    <t>531740326</t>
  </si>
  <si>
    <t>https://podminky.urs.cz/item/CS_URS_2023_02/944411211</t>
  </si>
  <si>
    <t>242</t>
  </si>
  <si>
    <t>944411811</t>
  </si>
  <si>
    <t>Síť záchytná umístěná max. 6 m pod chráněnou úrovní třída A demontáž</t>
  </si>
  <si>
    <t>-1641787832</t>
  </si>
  <si>
    <t>https://podminky.urs.cz/item/CS_URS_2023_02/944411811</t>
  </si>
  <si>
    <t>94</t>
  </si>
  <si>
    <t>-2110372540</t>
  </si>
  <si>
    <t>1.NP SPOJOVACÍ KRČEK</t>
  </si>
  <si>
    <t>12,775*2,02</t>
  </si>
  <si>
    <t>95</t>
  </si>
  <si>
    <t>952901111</t>
  </si>
  <si>
    <t>Vyčištění budov nebo objektů před předáním do užívání budov bytové nebo občanské výstavby, světlé výšky podlaží do 4 m</t>
  </si>
  <si>
    <t>-435886577</t>
  </si>
  <si>
    <t>https://podminky.urs.cz/item/CS_URS_2023_02/952901111</t>
  </si>
  <si>
    <t>42,75+42,14</t>
  </si>
  <si>
    <t>61,37</t>
  </si>
  <si>
    <t>27,06+4,47</t>
  </si>
  <si>
    <t>96</t>
  </si>
  <si>
    <t>953334124</t>
  </si>
  <si>
    <t>Bobtnavý pásek do pracovních spar betonových konstrukcí bentonitový, rozměru 20 x 25 mm s prodlouženou dobou bobtnání</t>
  </si>
  <si>
    <t>1328990445</t>
  </si>
  <si>
    <t>https://podminky.urs.cz/item/CS_URS_2023_02/953334124</t>
  </si>
  <si>
    <t>spára mezi stěnou a deskou šachty</t>
  </si>
  <si>
    <t>2,7*4</t>
  </si>
  <si>
    <t>97</t>
  </si>
  <si>
    <t>953943211</t>
  </si>
  <si>
    <t>Osazování drobných kovových předmětů kotvených do stěny hasicího přístroje</t>
  </si>
  <si>
    <t>1352222189</t>
  </si>
  <si>
    <t>https://podminky.urs.cz/item/CS_URS_2023_02/953943211</t>
  </si>
  <si>
    <t>CHODBA U VÝTAHU</t>
  </si>
  <si>
    <t>98</t>
  </si>
  <si>
    <t>44932114</t>
  </si>
  <si>
    <t>přístroj hasicí ruční práškový PG 6 LE</t>
  </si>
  <si>
    <t>-816865054</t>
  </si>
  <si>
    <t>99</t>
  </si>
  <si>
    <t>R953000001</t>
  </si>
  <si>
    <t>Kotvy chemickým tmelem ŽB s vyvrtáním otvoru</t>
  </si>
  <si>
    <t>1644158500</t>
  </si>
  <si>
    <t>l</t>
  </si>
  <si>
    <t>3,515/0,5</t>
  </si>
  <si>
    <t>kotvení jakl krov</t>
  </si>
  <si>
    <t>kotvení profilů schodiště</t>
  </si>
  <si>
    <t>4*8</t>
  </si>
  <si>
    <t>998</t>
  </si>
  <si>
    <t>Přesun hmot</t>
  </si>
  <si>
    <t>100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</si>
  <si>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</si>
  <si>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</si>
  <si>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201069622</t>
  </si>
  <si>
    <t>https://podminky.urs.cz/item/CS_URS_2023_02/998011002</t>
  </si>
  <si>
    <t>711</t>
  </si>
  <si>
    <t>Izolace proti vodě, vlhkosti a plynům</t>
  </si>
  <si>
    <t>101</t>
  </si>
  <si>
    <t>711111001</t>
  </si>
  <si>
    <t>Provedení izolace proti zemní vlhkosti natěradly a tmely za studena na ploše vodorovné V nátěrem penetračním</t>
  </si>
  <si>
    <t>911776467</t>
  </si>
  <si>
    <t>https://podminky.urs.cz/item/CS_URS_2023_02/711111001</t>
  </si>
  <si>
    <t>základ vrch</t>
  </si>
  <si>
    <t>0,3*(2,7*2+2,13*2+0,26*2)</t>
  </si>
  <si>
    <t>podkladní beton chodba</t>
  </si>
  <si>
    <t>8,22</t>
  </si>
  <si>
    <t>102</t>
  </si>
  <si>
    <t>711112001</t>
  </si>
  <si>
    <t>Provedení izolace proti zemní vlhkosti natěradly a tmely za studena na ploše svislé S nátěrem penetračním</t>
  </si>
  <si>
    <t>-1877062934</t>
  </si>
  <si>
    <t>https://podminky.urs.cz/item/CS_URS_2023_02/711112001</t>
  </si>
  <si>
    <t>svislá stěna základu k výtahové šachtě</t>
  </si>
  <si>
    <t>1,6*2,805</t>
  </si>
  <si>
    <t>pojistná izolace v místě spáry s bentonit pásky</t>
  </si>
  <si>
    <t>1*(2,745+2,7-1,18)</t>
  </si>
  <si>
    <t>103</t>
  </si>
  <si>
    <t>11163153</t>
  </si>
  <si>
    <t>emulze asfaltová penetrační</t>
  </si>
  <si>
    <t>litr</t>
  </si>
  <si>
    <t>-1144731560</t>
  </si>
  <si>
    <t>(11,274+8,753)*0,4</t>
  </si>
  <si>
    <t>218</t>
  </si>
  <si>
    <t>711132111</t>
  </si>
  <si>
    <t>Provedení izolace proti zemní vlhkosti pásy na sucho samolepícího asfaltového pásu na ploše svislé S</t>
  </si>
  <si>
    <t>544531935</t>
  </si>
  <si>
    <t>https://podminky.urs.cz/item/CS_URS_2023_02/711132111</t>
  </si>
  <si>
    <t>4,265</t>
  </si>
  <si>
    <t>219</t>
  </si>
  <si>
    <t>62866281</t>
  </si>
  <si>
    <t>pás asfaltový samolepicí modifikovaný SBS s vložkou ze skleněné tkaniny se spalitelnou fólií nebo jemnozrnným minerálním posypem nebo textilií na horním povrchu tl 3,0mm</t>
  </si>
  <si>
    <t>-1449856873</t>
  </si>
  <si>
    <t>4,265*1,221 'Přepočtené koeficientem množství</t>
  </si>
  <si>
    <t>104</t>
  </si>
  <si>
    <t>711141559</t>
  </si>
  <si>
    <t>Provedení izolace proti zemní vlhkosti pásy přitavením NAIP na ploše vodorovné V</t>
  </si>
  <si>
    <t>-91025946</t>
  </si>
  <si>
    <t>https://podminky.urs.cz/item/CS_URS_2023_02/711141559</t>
  </si>
  <si>
    <t>11,274*2</t>
  </si>
  <si>
    <t>105</t>
  </si>
  <si>
    <t>711142559</t>
  </si>
  <si>
    <t>Provedení izolace proti zemní vlhkosti pásy přitavením NAIP na ploše svislé S</t>
  </si>
  <si>
    <t>281061488</t>
  </si>
  <si>
    <t>https://podminky.urs.cz/item/CS_URS_2023_02/711142559</t>
  </si>
  <si>
    <t>4,488*2</t>
  </si>
  <si>
    <t>106</t>
  </si>
  <si>
    <t>62855001</t>
  </si>
  <si>
    <t>pás asfaltový natavitelný modifikovaný SBS s vložkou z polyesterové rohože a spalitelnou PE fólií nebo jemnozrnným minerálním posypem na horním povrchu tl 4,0mm</t>
  </si>
  <si>
    <t>546252223</t>
  </si>
  <si>
    <t>11,274+4,488</t>
  </si>
  <si>
    <t>15,762*1,1655 'Přepočtené koeficientem množství</t>
  </si>
  <si>
    <t>107</t>
  </si>
  <si>
    <t>62832001</t>
  </si>
  <si>
    <t>pás asfaltový natavitelný oxidovaný s vložkou ze skleněné rohože typu V60 s jemnozrnným minerálním posypem tl 3,5mm</t>
  </si>
  <si>
    <t>-1716190225</t>
  </si>
  <si>
    <t>ochranný pás</t>
  </si>
  <si>
    <t>18,371</t>
  </si>
  <si>
    <t>108</t>
  </si>
  <si>
    <t>711191001</t>
  </si>
  <si>
    <t>Provedení nátěru adhezního můstku na ploše vodorovné V</t>
  </si>
  <si>
    <t>-272946254</t>
  </si>
  <si>
    <t>https://podminky.urs.cz/item/CS_URS_2023_02/711191001</t>
  </si>
  <si>
    <t>Poznámka k položce:
PŘED APLIKACÍ ŘÁDNĚ OČISTIT POVRCH KONSTRUKCE</t>
  </si>
  <si>
    <t>PODLAHA 1.NP</t>
  </si>
  <si>
    <t>37,11</t>
  </si>
  <si>
    <t>STROP ŽB</t>
  </si>
  <si>
    <t>25,484</t>
  </si>
  <si>
    <t>109</t>
  </si>
  <si>
    <t>711191011</t>
  </si>
  <si>
    <t>Provedení nátěru adhezního můstku na ploše svislé S</t>
  </si>
  <si>
    <t>322188842</t>
  </si>
  <si>
    <t>https://podminky.urs.cz/item/CS_URS_2023_02/711191011</t>
  </si>
  <si>
    <t>SOKL Z.B. U SCHODIŠTĚ</t>
  </si>
  <si>
    <t>6,17</t>
  </si>
  <si>
    <t>POD ZATEPLOVÁK</t>
  </si>
  <si>
    <t>39,977+92,75-0,98*2,155-0,81*1,46-1,5*2,48-1,03*2,01-0,97*2,12</t>
  </si>
  <si>
    <t>110</t>
  </si>
  <si>
    <t>58581220</t>
  </si>
  <si>
    <t>adhezní můstek pod izolační a vyrovnávací lepící hmoty</t>
  </si>
  <si>
    <t>1814424837</t>
  </si>
  <si>
    <t>62,594+127,756</t>
  </si>
  <si>
    <t>190,35*0,12075 'Přepočtené koeficientem množství</t>
  </si>
  <si>
    <t>111</t>
  </si>
  <si>
    <t>998711102</t>
  </si>
  <si>
    <t>Přesun hmot pro izolace proti vodě, vlhkosti a plynům stanovený z hmotnosti přesunovaného materiálu vodorovná dopravní vzdálenost do 50 m v objektech výšky přes 6 do 12 m</t>
  </si>
  <si>
    <t>1649054816</t>
  </si>
  <si>
    <t>https://podminky.urs.cz/item/CS_URS_2023_02/998711102</t>
  </si>
  <si>
    <t>712</t>
  </si>
  <si>
    <t>Povlakové krytiny</t>
  </si>
  <si>
    <t>112</t>
  </si>
  <si>
    <t>712311101</t>
  </si>
  <si>
    <t>Provedení povlakové krytiny střech plochých do 10° natěradly a tmely za studena nátěrem lakem penetračním nebo asfaltovým</t>
  </si>
  <si>
    <t>-660432649</t>
  </si>
  <si>
    <t>https://podminky.urs.cz/item/CS_URS_2023_02/712311101</t>
  </si>
  <si>
    <t>28,35</t>
  </si>
  <si>
    <t>8,52</t>
  </si>
  <si>
    <t>STŘECHA ŠACHTA</t>
  </si>
  <si>
    <t>9,34</t>
  </si>
  <si>
    <t>2,64</t>
  </si>
  <si>
    <t>113</t>
  </si>
  <si>
    <t>1884824012</t>
  </si>
  <si>
    <t>48,85/0,4</t>
  </si>
  <si>
    <t>114</t>
  </si>
  <si>
    <t>712331111</t>
  </si>
  <si>
    <t>Provedení povlakové krytiny střech plochých do 10° pásy na sucho podkladní samolepící asfaltový pás</t>
  </si>
  <si>
    <t>1722054304</t>
  </si>
  <si>
    <t>https://podminky.urs.cz/item/CS_URS_2023_02/712331111</t>
  </si>
  <si>
    <t>36,87</t>
  </si>
  <si>
    <t>115</t>
  </si>
  <si>
    <t>-1645234768</t>
  </si>
  <si>
    <t>36,87*1,1655 'Přepočtené koeficientem množství</t>
  </si>
  <si>
    <t>116</t>
  </si>
  <si>
    <t>712341559</t>
  </si>
  <si>
    <t>Provedení povlakové krytiny střech plochých do 10° pásy přitavením NAIP v plné ploše</t>
  </si>
  <si>
    <t>-1323885343</t>
  </si>
  <si>
    <t>https://podminky.urs.cz/item/CS_URS_2023_02/712341559</t>
  </si>
  <si>
    <t>11,98</t>
  </si>
  <si>
    <t>117</t>
  </si>
  <si>
    <t>-1371650058</t>
  </si>
  <si>
    <t>11,98*1,1655 'Přepočtené koeficientem množství</t>
  </si>
  <si>
    <t>118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</si>
  <si>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</si>
  <si>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</si>
  <si>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1283075162</t>
  </si>
  <si>
    <t>https://podminky.urs.cz/item/CS_URS_2023_02/712363115</t>
  </si>
  <si>
    <t>119</t>
  </si>
  <si>
    <t>28342013</t>
  </si>
  <si>
    <t>manžeta těsnící pro prostupy hydroizolací z PVC uzavřená kruhová vnitřní průměr 90-114</t>
  </si>
  <si>
    <t>1417182464</t>
  </si>
  <si>
    <t>120</t>
  </si>
  <si>
    <t>712363546</t>
  </si>
  <si>
    <t>Provedení povlakové krytiny střech plochých do 10° s mechanicky kotvenou izolací včetně položení fólie a horkovzdušného svaření tl. tepelné izolace přes 200 do 240 mm budovy výšky do 18 m, kotvené do betonu rohové pole</t>
  </si>
  <si>
    <t>256767833</t>
  </si>
  <si>
    <t>https://podminky.urs.cz/item/CS_URS_2023_02/712363546</t>
  </si>
  <si>
    <t>9,35</t>
  </si>
  <si>
    <t>svislá část</t>
  </si>
  <si>
    <t>1,24</t>
  </si>
  <si>
    <t>121</t>
  </si>
  <si>
    <t>712363553</t>
  </si>
  <si>
    <t>Provedení povlakové krytiny střech plochých do 10° s mechanicky kotvenou izolací včetně položení fólie a horkovzdušného svaření tl. tepelné izolace přes 200 do 240 mm budovy výšky do 18 m, kotvené do trapézového plechu nebo do dřeva rohové pole</t>
  </si>
  <si>
    <t>-260942296</t>
  </si>
  <si>
    <t>https://podminky.urs.cz/item/CS_URS_2023_02/712363553</t>
  </si>
  <si>
    <t>krček vod</t>
  </si>
  <si>
    <t>26,55</t>
  </si>
  <si>
    <t>krček svis</t>
  </si>
  <si>
    <t>4,15</t>
  </si>
  <si>
    <t>122</t>
  </si>
  <si>
    <t>28322012</t>
  </si>
  <si>
    <t>fólie hydroizolační střešní mPVC mechanicky kotvená šedá tl 1,5mm</t>
  </si>
  <si>
    <t>2115778383</t>
  </si>
  <si>
    <t>10,59+30,7</t>
  </si>
  <si>
    <t>41,29*1,1655 'Přepočtené koeficientem množství</t>
  </si>
  <si>
    <t>123</t>
  </si>
  <si>
    <t>712391171</t>
  </si>
  <si>
    <t>Provedení povlakové krytiny střech plochých do 10° -ostatní práce provedení vrstvy textilní podkladní</t>
  </si>
  <si>
    <t>-698458537</t>
  </si>
  <si>
    <t>https://podminky.urs.cz/item/CS_URS_2023_02/712391171</t>
  </si>
  <si>
    <t>124</t>
  </si>
  <si>
    <t>R690000001</t>
  </si>
  <si>
    <t>sklovláknitá textilie 120g/m2</t>
  </si>
  <si>
    <t>-1685257033</t>
  </si>
  <si>
    <t>44,903</t>
  </si>
  <si>
    <t>44,903*1,155 'Přepočtené koeficientem množství</t>
  </si>
  <si>
    <t>164</t>
  </si>
  <si>
    <t>712363356</t>
  </si>
  <si>
    <t>Povlakové krytiny střech plochých do 10° z tvarovaných poplastovaných lišt pro mPVC okapnice rš 200 mm</t>
  </si>
  <si>
    <t>247750406</t>
  </si>
  <si>
    <t>https://podminky.urs.cz/item/CS_URS_2023_02/712363356</t>
  </si>
  <si>
    <t>2,68+2,07</t>
  </si>
  <si>
    <t>224</t>
  </si>
  <si>
    <t>712363357</t>
  </si>
  <si>
    <t>Povlakové krytiny střech plochých do 10° z tvarovaných poplastovaných lišt pro mPVC okapnice rš 250 mm</t>
  </si>
  <si>
    <t>478832707</t>
  </si>
  <si>
    <t>https://podminky.urs.cz/item/CS_URS_2023_02/712363357</t>
  </si>
  <si>
    <t>225</t>
  </si>
  <si>
    <t>712363359</t>
  </si>
  <si>
    <t>Povlakové krytiny střech plochých do 10° z tvarovaných poplastovaných lišt pro mPVC závětrná lišta rš 300 mm</t>
  </si>
  <si>
    <t>-255983667</t>
  </si>
  <si>
    <t>https://podminky.urs.cz/item/CS_URS_2023_02/712363359</t>
  </si>
  <si>
    <t>atika+závětrná lišta</t>
  </si>
  <si>
    <t>8,71+1,55</t>
  </si>
  <si>
    <t>227</t>
  </si>
  <si>
    <t>712363352</t>
  </si>
  <si>
    <t>Povlakové krytiny střech plochých do 10° z tvarovaných poplastovaných lišt pro mPVC vnitřní koutová lišta rš 100 mm</t>
  </si>
  <si>
    <t>768193450</t>
  </si>
  <si>
    <t>https://podminky.urs.cz/item/CS_URS_2023_02/712363352</t>
  </si>
  <si>
    <t>31,67</t>
  </si>
  <si>
    <t>226</t>
  </si>
  <si>
    <t>712363353</t>
  </si>
  <si>
    <t>Povlakové krytiny střech plochých do 10° z tvarovaných poplastovaných lišt pro mPVC vnější koutová lišta rš 100 mm</t>
  </si>
  <si>
    <t>-427093689</t>
  </si>
  <si>
    <t>https://podminky.urs.cz/item/CS_URS_2023_02/712363353</t>
  </si>
  <si>
    <t>6,89</t>
  </si>
  <si>
    <t>229</t>
  </si>
  <si>
    <t>712363354</t>
  </si>
  <si>
    <t>Povlakové krytiny střech plochých do 10° z tvarovaných poplastovaných lišt pro mPVC stěnová lišta vyhnutá rš 71 mm</t>
  </si>
  <si>
    <t>173220274</t>
  </si>
  <si>
    <t>https://podminky.urs.cz/item/CS_URS_2023_02/712363354</t>
  </si>
  <si>
    <t>21,82</t>
  </si>
  <si>
    <t>228</t>
  </si>
  <si>
    <t>712363384</t>
  </si>
  <si>
    <t>Povlakové krytiny střech plochých do 10° z tvarovaných poplastovaných lišt ostatní atypická výroba profilů o větší rš</t>
  </si>
  <si>
    <t>1661814947</t>
  </si>
  <si>
    <t>https://podminky.urs.cz/item/CS_URS_2023_02/712363384</t>
  </si>
  <si>
    <t>0,5*3,2</t>
  </si>
  <si>
    <t>125</t>
  </si>
  <si>
    <t>998712102</t>
  </si>
  <si>
    <t>Přesun hmot pro povlakové krytiny stanovený z hmotnosti přesunovaného materiálu vodorovná dopravní vzdálenost do 50 m v objektech výšky přes 6 do 12 m</t>
  </si>
  <si>
    <t>-413927994</t>
  </si>
  <si>
    <t>https://podminky.urs.cz/item/CS_URS_2023_02/998712102</t>
  </si>
  <si>
    <t>126</t>
  </si>
  <si>
    <t>713121111</t>
  </si>
  <si>
    <t>Montáž tepelné izolace podlah rohožemi, pásy, deskami, dílci, bloky (izolační materiál ve specifikaci) kladenými volně jednovrstvá</t>
  </si>
  <si>
    <t>-1637872539</t>
  </si>
  <si>
    <t>https://podminky.urs.cz/item/CS_URS_2023_02/713121111</t>
  </si>
  <si>
    <t>21,04</t>
  </si>
  <si>
    <t>1,93*2,278</t>
  </si>
  <si>
    <t>127</t>
  </si>
  <si>
    <t>63231202</t>
  </si>
  <si>
    <t>deska čedičová minerální pro snížení kročejového hluku (max. zatížení 5 kN/m2) tl 30mm</t>
  </si>
  <si>
    <t>1039005697</t>
  </si>
  <si>
    <t>25,437</t>
  </si>
  <si>
    <t>25,437*1,05 'Přepočtené koeficientem množství</t>
  </si>
  <si>
    <t>128</t>
  </si>
  <si>
    <t>713131141</t>
  </si>
  <si>
    <t>Montáž tepelné izolace stěn rohožemi, pásy, deskami, dílci, bloky (izolační materiál ve specifikaci) lepením celoplošně bez mechanického kotvení</t>
  </si>
  <si>
    <t>-512870448</t>
  </si>
  <si>
    <t>https://podminky.urs.cz/item/CS_URS_2023_02/713131141</t>
  </si>
  <si>
    <t>sokl pod úrovní terénu</t>
  </si>
  <si>
    <t>tl.100</t>
  </si>
  <si>
    <t>9,13</t>
  </si>
  <si>
    <t>tl.60mm</t>
  </si>
  <si>
    <t>2,48*2,705</t>
  </si>
  <si>
    <t>obklad věnců tl.60mm</t>
  </si>
  <si>
    <t>0,62*(2,7+2,73*2)</t>
  </si>
  <si>
    <t>0,25*(2,73+2,7)</t>
  </si>
  <si>
    <t>0,28*(2,73+2,7)</t>
  </si>
  <si>
    <t>stěna stávající 2.np</t>
  </si>
  <si>
    <t>0,69*2,278</t>
  </si>
  <si>
    <t>tl.70mm</t>
  </si>
  <si>
    <t>d1</t>
  </si>
  <si>
    <t>0,15*(2,709+1,475)</t>
  </si>
  <si>
    <t>věnec na sloupu</t>
  </si>
  <si>
    <t>0,285*(2,949+1,475)</t>
  </si>
  <si>
    <t>129</t>
  </si>
  <si>
    <t>713131143</t>
  </si>
  <si>
    <t>Montáž tepelné izolace stěn rohožemi, pásy, deskami, dílci, bloky (izolační materiál ve specifikaci) lepením celoplošně s mechanickým kotvením</t>
  </si>
  <si>
    <t>CS ÚRS 2023 01</t>
  </si>
  <si>
    <t>745383859</t>
  </si>
  <si>
    <t>https://podminky.urs.cz/item/CS_URS_2023_01/713131143</t>
  </si>
  <si>
    <t>sokl nad úrovní terénu</t>
  </si>
  <si>
    <t>bok stěna atika zevnitř tl.80mm</t>
  </si>
  <si>
    <t>0,48*2+0,113*2,13</t>
  </si>
  <si>
    <t>vrch atika</t>
  </si>
  <si>
    <t>0,3*(2,13+2,1*2+0,3*4)</t>
  </si>
  <si>
    <t>BOK NA STÁVAJÍCÍ STĚNY</t>
  </si>
  <si>
    <t>7,47</t>
  </si>
  <si>
    <t>130</t>
  </si>
  <si>
    <t>28376418</t>
  </si>
  <si>
    <t>deska XPS hrana polodrážková a hladký povrch 300kPA λ=0,035 tl 60mm</t>
  </si>
  <si>
    <t>-322183370</t>
  </si>
  <si>
    <t>16,217</t>
  </si>
  <si>
    <t>16,217*1,02 'Přepočtené koeficientem množství</t>
  </si>
  <si>
    <t>131</t>
  </si>
  <si>
    <t>28376412</t>
  </si>
  <si>
    <t>deska XPS hrana rovná a strukturovaný povrch 300kPA λ=0,035 tl 70mm</t>
  </si>
  <si>
    <t>1904991456</t>
  </si>
  <si>
    <t>1,889</t>
  </si>
  <si>
    <t>132</t>
  </si>
  <si>
    <t>28376422</t>
  </si>
  <si>
    <t>deska XPS hrana polodrážková a hladký povrch 300kPA λ=0,035 tl 100mm</t>
  </si>
  <si>
    <t>1694893686</t>
  </si>
  <si>
    <t>9,13+6,45</t>
  </si>
  <si>
    <t>15,58*1,02 'Přepočtené koeficientem množství</t>
  </si>
  <si>
    <t>133</t>
  </si>
  <si>
    <t>713141233</t>
  </si>
  <si>
    <t>Montáž tepelné izolace střech plochých mechanické přikotvení šrouby včetně dodávky šroubů, bez položení tepelné izolace tl. izolace přes 100 do 140 mm do betonu</t>
  </si>
  <si>
    <t>480464190</t>
  </si>
  <si>
    <t>https://podminky.urs.cz/item/CS_URS_2023_02/713141233</t>
  </si>
  <si>
    <t>1.VRSTVA ŠACHTA</t>
  </si>
  <si>
    <t>2,55*2,13</t>
  </si>
  <si>
    <t>134</t>
  </si>
  <si>
    <t>28372316</t>
  </si>
  <si>
    <t>deska EPS 100 pro konstrukce s běžným zatížením λ=0,037 tl 140mm</t>
  </si>
  <si>
    <t>471817959</t>
  </si>
  <si>
    <t>5,432</t>
  </si>
  <si>
    <t>5,432*1,05 'Přepočtené koeficientem množství</t>
  </si>
  <si>
    <t>135</t>
  </si>
  <si>
    <t>28375912</t>
  </si>
  <si>
    <t>deska EPS 150 pro konstrukce s vysokým zatížením λ=0,035 tl 80mm</t>
  </si>
  <si>
    <t>-1609664987</t>
  </si>
  <si>
    <t>vnitřnmí bok a vrch atika</t>
  </si>
  <si>
    <t>10,93</t>
  </si>
  <si>
    <t>10,93*1,05 'Přepočtené koeficientem množství</t>
  </si>
  <si>
    <t>137</t>
  </si>
  <si>
    <t>713141252</t>
  </si>
  <si>
    <t>Montáž tepelné izolace střech plochých mechanické přikotvení šrouby včetně dodávky šroubů, bez položení tepelné izolace tl. izolace přes 200 do 240 mm do trapézového plechu nebo do dřeva</t>
  </si>
  <si>
    <t>-445615381</t>
  </si>
  <si>
    <t>https://podminky.urs.cz/item/CS_URS_2023_02/713141252</t>
  </si>
  <si>
    <t>138</t>
  </si>
  <si>
    <t>28375993</t>
  </si>
  <si>
    <t>deska EPS 150 pro konstrukce s vysokým zatížením λ=0,035 tl 200mm</t>
  </si>
  <si>
    <t>1372143353</t>
  </si>
  <si>
    <t>0,571*(2,24+2,75)+0,38*1,565</t>
  </si>
  <si>
    <t>3,444*1,05 'Přepočtené koeficientem množství</t>
  </si>
  <si>
    <t>139</t>
  </si>
  <si>
    <t>R283000001</t>
  </si>
  <si>
    <t>deska EPS 100 pro konstrukce s běžným zatížením λ=0,037 tl 220mm</t>
  </si>
  <si>
    <t>-623791504</t>
  </si>
  <si>
    <t>26,55-3,616</t>
  </si>
  <si>
    <t>22,934*1,05 'Přepočtené koeficientem množství</t>
  </si>
  <si>
    <t>140</t>
  </si>
  <si>
    <t>713141311</t>
  </si>
  <si>
    <t>Montáž tepelné izolace střech plochých spádovými klíny v ploše kladenými volně</t>
  </si>
  <si>
    <t>-1131400909</t>
  </si>
  <si>
    <t>https://podminky.urs.cz/item/CS_URS_2023_02/713141311</t>
  </si>
  <si>
    <t>141</t>
  </si>
  <si>
    <t>28376141</t>
  </si>
  <si>
    <t>klín izolační spád do 5% EPS 100</t>
  </si>
  <si>
    <t>-762525951</t>
  </si>
  <si>
    <t>5,432*(0,05+0,18)/2</t>
  </si>
  <si>
    <t>142</t>
  </si>
  <si>
    <t>713141415</t>
  </si>
  <si>
    <t>Montáž tepelné izolace střech plochých mechanické přikotvení spádových klínů teleskopickými hmoždinkami včetně dodávky teleskopických hmoždinek, bez položení tepelné izolace pro jednospádové klíny v ploše, tl. izolace přes 250 do 340 mm</t>
  </si>
  <si>
    <t>-1310995464</t>
  </si>
  <si>
    <t>https://podminky.urs.cz/item/CS_URS_2023_02/713141415</t>
  </si>
  <si>
    <t>143</t>
  </si>
  <si>
    <t>713191132</t>
  </si>
  <si>
    <t>Montáž tepelné izolace stavebních konstrukcí - doplňky a konstrukční součásti podlah, stropů vrchem nebo střech překrytím fólií separační z PE</t>
  </si>
  <si>
    <t>-1688988999</t>
  </si>
  <si>
    <t>https://podminky.urs.cz/item/CS_URS_2023_02/713191132</t>
  </si>
  <si>
    <t>p2</t>
  </si>
  <si>
    <t>144</t>
  </si>
  <si>
    <t>28329012</t>
  </si>
  <si>
    <t>fólie PE vyztužená pro parotěsnou vrstvu (reakce na oheň - třída F) 140g/m2</t>
  </si>
  <si>
    <t>-48577986</t>
  </si>
  <si>
    <t>25,437*1,1655 'Přepočtené koeficientem množství</t>
  </si>
  <si>
    <t>145</t>
  </si>
  <si>
    <t>998713102</t>
  </si>
  <si>
    <t>Přesun hmot pro izolace tepelné stanovený z hmotnosti přesunovaného materiálu vodorovná dopravní vzdálenost do 50 m v objektech výšky přes 6 m do 12 m</t>
  </si>
  <si>
    <t>942369310</t>
  </si>
  <si>
    <t>https://podminky.urs.cz/item/CS_URS_2023_02/998713102</t>
  </si>
  <si>
    <t>761</t>
  </si>
  <si>
    <t>Konstrukce prosvětlovací</t>
  </si>
  <si>
    <t>146</t>
  </si>
  <si>
    <t>761661011</t>
  </si>
  <si>
    <t>Osazení sklepních světlíků (anglických dvorků) včetně osazení roštu, osazení odvodňovacího prvku a osazení pojistky (proti vloupání ) hloubky do 0,60 m, šířky přes 1,0 m</t>
  </si>
  <si>
    <t>-1487304292</t>
  </si>
  <si>
    <t>https://podminky.urs.cz/item/CS_URS_2023_02/761661011</t>
  </si>
  <si>
    <t>147</t>
  </si>
  <si>
    <t>R761000001</t>
  </si>
  <si>
    <t>Dodávka sklepního světlíku 1150x1200x600mm včetně pochozího pozink.roštu 30X30mm+odtoková přípojka dn80+kotvícíc sada</t>
  </si>
  <si>
    <t>-1712527341</t>
  </si>
  <si>
    <t>148</t>
  </si>
  <si>
    <t>998761202</t>
  </si>
  <si>
    <t>Přesun hmot pro konstrukce prosvětlovací stanovený procentní sazbou (%) z ceny vodorovná dopravní vzdálenost do 50 m v objektech výšky přes 6 do 12 m</t>
  </si>
  <si>
    <t>%</t>
  </si>
  <si>
    <t>-387070974</t>
  </si>
  <si>
    <t>https://podminky.urs.cz/item/CS_URS_2023_02/998761202</t>
  </si>
  <si>
    <t>149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</si>
  <si>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</si>
  <si>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</si>
  <si>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666780291</t>
  </si>
  <si>
    <t>https://podminky.urs.cz/item/CS_URS_2023_02/762332132</t>
  </si>
  <si>
    <t>100/180_</t>
  </si>
  <si>
    <t>46+3,5</t>
  </si>
  <si>
    <t>140/100_</t>
  </si>
  <si>
    <t>2,24+2,51</t>
  </si>
  <si>
    <t>80x200_</t>
  </si>
  <si>
    <t>4,8+2,8</t>
  </si>
  <si>
    <t>150</t>
  </si>
  <si>
    <t>60512131</t>
  </si>
  <si>
    <t>hranol stavební řezivo průřezu do 224cm2 dl 6-8m</t>
  </si>
  <si>
    <t>570877716</t>
  </si>
  <si>
    <t>0,1*0,18*(46+3,5)</t>
  </si>
  <si>
    <t>0,14*0,1*(2,51+2,24)</t>
  </si>
  <si>
    <t>0,08*0,2*(4,8+2,8)</t>
  </si>
  <si>
    <t>1,08*1,1 'Přepočtené koeficientem množství</t>
  </si>
  <si>
    <t>151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</si>
  <si>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</si>
  <si>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</si>
  <si>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-882183493</t>
  </si>
  <si>
    <t>https://podminky.urs.cz/item/CS_URS_2023_02/762332133</t>
  </si>
  <si>
    <t>8,055</t>
  </si>
  <si>
    <t>152</t>
  </si>
  <si>
    <t>60512135</t>
  </si>
  <si>
    <t>hranol stavební řezivo průřezu do 288cm2 do dl 6m</t>
  </si>
  <si>
    <t>701044469</t>
  </si>
  <si>
    <t>8,055*0,14*0,18</t>
  </si>
  <si>
    <t>0,203*1,1 'Přepočtené koeficientem množství</t>
  </si>
  <si>
    <t>153</t>
  </si>
  <si>
    <t>762341210</t>
  </si>
  <si>
    <t>Montáž bednění střech rovných a šikmých sklonu do 60° s vyřezáním otvorů z prken hrubých na sraz tl. do 32 mm</t>
  </si>
  <si>
    <t>-575044282</t>
  </si>
  <si>
    <t>https://podminky.urs.cz/item/CS_URS_2023_02/762341210</t>
  </si>
  <si>
    <t>154</t>
  </si>
  <si>
    <t>60515111</t>
  </si>
  <si>
    <t>řezivo jehličnaté boční prkno 20-30mm</t>
  </si>
  <si>
    <t>-899451712</t>
  </si>
  <si>
    <t>28,35*0,03</t>
  </si>
  <si>
    <t>0,851*1,1 'Přepočtené koeficientem množství</t>
  </si>
  <si>
    <t>155</t>
  </si>
  <si>
    <t>762341270</t>
  </si>
  <si>
    <t>Montáž bednění střech rovných a šikmých sklonu do 60° s vyřezáním otvorů z desek dřevotřískových nebo dřevoštěpkových na sraz</t>
  </si>
  <si>
    <t>-204415241</t>
  </si>
  <si>
    <t>https://podminky.urs.cz/item/CS_URS_2023_02/762341270</t>
  </si>
  <si>
    <t>¨přesah okap</t>
  </si>
  <si>
    <t>3,8</t>
  </si>
  <si>
    <t>3,53+0,4*0,8</t>
  </si>
  <si>
    <t>156</t>
  </si>
  <si>
    <t>R762000001</t>
  </si>
  <si>
    <t>Překližka březová  21×1250×2500 mm</t>
  </si>
  <si>
    <t>-130579215</t>
  </si>
  <si>
    <t>7,65</t>
  </si>
  <si>
    <t>7,65*1,1 'Přepočtené koeficientem množství</t>
  </si>
  <si>
    <t>157</t>
  </si>
  <si>
    <t>762395000</t>
  </si>
  <si>
    <t>Spojovací prostředky krovů, bednění a laťování, nadstřešních konstrukcí svory, prkna, hřebíky, pásová ocel, vruty</t>
  </si>
  <si>
    <t>188147466</t>
  </si>
  <si>
    <t>https://podminky.urs.cz/item/CS_URS_2023_02/762395000</t>
  </si>
  <si>
    <t>1,08+0,203+0,851</t>
  </si>
  <si>
    <t>234</t>
  </si>
  <si>
    <t>762431036</t>
  </si>
  <si>
    <t>Obložení stěn z dřevoštěpkových desek OSB přibíjených na pero a drážku broušených, tloušťky desky 22 mm</t>
  </si>
  <si>
    <t>-1172921208</t>
  </si>
  <si>
    <t>https://podminky.urs.cz/item/CS_URS_2023_02/762431036</t>
  </si>
  <si>
    <t>část štítu u atiky pavilon 6</t>
  </si>
  <si>
    <t>158</t>
  </si>
  <si>
    <t>998762102</t>
  </si>
  <si>
    <t>Přesun hmot pro konstrukce tesařské stanovený z hmotnosti přesunovaného materiálu vodorovná dopravní vzdálenost do 50 m v objektech výšky přes 6 do 12 m</t>
  </si>
  <si>
    <t>1578305386</t>
  </si>
  <si>
    <t>https://podminky.urs.cz/item/CS_URS_2023_02/998762102</t>
  </si>
  <si>
    <t>159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</si>
  <si>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</si>
  <si>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</si>
  <si>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879851216</t>
  </si>
  <si>
    <t>https://podminky.urs.cz/item/CS_URS_2023_02/763131431</t>
  </si>
  <si>
    <t>26,14</t>
  </si>
  <si>
    <t>160</t>
  </si>
  <si>
    <t>763131751</t>
  </si>
  <si>
    <t>Podhled ze sádrokartonových desek ostatní práce a konstrukce na podhledech ze sádrokartonových desek montáž parotěsné zábrany</t>
  </si>
  <si>
    <t>-170138553</t>
  </si>
  <si>
    <t>https://podminky.urs.cz/item/CS_URS_2023_02/763131751</t>
  </si>
  <si>
    <t>161</t>
  </si>
  <si>
    <t>28329274</t>
  </si>
  <si>
    <t>fólie PE vyztužená pro parotěsnou vrstvu (reakce na oheň - třída E) 110g/m2</t>
  </si>
  <si>
    <t>716752900</t>
  </si>
  <si>
    <t>25,7250290069665*1,1235 'Přepočtené koeficientem množství</t>
  </si>
  <si>
    <t>162</t>
  </si>
  <si>
    <t>998763101</t>
  </si>
  <si>
    <t>Přesun hmot pro dřevostavby stanovený z hmotnosti přesunovaného materiálu vodorovná dopravní vzdálenost do 50 m v objektech výšky přes 6 do 12 m</t>
  </si>
  <si>
    <t>-664504577</t>
  </si>
  <si>
    <t>https://podminky.urs.cz/item/CS_URS_2023_02/998763101</t>
  </si>
  <si>
    <t>232</t>
  </si>
  <si>
    <t>764000001</t>
  </si>
  <si>
    <t>Montáž a dodávka kontrolního výtoku</t>
  </si>
  <si>
    <t>1618042058</t>
  </si>
  <si>
    <t>233</t>
  </si>
  <si>
    <t>R764000002</t>
  </si>
  <si>
    <t>Montáž a dodávka ventilační hlavice PVC s manžetou pro potrubí D100mm</t>
  </si>
  <si>
    <t>-462059757</t>
  </si>
  <si>
    <t>230</t>
  </si>
  <si>
    <t>764214606</t>
  </si>
  <si>
    <t>Oplechování horních ploch zdí a nadezdívek (atik) z pozinkovaného plechu s povrchovou úpravou mechanicky kotvené rš 500 mm</t>
  </si>
  <si>
    <t>-1133779852</t>
  </si>
  <si>
    <t>https://podminky.urs.cz/item/CS_URS_2023_02/764214606</t>
  </si>
  <si>
    <t>166</t>
  </si>
  <si>
    <t>764216603</t>
  </si>
  <si>
    <t>Oplechování parapetů z pozinkovaného plechu s povrchovou úpravou rovných mechanicky kotvené, bez rohů rš 250 mm</t>
  </si>
  <si>
    <t>743804443</t>
  </si>
  <si>
    <t>https://podminky.urs.cz/item/CS_URS_2023_02/764216603</t>
  </si>
  <si>
    <t>2,65+1,485</t>
  </si>
  <si>
    <t>167</t>
  </si>
  <si>
    <t>764216644</t>
  </si>
  <si>
    <t>Oplechování parapetů z pozinkovaného plechu s povrchovou úpravou rovných celoplošně lepené, bez rohů rš 330 mm</t>
  </si>
  <si>
    <t>636314194</t>
  </si>
  <si>
    <t>https://podminky.urs.cz/item/CS_URS_2023_02/764216644</t>
  </si>
  <si>
    <t>1,215+1,025</t>
  </si>
  <si>
    <t>168</t>
  </si>
  <si>
    <t>764511602</t>
  </si>
  <si>
    <t>Žlab podokapní z pozinkovaného plechu s povrchovou úpravou včetně háků a čel půlkruhový rš 330 mm</t>
  </si>
  <si>
    <t>-92366658</t>
  </si>
  <si>
    <t>https://podminky.urs.cz/item/CS_URS_2023_02/764511602</t>
  </si>
  <si>
    <t>231</t>
  </si>
  <si>
    <t>764511641</t>
  </si>
  <si>
    <t>Žlab podokapní z pozinkovaného plechu s povrchovou úpravou včetně háků a čel kotlík oválný (trychtýřový)</t>
  </si>
  <si>
    <t>685372662</t>
  </si>
  <si>
    <t>https://podminky.urs.cz/item/CS_URS_2023_02/764511641</t>
  </si>
  <si>
    <t>169</t>
  </si>
  <si>
    <t>764518622</t>
  </si>
  <si>
    <t>Svod z pozinkovaného plechu s upraveným povrchem včetně objímek, kolen a odskoků kruhový, průměru 100 mm</t>
  </si>
  <si>
    <t>1786788633</t>
  </si>
  <si>
    <t>https://podminky.urs.cz/item/CS_URS_2023_02/764518622</t>
  </si>
  <si>
    <t>7,7+6,3</t>
  </si>
  <si>
    <t>170</t>
  </si>
  <si>
    <t>998764102</t>
  </si>
  <si>
    <t>Přesun hmot pro konstrukce klempířské stanovený z hmotnosti přesunovaného materiálu vodorovná dopravní vzdálenost do 50 m v objektech výšky přes 6 do 12 m</t>
  </si>
  <si>
    <t>343376636</t>
  </si>
  <si>
    <t>https://podminky.urs.cz/item/CS_URS_2023_02/998764102</t>
  </si>
  <si>
    <t>249</t>
  </si>
  <si>
    <t>766660001</t>
  </si>
  <si>
    <t>Montáž dveřních křídel dřevěných nebo plastových otevíravých do ocelové zárubně povrchově upravených jednokřídlových, šířky do 800 mm</t>
  </si>
  <si>
    <t>-1312379229</t>
  </si>
  <si>
    <t>https://podminky.urs.cz/item/CS_URS_2023_02/766660001</t>
  </si>
  <si>
    <t>250</t>
  </si>
  <si>
    <t>R611000001</t>
  </si>
  <si>
    <t>dveře jednokřídlé plné 800x1970mm vč. kování a zámku</t>
  </si>
  <si>
    <t>495662209</t>
  </si>
  <si>
    <t>251</t>
  </si>
  <si>
    <t>766660002</t>
  </si>
  <si>
    <t>Montáž dveřních křídel dřevěných nebo plastových otevíravých do ocelové zárubně povrchově upravených jednokřídlových, šířky přes 800 mm</t>
  </si>
  <si>
    <t>2143700704</t>
  </si>
  <si>
    <t>https://podminky.urs.cz/item/CS_URS_2023_02/766660002</t>
  </si>
  <si>
    <t>252</t>
  </si>
  <si>
    <t>R611000002</t>
  </si>
  <si>
    <t>dveře jednokřídlé plné 900x1970mm vč. kování a zámku</t>
  </si>
  <si>
    <t>-772384434</t>
  </si>
  <si>
    <t>177</t>
  </si>
  <si>
    <t>766694116</t>
  </si>
  <si>
    <t>Montáž ostatních truhlářských konstrukcí parapetních desek dřevěných nebo plastových šířky do 300 mm</t>
  </si>
  <si>
    <t>-419538197</t>
  </si>
  <si>
    <t>https://podminky.urs.cz/item/CS_URS_2023_02/766694116</t>
  </si>
  <si>
    <t>1,235</t>
  </si>
  <si>
    <t>1,145</t>
  </si>
  <si>
    <t>0,81*2</t>
  </si>
  <si>
    <t>178</t>
  </si>
  <si>
    <t>61144401</t>
  </si>
  <si>
    <t>parapet plastový vnitřní komůrkový tl 20mm š 250mm</t>
  </si>
  <si>
    <t>929883913</t>
  </si>
  <si>
    <t>179</t>
  </si>
  <si>
    <t>R766000007</t>
  </si>
  <si>
    <t>parapet plastový vnitřní komůrkový tl 20mm š do 180mm</t>
  </si>
  <si>
    <t>-499896639</t>
  </si>
  <si>
    <t>171</t>
  </si>
  <si>
    <t>R766000008</t>
  </si>
  <si>
    <t>Montáž plastových výplní vč.předsazené montáže, kotvících prvků-turbošrouby a dopravy</t>
  </si>
  <si>
    <t>1656891311</t>
  </si>
  <si>
    <t>172</t>
  </si>
  <si>
    <t>R766000001</t>
  </si>
  <si>
    <t>Plast prosklená stěna s otevíravým a výklopným oknem 2239x2480mm</t>
  </si>
  <si>
    <t>-18595953</t>
  </si>
  <si>
    <t>173</t>
  </si>
  <si>
    <t>R766000002</t>
  </si>
  <si>
    <t>Plast prosklená stěna s otevíravým a výklopným oknem 1065x2480mm</t>
  </si>
  <si>
    <t>871008317</t>
  </si>
  <si>
    <t>174</t>
  </si>
  <si>
    <t>R766000003</t>
  </si>
  <si>
    <t>Plast okno 1145x1460mm vč.kování</t>
  </si>
  <si>
    <t>-1818768687</t>
  </si>
  <si>
    <t>175</t>
  </si>
  <si>
    <t>R766000004</t>
  </si>
  <si>
    <t>Plast okno 1235x740mm vč.kování</t>
  </si>
  <si>
    <t>1549505737</t>
  </si>
  <si>
    <t>176</t>
  </si>
  <si>
    <t>R766000005</t>
  </si>
  <si>
    <t>Plast okno 810x1460mm vč.plast zesíleného profilu a kování</t>
  </si>
  <si>
    <t>303734095</t>
  </si>
  <si>
    <t>180</t>
  </si>
  <si>
    <t>998766202</t>
  </si>
  <si>
    <t>Přesun hmot pro konstrukce truhlářské stanovený procentní sazbou (%) z ceny vodorovná dopravní vzdálenost do 50 m v objektech výšky přes 6 do 12 m</t>
  </si>
  <si>
    <t>517276526</t>
  </si>
  <si>
    <t>https://podminky.urs.cz/item/CS_URS_2023_02/998766202</t>
  </si>
  <si>
    <t>181</t>
  </si>
  <si>
    <t>767165111</t>
  </si>
  <si>
    <t>Montáž zábradlí rovného madel z trubek nebo tenkostěnných profilů šroubováním</t>
  </si>
  <si>
    <t>-568894846</t>
  </si>
  <si>
    <t>https://podminky.urs.cz/item/CS_URS_2023_02/767165111</t>
  </si>
  <si>
    <t>madlo schodiště 2.np</t>
  </si>
  <si>
    <t>182</t>
  </si>
  <si>
    <t>R767000004</t>
  </si>
  <si>
    <t>Dodávka madla (zábradlí dle vyhlášky 368/2009 Sb.) včetně kotvících prvků</t>
  </si>
  <si>
    <t>862161699</t>
  </si>
  <si>
    <t>258</t>
  </si>
  <si>
    <t>767531111</t>
  </si>
  <si>
    <t>Montáž vstupních čisticích zón z rohoží kovových nebo plastových</t>
  </si>
  <si>
    <t>834318790</t>
  </si>
  <si>
    <t>https://podminky.urs.cz/item/CS_URS_2023_02/767531111</t>
  </si>
  <si>
    <t>1,5*1,5*2</t>
  </si>
  <si>
    <t>259</t>
  </si>
  <si>
    <t>R697000001</t>
  </si>
  <si>
    <t>rohož pryžový pásek + textiul š.27mmV=10mm Z08</t>
  </si>
  <si>
    <t>2076134438</t>
  </si>
  <si>
    <t>4,5</t>
  </si>
  <si>
    <t>4,5*1,1 'Přepočtené koeficientem množství</t>
  </si>
  <si>
    <t>256</t>
  </si>
  <si>
    <t>767531121</t>
  </si>
  <si>
    <t>Montáž vstupních čisticích zón z rohoží osazení rámu mosazného nebo hliníkového zapuštěného z L profilů</t>
  </si>
  <si>
    <t>-864895644</t>
  </si>
  <si>
    <t>https://podminky.urs.cz/item/CS_URS_2023_02/767531121</t>
  </si>
  <si>
    <t>1,5*4*2</t>
  </si>
  <si>
    <t>257</t>
  </si>
  <si>
    <t>69752160</t>
  </si>
  <si>
    <t>rám pro zapuštění profil L-13x30-Al</t>
  </si>
  <si>
    <t>1110979366</t>
  </si>
  <si>
    <t>12*1,1 'Přepočtené koeficientem množství</t>
  </si>
  <si>
    <t>187</t>
  </si>
  <si>
    <t>R767000005</t>
  </si>
  <si>
    <t>Montáž+dodávka mřížka větrací nerezová se síťovinou 250x200mm Z01</t>
  </si>
  <si>
    <t>-94574231</t>
  </si>
  <si>
    <t>192</t>
  </si>
  <si>
    <t>767893115</t>
  </si>
  <si>
    <t>Montáž stříšek nad venkovními vstupy z kovových profilů kotvených k nosné konstrukci pomocí závěsů, výplň ze skla rovná, šířky do 1,50 m</t>
  </si>
  <si>
    <t>-1840950651</t>
  </si>
  <si>
    <t>https://podminky.urs.cz/item/CS_URS_2023_02/767893115</t>
  </si>
  <si>
    <t>193</t>
  </si>
  <si>
    <t>R767000001</t>
  </si>
  <si>
    <t>stříška vchodová rovná, nerezové kování, výplň vrstvené bezpečnostní sklo 1300x1000mm Z07</t>
  </si>
  <si>
    <t>-2134631356</t>
  </si>
  <si>
    <t>194</t>
  </si>
  <si>
    <t>767995114</t>
  </si>
  <si>
    <t>Montáž ostatních atypických zámečnických konstrukcí hmotnosti přes 20 do 50 kg</t>
  </si>
  <si>
    <t>444309466</t>
  </si>
  <si>
    <t>https://podminky.urs.cz/item/CS_URS_2023_02/767995114</t>
  </si>
  <si>
    <t>16,295*1,831</t>
  </si>
  <si>
    <t>195</t>
  </si>
  <si>
    <t>13414001</t>
  </si>
  <si>
    <t>tyč ocelová čtvercová jakost S355J2 (11 503) 140x140mm</t>
  </si>
  <si>
    <t>1322888200</t>
  </si>
  <si>
    <t>29,836*1,05*0,001</t>
  </si>
  <si>
    <t>196</t>
  </si>
  <si>
    <t>767995115</t>
  </si>
  <si>
    <t>Montáž ostatních atypických zámečnických konstrukcí hmotnosti přes 50 do 100 kg</t>
  </si>
  <si>
    <t>21478505</t>
  </si>
  <si>
    <t>https://podminky.urs.cz/item/CS_URS_2023_02/767995115</t>
  </si>
  <si>
    <t>l pod stropem</t>
  </si>
  <si>
    <t>25,4*3,515</t>
  </si>
  <si>
    <t>197</t>
  </si>
  <si>
    <t>R767000002</t>
  </si>
  <si>
    <t>úhelník ocelový rovnostranný jakost S235JR (11 375) 140x140x12mm</t>
  </si>
  <si>
    <t>1538906082</t>
  </si>
  <si>
    <t>89,281*1,05*0,001</t>
  </si>
  <si>
    <t>188</t>
  </si>
  <si>
    <t>R767000003</t>
  </si>
  <si>
    <t>Montáž + Dodávka schodiště včetně zábradlí dle požadavku vyhlášky 398/2009 Sb. o tech.požadavcích zabezpečujících bezbariérové užívání staveb Z03</t>
  </si>
  <si>
    <t>392615976</t>
  </si>
  <si>
    <t>253</t>
  </si>
  <si>
    <t>R767000006</t>
  </si>
  <si>
    <t>Montáž + Dodávka zábradlí dle požadavku vyhlášky 398/2009 Sb. o tech.požadavcích zabezpečujících bezbariérové užívání staveb Z04</t>
  </si>
  <si>
    <t>-1894021366</t>
  </si>
  <si>
    <t>254</t>
  </si>
  <si>
    <t>R767000007</t>
  </si>
  <si>
    <t>Montáž + Dodávka zábradlí dle požadavku vyhlášky 398/2009 Sb. o tech.požadavcích zabezpečujících bezbariérové užívání staveb Z05</t>
  </si>
  <si>
    <t>-541918467</t>
  </si>
  <si>
    <t>255</t>
  </si>
  <si>
    <t>R767000008</t>
  </si>
  <si>
    <t>Montáž + Dodávka zábradlí dle požadavku vyhlášky 398/2009 Sb. o tech.požadavcích zabezpečujících bezbariérové užívání staveb Z06</t>
  </si>
  <si>
    <t>-763848498</t>
  </si>
  <si>
    <t>198</t>
  </si>
  <si>
    <t>998767202</t>
  </si>
  <si>
    <t>Přesun hmot pro zámečnické konstrukce stanovený procentní sazbou (%) z ceny vodorovná dopravní vzdálenost do 50 m v objektech výšky přes 6 do 12 m</t>
  </si>
  <si>
    <t>-1576631675</t>
  </si>
  <si>
    <t>https://podminky.urs.cz/item/CS_URS_2023_02/998767202</t>
  </si>
  <si>
    <t>199</t>
  </si>
  <si>
    <t>771121011</t>
  </si>
  <si>
    <t>Příprava podkladu před provedením dlažby nátěr penetrační na podlahu</t>
  </si>
  <si>
    <t>783047495</t>
  </si>
  <si>
    <t>https://podminky.urs.cz/item/CS_URS_2023_02/771121011</t>
  </si>
  <si>
    <t>17,98+27,06</t>
  </si>
  <si>
    <t>200</t>
  </si>
  <si>
    <t>771274124</t>
  </si>
  <si>
    <t>Montáž obkladů schodišť z dlaždic keramických lepených cementovým flexibilním lepidlem stupnic reliéfních nebo z dekorů, šířky přes 300 do 350 mm</t>
  </si>
  <si>
    <t>-1427654580</t>
  </si>
  <si>
    <t>https://podminky.urs.cz/item/CS_URS_2023_02/771274124</t>
  </si>
  <si>
    <t>2,278*3</t>
  </si>
  <si>
    <t>201</t>
  </si>
  <si>
    <t>59761330</t>
  </si>
  <si>
    <t>schodovka protiskluzná šířky 330x330mm</t>
  </si>
  <si>
    <t>680902183</t>
  </si>
  <si>
    <t>6,834*3,333 'Přepočtené koeficientem množství</t>
  </si>
  <si>
    <t>202</t>
  </si>
  <si>
    <t>771274241</t>
  </si>
  <si>
    <t>Montáž obkladů schodišť z dlaždic keramických lepených cementovým flexibilním lepidlem podstupnic reliéfních nebo z dekorů, výšky do 150 mm</t>
  </si>
  <si>
    <t>1167291520</t>
  </si>
  <si>
    <t>https://podminky.urs.cz/item/CS_URS_2023_02/771274241</t>
  </si>
  <si>
    <t>203</t>
  </si>
  <si>
    <t>771474113</t>
  </si>
  <si>
    <t>Montáž soklů z dlaždic keramických lepených cementovým flexibilním lepidlem rovných, výšky přes 90 do 120 mm</t>
  </si>
  <si>
    <t>-1823018200</t>
  </si>
  <si>
    <t>https://podminky.urs.cz/item/CS_URS_2023_02/771474113</t>
  </si>
  <si>
    <t>1.np před výtahem (komplet celá rampa) viz. hydroizol stěrka</t>
  </si>
  <si>
    <t>7,965*2-0,05-0,955+0,46*3-0,98+0,38*2-0,97+0,29*2+2,03-0,86</t>
  </si>
  <si>
    <t>2.NP KRČEK</t>
  </si>
  <si>
    <t>11,185*2-1,18-0,9-0,9+0,31*2+0,165*2+0,3*2+2,278+2,579</t>
  </si>
  <si>
    <t>204</t>
  </si>
  <si>
    <t>59761009</t>
  </si>
  <si>
    <t>sokl-dlažba keramická slinutá hladká do interiéru i exteriéru 600x95mm</t>
  </si>
  <si>
    <t>-791657911</t>
  </si>
  <si>
    <t>42,662</t>
  </si>
  <si>
    <t>42,662*1,837 'Přepočtené koeficientem množství</t>
  </si>
  <si>
    <t>206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</si>
  <si>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</si>
  <si>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</si>
  <si>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699363072</t>
  </si>
  <si>
    <t>https://podminky.urs.cz/item/CS_URS_2023_01/771574263</t>
  </si>
  <si>
    <t>17,98</t>
  </si>
  <si>
    <t>KRČEK</t>
  </si>
  <si>
    <t>26,13+0,31*0,98+0,165*0,98</t>
  </si>
  <si>
    <t>207</t>
  </si>
  <si>
    <t>59761409</t>
  </si>
  <si>
    <t>dlažba keramická slinutá protiskluzná do interiéru i exteriéru pro vysoké mechanické namáhání přes 9 do 12ks/m2</t>
  </si>
  <si>
    <t>-1302944977</t>
  </si>
  <si>
    <t>44,576</t>
  </si>
  <si>
    <t>44,576*1,1 'Přepočtené koeficientem množství</t>
  </si>
  <si>
    <t>205</t>
  </si>
  <si>
    <t>771591112</t>
  </si>
  <si>
    <t>Izolace podlahy pod dlažbu nátěrem nebo stěrkou ve dvou vrstvách</t>
  </si>
  <si>
    <t>238367280</t>
  </si>
  <si>
    <t>https://podminky.urs.cz/item/CS_URS_2023_02/771591112</t>
  </si>
  <si>
    <t>podlaha u schodiště</t>
  </si>
  <si>
    <t>0,1*(0,46*4+0,31*2+5,53+2,03-0,86+5,24+0,245+0,905+0,38*2+0,84)</t>
  </si>
  <si>
    <t>208</t>
  </si>
  <si>
    <t>998771102</t>
  </si>
  <si>
    <t>Přesun hmot pro podlahy z dlaždic stanovený z hmotnosti přesunovaného materiálu vodorovná dopravní vzdálenost do 50 m v objektech výšky přes 6 do 12 m</t>
  </si>
  <si>
    <t>1186101094</t>
  </si>
  <si>
    <t>https://podminky.urs.cz/item/CS_URS_2023_02/998771102</t>
  </si>
  <si>
    <t>783</t>
  </si>
  <si>
    <t>Dokončovací práce - nátěry</t>
  </si>
  <si>
    <t>209</t>
  </si>
  <si>
    <t>783223021</t>
  </si>
  <si>
    <t>Preventivní napouštěcí nátěr tesařských prvků proti dřevokazným houbám, hmyzu a plísním nezabudovaných do konstrukce dvojnásobný akrylátový</t>
  </si>
  <si>
    <t>-443925152</t>
  </si>
  <si>
    <t>https://podminky.urs.cz/item/CS_URS_2023_02/783223021</t>
  </si>
  <si>
    <t>28,35*2</t>
  </si>
  <si>
    <t>(0,14+0,18)*2*8,055</t>
  </si>
  <si>
    <t>(0,1+0,18)*2*(46+3,5)</t>
  </si>
  <si>
    <t>(0,1+0,14)*2*(2,51+2,24)</t>
  </si>
  <si>
    <t>(0,08+0,2)*2*(4,8+2,8)</t>
  </si>
  <si>
    <t>210</t>
  </si>
  <si>
    <t>783314201</t>
  </si>
  <si>
    <t>Základní antikorozní nátěr zámečnických konstrukcí jednonásobný syntetický standardní</t>
  </si>
  <si>
    <t>878602407</t>
  </si>
  <si>
    <t>https://podminky.urs.cz/item/CS_URS_2023_02/783314201</t>
  </si>
  <si>
    <t>jakl krov</t>
  </si>
  <si>
    <t>0,14*4*1,831</t>
  </si>
  <si>
    <t>0,14*4*3,515</t>
  </si>
  <si>
    <t>247</t>
  </si>
  <si>
    <t>783315101</t>
  </si>
  <si>
    <t>Mezinátěr zámečnických konstrukcí jednonásobný syntetický standardní</t>
  </si>
  <si>
    <t>-1392432823</t>
  </si>
  <si>
    <t>https://podminky.urs.cz/item/CS_URS_2023_02/783315101</t>
  </si>
  <si>
    <t>ZÁRUBNĚ</t>
  </si>
  <si>
    <t>0,25*(1,97*4+0,8+0,9)</t>
  </si>
  <si>
    <t>248</t>
  </si>
  <si>
    <t>783317101</t>
  </si>
  <si>
    <t>Krycí nátěr (email) zámečnických konstrukcí jednonásobný syntetický standardní</t>
  </si>
  <si>
    <t>-1431891838</t>
  </si>
  <si>
    <t>https://podminky.urs.cz/item/CS_URS_2023_02/783317101</t>
  </si>
  <si>
    <t>2,395</t>
  </si>
  <si>
    <t>235</t>
  </si>
  <si>
    <t>783901551</t>
  </si>
  <si>
    <t>Příprava podkladu betonových podlah před provedením nátěru omytím tlakovou vodou</t>
  </si>
  <si>
    <t>-1502164490</t>
  </si>
  <si>
    <t>https://podminky.urs.cz/item/CS_URS_2023_02/783901551</t>
  </si>
  <si>
    <t>37,11-17,98</t>
  </si>
  <si>
    <t>236</t>
  </si>
  <si>
    <t>783932171</t>
  </si>
  <si>
    <t>Vyrovnání podkladu betonových podlah celoplošně, tloušťky do 3 mm modifikovanou cementovou stěrkou</t>
  </si>
  <si>
    <t>1255600746</t>
  </si>
  <si>
    <t>https://podminky.urs.cz/item/CS_URS_2023_02/783932171</t>
  </si>
  <si>
    <t>19,13</t>
  </si>
  <si>
    <t>237</t>
  </si>
  <si>
    <t>783933151</t>
  </si>
  <si>
    <t>Penetrační nátěr betonových podlah hladkých (z pohledového nebo gletovaného betonu, stěrky apod.) epoxidový</t>
  </si>
  <si>
    <t>2054093854</t>
  </si>
  <si>
    <t>https://podminky.urs.cz/item/CS_URS_2023_02/783933151</t>
  </si>
  <si>
    <t>238</t>
  </si>
  <si>
    <t>783937163</t>
  </si>
  <si>
    <t>Krycí (uzavírací) nátěr betonových podlah dvojnásobný epoxidový rozpouštědlový</t>
  </si>
  <si>
    <t>-1780450113</t>
  </si>
  <si>
    <t>https://podminky.urs.cz/item/CS_URS_2023_02/783937163</t>
  </si>
  <si>
    <t>239</t>
  </si>
  <si>
    <t>783997151</t>
  </si>
  <si>
    <t>Krycí (uzavírací) nátěr betonových podlah Příplatek k cenám za protiskluznou vrstvu prosypem křemičitým pískem nebo skleněnými kuličkami</t>
  </si>
  <si>
    <t>-1293461729</t>
  </si>
  <si>
    <t>https://podminky.urs.cz/item/CS_URS_2023_02/783997151</t>
  </si>
  <si>
    <t>784</t>
  </si>
  <si>
    <t>Dokončovací práce - malby a tapety</t>
  </si>
  <si>
    <t>211</t>
  </si>
  <si>
    <t>784181101</t>
  </si>
  <si>
    <t>Penetrace podkladu jednonásobná základní akrylátová bezbarvá v místnostech výšky do 3,80 m</t>
  </si>
  <si>
    <t>-564122704</t>
  </si>
  <si>
    <t>https://podminky.urs.cz/item/CS_URS_2023_02/784181101</t>
  </si>
  <si>
    <t>3,4*2,5</t>
  </si>
  <si>
    <t>oprava malby v provozovně prádelny</t>
  </si>
  <si>
    <t>2,97*2,5</t>
  </si>
  <si>
    <t>2,278*11,185+0,245*2,669</t>
  </si>
  <si>
    <t>2,645*(11,185*2+0,245+2,278)-2,278*0,45-1,01*2+(-2,239*2,48+4)</t>
  </si>
  <si>
    <t>212</t>
  </si>
  <si>
    <t>784211101</t>
  </si>
  <si>
    <t>Malby z malířských směsí oděruvzdorných za mokra dvojnásobné, bílé za mokra oděruvzdorné výborně v místnostech výšky do 3,80 m</t>
  </si>
  <si>
    <t>1025554102</t>
  </si>
  <si>
    <t>https://podminky.urs.cz/item/CS_URS_2023_02/784211101</t>
  </si>
  <si>
    <t>103,302</t>
  </si>
  <si>
    <t>213</t>
  </si>
  <si>
    <t>784211151</t>
  </si>
  <si>
    <t>Malby z malířských směsí oděruvzdorných za mokra Příplatek k cenám dvojnásobných maleb za provádění barevné malby tónované tónovacími přípravky</t>
  </si>
  <si>
    <t>2005485238</t>
  </si>
  <si>
    <t>https://podminky.urs.cz/item/CS_URS_2023_02/784211151</t>
  </si>
  <si>
    <t>Práce a dodávky M</t>
  </si>
  <si>
    <t>214</t>
  </si>
  <si>
    <t>R100000001</t>
  </si>
  <si>
    <t>Montáž a dodávka trakčního lanového výtahu včetně UPS vč.zateplených dveří</t>
  </si>
  <si>
    <t>1385573664</t>
  </si>
  <si>
    <t>215</t>
  </si>
  <si>
    <t>R100000002</t>
  </si>
  <si>
    <t>Montáž a dodávka šikmé schodišťové plošiny včetně varovného osvětlení</t>
  </si>
  <si>
    <t>315724836</t>
  </si>
  <si>
    <t>2023-23-4 - ETAPA I (dotčené dotací) ZPEVNĚNÉ PLOCHY</t>
  </si>
  <si>
    <t xml:space="preserve">    5 - Komunikace pozemní</t>
  </si>
  <si>
    <t>856889572</t>
  </si>
  <si>
    <t>chodník</t>
  </si>
  <si>
    <t>595747012</t>
  </si>
  <si>
    <t>ZÁŘEZ CHODNÍČKU U VÝTAHU</t>
  </si>
  <si>
    <t>0,652*1,66+1,04*1,97</t>
  </si>
  <si>
    <t>CHODNÍ EXT.SCHODIŠTĚ</t>
  </si>
  <si>
    <t>1,13*2,06</t>
  </si>
  <si>
    <t>133212811</t>
  </si>
  <si>
    <t>Hloubení nezapažených šachet ručně v horninách třídy těžitelnosti I skupiny 3, půdorysná plocha výkopu do 4 m2</t>
  </si>
  <si>
    <t>498684586</t>
  </si>
  <si>
    <t>https://podminky.urs.cz/item/CS_URS_2023_02/133212811</t>
  </si>
  <si>
    <t>PATKY PRO KOTVENÍ ZÁBRADLÍ RAMPA</t>
  </si>
  <si>
    <t>0,3*0,5*(0,9-0,2)*9</t>
  </si>
  <si>
    <t>-794900741</t>
  </si>
  <si>
    <t>ORNICE ULOŽENA NA DEPONII NA POZEMKU STAVEBNÍKA</t>
  </si>
  <si>
    <t>20*0,2</t>
  </si>
  <si>
    <t>z deponie na stavbu</t>
  </si>
  <si>
    <t>42,49*0,2</t>
  </si>
  <si>
    <t>58525095</t>
  </si>
  <si>
    <t>5,459+0,945</t>
  </si>
  <si>
    <t>531266102</t>
  </si>
  <si>
    <t>6,404*22</t>
  </si>
  <si>
    <t>167111101</t>
  </si>
  <si>
    <t>Nakládání, skládání a překládání neulehlého výkopku nebo sypaniny ručně nakládání, z hornin třídy těžitelnosti I, skupiny 1 až 3</t>
  </si>
  <si>
    <t>-1267840490</t>
  </si>
  <si>
    <t>https://podminky.urs.cz/item/CS_URS_2023_02/167111101</t>
  </si>
  <si>
    <t>8,498</t>
  </si>
  <si>
    <t>-1910962003</t>
  </si>
  <si>
    <t>6,404*1,8</t>
  </si>
  <si>
    <t>483846780</t>
  </si>
  <si>
    <t>DEPONIE NA POZEMKU STAVEBNÍKA-ORNICE</t>
  </si>
  <si>
    <t>-1122835367</t>
  </si>
  <si>
    <t>SLOŽENÍ ZEMINY NA SKLÁDCE</t>
  </si>
  <si>
    <t>6,404</t>
  </si>
  <si>
    <t>181311103</t>
  </si>
  <si>
    <t>Rozprostření a urovnání ornice v rovině nebo ve svahu sklonu do 1:5 ručně při souvislé ploše, tl. vrstvy do 200 mm</t>
  </si>
  <si>
    <t>1315463319</t>
  </si>
  <si>
    <t>https://podminky.urs.cz/item/CS_URS_2023_02/181311103</t>
  </si>
  <si>
    <t>42,49</t>
  </si>
  <si>
    <t>181411131</t>
  </si>
  <si>
    <t>Založení trávníku na půdě předem připravené plochy do 1000 m2 výsevem včetně utažení parkového v rovině nebo na svahu do 1:5</t>
  </si>
  <si>
    <t>-124973174</t>
  </si>
  <si>
    <t>https://podminky.urs.cz/item/CS_URS_2023_02/181411131</t>
  </si>
  <si>
    <t>00572410</t>
  </si>
  <si>
    <t>osivo směs travní parková</t>
  </si>
  <si>
    <t>-1978154564</t>
  </si>
  <si>
    <t>42,49*0,02 'Přepočtené koeficientem množství</t>
  </si>
  <si>
    <t>275313711</t>
  </si>
  <si>
    <t>Základy z betonu prostého patky a bloky z betonu kamenem neprokládaného tř. C 20/25</t>
  </si>
  <si>
    <t>1596732934</t>
  </si>
  <si>
    <t>https://podminky.urs.cz/item/CS_URS_2023_02/275313711</t>
  </si>
  <si>
    <t>PATKY PRO ZÁBRADLÍ CHODNÍČEK</t>
  </si>
  <si>
    <t>0,3*0,5*0,9*9</t>
  </si>
  <si>
    <t>275351121</t>
  </si>
  <si>
    <t>Bednění základů patek zřízení</t>
  </si>
  <si>
    <t>-2040279524</t>
  </si>
  <si>
    <t>https://podminky.urs.cz/item/CS_URS_2023_02/275351121</t>
  </si>
  <si>
    <t>PATKY ZÁBRADLÍ CHODNÍČEK</t>
  </si>
  <si>
    <t>0,2*(0,3*2+0,5*2)*9</t>
  </si>
  <si>
    <t>275351122</t>
  </si>
  <si>
    <t>Bednění základů patek odstranění</t>
  </si>
  <si>
    <t>-400725087</t>
  </si>
  <si>
    <t>https://podminky.urs.cz/item/CS_URS_2023_02/275351122</t>
  </si>
  <si>
    <t>2,88</t>
  </si>
  <si>
    <t>339921111</t>
  </si>
  <si>
    <t>Osazování palisád betonových jednotlivých se zabetonováním výšky palisády do 500 mm</t>
  </si>
  <si>
    <t>1770079323</t>
  </si>
  <si>
    <t>https://podminky.urs.cz/item/CS_URS_2023_02/339921111</t>
  </si>
  <si>
    <t>31+16</t>
  </si>
  <si>
    <t>R592000001</t>
  </si>
  <si>
    <t>palisáda betonová tyčová hranatá barevná 160x160x400mm</t>
  </si>
  <si>
    <t>1514318187</t>
  </si>
  <si>
    <t>339921112</t>
  </si>
  <si>
    <t>Osazování palisád betonových jednotlivých se zabetonováním výšky palisády přes 500 do 1000 mm</t>
  </si>
  <si>
    <t>-1629310315</t>
  </si>
  <si>
    <t>https://podminky.urs.cz/item/CS_URS_2023_02/339921112</t>
  </si>
  <si>
    <t>5+3+10+18+12</t>
  </si>
  <si>
    <t>R592000002</t>
  </si>
  <si>
    <t>palisáda betonová tyčová hranatá barevná 160x160x600mm</t>
  </si>
  <si>
    <t>-1149445634</t>
  </si>
  <si>
    <t>5+12</t>
  </si>
  <si>
    <t>R592000003</t>
  </si>
  <si>
    <t>palisáda betonová tyčová hranatá barevná 160x160x1000mm</t>
  </si>
  <si>
    <t>1248780963</t>
  </si>
  <si>
    <t>3+10+18</t>
  </si>
  <si>
    <t>Komunikace pozemní</t>
  </si>
  <si>
    <t>564710001</t>
  </si>
  <si>
    <t>Podklad nebo kryt z kameniva hrubého drceného vel. 8-16 mm s rozprostřením a zhutněním plochy jednotlivě do 100 m2, po zhutnění tl. 50 mm</t>
  </si>
  <si>
    <t>1027046772</t>
  </si>
  <si>
    <t>https://podminky.urs.cz/item/CS_URS_2023_02/564710001</t>
  </si>
  <si>
    <t>564731101</t>
  </si>
  <si>
    <t>Podklad nebo kryt z kameniva hrubého drceného vel. 32-63 mm s rozprostřením a zhutněním plochy jednotlivě do 100 m2, po zhutnění tl. 100 mm</t>
  </si>
  <si>
    <t>991771440</t>
  </si>
  <si>
    <t>https://podminky.urs.cz/item/CS_URS_2023_02/564731101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</si>
  <si>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</si>
  <si>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</si>
  <si>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1341702176</t>
  </si>
  <si>
    <t>https://podminky.urs.cz/item/CS_URS_2023_02/596211110</t>
  </si>
  <si>
    <t>24,05</t>
  </si>
  <si>
    <t>59245012</t>
  </si>
  <si>
    <t>dlažba zámková tvaru I 200x165x60mm barevná</t>
  </si>
  <si>
    <t>-1889426010</t>
  </si>
  <si>
    <t>24,05*1,03 'Přepočtené koeficientem množství</t>
  </si>
  <si>
    <t>953961114</t>
  </si>
  <si>
    <t>Kotvy chemické s vyvrtáním otvoru do betonu, železobetonu nebo tvrdého kamene tmel, velikost M 16, hloubka 125 mm</t>
  </si>
  <si>
    <t>2005951716</t>
  </si>
  <si>
    <t>https://podminky.urs.cz/item/CS_URS_2023_02/953961114</t>
  </si>
  <si>
    <t>KOTVENÍ ZÁBRADLÍ</t>
  </si>
  <si>
    <t>4*9+4*4+8</t>
  </si>
  <si>
    <t>998223011</t>
  </si>
  <si>
    <t>Přesun hmot pro pozemní komunikace s krytem dlážděným dopravní vzdálenost do 200 m jakékoliv délky objektu</t>
  </si>
  <si>
    <t>1510783431</t>
  </si>
  <si>
    <t>https://podminky.urs.cz/item/CS_URS_2023_02/998223011</t>
  </si>
  <si>
    <t>767163221</t>
  </si>
  <si>
    <t>Montáž kompletního kovového zábradlí přímého z dílců na schodišti kotveného do betonu</t>
  </si>
  <si>
    <t>490871234</t>
  </si>
  <si>
    <t>https://podminky.urs.cz/item/CS_URS_2023_02/767163221</t>
  </si>
  <si>
    <t>2,6+2,54+1,65+4,055+2,338+1,91+3,256</t>
  </si>
  <si>
    <t>R553000001</t>
  </si>
  <si>
    <t>zábradlí chodník dle požadavku vyhlášky 398/2009 Sb. o tech.požadavcích zabezpečujících bezbariérové užívání staveb
povrchová úprava žárovým zinkováním</t>
  </si>
  <si>
    <t>1885440222</t>
  </si>
  <si>
    <t>Žárové zinkování</t>
  </si>
  <si>
    <t>3427309</t>
  </si>
  <si>
    <t>zábradlí schodiště</t>
  </si>
  <si>
    <t>d48/3</t>
  </si>
  <si>
    <t>(2,6*2+1,91*2+(4,055+2,338)*2+(2,54+1,65)*2+(0,24+3,256)*2)*(20,14/6,05)</t>
  </si>
  <si>
    <t>(0,133+0,081+0,355+0,113+0,315+0,075)*(20,14/6,05)*4</t>
  </si>
  <si>
    <t>(0,133+0,292+0,151+0,705)*(20,14/6,05)*9</t>
  </si>
  <si>
    <t>d40/3</t>
  </si>
  <si>
    <t>2,74*(3,895+2,33+1,855+0,235)*4</t>
  </si>
  <si>
    <t>d20/2</t>
  </si>
  <si>
    <t>0,89*17*0,55</t>
  </si>
  <si>
    <t>plotna</t>
  </si>
  <si>
    <t>(0,2*0,2)*41,25*13</t>
  </si>
  <si>
    <t>998767201</t>
  </si>
  <si>
    <t>Přesun hmot pro zámečnické konstrukce stanovený procentní sazbou (%) z ceny vodorovná dopravní vzdálenost do 50 m v objektech výšky do 6 m</t>
  </si>
  <si>
    <t>1032430913</t>
  </si>
  <si>
    <t>https://podminky.urs.cz/item/CS_URS_2023_02/998767201</t>
  </si>
  <si>
    <t>2023-23-5 - ETAPA I (dotčené dotací) ELEKTRO</t>
  </si>
  <si>
    <t>Ing. Jiří Jecelín</t>
  </si>
  <si>
    <t>62010093</t>
  </si>
  <si>
    <t>Petr Odnoha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</si>
  <si>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</si>
  <si>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</si>
  <si>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</si>
  <si>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21-M - Elektromontáže</t>
  </si>
  <si>
    <t xml:space="preserve">    46-M - Zemní práce při extr.mont.pracích</t>
  </si>
  <si>
    <t>735</t>
  </si>
  <si>
    <t>Ústřední vytápění - otopná tělesa</t>
  </si>
  <si>
    <t>735419115</t>
  </si>
  <si>
    <t>Konvektory montáž konvektorů s osazením na hmoždinky, stavební délky do 1600 mm</t>
  </si>
  <si>
    <t>soubor</t>
  </si>
  <si>
    <t>-586895932</t>
  </si>
  <si>
    <t>https://podminky.urs.cz/item/CS_URS_2023_01/735419115</t>
  </si>
  <si>
    <t>184</t>
  </si>
  <si>
    <t>R500197018</t>
  </si>
  <si>
    <t>Konvektor přímotopný elektrický 1 500 W, IP20, s vestavěným termostatem</t>
  </si>
  <si>
    <t>478496856</t>
  </si>
  <si>
    <t>R500197019</t>
  </si>
  <si>
    <t>1202223612</t>
  </si>
  <si>
    <t>741</t>
  </si>
  <si>
    <t>Elektroinstalace - silnoproud</t>
  </si>
  <si>
    <t>741110062</t>
  </si>
  <si>
    <t>Montáž trubek elektroinstalačních s nasunutím nebo našroubováním do krabic plastových ohebných, uložených pod omítku, vnější Ø přes 23 do 35 mm</t>
  </si>
  <si>
    <t>-192619953</t>
  </si>
  <si>
    <t>https://podminky.urs.cz/item/CS_URS_2023_01/741110062</t>
  </si>
  <si>
    <t>34571073</t>
  </si>
  <si>
    <t>trubka elektroinstalační ohebná z PVC (EN) 2325</t>
  </si>
  <si>
    <t>1631786555</t>
  </si>
  <si>
    <t>741112061</t>
  </si>
  <si>
    <t>Montáž krabic elektroinstalačních bez napojení na trubky a lišty, demontáže a montáže víčka a přístroje přístrojových zapuštěných plastových kruhových</t>
  </si>
  <si>
    <t>762057672</t>
  </si>
  <si>
    <t>https://podminky.urs.cz/item/CS_URS_2023_01/741112061</t>
  </si>
  <si>
    <t>34571451</t>
  </si>
  <si>
    <t>krabice pod omítku PVC přístrojová kruhová D 70mm hluboká</t>
  </si>
  <si>
    <t>-1785331151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</si>
  <si>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</si>
  <si>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</si>
  <si>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-2003251887</t>
  </si>
  <si>
    <t>https://podminky.urs.cz/item/CS_URS_2023_01/741112101</t>
  </si>
  <si>
    <t>34571521</t>
  </si>
  <si>
    <t>krabice pod omítku PVC odbočná kruhová D 70mm s víčkem a svorkovnicí</t>
  </si>
  <si>
    <t>946350508</t>
  </si>
  <si>
    <t>741120001</t>
  </si>
  <si>
    <t>Montáž vodičů izolovaných měděných bez ukončení uložených pod omítku plných a laněných (např. CY), průřezu žíly 0,35 až 6 mm2</t>
  </si>
  <si>
    <t>1059248277</t>
  </si>
  <si>
    <t>https://podminky.urs.cz/item/CS_URS_2023_01/741120001</t>
  </si>
  <si>
    <t>34141027</t>
  </si>
  <si>
    <t>vodič propojovací flexibilní jádro Cu lanované izolace PVC 450/750V (H07V-K) 1x6mm2</t>
  </si>
  <si>
    <t>1838314353</t>
  </si>
  <si>
    <t>741120501</t>
  </si>
  <si>
    <t>Montáž šňůr měděných bez ukončení uložených volně lehkých a středních (např. CGSG), počtu žil do 7</t>
  </si>
  <si>
    <t>-612299220</t>
  </si>
  <si>
    <t>https://podminky.urs.cz/item/CS_URS_2023_01/741120501</t>
  </si>
  <si>
    <t>34143274</t>
  </si>
  <si>
    <t>kabel ovládací flexibilní jádro Cu lanované izolace PVC plášť PVC 300/500V (CMSM) 3x1,50mm2</t>
  </si>
  <si>
    <t>488477722</t>
  </si>
  <si>
    <t>R13429</t>
  </si>
  <si>
    <t>kabel jádro Cu lanované izolace PVC plášť PVC 300/500V 3x6,00mm2</t>
  </si>
  <si>
    <t>-117697855</t>
  </si>
  <si>
    <t>34143308</t>
  </si>
  <si>
    <t>kabel ovládací flexibilní jádro Cu lanované izolace PVC plášť PVC 300/500V (CMSM) 5x2,50mm2</t>
  </si>
  <si>
    <t>1285400852</t>
  </si>
  <si>
    <t>741122015</t>
  </si>
  <si>
    <t>Montáž kabelů měděných bez ukončení uložených pod omítku plných kulatých (např. CYKY), počtu a průřezu žil 3x1,5 mm2</t>
  </si>
  <si>
    <t>-77532393</t>
  </si>
  <si>
    <t>https://podminky.urs.cz/item/CS_URS_2023_01/741122015</t>
  </si>
  <si>
    <t>34111030</t>
  </si>
  <si>
    <t>kabel instalační jádro Cu plné izolace PVC plášť PVC 450/750V (CYKY) 3x1,5mm2</t>
  </si>
  <si>
    <t>-1950143113</t>
  </si>
  <si>
    <t>741122016</t>
  </si>
  <si>
    <t>Montáž kabelů měděných bez ukončení uložených pod omítku plných kulatých (např. CYKY), počtu a průřezu žil 3x2,5 až 6 mm2</t>
  </si>
  <si>
    <t>1477657659</t>
  </si>
  <si>
    <t>https://podminky.urs.cz/item/CS_URS_2023_01/741122016</t>
  </si>
  <si>
    <t>34111036</t>
  </si>
  <si>
    <t>kabel instalační jádro Cu plné izolace PVC plášť PVC 450/750V (CYKY) 3x2,5mm2</t>
  </si>
  <si>
    <t>-105010216</t>
  </si>
  <si>
    <t>34111048</t>
  </si>
  <si>
    <t>kabel instalační jádro Cu plné izolace PVC plášť PVC 450/750V (CYKY) 3x6mm2</t>
  </si>
  <si>
    <t>1593960770</t>
  </si>
  <si>
    <t>741122032</t>
  </si>
  <si>
    <t>Montáž kabelů měděných bez ukončení uložených pod omítku plných kulatých (např. CYKY), počtu a průřezu žil 5x4 až 6 mm2</t>
  </si>
  <si>
    <t>-1093606645</t>
  </si>
  <si>
    <t>https://podminky.urs.cz/item/CS_URS_2023_01/741122032</t>
  </si>
  <si>
    <t>34111098</t>
  </si>
  <si>
    <t>kabel instalační jádro Cu plné izolace PVC plášť PVC 450/750V (CYKY) 5x4mm2</t>
  </si>
  <si>
    <t>-1019894065</t>
  </si>
  <si>
    <t>34111368</t>
  </si>
  <si>
    <t>kabel silový oheň retardující bezhalogenový s funkční schopností při požáru 180min a P60-R třída reakce na oheň B2cas1d0 jádro Cu 0,6/1kV (1-CXKH-V) 5x4mm2</t>
  </si>
  <si>
    <t>-1224820767</t>
  </si>
  <si>
    <t>741311865</t>
  </si>
  <si>
    <t>Demontáž spínačů bez zachování funkčnosti (do suti) polozapuštěných nebo zapuštěných, pro prostředí normální do 10 A, připojení bezšroubové přes 2 svorky do 4 svorek</t>
  </si>
  <si>
    <t>-909738436</t>
  </si>
  <si>
    <t>https://podminky.urs.cz/item/CS_URS_2023_01/741311865</t>
  </si>
  <si>
    <t>741371841</t>
  </si>
  <si>
    <t>Demontáž svítidel bez zachování funkčnosti (do suti) interiérových se standardní paticí (E27, T5, GU10) nebo integrovaným zdrojem LED přisazených, ploše stropních do 0,09 m2</t>
  </si>
  <si>
    <t>1680313034</t>
  </si>
  <si>
    <t>https://podminky.urs.cz/item/CS_URS_2023_01/741371841</t>
  </si>
  <si>
    <t>741371901</t>
  </si>
  <si>
    <t>Demontáž svítidel bez zachování funkčnosti (do suti) exteriérových s integrovaným zdrojem LED přisazených stropních</t>
  </si>
  <si>
    <t>1040175419</t>
  </si>
  <si>
    <t>https://podminky.urs.cz/item/CS_URS_2023_01/741371901</t>
  </si>
  <si>
    <t>741421811</t>
  </si>
  <si>
    <t>Demontáž hromosvodného vedení bez zachování funkčnosti svodových drátů nebo lan kolmého svodu, průměru do 8 mm</t>
  </si>
  <si>
    <t>-809205269</t>
  </si>
  <si>
    <t>https://podminky.urs.cz/item/CS_URS_2023_01/741421811</t>
  </si>
  <si>
    <t>741421873</t>
  </si>
  <si>
    <t>Demontáž hromosvodného vedení doplňků ochranných úhelníků, délky přes 1,4 m</t>
  </si>
  <si>
    <t>-511444429</t>
  </si>
  <si>
    <t>https://podminky.urs.cz/item/CS_URS_2023_01/741421873</t>
  </si>
  <si>
    <t>R741122215</t>
  </si>
  <si>
    <t>Montáž kabel Cu plný kulatý žíla 3x50 až 70 mm2 uložený volně (např. CYKY) - rezervní položka - bude upřesněna a potvrzena po provedení výkopových prací pro základ výtahu</t>
  </si>
  <si>
    <t>-1346181042</t>
  </si>
  <si>
    <t>R13093</t>
  </si>
  <si>
    <t>kabel silový jádro Cu izolace PVC plášť PVC 0,6/1kV (1-CYKY) 3x70mm2 - rezervní položka - bude upřesněna a potvrzena po provedení výkopových prací pro základ výtahu</t>
  </si>
  <si>
    <t>170895896</t>
  </si>
  <si>
    <t>30*1,15 'Přepočtené koeficientem množství</t>
  </si>
  <si>
    <t>741123233</t>
  </si>
  <si>
    <t>Montáž kabelů hliníkových bez ukončení uložených volně plných nebo laněných kulatých (např. AYKY) počtu a průřezu žil 3x150+70 až 240+120 mm2</t>
  </si>
  <si>
    <t>-330721508</t>
  </si>
  <si>
    <t>https://podminky.urs.cz/item/CS_URS_2023_01/741123233</t>
  </si>
  <si>
    <t>34113241</t>
  </si>
  <si>
    <t>kabel silový jádro Al izolace PVC plášť PVC 0,6/1kV (1-AYKY) 3x240+120mm2</t>
  </si>
  <si>
    <t>934651920</t>
  </si>
  <si>
    <t>60*1,15 'Přepočtené koeficientem množství</t>
  </si>
  <si>
    <t>741124733</t>
  </si>
  <si>
    <t>Montáž kabelů měděných ovládacích bez ukončení uložených pevně stíněných ovládacích s plným jádrem (např. JYTY) počtu a průměru žil 2 až 19x1 mm2</t>
  </si>
  <si>
    <t>1086832997</t>
  </si>
  <si>
    <t>https://podminky.urs.cz/item/CS_URS_2023_01/741124733</t>
  </si>
  <si>
    <t>34113151</t>
  </si>
  <si>
    <t>kabel ovládací průmyslový stíněný laminovanou Al fólií s příložným Cu drátem jádro Cu plné izolace PVC plášť PVC 250V (JYTY) 7x1,00mm2</t>
  </si>
  <si>
    <t>531864866</t>
  </si>
  <si>
    <t>741130001</t>
  </si>
  <si>
    <t>Ukončení vodičů izolovaných s označením a zapojením v rozváděči nebo na přístroji, průřezu žíly do 2,5 mm2</t>
  </si>
  <si>
    <t>430741066</t>
  </si>
  <si>
    <t>https://podminky.urs.cz/item/CS_URS_2023_01/741130001</t>
  </si>
  <si>
    <t>741130003</t>
  </si>
  <si>
    <t>Ukončení vodičů izolovaných s označením a zapojením v rozváděči nebo na přístroji, průřezu žíly do 4 mm2</t>
  </si>
  <si>
    <t>103923046</t>
  </si>
  <si>
    <t>https://podminky.urs.cz/item/CS_URS_2023_01/741130003</t>
  </si>
  <si>
    <t>741130007</t>
  </si>
  <si>
    <t>Ukončení vodičů izolovaných s označením a zapojením v rozváděči nebo na přístroji, průřezu žíly do 25 mm2</t>
  </si>
  <si>
    <t>-864062888</t>
  </si>
  <si>
    <t>https://podminky.urs.cz/item/CS_URS_2023_01/741130007</t>
  </si>
  <si>
    <t>741130017</t>
  </si>
  <si>
    <t>Ukončení vodičů izolovaných s označením a zapojením v rozváděči nebo na přístroji, průřezu žíly do 240 mm2</t>
  </si>
  <si>
    <t>-924559390</t>
  </si>
  <si>
    <t>https://podminky.urs.cz/item/CS_URS_2023_01/741130017</t>
  </si>
  <si>
    <t>741130021</t>
  </si>
  <si>
    <t>Ukončení vodičů izolovaných s označením a zapojením na svorkovnici s otevřením a uzavřením krytu, průřezu žíly do 2,5 mm2</t>
  </si>
  <si>
    <t>-858767455</t>
  </si>
  <si>
    <t>https://podminky.urs.cz/item/CS_URS_2023_01/741130021</t>
  </si>
  <si>
    <t>741130115</t>
  </si>
  <si>
    <t>Ukončení šňůr se zapojením počtu a průřezu žil 3x0,35 až 4 mm2</t>
  </si>
  <si>
    <t>901703258</t>
  </si>
  <si>
    <t>https://podminky.urs.cz/item/CS_URS_2023_01/741130115</t>
  </si>
  <si>
    <t>741130144</t>
  </si>
  <si>
    <t>Ukončení šňůr se zapojením počtu a průřezu žil 5x0,5 až 4 mm2</t>
  </si>
  <si>
    <t>-527743759</t>
  </si>
  <si>
    <t>https://podminky.urs.cz/item/CS_URS_2023_01/741130144</t>
  </si>
  <si>
    <t>741136005</t>
  </si>
  <si>
    <t>Propojení kabelů nebo vodičů spojkou venkovní teplem smršťovací kabelů celoplastových, počtu a průřezu žil 3x185+95 až 240+120 mm2</t>
  </si>
  <si>
    <t>-613216523</t>
  </si>
  <si>
    <t>https://podminky.urs.cz/item/CS_URS_2023_01/741136005</t>
  </si>
  <si>
    <t>35436026</t>
  </si>
  <si>
    <t>spojka kabelová smršťovaná přímé do 1kV 91ah-25s 4x95-300mm</t>
  </si>
  <si>
    <t>904923176</t>
  </si>
  <si>
    <t>741210001</t>
  </si>
  <si>
    <t>Montáž rozvodnic oceloplechových nebo plastových bez zapojení vodičů běžných, hmotnosti do 20 kg</t>
  </si>
  <si>
    <t>-2020582050</t>
  </si>
  <si>
    <t>https://podminky.urs.cz/item/CS_URS_2023_01/741210001</t>
  </si>
  <si>
    <t>741310412</t>
  </si>
  <si>
    <t>Montáž spínačů tří nebo čtyřpólových nástěnných se zapojením vodičů, pro prostředí venkovní nebo mokré do 25 A</t>
  </si>
  <si>
    <t>-1545942452</t>
  </si>
  <si>
    <t>https://podminky.urs.cz/item/CS_URS_2023_01/741310412</t>
  </si>
  <si>
    <t>183</t>
  </si>
  <si>
    <t>34535110</t>
  </si>
  <si>
    <t>spínač nástěnný trojpólový v krytu IP65 25A</t>
  </si>
  <si>
    <t>748032431</t>
  </si>
  <si>
    <t>741410021</t>
  </si>
  <si>
    <t>Montáž uzemňovacího vedení s upevněním, propojením a připojením pomocí svorek v zemi s izolací spojů pásku průřezu do 120 mm2 v městské zástavbě</t>
  </si>
  <si>
    <t>1823213649</t>
  </si>
  <si>
    <t>https://podminky.urs.cz/item/CS_URS_2023_01/741410021</t>
  </si>
  <si>
    <t>741410041</t>
  </si>
  <si>
    <t>Montáž uzemňovacího vedení s upevněním, propojením a připojením pomocí svorek v zemi s izolací spojů drátu nebo lana Ø do 10 mm v městské zástavbě</t>
  </si>
  <si>
    <t>1575284361</t>
  </si>
  <si>
    <t>https://podminky.urs.cz/item/CS_URS_2023_01/741410041</t>
  </si>
  <si>
    <t>189</t>
  </si>
  <si>
    <t>741420001</t>
  </si>
  <si>
    <t>Montáž hromosvodného vedení svodových drátů nebo lan s podpěrami, Ø do 10 mm</t>
  </si>
  <si>
    <t>1301152900</t>
  </si>
  <si>
    <t>https://podminky.urs.cz/item/CS_URS_2023_01/741420001</t>
  </si>
  <si>
    <t>190</t>
  </si>
  <si>
    <t>741420021</t>
  </si>
  <si>
    <t>Montáž hromosvodného vedení svorek se 2 šrouby</t>
  </si>
  <si>
    <t>-561156282</t>
  </si>
  <si>
    <t>https://podminky.urs.cz/item/CS_URS_2023_01/741420021</t>
  </si>
  <si>
    <t>191</t>
  </si>
  <si>
    <t>741420051</t>
  </si>
  <si>
    <t>Montáž hromosvodného vedení ochranných prvků úhelníků nebo trubek s držáky do zdiva</t>
  </si>
  <si>
    <t>1122819091</t>
  </si>
  <si>
    <t>https://podminky.urs.cz/item/CS_URS_2023_01/741420051</t>
  </si>
  <si>
    <t>R741136003</t>
  </si>
  <si>
    <t>Propojení kabel celoplastový spojkou venkovní smršťovací do 1 kV 4x50-70 mm2 - rezervní položka - bude upřesněna a potvrzena po provedení výkopových prací pro základ výtahu</t>
  </si>
  <si>
    <t>22115701</t>
  </si>
  <si>
    <t>R36031</t>
  </si>
  <si>
    <t>spojka kabelová smršťovaná přímá do 1kV 91ahsc-95 3-4ž.x50-95mm- rezervní položka - bude upřesněna a potvrzena po provedení výkopových prací pro základ výtahu</t>
  </si>
  <si>
    <t>737412661</t>
  </si>
  <si>
    <t>35441072</t>
  </si>
  <si>
    <t>drát D 8mm FeZn pro hromosvod</t>
  </si>
  <si>
    <t>-1640733084</t>
  </si>
  <si>
    <t>35441849</t>
  </si>
  <si>
    <t>držák jímače a ochranné trubky - 200mm, FeZn</t>
  </si>
  <si>
    <t>1139614473</t>
  </si>
  <si>
    <t>35441836</t>
  </si>
  <si>
    <t>držák ochranného úhelníku do zdiva, FeZn</t>
  </si>
  <si>
    <t>1403384814</t>
  </si>
  <si>
    <t>185</t>
  </si>
  <si>
    <t>35441831</t>
  </si>
  <si>
    <t>úhelník ochranný na ochranu svodu - 2000mm, FeZn</t>
  </si>
  <si>
    <t>-44170297</t>
  </si>
  <si>
    <t>35441415</t>
  </si>
  <si>
    <t>podpěra vedení FeZn do zdiva 150mm</t>
  </si>
  <si>
    <t>76718450</t>
  </si>
  <si>
    <t>35441560</t>
  </si>
  <si>
    <t>podpěra vedení FeZn na plechovou krytinu 110mm</t>
  </si>
  <si>
    <t>1160016147</t>
  </si>
  <si>
    <t>35441895</t>
  </si>
  <si>
    <t>svorka připojovací k připojení kovových částí</t>
  </si>
  <si>
    <t>-182115585</t>
  </si>
  <si>
    <t>35441885</t>
  </si>
  <si>
    <t>svorka spojovací pro lano D 8-10mm</t>
  </si>
  <si>
    <t>966110689</t>
  </si>
  <si>
    <t>35431027</t>
  </si>
  <si>
    <t>svorka uzemnění FeZn křížová diagonální</t>
  </si>
  <si>
    <t>-224337057</t>
  </si>
  <si>
    <t>35431015</t>
  </si>
  <si>
    <t>svorka uzemnění FeZn zkušební, spoj hromosvod/uzemnění</t>
  </si>
  <si>
    <t>-240048137</t>
  </si>
  <si>
    <t>35441073</t>
  </si>
  <si>
    <t>drát D 10mm FeZn</t>
  </si>
  <si>
    <t>-918286762</t>
  </si>
  <si>
    <t>186</t>
  </si>
  <si>
    <t>35442062</t>
  </si>
  <si>
    <t>pás zemnící 30x4mm FeZn</t>
  </si>
  <si>
    <t>1485258300</t>
  </si>
  <si>
    <t>741440031</t>
  </si>
  <si>
    <t>Montáž zemnicích desek a tyčí s připojením na svodové nebo uzemňovací vedení bez příslušenství tyčí, délky do 2 m</t>
  </si>
  <si>
    <t>-1870994678</t>
  </si>
  <si>
    <t>https://podminky.urs.cz/item/CS_URS_2023_01/741440031</t>
  </si>
  <si>
    <t>35442128</t>
  </si>
  <si>
    <t>tyč zemnící 2 m FeZn se svorkou</t>
  </si>
  <si>
    <t>-1740151101</t>
  </si>
  <si>
    <t>741910361</t>
  </si>
  <si>
    <t>Montáž roštů a lávek pro volné i pevné uložení kabelů bez podkladových desek a osazení úchytných prvků atypických, bez stojiny a výložníků ostatních se zhotovením, šířky do 200 mm</t>
  </si>
  <si>
    <t>362482133</t>
  </si>
  <si>
    <t>https://podminky.urs.cz/item/CS_URS_2023_01/741910361</t>
  </si>
  <si>
    <t>1168559</t>
  </si>
  <si>
    <t>KABELOVY ZLAB 60X200MM SE ZACHOVÁNÍM FUNKCE PŘI POŽÁRU vč poděr, spojek, tvarovek a víka</t>
  </si>
  <si>
    <t>-186081789</t>
  </si>
  <si>
    <t>741910414</t>
  </si>
  <si>
    <t>Montáž žlabů bez stojiny a výložníků kovových s podpěrkami a příslušenstvím bez víka, šířky do 250 mm</t>
  </si>
  <si>
    <t>-1024580229</t>
  </si>
  <si>
    <t>https://podminky.urs.cz/item/CS_URS_2023_01/741910414</t>
  </si>
  <si>
    <t>741910421</t>
  </si>
  <si>
    <t>Montáž žlabů bez stojiny a výložníků kovových s podpěrkami a příslušenstvím uzavření víkem</t>
  </si>
  <si>
    <t>135991720</t>
  </si>
  <si>
    <t>https://podminky.urs.cz/item/CS_URS_2023_01/741910421</t>
  </si>
  <si>
    <t>R1154113</t>
  </si>
  <si>
    <t>KABELOVY ZLAB 2M ZINKOVANÝ 100X250X1.25-vč poděr, spojek, tvarovek a víka</t>
  </si>
  <si>
    <t>1674601774</t>
  </si>
  <si>
    <t>R41210000</t>
  </si>
  <si>
    <t>Úprava zapojení + doplnění hl. rozvaděče do 300 kg</t>
  </si>
  <si>
    <t>-1010310354</t>
  </si>
  <si>
    <t>RMAT0002</t>
  </si>
  <si>
    <t>rozvodnice RH úprava - dle schema zapojení výkres D.1.4.el-1.1</t>
  </si>
  <si>
    <t>-1729483278</t>
  </si>
  <si>
    <t>741311004</t>
  </si>
  <si>
    <t>Montáž spínačů speciálních se zapojením vodičů čidla pohybu nástěnného</t>
  </si>
  <si>
    <t>477099954</t>
  </si>
  <si>
    <t>https://podminky.urs.cz/item/CS_URS_2023_01/741311004</t>
  </si>
  <si>
    <t>R61016</t>
  </si>
  <si>
    <t>detektor pohybu stropní 360°, IP44</t>
  </si>
  <si>
    <t>-2008134110</t>
  </si>
  <si>
    <t>R61017</t>
  </si>
  <si>
    <t>detektor pohybu stropní 360°, IP20</t>
  </si>
  <si>
    <t>1328484977</t>
  </si>
  <si>
    <t>741372062</t>
  </si>
  <si>
    <t>Montáž svítidel s integrovaným zdrojem LED se zapojením vodičů interiérových přisazených stropních hranatých nebo kruhových, plochy přes 0,09 do 0,36 m2</t>
  </si>
  <si>
    <t>-1616108020</t>
  </si>
  <si>
    <t>https://podminky.urs.cz/item/CS_URS_2023_01/741372062</t>
  </si>
  <si>
    <t>R25003</t>
  </si>
  <si>
    <t>SVÍTIDLO E - interiérové přisazené čtvercové, opál, 1x LED 30W, 3900lm, IP20</t>
  </si>
  <si>
    <t>1831408252</t>
  </si>
  <si>
    <t>741372063</t>
  </si>
  <si>
    <t>Montáž svítidel s integrovaným zdrojem LED se zapojením vodičů exteriérových přisazených nástěnných hranatých nebo kruhových</t>
  </si>
  <si>
    <t>758359091</t>
  </si>
  <si>
    <t>https://podminky.urs.cz/item/CS_URS_2023_01/741372063</t>
  </si>
  <si>
    <t>R1352904</t>
  </si>
  <si>
    <t>SVITIDLO F - 1x LED 24W, 2880lm, IP54</t>
  </si>
  <si>
    <t>1464644443</t>
  </si>
  <si>
    <t>741372067</t>
  </si>
  <si>
    <t>Montáž svítidel s integrovaným zdrojem LED se zapojením vodičů exteriérových přisazených nástěnných reflektorových se samostatným nebo integrovaným pohybovým čidlem</t>
  </si>
  <si>
    <t>1648711271</t>
  </si>
  <si>
    <t>https://podminky.urs.cz/item/CS_URS_2023_01/741372067</t>
  </si>
  <si>
    <t>34835005</t>
  </si>
  <si>
    <t>LED reflektor nástěnný 20-40W s integ. čidlem</t>
  </si>
  <si>
    <t>788338125</t>
  </si>
  <si>
    <t>741372114</t>
  </si>
  <si>
    <t>Montáž svítidel s integrovaným zdrojem LED se zapojením vodičů interiérových vestavných stěnových orientačních</t>
  </si>
  <si>
    <t>-50117494</t>
  </si>
  <si>
    <t>https://podminky.urs.cz/item/CS_URS_2023_01/741372114</t>
  </si>
  <si>
    <t>34838100</t>
  </si>
  <si>
    <t>svítidlo dočasné nouzové osvětlení, IP66 1x18W, 1h</t>
  </si>
  <si>
    <t>984288306</t>
  </si>
  <si>
    <t>742</t>
  </si>
  <si>
    <t>Elektroinstalace - slaboproud</t>
  </si>
  <si>
    <t>742110002</t>
  </si>
  <si>
    <t>Montáž trubek elektroinstalačních plastových ohebných uložených pod omítku</t>
  </si>
  <si>
    <t>817920509</t>
  </si>
  <si>
    <t>https://podminky.urs.cz/item/CS_URS_2023_01/742110002</t>
  </si>
  <si>
    <t>2001992369</t>
  </si>
  <si>
    <t>742121001</t>
  </si>
  <si>
    <t>Montáž kabelů sdělovacích pro vnitřní rozvody počtu žil do 15</t>
  </si>
  <si>
    <t>-1710875311</t>
  </si>
  <si>
    <t>https://podminky.urs.cz/item/CS_URS_2023_01/742121001</t>
  </si>
  <si>
    <t>34121263</t>
  </si>
  <si>
    <t>kabel datový jádro Cu plné plášť PVC (U/UTP) kategorie 6</t>
  </si>
  <si>
    <t>-2024001136</t>
  </si>
  <si>
    <t>742330044</t>
  </si>
  <si>
    <t>Montáž strukturované kabeláže zásuvek datových pod omítku, do nábytku, do parapetního žlabu nebo podlahové krabice 1 až 6 pozic</t>
  </si>
  <si>
    <t>1223741120</t>
  </si>
  <si>
    <t>https://podminky.urs.cz/item/CS_URS_2023_01/742330044</t>
  </si>
  <si>
    <t>37451183</t>
  </si>
  <si>
    <t>modul zásuvkový 1xRJ45 osazený 22,5x45mm se záclonkou úhlový UTP Cat6</t>
  </si>
  <si>
    <t>-316931544</t>
  </si>
  <si>
    <t>34539100</t>
  </si>
  <si>
    <t>rámeček datové zásuvky pro 2 moduly 22,5x45mm</t>
  </si>
  <si>
    <t>-1073995194</t>
  </si>
  <si>
    <t>742330051</t>
  </si>
  <si>
    <t>Montáž strukturované kabeláže zásuvek datových popis portu zásuvky</t>
  </si>
  <si>
    <t>1761067874</t>
  </si>
  <si>
    <t>https://podminky.urs.cz/item/CS_URS_2023_01/742330051</t>
  </si>
  <si>
    <t>21-M</t>
  </si>
  <si>
    <t>Elektromontáže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</si>
  <si>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</si>
  <si>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</si>
  <si>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583818686</t>
  </si>
  <si>
    <t>https://podminky.urs.cz/item/CS_URS_2023_01/210280003</t>
  </si>
  <si>
    <t>218100001</t>
  </si>
  <si>
    <t>Odpojení vodičů izolovaných z rozváděče nebo přístroje průřezu žíly do 2,5 mm2</t>
  </si>
  <si>
    <t>-406535145</t>
  </si>
  <si>
    <t>https://podminky.urs.cz/item/CS_URS_2023_01/218100001</t>
  </si>
  <si>
    <t>218100004</t>
  </si>
  <si>
    <t>Odpojení vodičů izolovaných z rozváděče nebo přístroje průřezu žíly do 25 mm2</t>
  </si>
  <si>
    <t>-2092182090</t>
  </si>
  <si>
    <t>https://podminky.urs.cz/item/CS_URS_2023_01/218100004</t>
  </si>
  <si>
    <t>218100012</t>
  </si>
  <si>
    <t>Odpojení vodičů izolovaných z rozváděče nebo přístroje průřezu žíly do 240 mm2</t>
  </si>
  <si>
    <t>690602048</t>
  </si>
  <si>
    <t>https://podminky.urs.cz/item/CS_URS_2023_01/218100012</t>
  </si>
  <si>
    <t>46-M</t>
  </si>
  <si>
    <t>Zemní práce při extr.mont.pracích</t>
  </si>
  <si>
    <t>460010024</t>
  </si>
  <si>
    <t>Vytyčení trasy vedení kabelového (podzemního) v zastavěném prostoru</t>
  </si>
  <si>
    <t>km</t>
  </si>
  <si>
    <t>-1337291720</t>
  </si>
  <si>
    <t>https://podminky.urs.cz/item/CS_URS_2023_01/460010024</t>
  </si>
  <si>
    <t>460021111</t>
  </si>
  <si>
    <t>Sejmutí ornice ručně včetně rozpojení a odhozu ornice do vzdálenosti 3 m nebo naložení na dopravní prostředek tl. vrstvy do 20 cm</t>
  </si>
  <si>
    <t>949632387</t>
  </si>
  <si>
    <t>https://podminky.urs.cz/item/CS_URS_2023_01/460021111</t>
  </si>
  <si>
    <t>460161262</t>
  </si>
  <si>
    <t>Hloubení zapažených i nezapažených kabelových rýh ručně včetně urovnání dna s přemístěním výkopku do vzdálenosti 3 m od okraje jámy nebo s naložením na dopravní prostředek šířky 50 cm hloubky 70 cm v hornině třídy těžitelnosti I skupiny 3</t>
  </si>
  <si>
    <t>-375769235</t>
  </si>
  <si>
    <t>https://podminky.urs.cz/item/CS_URS_2023_01/460161262</t>
  </si>
  <si>
    <t>460191113</t>
  </si>
  <si>
    <t>Rýhy pro kabelové spojky ručně hloubení s urovnáním dna včetně zásypu se zhutněním s přemístěním výkopku na vzdálenost do 3 m do 10 kV v hornině třídy těžitelnosti I skupiny 3</t>
  </si>
  <si>
    <t>1983120091</t>
  </si>
  <si>
    <t>https://podminky.urs.cz/item/CS_URS_2023_01/460191113</t>
  </si>
  <si>
    <t>460431272</t>
  </si>
  <si>
    <t>Zásyp kabelových rýh ručně s přemístění sypaniny ze vzdálenosti do 10 m, s uložením výkopku ve vrstvách včetně zhutnění a úpravy povrchu šířky 50 cm hloubky 70 cm z horniny třídy těžitelnosti I skupiny 3</t>
  </si>
  <si>
    <t>-61436026</t>
  </si>
  <si>
    <t>https://podminky.urs.cz/item/CS_URS_2023_01/460431272</t>
  </si>
  <si>
    <t>460581111</t>
  </si>
  <si>
    <t>Úprava terénu položení drnu, včetně zalití vodou na rovině</t>
  </si>
  <si>
    <t>-1440889233</t>
  </si>
  <si>
    <t>https://podminky.urs.cz/item/CS_URS_2023_01/460581111</t>
  </si>
  <si>
    <t>460581121</t>
  </si>
  <si>
    <t>Úprava terénu zatravnění, včetně dodání osiva a zalití vodou na rovině</t>
  </si>
  <si>
    <t>1183217567</t>
  </si>
  <si>
    <t>https://podminky.urs.cz/item/CS_URS_2023_01/460581121</t>
  </si>
  <si>
    <t>460661213</t>
  </si>
  <si>
    <t>Kabelové lože z písku včetně podsypu, zhutnění a urovnání povrchu pro kabely nn zakryté cihlami, šířky přes 30 do 45 cm</t>
  </si>
  <si>
    <t>1914455413</t>
  </si>
  <si>
    <t>https://podminky.urs.cz/item/CS_URS_2023_01/460661213</t>
  </si>
  <si>
    <t>460671114</t>
  </si>
  <si>
    <t>Výstražná fólie z PVC pro krytí kabelů včetně vyrovnání povrchu rýhy, rozvinutí a uložení fólie šířky do 40 cm</t>
  </si>
  <si>
    <t>-845801676</t>
  </si>
  <si>
    <t>https://podminky.urs.cz/item/CS_URS_2023_01/460671114</t>
  </si>
  <si>
    <t>460721111</t>
  </si>
  <si>
    <t>Krytí spojek, koncovek a odbočnic cihlami tloušťky do 10 cm, včetně podkladové a zásypové vrstvy s dodáním kopaného písku a uložením do rýhy, pro kabel do 6 kV</t>
  </si>
  <si>
    <t>1366545134</t>
  </si>
  <si>
    <t>https://podminky.urs.cz/item/CS_URS_2023_01/460721111</t>
  </si>
  <si>
    <t>460742113</t>
  </si>
  <si>
    <t>Osazení kabelových prostupů včetně utěsnění a spárování z trub plastových do rýhy, bez výkopových prací bez obsypu, vnitřního průměru přes 15 do 20 cm</t>
  </si>
  <si>
    <t>1340939874</t>
  </si>
  <si>
    <t>https://podminky.urs.cz/item/CS_URS_2023_01/460742113</t>
  </si>
  <si>
    <t>468081311</t>
  </si>
  <si>
    <t>Vybourání otvorů ve zdivu cihelném plochy do 0,0225 m2 a tloušťky do 15 cm</t>
  </si>
  <si>
    <t>-2031313240</t>
  </si>
  <si>
    <t>https://podminky.urs.cz/item/CS_URS_2023_01/468081311</t>
  </si>
  <si>
    <t>468081313</t>
  </si>
  <si>
    <t>Vybourání otvorů ve zdivu cihelném plochy do 0,0225 m2 a tloušťky přes 30 do 45 cm</t>
  </si>
  <si>
    <t>-1587626163</t>
  </si>
  <si>
    <t>https://podminky.urs.cz/item/CS_URS_2023_01/468081313</t>
  </si>
  <si>
    <t>468094112</t>
  </si>
  <si>
    <t>Vyvrtání otvorů pro elektroinstalační krabice ve stěnách z cihel, hloubky přes 6 do 9 cm</t>
  </si>
  <si>
    <t>197088427</t>
  </si>
  <si>
    <t>https://podminky.urs.cz/item/CS_URS_2023_01/468094112</t>
  </si>
  <si>
    <t>468111111</t>
  </si>
  <si>
    <t>Frézování drážek pro vodiče ve stěnách z cihel, rozměru do 3x3 cm</t>
  </si>
  <si>
    <t>1331293140</t>
  </si>
  <si>
    <t>https://podminky.urs.cz/item/CS_URS_2023_01/468111111</t>
  </si>
  <si>
    <t>468111112</t>
  </si>
  <si>
    <t>Frézování drážek pro vodiče ve stěnách z cihel, rozměru do 5x5 cm</t>
  </si>
  <si>
    <t>1332409359</t>
  </si>
  <si>
    <t>https://podminky.urs.cz/item/CS_URS_2023_01/468111112</t>
  </si>
  <si>
    <t>2023-23-6 - ETAPA I (dotčené dotací) ZDRAVOTNÍ TECHNIKA</t>
  </si>
  <si>
    <t>Ondřej Hyhlík</t>
  </si>
  <si>
    <t>05444713</t>
  </si>
  <si>
    <t>CZ8809100894</t>
  </si>
  <si>
    <t>D1 - D1.4 - Zdravotechnika</t>
  </si>
  <si>
    <t xml:space="preserve">    D2 - 001: Zemní práce</t>
  </si>
  <si>
    <t xml:space="preserve">    D3 - 722: Vnitřní vodovod</t>
  </si>
  <si>
    <t>D1.4 - Zdravotechnika</t>
  </si>
  <si>
    <t>D2</t>
  </si>
  <si>
    <t>001: Zemní práce</t>
  </si>
  <si>
    <t>132112121</t>
  </si>
  <si>
    <t>Hloubení zapažených rýh šířky do 800 mm v soudržných horninách třídy těžitelnosti I skupiny 1 a 2 ručně</t>
  </si>
  <si>
    <t>162351144</t>
  </si>
  <si>
    <t>Vodorovné přemístění přes 500 do 1000 m výkopku/sypaniny z horniny třídy těžitelnosti do III</t>
  </si>
  <si>
    <t>451573111</t>
  </si>
  <si>
    <t>Lože pod potrubí otevřený výkop ze štěrkopísku</t>
  </si>
  <si>
    <t>175151101</t>
  </si>
  <si>
    <t>Obsypání potrubí strojně sypaninou bez prohození, uloženou do 3 m</t>
  </si>
  <si>
    <t>Pol2</t>
  </si>
  <si>
    <t>písek k obyspu potrubí</t>
  </si>
  <si>
    <t>174151101</t>
  </si>
  <si>
    <t>Zásyp jam, šachet rýh nebo kolem objektů sypaninou se zhutněním</t>
  </si>
  <si>
    <t>000000000</t>
  </si>
  <si>
    <t>Drenáž - 1*0,2*0,2m, drenážní potrubí DN110, obsyp štěrkem fr.16, geotextilie 200g/m2</t>
  </si>
  <si>
    <t>D3</t>
  </si>
  <si>
    <t>722: Vnitřní vodovod</t>
  </si>
  <si>
    <t>722130803</t>
  </si>
  <si>
    <t>Demontáž potrubí ocelové pozinkované závitové DN přes 40 do 50</t>
  </si>
  <si>
    <t>Poznámka k položce:
25</t>
  </si>
  <si>
    <t>871181911</t>
  </si>
  <si>
    <t>Demontáž / potrubí z PE100 SDR 11 otevřený výkop svařovaných elektrotvarovkou D 50 x 4,6 mm</t>
  </si>
  <si>
    <t>28613658</t>
  </si>
  <si>
    <t>potrubí vodovodní třívrstvé PE100 SDR11 s dodatečným opláštěním a integrovaným detekčním vodičem, 50 x 4,6mm</t>
  </si>
  <si>
    <t>722290249</t>
  </si>
  <si>
    <t>Zkouška těsnosti vodovodního potrubí plastového DN přes 40 do 90</t>
  </si>
  <si>
    <t>722290234</t>
  </si>
  <si>
    <t>Proplach a dezinfekce vodovodního potrubí do DN 80</t>
  </si>
  <si>
    <t>56230595</t>
  </si>
  <si>
    <t>šachta plastová vodoměrná samonosná kruhová, litionový poklop plný, tř. zatížení b125 1,5/1,5m</t>
  </si>
  <si>
    <t>Zřízení bednění stropů deskových tl přes 5 do 25 cm bez podpěrné kce</t>
  </si>
  <si>
    <t>Odstranění bednění stropů deskových tl přes 5 do 25 cm bez podpěrné kce</t>
  </si>
  <si>
    <t>Stropy deskové ze ŽB tř. C 20/25</t>
  </si>
  <si>
    <t>Výztuž stropů betonářskou ocelí 10 505</t>
  </si>
  <si>
    <t>998722201</t>
  </si>
  <si>
    <t>Přesun hmot procentní pro vnitřní vodovod v objektech v do 6 m</t>
  </si>
  <si>
    <t>722130802</t>
  </si>
  <si>
    <t>Demontáž potrubí ocelové pozinkované závitové DN přes 25 do 40</t>
  </si>
  <si>
    <t>Poznámka k položce:
50</t>
  </si>
  <si>
    <t>722174005</t>
  </si>
  <si>
    <t>Potrubí vodovodní plastové PPR svar polyfúze PN 16 D 40x5,5 mm</t>
  </si>
  <si>
    <t>Poznámka k položce:
přívod, příprava v 1PP, ukončeno KK</t>
  </si>
  <si>
    <t>722181222</t>
  </si>
  <si>
    <t>Ochrana vodovodního potrubí přilepenými termoizolačními trubicemi z PE tl přes 6 do 9 mm DN přes 22 do 45 mm</t>
  </si>
  <si>
    <t>Poznámka k položce:
přívod, příprava v 1PP</t>
  </si>
  <si>
    <t>722290226</t>
  </si>
  <si>
    <t>Zkouška těsnosti vodovodního potrubí plastového DN do 40</t>
  </si>
  <si>
    <t>Poznámka k položce:
1 (jen púro PPr, zbytek PE (položky 1-7)</t>
  </si>
  <si>
    <t>722232047</t>
  </si>
  <si>
    <t>Kohout kulový přímý G 5/4" PN 42 do 185°C vnitřní závit</t>
  </si>
  <si>
    <t>Pol3</t>
  </si>
  <si>
    <t>722000000</t>
  </si>
  <si>
    <t>Kulový kohout (ventil), litinový přírubový, DN50 + 2x protipříruba na PE potrubí</t>
  </si>
  <si>
    <t>Poznámka k položce:
1+1</t>
  </si>
  <si>
    <t>AVK.2111650112</t>
  </si>
  <si>
    <t>Isiflo přechodka s vnitřním závitem, typ 116, rozměr 50x11/2”</t>
  </si>
  <si>
    <t>771591424</t>
  </si>
  <si>
    <t>Liniové odvodnění odvodňovacím žlabem s napojením na kontaktní izolaci pro bezbariérové sprchy v úrovni podlahy s horizontálním nebo vertikálním odtokem s rámovým krytem a děrovaným roštem délky 1500 mm</t>
  </si>
  <si>
    <t>-2120887168</t>
  </si>
  <si>
    <t>https://podminky.urs.cz/item/CS_URS_2023_02/771591424</t>
  </si>
  <si>
    <t>2023-23-7 - ETAPA I (dotčené dotací) VZDUCHOTECHNIKA</t>
  </si>
  <si>
    <t>Kód - Popis</t>
  </si>
  <si>
    <t xml:space="preserve">D1 - </t>
  </si>
  <si>
    <t xml:space="preserve">    D2 - D1.4 - Vzduchotechnika</t>
  </si>
  <si>
    <t>D3 - 751: Vzduchotechnika</t>
  </si>
  <si>
    <t>D1.4 - Vzduchotechnika</t>
  </si>
  <si>
    <t>751: Vzduchotechnika</t>
  </si>
  <si>
    <t>751510042</t>
  </si>
  <si>
    <t>Vzduchotechnické potrubí z pozinkovaného plechu kruhové spirálně vinutá trouba bez příruby D přes 100 do 200 mm</t>
  </si>
  <si>
    <t>42974003</t>
  </si>
  <si>
    <t>stříška protidešťová s lemem Pz do 125mm</t>
  </si>
  <si>
    <t>2023-23-8 - ETAPA I (dotčené dotací) VYTÁPĚNÍ</t>
  </si>
  <si>
    <t>ONDŘEJ HYHLÍK</t>
  </si>
  <si>
    <t>D1 - D1.4. - Vytápění</t>
  </si>
  <si>
    <t xml:space="preserve">    D2 - 731: Vytápění</t>
  </si>
  <si>
    <t>D3 - D1.4. - Chlazení</t>
  </si>
  <si>
    <t xml:space="preserve">    D4 - 731: Chlazení</t>
  </si>
  <si>
    <t>D1.4. - Vytápění</t>
  </si>
  <si>
    <t>731: Vytápění</t>
  </si>
  <si>
    <t>48417001a</t>
  </si>
  <si>
    <t>Bílý nástěnný přímotop s příkonem 1,5 kW</t>
  </si>
  <si>
    <t>48417001b</t>
  </si>
  <si>
    <t>Bílý nástěnný přímotop s příkonem 2,0 kW</t>
  </si>
  <si>
    <t>D1.4. - Chlazení</t>
  </si>
  <si>
    <t>D4</t>
  </si>
  <si>
    <t>731: Chlazení</t>
  </si>
  <si>
    <t>48417001</t>
  </si>
  <si>
    <t>Splitová klimatizace - energetická třída A++, chladicí výkon 4 kW, hlučnost vnitřní jednotky 16 dB(A), topení, chlazení, časovač, dálkové ovládání, termostat, mobilní aplikace a omyvatelný filtr, v balení dálkové ovládání</t>
  </si>
  <si>
    <t>Pol1</t>
  </si>
  <si>
    <t>Primární potrubí měděné tvrdé spojované lisováním Viega Profipress S D 12x1 mm</t>
  </si>
  <si>
    <t>27127201</t>
  </si>
  <si>
    <t>izolace plošná kaučuková samolepící tl 12mm</t>
  </si>
  <si>
    <t>2023-23-9 - ETAPA II VEDLEJŠÍ ROZPOČTOVÉ NÁKLADY</t>
  </si>
  <si>
    <t>-24906536</t>
  </si>
  <si>
    <t>-1637754382</t>
  </si>
  <si>
    <t>1450697678</t>
  </si>
  <si>
    <t>2023-23-10 - ETAPA II BOURACÍ PRÁCE</t>
  </si>
  <si>
    <t xml:space="preserve">    725 - Zdravotechnika - zařizovací předměty</t>
  </si>
  <si>
    <t xml:space="preserve">    775 - Podlahy skládané</t>
  </si>
  <si>
    <t xml:space="preserve">    781 - Dokončovací práce - obklady</t>
  </si>
  <si>
    <t>-1495103027</t>
  </si>
  <si>
    <t>2.06_SESTERNA</t>
  </si>
  <si>
    <t>2,6*(2,875*2+5,47*2)-0,8*1,97-0,9*1,475-0,9*1,485</t>
  </si>
  <si>
    <t>0,125*(0,9*2+1,475*2+1,485*2)</t>
  </si>
  <si>
    <t>2.05_ PRÁDELNA</t>
  </si>
  <si>
    <t>2,6*(7,005*2+2,82*2+1,11*2)-0,8*1,97-0,81*1,46</t>
  </si>
  <si>
    <t>0,105*(0,81+1,46*2)</t>
  </si>
  <si>
    <t>-původní obklad</t>
  </si>
  <si>
    <t>-2*(3,41*2+1,11*2+2,82-0,81*(2-0,93))-0,105*(2-0,93)*2</t>
  </si>
  <si>
    <t>-1549712901</t>
  </si>
  <si>
    <t>788507513</t>
  </si>
  <si>
    <t>-561122320</t>
  </si>
  <si>
    <t>22*5,661</t>
  </si>
  <si>
    <t>2058659817</t>
  </si>
  <si>
    <t>5,661</t>
  </si>
  <si>
    <t>725</t>
  </si>
  <si>
    <t>Zdravotechnika - zařizovací předměty</t>
  </si>
  <si>
    <t>725240811</t>
  </si>
  <si>
    <t>Demontáž sprchových kabin a vaniček bez výtokových armatur kabin</t>
  </si>
  <si>
    <t>-363583758</t>
  </si>
  <si>
    <t>https://podminky.urs.cz/item/CS_URS_2023_02/725240811</t>
  </si>
  <si>
    <t>2.05_</t>
  </si>
  <si>
    <t>1791065513</t>
  </si>
  <si>
    <t>7,005*2,82</t>
  </si>
  <si>
    <t>2.06_</t>
  </si>
  <si>
    <t>5,47*2,875</t>
  </si>
  <si>
    <t>-826008337</t>
  </si>
  <si>
    <t>2.05</t>
  </si>
  <si>
    <t>2.06</t>
  </si>
  <si>
    <t>1+1</t>
  </si>
  <si>
    <t>766691914</t>
  </si>
  <si>
    <t>Ostatní práce vyvěšení nebo zavěšení křídel dřevěných dveřních, plochy do 2 m2</t>
  </si>
  <si>
    <t>-518114277</t>
  </si>
  <si>
    <t>https://podminky.urs.cz/item/CS_URS_2023_02/766691914</t>
  </si>
  <si>
    <t>2.05_+2.06</t>
  </si>
  <si>
    <t>-1542920729</t>
  </si>
  <si>
    <t>5,47*2+2,875*2-0,8</t>
  </si>
  <si>
    <t>2022495372</t>
  </si>
  <si>
    <t>3,41*2,82-0,1*1,11</t>
  </si>
  <si>
    <t>775</t>
  </si>
  <si>
    <t>Podlahy skládané</t>
  </si>
  <si>
    <t>775411810</t>
  </si>
  <si>
    <t>Demontáž soklíků nebo lišt dřevěných do suti přibíjených</t>
  </si>
  <si>
    <t>-1890265752</t>
  </si>
  <si>
    <t>https://podminky.urs.cz/item/CS_URS_2023_02/775411810</t>
  </si>
  <si>
    <t>3,595*2+2,82-0,8</t>
  </si>
  <si>
    <t>775541821</t>
  </si>
  <si>
    <t>Demontáž plovoucích podlah laminátových, dýhovaných, vinylových ap. zaklapávacích (spojených na zámek)</t>
  </si>
  <si>
    <t>-1641590103</t>
  </si>
  <si>
    <t>https://podminky.urs.cz/item/CS_URS_2023_02/775541821</t>
  </si>
  <si>
    <t>2,82*3,595</t>
  </si>
  <si>
    <t>781</t>
  </si>
  <si>
    <t>Dokončovací práce - obklady</t>
  </si>
  <si>
    <t>781471810</t>
  </si>
  <si>
    <t>Demontáž obkladů z dlaždic keramických kladených do malty</t>
  </si>
  <si>
    <t>1046228941</t>
  </si>
  <si>
    <t>https://podminky.urs.cz/item/CS_URS_2023_02/781471810</t>
  </si>
  <si>
    <t>původní obklad</t>
  </si>
  <si>
    <t>2*(3,41*2+1,11*2+2,82-0,81*(2-0,93))</t>
  </si>
  <si>
    <t>783306811</t>
  </si>
  <si>
    <t>Odstranění nátěrů ze zámečnických konstrukcí oškrábáním</t>
  </si>
  <si>
    <t>1741675940</t>
  </si>
  <si>
    <t>https://podminky.urs.cz/item/CS_URS_2023_02/783306811</t>
  </si>
  <si>
    <t>zárubně</t>
  </si>
  <si>
    <t>0,2*(0,8+1,97*2)*2</t>
  </si>
  <si>
    <t>784121001</t>
  </si>
  <si>
    <t>Oškrabání malby v místnostech výšky do 3,80 m</t>
  </si>
  <si>
    <t>134602520</t>
  </si>
  <si>
    <t>https://podminky.urs.cz/item/CS_URS_2023_02/784121001</t>
  </si>
  <si>
    <t>2,6*(2,66*2+5,47)-0,8*1,97-0,9*1,475-0,9*1,485</t>
  </si>
  <si>
    <t>2,6*(7,005+2,59*2+1,11*2)-0,8*1,97-0,81*1,46</t>
  </si>
  <si>
    <t>784121011</t>
  </si>
  <si>
    <t>Rozmývání podkladu po oškrabání malby v místnostech výšky do 3,80 m</t>
  </si>
  <si>
    <t>1818440325</t>
  </si>
  <si>
    <t>https://podminky.urs.cz/item/CS_URS_2023_02/784121011</t>
  </si>
  <si>
    <t>viz. škrábání</t>
  </si>
  <si>
    <t>37,654</t>
  </si>
  <si>
    <t>2023-23-11 - ETAPA II STAVEBNÍ PRÁCE</t>
  </si>
  <si>
    <t>612315412</t>
  </si>
  <si>
    <t>Oprava vápenné omítky vnitřních ploch hladké, tloušťky do 20 mm stěn, v rozsahu opravované plochy přes 10 do 30%</t>
  </si>
  <si>
    <t>2051946710</t>
  </si>
  <si>
    <t>https://podminky.urs.cz/item/CS_URS_2023_02/612315412</t>
  </si>
  <si>
    <t>1,5*(2,82+3,595*2-0,8)</t>
  </si>
  <si>
    <t>(2,6-1,5)*(3,595+0,23)+(3,41+0,23)*(2,6-2)</t>
  </si>
  <si>
    <t>2_06</t>
  </si>
  <si>
    <t>2,6*(0,14+0,215+5,47)</t>
  </si>
  <si>
    <t>612315417</t>
  </si>
  <si>
    <t>Oprava vápenné omítky vnitřních ploch hladké, tloušťky do 20 mm, s celoplošným přeštukováním, tloušťky štuku do 3 mm, stěn, v rozsahu opravované plochy přes 10 do 30%</t>
  </si>
  <si>
    <t>2130434779</t>
  </si>
  <si>
    <t>https://podminky.urs.cz/item/CS_URS_2023_02/612315417</t>
  </si>
  <si>
    <t>2,6*(2,66+2,735+5,47)-0,8*1,97-0,9*1,475-0,9*1,485</t>
  </si>
  <si>
    <t>2.05_prádelna</t>
  </si>
  <si>
    <t>(2,6-1,5)*(2,59+7,005+1,11*2+2,82-0,23)</t>
  </si>
  <si>
    <t>-0,8*0,47-0,81*(1,46+0,93-1,5)</t>
  </si>
  <si>
    <t>odpočet štukové omítky nové v rozsahu původního obkladu</t>
  </si>
  <si>
    <t>-3,063</t>
  </si>
  <si>
    <t>612321111</t>
  </si>
  <si>
    <t>Omítka vápenocementová vnitřních ploch nanášená ručně jednovrstvá, tloušťky do 10 mm hrubá zatřená svislých konstrukcí stěn</t>
  </si>
  <si>
    <t>1380426948</t>
  </si>
  <si>
    <t>https://podminky.urs.cz/item/CS_URS_2023_02/612321111</t>
  </si>
  <si>
    <t>pod sdk v rozsahu původního obkladu</t>
  </si>
  <si>
    <t>0,5*(3,41+0,23)</t>
  </si>
  <si>
    <t>-849540822</t>
  </si>
  <si>
    <t>původní obklad mimo SDK</t>
  </si>
  <si>
    <t>2*(3,41+1,11*2+2,82-0,23-0,81*(2-0,93))+0,105*(2-0,93)*2</t>
  </si>
  <si>
    <t>odpočet podklad cem omítka nový podklad pod obklad (mimo sdk)</t>
  </si>
  <si>
    <t>-(1,5*(3,41+1,11*2+2,82-0,23)-0,81*0,57)</t>
  </si>
  <si>
    <t>612331111</t>
  </si>
  <si>
    <t>Omítka cementová vnitřních ploch nanášená ručně jednovrstvá, tloušťky do 10 mm hrubá zatřená svislých konstrukcí stěn</t>
  </si>
  <si>
    <t>-1249362272</t>
  </si>
  <si>
    <t>https://podminky.urs.cz/item/CS_URS_2023_02/612331111</t>
  </si>
  <si>
    <t xml:space="preserve">pod nový obklad popř. pod sdk konstruklci  rozsahu původního obkladu </t>
  </si>
  <si>
    <t>1,5*(3,41*2+2,82+1,11*2)-(1,5-0,93)*0,81</t>
  </si>
  <si>
    <t>0,105*(0,57*2)</t>
  </si>
  <si>
    <t>1370606198</t>
  </si>
  <si>
    <t>0,9*1,475+0,9*1,485+0,81*1,46</t>
  </si>
  <si>
    <t>632451103</t>
  </si>
  <si>
    <t>Potěr cementový samonivelační ze suchých směsí tloušťky přes 5 do 10 mm</t>
  </si>
  <si>
    <t>1541567983</t>
  </si>
  <si>
    <t>https://podminky.urs.cz/item/CS_URS_2023_02/632451103</t>
  </si>
  <si>
    <t>2.05+2.06_</t>
  </si>
  <si>
    <t>35,41</t>
  </si>
  <si>
    <t>-1118956602</t>
  </si>
  <si>
    <t>32,69</t>
  </si>
  <si>
    <t>CHODBA</t>
  </si>
  <si>
    <t>1,33*5</t>
  </si>
  <si>
    <t>-1750622329</t>
  </si>
  <si>
    <t>-845999344</t>
  </si>
  <si>
    <t>108893346</t>
  </si>
  <si>
    <t>585032410</t>
  </si>
  <si>
    <t>-1720935124</t>
  </si>
  <si>
    <t>spotřeba 2-10kg/m2 průměr 6kg</t>
  </si>
  <si>
    <t>35,41*6</t>
  </si>
  <si>
    <t>-668902860</t>
  </si>
  <si>
    <t>763111741</t>
  </si>
  <si>
    <t>Příčka ze sádrokartonových desek ostatní konstrukce a práce na příčkách ze sádrokartonových desek montáž parotěsné zábrany</t>
  </si>
  <si>
    <t>1916154971</t>
  </si>
  <si>
    <t>https://podminky.urs.cz/item/CS_URS_2023_02/763111741</t>
  </si>
  <si>
    <t>14,972+18,914</t>
  </si>
  <si>
    <t>-359464278</t>
  </si>
  <si>
    <t>33,886</t>
  </si>
  <si>
    <t>33,886*1,1235 'Přepočtené koeficientem množství</t>
  </si>
  <si>
    <t>763173111</t>
  </si>
  <si>
    <t>Montáž nosičů zařizovacích předmětů pro konstrukce ze sádrokartonových desek úchytu pro umyvadlo</t>
  </si>
  <si>
    <t>-416083981</t>
  </si>
  <si>
    <t>https://podminky.urs.cz/item/CS_URS_2023_02/763173111</t>
  </si>
  <si>
    <t>59030729</t>
  </si>
  <si>
    <t>konstrukce pro uchycení umyvadla s nástěnnými bateriemi osová rozteč CW profilů 450-625mm</t>
  </si>
  <si>
    <t>-1713197267</t>
  </si>
  <si>
    <t>763173131</t>
  </si>
  <si>
    <t>Montáž nosičů zařizovacích předmětů pro konstrukce ze sádrokartonových desek držáku kohoutu</t>
  </si>
  <si>
    <t>700995648</t>
  </si>
  <si>
    <t>https://podminky.urs.cz/item/CS_URS_2023_02/763173131</t>
  </si>
  <si>
    <t>2.05_ kohouty voda pračky</t>
  </si>
  <si>
    <t>59030721</t>
  </si>
  <si>
    <t>konstrukce pro uchycení kohoutů (průtokových ohřívačů atd.) osová rozteč CW profilů 460-625mm</t>
  </si>
  <si>
    <t>-17064046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</si>
  <si>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</si>
  <si>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</si>
  <si>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2115202694</t>
  </si>
  <si>
    <t>https://podminky.urs.cz/item/CS_URS_2023_02/998763302</t>
  </si>
  <si>
    <t>R763123213</t>
  </si>
  <si>
    <t>Stěna předsazená ze sádrokartonových desek s nosnou konstrukcí ze zdvojených ocelových profilů UW, CW s dodatečným profilem CD, dvojitě opláštěná deskami tl.2 x 12,5 mm protipožárními DF, s izolací, profil 50</t>
  </si>
  <si>
    <t>1367492678</t>
  </si>
  <si>
    <t>předsazená samostatně stojící stěna CW50+izolace tl.50mm do roštu desky DF prostor 2.06</t>
  </si>
  <si>
    <t>2,7*(5,47+0,075)</t>
  </si>
  <si>
    <t>R763123213_1</t>
  </si>
  <si>
    <t>Stěna předsazená ze sádrokartonových desek s nosnou konstrukcí ze zdvojených ocelových profilů UW, CW s dodatečným profilem CD, dvojitě opláštěná deskami tl.2 x 12,5 mm protipožárními DFH2, s izolací, profil 50</t>
  </si>
  <si>
    <t>-254279452</t>
  </si>
  <si>
    <t>předsazená samostatně stojící stěna CW50+izolace tl.50mm do roštu desky DFH2 prostor 2.05</t>
  </si>
  <si>
    <t>2,7*7,005</t>
  </si>
  <si>
    <t>R763123123</t>
  </si>
  <si>
    <t>Stěna předsazená ze sádrokartonových desek s nosnou konstrukcí ze zdvojených ocelových profilů CD a UD s kotvením, stěna tl. 65 mm, dvojitě opláštěná deskami tl. 2 x 12,5 mm protipožárními DF</t>
  </si>
  <si>
    <t>6369462</t>
  </si>
  <si>
    <t>předsazená stěna kotvená ke stávající příčce 2.05+2.06</t>
  </si>
  <si>
    <t>2,7*(7,005+5,47)</t>
  </si>
  <si>
    <t>-89688431</t>
  </si>
  <si>
    <t>14,62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</si>
  <si>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</si>
  <si>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</si>
  <si>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-2060399902</t>
  </si>
  <si>
    <t>https://podminky.urs.cz/item/CS_URS_2023_02/763131471</t>
  </si>
  <si>
    <t>18,08</t>
  </si>
  <si>
    <t>-583475660</t>
  </si>
  <si>
    <t>2.05+2.06 vč. mezery předstena</t>
  </si>
  <si>
    <t>-1127060667</t>
  </si>
  <si>
    <t>35,41*1,1235 'Přepočtené koeficientem množství</t>
  </si>
  <si>
    <t>172049649</t>
  </si>
  <si>
    <t>dveře jednokřídlé dřevotřískové povrch laminátový 800x1970mm protipožární EI15 DP3-C protihlukové útlum 34dB vč.kování a zámku FAB</t>
  </si>
  <si>
    <t>-1417587857</t>
  </si>
  <si>
    <t>sesterna</t>
  </si>
  <si>
    <t>dveře jednokřídlé voštinové profilované povrch lakovaný plné 800x1970-2100mm vč. kování a zámku FAB + mřížka ve dveřích</t>
  </si>
  <si>
    <t>-1346516</t>
  </si>
  <si>
    <t>prádelna</t>
  </si>
  <si>
    <t>1115319799</t>
  </si>
  <si>
    <t>0,9*2</t>
  </si>
  <si>
    <t>60794100</t>
  </si>
  <si>
    <t>parapet dřevotřískový vnitřní povrch laminátový š 150mm</t>
  </si>
  <si>
    <t>-98022624</t>
  </si>
  <si>
    <t>1,8</t>
  </si>
  <si>
    <t>837298254</t>
  </si>
  <si>
    <t>-941217961</t>
  </si>
  <si>
    <t>771474112</t>
  </si>
  <si>
    <t>Montáž soklů z dlaždic keramických lepených cementovým flexibilním lepidlem rovných, výšky přes 65 do 90 mm</t>
  </si>
  <si>
    <t>1246820918</t>
  </si>
  <si>
    <t>https://podminky.urs.cz/item/CS_URS_2023_02/771474112</t>
  </si>
  <si>
    <t>5,47*2-1,29+2,735*2-0,8</t>
  </si>
  <si>
    <t>59761184</t>
  </si>
  <si>
    <t>sokl keramický mrazuvzdorný povrch hladký/matný tl do 10mm výšky přes 65 do 90mm</t>
  </si>
  <si>
    <t>-1079850864</t>
  </si>
  <si>
    <t>14,32</t>
  </si>
  <si>
    <t>16,38*1,1 'Přepočtené koeficientem množství</t>
  </si>
  <si>
    <t>771574419</t>
  </si>
  <si>
    <t>Montáž podlah z dlaždic keramických lepených cementovým flexibilním lepidlem hladkých, tloušťky do 10 mm přes 22 do 25 ks/m2</t>
  </si>
  <si>
    <t>1283199164</t>
  </si>
  <si>
    <t>https://podminky.urs.cz/item/CS_URS_2023_02/771574419</t>
  </si>
  <si>
    <t>viz.penetrace</t>
  </si>
  <si>
    <t>32,7</t>
  </si>
  <si>
    <t>59761159</t>
  </si>
  <si>
    <t>dlažba keramická slinutá mrazuvzdorná do interiéru i exteriéru povrch hladký/matný tl do 10mm přes 22 do 25ks/m2</t>
  </si>
  <si>
    <t>747850662</t>
  </si>
  <si>
    <t>32,7*1,1 'Přepočtené koeficientem množství</t>
  </si>
  <si>
    <t>2068029705</t>
  </si>
  <si>
    <t>-743072743</t>
  </si>
  <si>
    <t>781121011</t>
  </si>
  <si>
    <t>Příprava podkladu před provedením obkladu nátěr penetrační na stěnu</t>
  </si>
  <si>
    <t>-138191254</t>
  </si>
  <si>
    <t>https://podminky.urs.cz/item/CS_URS_2023_02/781121011</t>
  </si>
  <si>
    <t>1,5*(2,59*2+7,005*2+1,11*2-0,8)-0,81*(1,5-0,93)</t>
  </si>
  <si>
    <t>0,105*(1,5-0,93)*2</t>
  </si>
  <si>
    <t>linka</t>
  </si>
  <si>
    <t>0,6*2,005</t>
  </si>
  <si>
    <t>umyvadlo</t>
  </si>
  <si>
    <t>1,29*1,5</t>
  </si>
  <si>
    <t>781131112</t>
  </si>
  <si>
    <t>Izolace stěny pod obklad izolace nátěrem nebo stěrkou ve dvou vrstvách</t>
  </si>
  <si>
    <t>1222946193</t>
  </si>
  <si>
    <t>https://podminky.urs.cz/item/CS_URS_2023_02/781131112</t>
  </si>
  <si>
    <t>0,15*(2,59*2-0,8+7,005*2+1,11*2)</t>
  </si>
  <si>
    <t>781474115</t>
  </si>
  <si>
    <t>Montáž obkladů vnitřních stěn z dlaždic keramických lepených flexibilním lepidlem maloformátových hladkých přes 22 do 25 ks/m2</t>
  </si>
  <si>
    <t>1832740180</t>
  </si>
  <si>
    <t>https://podminky.urs.cz/item/CS_URS_2023_02/781474115</t>
  </si>
  <si>
    <t>vizt. penetrace -  ostění</t>
  </si>
  <si>
    <t>33,711-0,12</t>
  </si>
  <si>
    <t>781492211</t>
  </si>
  <si>
    <t>Obklad - dokončující práce montáž profilu lepeného flexibilním cementovým lepidlem rohového</t>
  </si>
  <si>
    <t>609243215</t>
  </si>
  <si>
    <t>https://podminky.urs.cz/item/CS_URS_2023_02/781492211</t>
  </si>
  <si>
    <t>1,5*2+0,81+(1,5-0,93)*2</t>
  </si>
  <si>
    <t>781492251</t>
  </si>
  <si>
    <t>Obklad - dokončující práce montáž profilu lepeného flexibilním cementovým lepidlem ukončovacího</t>
  </si>
  <si>
    <t>-383530357</t>
  </si>
  <si>
    <t>https://podminky.urs.cz/item/CS_URS_2023_02/781492251</t>
  </si>
  <si>
    <t>2,005+1,29+1,5*2</t>
  </si>
  <si>
    <t>7,005*2+1,11*2+2,59*2-0,8-0,81+0,105*2</t>
  </si>
  <si>
    <t>28342001</t>
  </si>
  <si>
    <t>lišta ukončovací z PVC 8mm</t>
  </si>
  <si>
    <t>834568956</t>
  </si>
  <si>
    <t>2.05+2.06_ roh+ukon</t>
  </si>
  <si>
    <t>4,95+26,305</t>
  </si>
  <si>
    <t>31,255*1,05 'Přepočtené koeficientem množství</t>
  </si>
  <si>
    <t>781571131</t>
  </si>
  <si>
    <t>Montáž obkladů ostění z obkladaček keramických lepených flexibilním lepidlem šířky ostění do 200 mm</t>
  </si>
  <si>
    <t>2108281607</t>
  </si>
  <si>
    <t>https://podminky.urs.cz/item/CS_URS_2023_02/781571131</t>
  </si>
  <si>
    <t>(1,5-0,93)*2</t>
  </si>
  <si>
    <t>781674112</t>
  </si>
  <si>
    <t>Montáž obkladů parapetů z dlaždic keramických lepených flexibilním lepidlem, šířky parapetu přes 100 do 150 mm</t>
  </si>
  <si>
    <t>-791362180</t>
  </si>
  <si>
    <t>https://podminky.urs.cz/item/CS_URS_2023_02/781674112</t>
  </si>
  <si>
    <t>0,81</t>
  </si>
  <si>
    <t>59761039</t>
  </si>
  <si>
    <t>obklad keramický hladký přes 22 do 25ks/m2</t>
  </si>
  <si>
    <t>2053865968</t>
  </si>
  <si>
    <t>viz. penetrace</t>
  </si>
  <si>
    <t>33,711</t>
  </si>
  <si>
    <t>0,105*0,81</t>
  </si>
  <si>
    <t>33,796*0,165 'Přepočtené koeficientem množství</t>
  </si>
  <si>
    <t>998781102</t>
  </si>
  <si>
    <t>Přesun hmot pro obklady keramické stanovený z hmotnosti přesunovaného materiálu vodorovná dopravní vzdálenost do 50 m v objektech výšky přes 6 do 12 m</t>
  </si>
  <si>
    <t>-442039345</t>
  </si>
  <si>
    <t>https://podminky.urs.cz/item/CS_URS_2023_02/998781102</t>
  </si>
  <si>
    <t>783314101</t>
  </si>
  <si>
    <t>Základní nátěr zámečnických konstrukcí jednonásobný syntetický</t>
  </si>
  <si>
    <t>495600050</t>
  </si>
  <si>
    <t>https://podminky.urs.cz/item/CS_URS_2023_02/783314101</t>
  </si>
  <si>
    <t>zárubně viz. oškrábání</t>
  </si>
  <si>
    <t>0,948</t>
  </si>
  <si>
    <t>207467431</t>
  </si>
  <si>
    <t>-1257352671</t>
  </si>
  <si>
    <t>1033531786</t>
  </si>
  <si>
    <t>(2,6-1,5)*(7,005*2+2,59*2+1,1*2)</t>
  </si>
  <si>
    <t>0,105*(0,810+0,39*2)</t>
  </si>
  <si>
    <t>strop</t>
  </si>
  <si>
    <t>2,6*(5,47*2+2,735*2)</t>
  </si>
  <si>
    <t>1221052035</t>
  </si>
  <si>
    <t>100,027</t>
  </si>
  <si>
    <t>214631317</t>
  </si>
  <si>
    <t>2023-23-12 - ETAPA II ELEKTRO</t>
  </si>
  <si>
    <t>Ing.Jiří Jecelín</t>
  </si>
  <si>
    <t xml:space="preserve">    751 - Vzduchotechnika</t>
  </si>
  <si>
    <t>735411812</t>
  </si>
  <si>
    <t>Demontáž konvektorů stavební délky přes 700 do 1600 mm</t>
  </si>
  <si>
    <t>-1705830884</t>
  </si>
  <si>
    <t>https://podminky.urs.cz/item/CS_URS_2023_01/735411812</t>
  </si>
  <si>
    <t>-1389474957</t>
  </si>
  <si>
    <t>34143306</t>
  </si>
  <si>
    <t>kabel ovládací flexibilní jádro Cu lanované izolace PVC plášť PVC 300/500V (CMSM) 5x1,50mm2</t>
  </si>
  <si>
    <t>45982361</t>
  </si>
  <si>
    <t>741122024</t>
  </si>
  <si>
    <t>Montáž kabelů měděných bez ukončení uložených pod omítku plných kulatých (např. CYKY), počtu a průřezu žil 4x10 mm2</t>
  </si>
  <si>
    <t>1607134996</t>
  </si>
  <si>
    <t>https://podminky.urs.cz/item/CS_URS_2023_01/741122024</t>
  </si>
  <si>
    <t>34111076</t>
  </si>
  <si>
    <t>kabel instalační jádro Cu plné izolace PVC plášť PVC 450/750V (CYKY) 4x10mm2</t>
  </si>
  <si>
    <t>1474454466</t>
  </si>
  <si>
    <t>26,0869565217391*1,15 'Přepočtené koeficientem množství</t>
  </si>
  <si>
    <t>741122031</t>
  </si>
  <si>
    <t>Montáž kabelů měděných bez ukončení uložených pod omítku plných kulatých (např. CYKY), počtu a průřezu žil 5x1,5 až 2,5 mm2</t>
  </si>
  <si>
    <t>1724170283</t>
  </si>
  <si>
    <t>https://podminky.urs.cz/item/CS_URS_2023_01/741122031</t>
  </si>
  <si>
    <t>34111090</t>
  </si>
  <si>
    <t>kabel instalační jádro Cu plné izolace PVC plášť PVC 450/750V (CYKY) 5x1,5mm2</t>
  </si>
  <si>
    <t>-1729964323</t>
  </si>
  <si>
    <t>rozvodnice R3 - dle schema zapojení viz. výkres D1.4.el-1.3</t>
  </si>
  <si>
    <t>-679931053</t>
  </si>
  <si>
    <t>RMAT0001</t>
  </si>
  <si>
    <t>rozvodnice R2 - dle schema zapojení viz. výkres D1.4.el-1.2</t>
  </si>
  <si>
    <t>43976619</t>
  </si>
  <si>
    <t>741310401</t>
  </si>
  <si>
    <t>Montáž spínačů tří nebo čtyřpólových nástěnných se zapojením vodičů, pro prostředí normální do 16 A</t>
  </si>
  <si>
    <t>-594172991</t>
  </si>
  <si>
    <t>https://podminky.urs.cz/item/CS_URS_2023_01/741310401</t>
  </si>
  <si>
    <t>R10070138</t>
  </si>
  <si>
    <t>Kombinace sporáková pod omítku 400V/16A</t>
  </si>
  <si>
    <t>-518217625</t>
  </si>
  <si>
    <t>741310031</t>
  </si>
  <si>
    <t>Montáž spínačů jedno nebo dvoupólových nástěnných se zapojením vodičů, pro prostředí venkovní nebo mokré spínačů, řazení 1-jednopólových</t>
  </si>
  <si>
    <t>1212199162</t>
  </si>
  <si>
    <t>https://podminky.urs.cz/item/CS_URS_2023_01/741310031</t>
  </si>
  <si>
    <t>34535071</t>
  </si>
  <si>
    <t>spínač nástěnný jednopólový, řazení 1, IP54, bezšroubové svorky</t>
  </si>
  <si>
    <t>451485261</t>
  </si>
  <si>
    <t>741310101</t>
  </si>
  <si>
    <t>Montáž spínačů jedno nebo dvoupólových polozapuštěných nebo zapuštěných se zapojením vodičů bezšroubové připojení spínačů, řazení 1-jednopólových</t>
  </si>
  <si>
    <t>-1359556747</t>
  </si>
  <si>
    <t>https://podminky.urs.cz/item/CS_URS_2023_01/741310101</t>
  </si>
  <si>
    <t>34539015</t>
  </si>
  <si>
    <t>přístroj spínače jednopólového, řazení 1, 1So, 1S bezšroubové svorky</t>
  </si>
  <si>
    <t>1576094998</t>
  </si>
  <si>
    <t>34539049</t>
  </si>
  <si>
    <t>kryt spínače jednoduchý</t>
  </si>
  <si>
    <t>-1515306830</t>
  </si>
  <si>
    <t>34539059</t>
  </si>
  <si>
    <t>rámeček jednonásobný</t>
  </si>
  <si>
    <t>-51863171</t>
  </si>
  <si>
    <t>741310121</t>
  </si>
  <si>
    <t>Montáž spínačů jedno nebo dvoupólových polozapuštěných nebo zapuštěných se zapojením vodičů bezšroubové připojení přepínačů, řazení 5-sériových</t>
  </si>
  <si>
    <t>934225477</t>
  </si>
  <si>
    <t>https://podminky.urs.cz/item/CS_URS_2023_01/741310121</t>
  </si>
  <si>
    <t>34539012</t>
  </si>
  <si>
    <t>přístroj přepínače sériového, řazení 5 bezšroubové svorky</t>
  </si>
  <si>
    <t>-1105569542</t>
  </si>
  <si>
    <t>34539050</t>
  </si>
  <si>
    <t>kryt spínače dělený</t>
  </si>
  <si>
    <t>-1181038216</t>
  </si>
  <si>
    <t>-413658689</t>
  </si>
  <si>
    <t>741310411</t>
  </si>
  <si>
    <t>Montáž spínačů tří nebo čtyřpólových nástěnných se zapojením vodičů, pro prostředí venkovní nebo mokré do 16 A</t>
  </si>
  <si>
    <t>766812386</t>
  </si>
  <si>
    <t>https://podminky.urs.cz/item/CS_URS_2023_01/741310411</t>
  </si>
  <si>
    <t>R3530371</t>
  </si>
  <si>
    <t>Spínač trojpólový stiskací, 16 A, 400 V, IP43, nástěnný</t>
  </si>
  <si>
    <t>-1242138787</t>
  </si>
  <si>
    <t>741313001</t>
  </si>
  <si>
    <t>Montáž zásuvek domovních se zapojením vodičů bezšroubové připojení polozapuštěných nebo zapuštěných 10/16 A, provedení 2P + PE</t>
  </si>
  <si>
    <t>-2028975806</t>
  </si>
  <si>
    <t>https://podminky.urs.cz/item/CS_URS_2023_01/741313001</t>
  </si>
  <si>
    <t>34555241</t>
  </si>
  <si>
    <t>přístroj zásuvky zápustné jednonásobné, krytka s clonkami, bezšroubové svorky</t>
  </si>
  <si>
    <t>-1892371993</t>
  </si>
  <si>
    <t>-814040198</t>
  </si>
  <si>
    <t>741313004</t>
  </si>
  <si>
    <t>Montáž zásuvek domovních se zapojením vodičů bezšroubové připojení polozapuštěných nebo zapuštěných 10/16 A, provedení 2x (2P + PE) dvojnásobná šikmá</t>
  </si>
  <si>
    <t>-1407725486</t>
  </si>
  <si>
    <t>https://podminky.urs.cz/item/CS_URS_2023_01/741313004</t>
  </si>
  <si>
    <t>34555242</t>
  </si>
  <si>
    <t>zásuvka zápustná dvojnásobná, šikmá, s clonkami, bezšroubové svorky</t>
  </si>
  <si>
    <t>774503851</t>
  </si>
  <si>
    <t>34555246</t>
  </si>
  <si>
    <t>zásuvka zápustná dvojnásobná šikmá s optickou přepěťovou ochranou, s clonkami, bezšroubové svorky</t>
  </si>
  <si>
    <t>-18749967</t>
  </si>
  <si>
    <t>741313131</t>
  </si>
  <si>
    <t>Montáž zásuvek průmyslových se zapojením vodičů spojovacích, provedení IP 44 2P+PE 16 A</t>
  </si>
  <si>
    <t>441455153</t>
  </si>
  <si>
    <t>https://podminky.urs.cz/item/CS_URS_2023_01/741313131</t>
  </si>
  <si>
    <t>35811328</t>
  </si>
  <si>
    <t>zásuvka spojovací 16A - 3pól, řazení 2P+PE IP44, bezšroubové svorky</t>
  </si>
  <si>
    <t>-799893411</t>
  </si>
  <si>
    <t>741330731</t>
  </si>
  <si>
    <t>Montáž relé pomocných se zapojením vodičů ostatních ventilátorových</t>
  </si>
  <si>
    <t>-771169373</t>
  </si>
  <si>
    <t>https://podminky.urs.cz/item/CS_URS_2023_01/741330731</t>
  </si>
  <si>
    <t>R1030045860</t>
  </si>
  <si>
    <t>Ventilátorové časové relé do inst. krabice</t>
  </si>
  <si>
    <t>-412671295</t>
  </si>
  <si>
    <t>741331075</t>
  </si>
  <si>
    <t>Montáž měřicích přístrojů bez zapojení vodičů termostatu</t>
  </si>
  <si>
    <t>-1339832954</t>
  </si>
  <si>
    <t>https://podminky.urs.cz/item/CS_URS_2023_02/741331075</t>
  </si>
  <si>
    <t>R1299309</t>
  </si>
  <si>
    <t>TERMOSTAT PROSTOROVÝ PROV. PRO AKUMULAČNÍ KAMNA</t>
  </si>
  <si>
    <t>569827688</t>
  </si>
  <si>
    <t>R25005</t>
  </si>
  <si>
    <t>SVÍTIDLO B - interiérové přisazené obdélníkové, opt. mřížka, 1x LED 37W, 4010lm, IP20</t>
  </si>
  <si>
    <t>1897002818</t>
  </si>
  <si>
    <t>R25006</t>
  </si>
  <si>
    <t>SVÍTIDLO C - interiérové přisazené obdélníkové, difuzor, 1x LED 30W, 4250lm, IP65</t>
  </si>
  <si>
    <t>-126878423</t>
  </si>
  <si>
    <t>742110504</t>
  </si>
  <si>
    <t>Montáž krabic elektroinstalačních s víčkem zapuštěných plastových odbočných kruhových</t>
  </si>
  <si>
    <t>-1488106077</t>
  </si>
  <si>
    <t>https://podminky.urs.cz/item/CS_URS_2023_01/742110504</t>
  </si>
  <si>
    <t>34571457</t>
  </si>
  <si>
    <t>krabice pod omítku PVC odbočná kruhová D 70mm s víčkem</t>
  </si>
  <si>
    <t>1508183063</t>
  </si>
  <si>
    <t>742420121</t>
  </si>
  <si>
    <t>Montáž společné televizní antény televizní zásuvky koncové nebo průběžné</t>
  </si>
  <si>
    <t>-637708880</t>
  </si>
  <si>
    <t>https://podminky.urs.cz/item/CS_URS_2023_01/742420121</t>
  </si>
  <si>
    <t>R1529976</t>
  </si>
  <si>
    <t>ZASUVKA TV+R+SAT 45X45, BILA</t>
  </si>
  <si>
    <t>1681612302</t>
  </si>
  <si>
    <t>751</t>
  </si>
  <si>
    <t>Vzduchotechnika</t>
  </si>
  <si>
    <t>751111011</t>
  </si>
  <si>
    <t>Montáž ventilátoru axiálního nízkotlakého nástěnného základního, průměru do 100 mm</t>
  </si>
  <si>
    <t>-819177674</t>
  </si>
  <si>
    <t>https://podminky.urs.cz/item/CS_URS_2023_01/751111011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</si>
  <si>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</si>
  <si>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</si>
  <si>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-1284269740</t>
  </si>
  <si>
    <t>https://podminky.urs.cz/item/CS_URS_2023_01/210280002</t>
  </si>
  <si>
    <t>210280712</t>
  </si>
  <si>
    <t>Zkoušky a prohlídky osvětlovacího zařízení měření intenzity osvětlení</t>
  </si>
  <si>
    <t>2126451443</t>
  </si>
  <si>
    <t>https://podminky.urs.cz/item/CS_URS_2023_01/210280712</t>
  </si>
  <si>
    <t>R218240552</t>
  </si>
  <si>
    <t>Demontáž akumulačních kamen o hmotnosti do 150 kg</t>
  </si>
  <si>
    <t>57815564</t>
  </si>
  <si>
    <t>R8502800106</t>
  </si>
  <si>
    <t>Kamna akumulační 3kW/400V</t>
  </si>
  <si>
    <t>1850277089</t>
  </si>
  <si>
    <t>1080846306</t>
  </si>
  <si>
    <t>27441654</t>
  </si>
  <si>
    <t>913841989</t>
  </si>
  <si>
    <t>1419829540</t>
  </si>
  <si>
    <t>492747565</t>
  </si>
  <si>
    <t>2023-23-13 - ETAPA II ZDRAVOTNÍ TECHNIKA</t>
  </si>
  <si>
    <t xml:space="preserve">    D2 - 721: Vnitřní kanalizace</t>
  </si>
  <si>
    <t xml:space="preserve">    D4 - 725: Zařizovací předměty</t>
  </si>
  <si>
    <t>721: Vnitřní kanalizace</t>
  </si>
  <si>
    <t>721171808</t>
  </si>
  <si>
    <t>Demontáž potrubí z PVC D do 114</t>
  </si>
  <si>
    <t>Poznámka k položce:
5+5</t>
  </si>
  <si>
    <t>721174025</t>
  </si>
  <si>
    <t>Potrubí kanalizační z PP odpadní DN 110</t>
  </si>
  <si>
    <t>721174042</t>
  </si>
  <si>
    <t>Potrubí kanalizační z PP připojovací DN 40</t>
  </si>
  <si>
    <t>Poznámka k položce:
2</t>
  </si>
  <si>
    <t>721174043</t>
  </si>
  <si>
    <t>Potrubí kanalizační z PP připojovací DN 50</t>
  </si>
  <si>
    <t>Poznámka k položce:
5+3</t>
  </si>
  <si>
    <t>721174044</t>
  </si>
  <si>
    <t>Potrubí kanalizační z PP připojovací DN 75</t>
  </si>
  <si>
    <t>Poznámka k položce:
5</t>
  </si>
  <si>
    <t>721174045</t>
  </si>
  <si>
    <t>Potrubí kanalizační z PP připojovací DN 110</t>
  </si>
  <si>
    <t>721290111</t>
  </si>
  <si>
    <t>Zkouška těsnosti potrubí kanalizace vodou DN do 125</t>
  </si>
  <si>
    <t>Poznámka k položce:
10+2+8+5+2</t>
  </si>
  <si>
    <t>721194104</t>
  </si>
  <si>
    <t>Vyvedení a upevnění odpadních výpustek DN 40</t>
  </si>
  <si>
    <t>Poznámka k položce:
1+1+1+1+2</t>
  </si>
  <si>
    <t>721194105</t>
  </si>
  <si>
    <t>Vyvedení a upevnění odpadních výpustek DN 50</t>
  </si>
  <si>
    <t>Poznámka k položce:
1+1+1+1+1+1+1</t>
  </si>
  <si>
    <t>721194109</t>
  </si>
  <si>
    <t>Vyvedení a upevnění odpadních výpustek DN 110</t>
  </si>
  <si>
    <t>Poznámka k položce:
1</t>
  </si>
  <si>
    <t>721273153</t>
  </si>
  <si>
    <t>Hlavice ventilační polypropylen PP DN 110</t>
  </si>
  <si>
    <t>ALP.APH50</t>
  </si>
  <si>
    <t>Přivzdušňovací hlavice DN50</t>
  </si>
  <si>
    <t>998721201</t>
  </si>
  <si>
    <t>Přesun hmot procentní pro vnitřní kanalizace v objektech v do 6 m</t>
  </si>
  <si>
    <t>722174002</t>
  </si>
  <si>
    <t>Potrubí vodovodní plastové PPR svar polyfúze PN 16 D 20x2,8 mm</t>
  </si>
  <si>
    <t>Poznámka k položce:
15+5</t>
  </si>
  <si>
    <t>722174003</t>
  </si>
  <si>
    <t>Potrubí vodovodní plastové PPR svar polyfúze PN 16 D 25x3,5 mm</t>
  </si>
  <si>
    <t>Poznámka k položce:
8</t>
  </si>
  <si>
    <t>722174004</t>
  </si>
  <si>
    <t>Potrubí vodovodní plastové PPR svar polyfúze PN 16 D 32x4,4 mm</t>
  </si>
  <si>
    <t>Poznámka k položce:
5+5+5</t>
  </si>
  <si>
    <t>Poznámka k položce:
přívod - 5+5+6+4</t>
  </si>
  <si>
    <t>722181221</t>
  </si>
  <si>
    <t>Ochrana vodovodního potrubí přilepenými termoizolačními trubicemi z PE tl přes 6 do 9 mm DN do 22 mm</t>
  </si>
  <si>
    <t>Poznámka k položce:
20</t>
  </si>
  <si>
    <t>Poznámka k položce:
8+15+20</t>
  </si>
  <si>
    <t>Zkouška těsnosti vodovodního potrubí závitového do DN 50</t>
  </si>
  <si>
    <t>Poznámka k položce:
15+34</t>
  </si>
  <si>
    <t>722232046</t>
  </si>
  <si>
    <t>Pol4</t>
  </si>
  <si>
    <t>2+2</t>
  </si>
  <si>
    <t>722232045</t>
  </si>
  <si>
    <t>Kohout kulový přímý G 1" PN 42 do 185°C vnitřní závit</t>
  </si>
  <si>
    <t>Poznámka k položce:
2+2+2+2+1</t>
  </si>
  <si>
    <t>722232044</t>
  </si>
  <si>
    <t>Kohout kulový přímý G 3/4" PN 42 do 185°C vnitřní závit</t>
  </si>
  <si>
    <t>722224115</t>
  </si>
  <si>
    <t>Kohout plnicí nebo vypouštěcí G 1/2" PN 10 s jedním závitem</t>
  </si>
  <si>
    <t>Poznámka k položce:
1+1+1+1</t>
  </si>
  <si>
    <t>732421201</t>
  </si>
  <si>
    <t>Čerpadlo teplovodní mokroběžné závitové cirkulační DN 15 výtlak do 0,9 m průtok 0,35 m3/h pro TUV, včetně armatur a protišroubení</t>
  </si>
  <si>
    <t>725: Zařizovací předměty</t>
  </si>
  <si>
    <t>725210821</t>
  </si>
  <si>
    <t>Demontáž umyvadel bez výtokových armatur</t>
  </si>
  <si>
    <t>725110811</t>
  </si>
  <si>
    <t>Demontáž klozetů splachovací s nádrží</t>
  </si>
  <si>
    <t>725220851</t>
  </si>
  <si>
    <t>Demontáž van akrylátových</t>
  </si>
  <si>
    <t>725112022</t>
  </si>
  <si>
    <t>Klozet keramický závěsný na nosné stěny s hlubokým splachováním odpad vodorovný</t>
  </si>
  <si>
    <t>726131031</t>
  </si>
  <si>
    <t>Instalační předstěna pro klozet závěsný v 1120 mm s ovládáním zepředu do lehkých stěn s kovovou kcí</t>
  </si>
  <si>
    <t>725211602</t>
  </si>
  <si>
    <t>Umyvadlo keramické bílé šířky 550 mm bez krytu na sifon připevněné na stěnu šrouby</t>
  </si>
  <si>
    <t>725822633</t>
  </si>
  <si>
    <t>Baterie umyvadlová stojánková klasická s výpusti</t>
  </si>
  <si>
    <t>725861102</t>
  </si>
  <si>
    <t>Zápachová uzávěrka HL132/40 pro umyvadla DN 40</t>
  </si>
  <si>
    <t>725813111</t>
  </si>
  <si>
    <t>Ventil rohový bez připojovací trubičky nebo flexi hadičky G 1/2"</t>
  </si>
  <si>
    <t>Poznámka k položce:
2+2</t>
  </si>
  <si>
    <t>725813112</t>
  </si>
  <si>
    <t>Ventil rohový pračkový G 3/4"</t>
  </si>
  <si>
    <t>Poznámka k položce:
1+1+1+1+1+1</t>
  </si>
  <si>
    <t>HLE.HL400</t>
  </si>
  <si>
    <t>Zápachová uzávěrka DN40/50 pro pračky</t>
  </si>
  <si>
    <t>725532124</t>
  </si>
  <si>
    <t>Elektrický ohřívač Dražice OKCE 160 zásobníkový akumulační závěsný svislý 160 l / 2 kW, dodávka včetně pojistného ventilu a manometru</t>
  </si>
  <si>
    <t>9987252031</t>
  </si>
  <si>
    <t>Přesun hmot procentní pro zařizovací předměty v objektech v do 6 m</t>
  </si>
  <si>
    <t>2023-23-14 - ETAPA II VZDUCHOTECHNIKA</t>
  </si>
  <si>
    <t>Vzduchotechnické potrubí z pozinkovaného plechu kruhové, trouba spirálně vinutá bez příruby, průměru přes 100 do 200 mm</t>
  </si>
  <si>
    <t>420302237</t>
  </si>
  <si>
    <t>https://podminky.urs.cz/item/CS_URS_2023_02/751510042</t>
  </si>
  <si>
    <t>42972201</t>
  </si>
  <si>
    <t>ventil talířový pro přívod a odvod vzduchu plastový D 100mm</t>
  </si>
  <si>
    <t>1490439767</t>
  </si>
  <si>
    <t>R429000001</t>
  </si>
  <si>
    <t>ventilátor radiální malý plastový RK 100L snímač vlhkosti a časový</t>
  </si>
  <si>
    <t>1372218735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</si>
</sst>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4" fontId="32" fillId="0" borderId="10" xfId="0" applyNumberFormat="1" applyFont="1" applyBorder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4" fontId="9" fillId="0" borderId="0" xfId="0" applyNumberFormat="1" applyFont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vertical="center" wrapText="1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78013141" TargetMode="External" /><Relationship Id="rId2" Type="http://schemas.openxmlformats.org/officeDocument/2006/relationships/hyperlink" Target="https://podminky.urs.cz/item/CS_URS_2023_02/997013212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09" TargetMode="External" /><Relationship Id="rId6" Type="http://schemas.openxmlformats.org/officeDocument/2006/relationships/hyperlink" Target="https://podminky.urs.cz/item/CS_URS_2023_02/725240811" TargetMode="External" /><Relationship Id="rId7" Type="http://schemas.openxmlformats.org/officeDocument/2006/relationships/hyperlink" Target="https://podminky.urs.cz/item/CS_URS_2023_02/763131821" TargetMode="External" /><Relationship Id="rId8" Type="http://schemas.openxmlformats.org/officeDocument/2006/relationships/hyperlink" Target="https://podminky.urs.cz/item/CS_URS_2023_02/766441811" TargetMode="External" /><Relationship Id="rId9" Type="http://schemas.openxmlformats.org/officeDocument/2006/relationships/hyperlink" Target="https://podminky.urs.cz/item/CS_URS_2023_02/766691914" TargetMode="External" /><Relationship Id="rId10" Type="http://schemas.openxmlformats.org/officeDocument/2006/relationships/hyperlink" Target="https://podminky.urs.cz/item/CS_URS_2023_02/771471810" TargetMode="External" /><Relationship Id="rId11" Type="http://schemas.openxmlformats.org/officeDocument/2006/relationships/hyperlink" Target="https://podminky.urs.cz/item/CS_URS_2023_02/771571810" TargetMode="External" /><Relationship Id="rId12" Type="http://schemas.openxmlformats.org/officeDocument/2006/relationships/hyperlink" Target="https://podminky.urs.cz/item/CS_URS_2023_02/775411810" TargetMode="External" /><Relationship Id="rId13" Type="http://schemas.openxmlformats.org/officeDocument/2006/relationships/hyperlink" Target="https://podminky.urs.cz/item/CS_URS_2023_02/775541821" TargetMode="External" /><Relationship Id="rId14" Type="http://schemas.openxmlformats.org/officeDocument/2006/relationships/hyperlink" Target="https://podminky.urs.cz/item/CS_URS_2023_02/781471810" TargetMode="External" /><Relationship Id="rId15" Type="http://schemas.openxmlformats.org/officeDocument/2006/relationships/hyperlink" Target="https://podminky.urs.cz/item/CS_URS_2023_02/783306811" TargetMode="External" /><Relationship Id="rId16" Type="http://schemas.openxmlformats.org/officeDocument/2006/relationships/hyperlink" Target="https://podminky.urs.cz/item/CS_URS_2023_02/784121001" TargetMode="External" /><Relationship Id="rId17" Type="http://schemas.openxmlformats.org/officeDocument/2006/relationships/hyperlink" Target="https://podminky.urs.cz/item/CS_URS_2023_02/784121011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315412" TargetMode="External" /><Relationship Id="rId2" Type="http://schemas.openxmlformats.org/officeDocument/2006/relationships/hyperlink" Target="https://podminky.urs.cz/item/CS_URS_2023_02/612315417" TargetMode="External" /><Relationship Id="rId3" Type="http://schemas.openxmlformats.org/officeDocument/2006/relationships/hyperlink" Target="https://podminky.urs.cz/item/CS_URS_2023_02/612321111" TargetMode="External" /><Relationship Id="rId4" Type="http://schemas.openxmlformats.org/officeDocument/2006/relationships/hyperlink" Target="https://podminky.urs.cz/item/CS_URS_2023_02/612321141" TargetMode="External" /><Relationship Id="rId5" Type="http://schemas.openxmlformats.org/officeDocument/2006/relationships/hyperlink" Target="https://podminky.urs.cz/item/CS_URS_2023_02/612331111" TargetMode="External" /><Relationship Id="rId6" Type="http://schemas.openxmlformats.org/officeDocument/2006/relationships/hyperlink" Target="https://podminky.urs.cz/item/CS_URS_2023_02/619991011" TargetMode="External" /><Relationship Id="rId7" Type="http://schemas.openxmlformats.org/officeDocument/2006/relationships/hyperlink" Target="https://podminky.urs.cz/item/CS_URS_2023_02/632451103" TargetMode="External" /><Relationship Id="rId8" Type="http://schemas.openxmlformats.org/officeDocument/2006/relationships/hyperlink" Target="https://podminky.urs.cz/item/CS_URS_2023_02/952901111" TargetMode="External" /><Relationship Id="rId9" Type="http://schemas.openxmlformats.org/officeDocument/2006/relationships/hyperlink" Target="https://podminky.urs.cz/item/CS_URS_2023_02/953943211" TargetMode="External" /><Relationship Id="rId10" Type="http://schemas.openxmlformats.org/officeDocument/2006/relationships/hyperlink" Target="https://podminky.urs.cz/item/CS_URS_2023_02/998011002" TargetMode="External" /><Relationship Id="rId11" Type="http://schemas.openxmlformats.org/officeDocument/2006/relationships/hyperlink" Target="https://podminky.urs.cz/item/CS_URS_2023_02/711191001" TargetMode="External" /><Relationship Id="rId12" Type="http://schemas.openxmlformats.org/officeDocument/2006/relationships/hyperlink" Target="https://podminky.urs.cz/item/CS_URS_2023_02/998711102" TargetMode="External" /><Relationship Id="rId13" Type="http://schemas.openxmlformats.org/officeDocument/2006/relationships/hyperlink" Target="https://podminky.urs.cz/item/CS_URS_2023_02/763111741" TargetMode="External" /><Relationship Id="rId14" Type="http://schemas.openxmlformats.org/officeDocument/2006/relationships/hyperlink" Target="https://podminky.urs.cz/item/CS_URS_2023_02/763173111" TargetMode="External" /><Relationship Id="rId15" Type="http://schemas.openxmlformats.org/officeDocument/2006/relationships/hyperlink" Target="https://podminky.urs.cz/item/CS_URS_2023_02/763173131" TargetMode="External" /><Relationship Id="rId16" Type="http://schemas.openxmlformats.org/officeDocument/2006/relationships/hyperlink" Target="https://podminky.urs.cz/item/CS_URS_2023_02/998763302" TargetMode="External" /><Relationship Id="rId17" Type="http://schemas.openxmlformats.org/officeDocument/2006/relationships/hyperlink" Target="https://podminky.urs.cz/item/CS_URS_2023_02/763131431" TargetMode="External" /><Relationship Id="rId18" Type="http://schemas.openxmlformats.org/officeDocument/2006/relationships/hyperlink" Target="https://podminky.urs.cz/item/CS_URS_2023_02/763131471" TargetMode="External" /><Relationship Id="rId19" Type="http://schemas.openxmlformats.org/officeDocument/2006/relationships/hyperlink" Target="https://podminky.urs.cz/item/CS_URS_2023_02/763131751" TargetMode="External" /><Relationship Id="rId20" Type="http://schemas.openxmlformats.org/officeDocument/2006/relationships/hyperlink" Target="https://podminky.urs.cz/item/CS_URS_2023_02/766660001" TargetMode="External" /><Relationship Id="rId21" Type="http://schemas.openxmlformats.org/officeDocument/2006/relationships/hyperlink" Target="https://podminky.urs.cz/item/CS_URS_2023_02/766694116" TargetMode="External" /><Relationship Id="rId22" Type="http://schemas.openxmlformats.org/officeDocument/2006/relationships/hyperlink" Target="https://podminky.urs.cz/item/CS_URS_2023_02/998766202" TargetMode="External" /><Relationship Id="rId23" Type="http://schemas.openxmlformats.org/officeDocument/2006/relationships/hyperlink" Target="https://podminky.urs.cz/item/CS_URS_2023_02/771121011" TargetMode="External" /><Relationship Id="rId24" Type="http://schemas.openxmlformats.org/officeDocument/2006/relationships/hyperlink" Target="https://podminky.urs.cz/item/CS_URS_2023_02/771474112" TargetMode="External" /><Relationship Id="rId25" Type="http://schemas.openxmlformats.org/officeDocument/2006/relationships/hyperlink" Target="https://podminky.urs.cz/item/CS_URS_2023_02/771574419" TargetMode="External" /><Relationship Id="rId26" Type="http://schemas.openxmlformats.org/officeDocument/2006/relationships/hyperlink" Target="https://podminky.urs.cz/item/CS_URS_2023_02/771591112" TargetMode="External" /><Relationship Id="rId27" Type="http://schemas.openxmlformats.org/officeDocument/2006/relationships/hyperlink" Target="https://podminky.urs.cz/item/CS_URS_2023_02/998771102" TargetMode="External" /><Relationship Id="rId28" Type="http://schemas.openxmlformats.org/officeDocument/2006/relationships/hyperlink" Target="https://podminky.urs.cz/item/CS_URS_2023_02/781121011" TargetMode="External" /><Relationship Id="rId29" Type="http://schemas.openxmlformats.org/officeDocument/2006/relationships/hyperlink" Target="https://podminky.urs.cz/item/CS_URS_2023_02/781131112" TargetMode="External" /><Relationship Id="rId30" Type="http://schemas.openxmlformats.org/officeDocument/2006/relationships/hyperlink" Target="https://podminky.urs.cz/item/CS_URS_2023_02/781474115" TargetMode="External" /><Relationship Id="rId31" Type="http://schemas.openxmlformats.org/officeDocument/2006/relationships/hyperlink" Target="https://podminky.urs.cz/item/CS_URS_2023_02/781492211" TargetMode="External" /><Relationship Id="rId32" Type="http://schemas.openxmlformats.org/officeDocument/2006/relationships/hyperlink" Target="https://podminky.urs.cz/item/CS_URS_2023_02/781492251" TargetMode="External" /><Relationship Id="rId33" Type="http://schemas.openxmlformats.org/officeDocument/2006/relationships/hyperlink" Target="https://podminky.urs.cz/item/CS_URS_2023_02/781571131" TargetMode="External" /><Relationship Id="rId34" Type="http://schemas.openxmlformats.org/officeDocument/2006/relationships/hyperlink" Target="https://podminky.urs.cz/item/CS_URS_2023_02/781674112" TargetMode="External" /><Relationship Id="rId35" Type="http://schemas.openxmlformats.org/officeDocument/2006/relationships/hyperlink" Target="https://podminky.urs.cz/item/CS_URS_2023_02/998781102" TargetMode="External" /><Relationship Id="rId36" Type="http://schemas.openxmlformats.org/officeDocument/2006/relationships/hyperlink" Target="https://podminky.urs.cz/item/CS_URS_2023_02/783314101" TargetMode="External" /><Relationship Id="rId37" Type="http://schemas.openxmlformats.org/officeDocument/2006/relationships/hyperlink" Target="https://podminky.urs.cz/item/CS_URS_2023_02/783315101" TargetMode="External" /><Relationship Id="rId38" Type="http://schemas.openxmlformats.org/officeDocument/2006/relationships/hyperlink" Target="https://podminky.urs.cz/item/CS_URS_2023_02/783317101" TargetMode="External" /><Relationship Id="rId39" Type="http://schemas.openxmlformats.org/officeDocument/2006/relationships/hyperlink" Target="https://podminky.urs.cz/item/CS_URS_2023_02/784181101" TargetMode="External" /><Relationship Id="rId40" Type="http://schemas.openxmlformats.org/officeDocument/2006/relationships/hyperlink" Target="https://podminky.urs.cz/item/CS_URS_2023_02/784211101" TargetMode="External" /><Relationship Id="rId41" Type="http://schemas.openxmlformats.org/officeDocument/2006/relationships/hyperlink" Target="https://podminky.urs.cz/item/CS_URS_2023_02/78421115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35411812" TargetMode="External" /><Relationship Id="rId2" Type="http://schemas.openxmlformats.org/officeDocument/2006/relationships/hyperlink" Target="https://podminky.urs.cz/item/CS_URS_2023_01/735419115" TargetMode="External" /><Relationship Id="rId3" Type="http://schemas.openxmlformats.org/officeDocument/2006/relationships/hyperlink" Target="https://podminky.urs.cz/item/CS_URS_2023_01/741110062" TargetMode="External" /><Relationship Id="rId4" Type="http://schemas.openxmlformats.org/officeDocument/2006/relationships/hyperlink" Target="https://podminky.urs.cz/item/CS_URS_2023_01/741112061" TargetMode="External" /><Relationship Id="rId5" Type="http://schemas.openxmlformats.org/officeDocument/2006/relationships/hyperlink" Target="https://podminky.urs.cz/item/CS_URS_2023_01/741112101" TargetMode="External" /><Relationship Id="rId6" Type="http://schemas.openxmlformats.org/officeDocument/2006/relationships/hyperlink" Target="https://podminky.urs.cz/item/CS_URS_2023_01/741120001" TargetMode="External" /><Relationship Id="rId7" Type="http://schemas.openxmlformats.org/officeDocument/2006/relationships/hyperlink" Target="https://podminky.urs.cz/item/CS_URS_2023_01/741120501" TargetMode="External" /><Relationship Id="rId8" Type="http://schemas.openxmlformats.org/officeDocument/2006/relationships/hyperlink" Target="https://podminky.urs.cz/item/CS_URS_2023_01/741122015" TargetMode="External" /><Relationship Id="rId9" Type="http://schemas.openxmlformats.org/officeDocument/2006/relationships/hyperlink" Target="https://podminky.urs.cz/item/CS_URS_2023_01/741122016" TargetMode="External" /><Relationship Id="rId10" Type="http://schemas.openxmlformats.org/officeDocument/2006/relationships/hyperlink" Target="https://podminky.urs.cz/item/CS_URS_2023_01/741122024" TargetMode="External" /><Relationship Id="rId11" Type="http://schemas.openxmlformats.org/officeDocument/2006/relationships/hyperlink" Target="https://podminky.urs.cz/item/CS_URS_2023_01/741122031" TargetMode="External" /><Relationship Id="rId12" Type="http://schemas.openxmlformats.org/officeDocument/2006/relationships/hyperlink" Target="https://podminky.urs.cz/item/CS_URS_2023_01/741124733" TargetMode="External" /><Relationship Id="rId13" Type="http://schemas.openxmlformats.org/officeDocument/2006/relationships/hyperlink" Target="https://podminky.urs.cz/item/CS_URS_2023_01/741130001" TargetMode="External" /><Relationship Id="rId14" Type="http://schemas.openxmlformats.org/officeDocument/2006/relationships/hyperlink" Target="https://podminky.urs.cz/item/CS_URS_2023_01/741130021" TargetMode="External" /><Relationship Id="rId15" Type="http://schemas.openxmlformats.org/officeDocument/2006/relationships/hyperlink" Target="https://podminky.urs.cz/item/CS_URS_2023_01/741130115" TargetMode="External" /><Relationship Id="rId16" Type="http://schemas.openxmlformats.org/officeDocument/2006/relationships/hyperlink" Target="https://podminky.urs.cz/item/CS_URS_2023_01/741130144" TargetMode="External" /><Relationship Id="rId17" Type="http://schemas.openxmlformats.org/officeDocument/2006/relationships/hyperlink" Target="https://podminky.urs.cz/item/CS_URS_2023_01/741210001" TargetMode="External" /><Relationship Id="rId18" Type="http://schemas.openxmlformats.org/officeDocument/2006/relationships/hyperlink" Target="https://podminky.urs.cz/item/CS_URS_2023_01/741310401" TargetMode="External" /><Relationship Id="rId19" Type="http://schemas.openxmlformats.org/officeDocument/2006/relationships/hyperlink" Target="https://podminky.urs.cz/item/CS_URS_2023_01/741310031" TargetMode="External" /><Relationship Id="rId20" Type="http://schemas.openxmlformats.org/officeDocument/2006/relationships/hyperlink" Target="https://podminky.urs.cz/item/CS_URS_2023_01/741310101" TargetMode="External" /><Relationship Id="rId21" Type="http://schemas.openxmlformats.org/officeDocument/2006/relationships/hyperlink" Target="https://podminky.urs.cz/item/CS_URS_2023_01/741310121" TargetMode="External" /><Relationship Id="rId22" Type="http://schemas.openxmlformats.org/officeDocument/2006/relationships/hyperlink" Target="https://podminky.urs.cz/item/CS_URS_2023_01/741310411" TargetMode="External" /><Relationship Id="rId23" Type="http://schemas.openxmlformats.org/officeDocument/2006/relationships/hyperlink" Target="https://podminky.urs.cz/item/CS_URS_2023_01/741313001" TargetMode="External" /><Relationship Id="rId24" Type="http://schemas.openxmlformats.org/officeDocument/2006/relationships/hyperlink" Target="https://podminky.urs.cz/item/CS_URS_2023_01/741313004" TargetMode="External" /><Relationship Id="rId25" Type="http://schemas.openxmlformats.org/officeDocument/2006/relationships/hyperlink" Target="https://podminky.urs.cz/item/CS_URS_2023_01/741313131" TargetMode="External" /><Relationship Id="rId26" Type="http://schemas.openxmlformats.org/officeDocument/2006/relationships/hyperlink" Target="https://podminky.urs.cz/item/CS_URS_2023_01/741330731" TargetMode="External" /><Relationship Id="rId27" Type="http://schemas.openxmlformats.org/officeDocument/2006/relationships/hyperlink" Target="https://podminky.urs.cz/item/CS_URS_2023_02/741331075" TargetMode="External" /><Relationship Id="rId28" Type="http://schemas.openxmlformats.org/officeDocument/2006/relationships/hyperlink" Target="https://podminky.urs.cz/item/CS_URS_2023_01/741372062" TargetMode="External" /><Relationship Id="rId29" Type="http://schemas.openxmlformats.org/officeDocument/2006/relationships/hyperlink" Target="https://podminky.urs.cz/item/CS_URS_2023_01/742110002" TargetMode="External" /><Relationship Id="rId30" Type="http://schemas.openxmlformats.org/officeDocument/2006/relationships/hyperlink" Target="https://podminky.urs.cz/item/CS_URS_2023_01/742110504" TargetMode="External" /><Relationship Id="rId31" Type="http://schemas.openxmlformats.org/officeDocument/2006/relationships/hyperlink" Target="https://podminky.urs.cz/item/CS_URS_2023_01/742121001" TargetMode="External" /><Relationship Id="rId32" Type="http://schemas.openxmlformats.org/officeDocument/2006/relationships/hyperlink" Target="https://podminky.urs.cz/item/CS_URS_2023_01/742330044" TargetMode="External" /><Relationship Id="rId33" Type="http://schemas.openxmlformats.org/officeDocument/2006/relationships/hyperlink" Target="https://podminky.urs.cz/item/CS_URS_2023_01/742330051" TargetMode="External" /><Relationship Id="rId34" Type="http://schemas.openxmlformats.org/officeDocument/2006/relationships/hyperlink" Target="https://podminky.urs.cz/item/CS_URS_2023_01/742420121" TargetMode="External" /><Relationship Id="rId35" Type="http://schemas.openxmlformats.org/officeDocument/2006/relationships/hyperlink" Target="https://podminky.urs.cz/item/CS_URS_2023_01/751111011" TargetMode="External" /><Relationship Id="rId36" Type="http://schemas.openxmlformats.org/officeDocument/2006/relationships/hyperlink" Target="https://podminky.urs.cz/item/CS_URS_2023_01/210280002" TargetMode="External" /><Relationship Id="rId37" Type="http://schemas.openxmlformats.org/officeDocument/2006/relationships/hyperlink" Target="https://podminky.urs.cz/item/CS_URS_2023_01/210280712" TargetMode="External" /><Relationship Id="rId38" Type="http://schemas.openxmlformats.org/officeDocument/2006/relationships/hyperlink" Target="https://podminky.urs.cz/item/CS_URS_2023_01/218100001" TargetMode="External" /><Relationship Id="rId39" Type="http://schemas.openxmlformats.org/officeDocument/2006/relationships/hyperlink" Target="https://podminky.urs.cz/item/CS_URS_2023_01/468081311" TargetMode="External" /><Relationship Id="rId40" Type="http://schemas.openxmlformats.org/officeDocument/2006/relationships/hyperlink" Target="https://podminky.urs.cz/item/CS_URS_2023_01/468081313" TargetMode="External" /><Relationship Id="rId41" Type="http://schemas.openxmlformats.org/officeDocument/2006/relationships/hyperlink" Target="https://podminky.urs.cz/item/CS_URS_2023_01/468094112" TargetMode="External" /><Relationship Id="rId42" Type="http://schemas.openxmlformats.org/officeDocument/2006/relationships/hyperlink" Target="https://podminky.urs.cz/item/CS_URS_2023_01/468111111" TargetMode="External" /><Relationship Id="rId43" Type="http://schemas.openxmlformats.org/officeDocument/2006/relationships/hyperlink" Target="https://podminky.urs.cz/item/CS_URS_2023_01/468111112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51004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915040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22" TargetMode="External" /><Relationship Id="rId2" Type="http://schemas.openxmlformats.org/officeDocument/2006/relationships/hyperlink" Target="https://podminky.urs.cz/item/CS_URS_2023_02/113107142" TargetMode="External" /><Relationship Id="rId3" Type="http://schemas.openxmlformats.org/officeDocument/2006/relationships/hyperlink" Target="https://podminky.urs.cz/item/CS_URS_2023_02/113201111" TargetMode="External" /><Relationship Id="rId4" Type="http://schemas.openxmlformats.org/officeDocument/2006/relationships/hyperlink" Target="https://podminky.urs.cz/item/CS_URS_2023_02/919735113" TargetMode="External" /><Relationship Id="rId5" Type="http://schemas.openxmlformats.org/officeDocument/2006/relationships/hyperlink" Target="https://podminky.urs.cz/item/CS_URS_2023_02/949101111" TargetMode="External" /><Relationship Id="rId6" Type="http://schemas.openxmlformats.org/officeDocument/2006/relationships/hyperlink" Target="https://podminky.urs.cz/item/CS_URS_2023_02/961044111" TargetMode="External" /><Relationship Id="rId7" Type="http://schemas.openxmlformats.org/officeDocument/2006/relationships/hyperlink" Target="https://podminky.urs.cz/item/CS_URS_2023_02/962032432" TargetMode="External" /><Relationship Id="rId8" Type="http://schemas.openxmlformats.org/officeDocument/2006/relationships/hyperlink" Target="https://podminky.urs.cz/item/CS_URS_2023_02/962052210" TargetMode="External" /><Relationship Id="rId9" Type="http://schemas.openxmlformats.org/officeDocument/2006/relationships/hyperlink" Target="https://podminky.urs.cz/item/CS_URS_2023_02/962052211" TargetMode="External" /><Relationship Id="rId10" Type="http://schemas.openxmlformats.org/officeDocument/2006/relationships/hyperlink" Target="https://podminky.urs.cz/item/CS_URS_2023_02/963042819" TargetMode="External" /><Relationship Id="rId11" Type="http://schemas.openxmlformats.org/officeDocument/2006/relationships/hyperlink" Target="https://podminky.urs.cz/item/CS_URS_2023_02/963053936" TargetMode="External" /><Relationship Id="rId12" Type="http://schemas.openxmlformats.org/officeDocument/2006/relationships/hyperlink" Target="https://podminky.urs.cz/item/CS_URS_2023_02/964051111" TargetMode="External" /><Relationship Id="rId13" Type="http://schemas.openxmlformats.org/officeDocument/2006/relationships/hyperlink" Target="https://podminky.urs.cz/item/CS_URS_2023_02/965042131" TargetMode="External" /><Relationship Id="rId14" Type="http://schemas.openxmlformats.org/officeDocument/2006/relationships/hyperlink" Target="https://podminky.urs.cz/item/CS_URS_2023_02/965042141" TargetMode="External" /><Relationship Id="rId15" Type="http://schemas.openxmlformats.org/officeDocument/2006/relationships/hyperlink" Target="https://podminky.urs.cz/item/CS_URS_2023_02/965049111" TargetMode="External" /><Relationship Id="rId16" Type="http://schemas.openxmlformats.org/officeDocument/2006/relationships/hyperlink" Target="https://podminky.urs.cz/item/CS_URS_2023_02/966031314" TargetMode="External" /><Relationship Id="rId17" Type="http://schemas.openxmlformats.org/officeDocument/2006/relationships/hyperlink" Target="https://podminky.urs.cz/item/CS_URS_2023_02/966080103" TargetMode="External" /><Relationship Id="rId18" Type="http://schemas.openxmlformats.org/officeDocument/2006/relationships/hyperlink" Target="https://podminky.urs.cz/item/CS_URS_2023_02/968072245" TargetMode="External" /><Relationship Id="rId19" Type="http://schemas.openxmlformats.org/officeDocument/2006/relationships/hyperlink" Target="https://podminky.urs.cz/item/CS_URS_2023_02/968082016" TargetMode="External" /><Relationship Id="rId20" Type="http://schemas.openxmlformats.org/officeDocument/2006/relationships/hyperlink" Target="https://podminky.urs.cz/item/CS_URS_2023_02/968082017" TargetMode="External" /><Relationship Id="rId21" Type="http://schemas.openxmlformats.org/officeDocument/2006/relationships/hyperlink" Target="https://podminky.urs.cz/item/CS_URS_2023_02/973031325" TargetMode="External" /><Relationship Id="rId22" Type="http://schemas.openxmlformats.org/officeDocument/2006/relationships/hyperlink" Target="https://podminky.urs.cz/item/CS_URS_2023_02/973042251" TargetMode="External" /><Relationship Id="rId23" Type="http://schemas.openxmlformats.org/officeDocument/2006/relationships/hyperlink" Target="https://podminky.urs.cz/item/CS_URS_2023_02/978013141" TargetMode="External" /><Relationship Id="rId24" Type="http://schemas.openxmlformats.org/officeDocument/2006/relationships/hyperlink" Target="https://podminky.urs.cz/item/CS_URS_2023_02/985131111" TargetMode="External" /><Relationship Id="rId25" Type="http://schemas.openxmlformats.org/officeDocument/2006/relationships/hyperlink" Target="https://podminky.urs.cz/item/CS_URS_2023_02/997013212" TargetMode="External" /><Relationship Id="rId26" Type="http://schemas.openxmlformats.org/officeDocument/2006/relationships/hyperlink" Target="https://podminky.urs.cz/item/CS_URS_2023_02/997013501" TargetMode="External" /><Relationship Id="rId27" Type="http://schemas.openxmlformats.org/officeDocument/2006/relationships/hyperlink" Target="https://podminky.urs.cz/item/CS_URS_2023_02/997013509" TargetMode="External" /><Relationship Id="rId28" Type="http://schemas.openxmlformats.org/officeDocument/2006/relationships/hyperlink" Target="https://podminky.urs.cz/item/CS_URS_2023_02/997013609" TargetMode="External" /><Relationship Id="rId29" Type="http://schemas.openxmlformats.org/officeDocument/2006/relationships/hyperlink" Target="https://podminky.urs.cz/item/CS_URS_2023_02/997013804" TargetMode="External" /><Relationship Id="rId30" Type="http://schemas.openxmlformats.org/officeDocument/2006/relationships/hyperlink" Target="https://podminky.urs.cz/item/CS_URS_2023_02/997013811" TargetMode="External" /><Relationship Id="rId31" Type="http://schemas.openxmlformats.org/officeDocument/2006/relationships/hyperlink" Target="https://podminky.urs.cz/item/CS_URS_2023_02/997013814" TargetMode="External" /><Relationship Id="rId32" Type="http://schemas.openxmlformats.org/officeDocument/2006/relationships/hyperlink" Target="https://podminky.urs.cz/item/CS_URS_2023_02/997013847" TargetMode="External" /><Relationship Id="rId33" Type="http://schemas.openxmlformats.org/officeDocument/2006/relationships/hyperlink" Target="https://podminky.urs.cz/item/CS_URS_2023_02/713110813" TargetMode="External" /><Relationship Id="rId34" Type="http://schemas.openxmlformats.org/officeDocument/2006/relationships/hyperlink" Target="https://podminky.urs.cz/item/CS_URS_2023_02/713120821" TargetMode="External" /><Relationship Id="rId35" Type="http://schemas.openxmlformats.org/officeDocument/2006/relationships/hyperlink" Target="https://podminky.urs.cz/item/CS_URS_2023_02/713130851" TargetMode="External" /><Relationship Id="rId36" Type="http://schemas.openxmlformats.org/officeDocument/2006/relationships/hyperlink" Target="https://podminky.urs.cz/item/CS_URS_2023_02/762331811" TargetMode="External" /><Relationship Id="rId37" Type="http://schemas.openxmlformats.org/officeDocument/2006/relationships/hyperlink" Target="https://podminky.urs.cz/item/CS_URS_2023_02/762331812" TargetMode="External" /><Relationship Id="rId38" Type="http://schemas.openxmlformats.org/officeDocument/2006/relationships/hyperlink" Target="https://podminky.urs.cz/item/CS_URS_2023_02/762342812" TargetMode="External" /><Relationship Id="rId39" Type="http://schemas.openxmlformats.org/officeDocument/2006/relationships/hyperlink" Target="https://podminky.urs.cz/item/CS_URS_2023_02/763131821" TargetMode="External" /><Relationship Id="rId40" Type="http://schemas.openxmlformats.org/officeDocument/2006/relationships/hyperlink" Target="https://podminky.urs.cz/item/CS_URS_2023_02/764002812" TargetMode="External" /><Relationship Id="rId41" Type="http://schemas.openxmlformats.org/officeDocument/2006/relationships/hyperlink" Target="https://podminky.urs.cz/item/CS_URS_2023_02/764002841" TargetMode="External" /><Relationship Id="rId42" Type="http://schemas.openxmlformats.org/officeDocument/2006/relationships/hyperlink" Target="https://podminky.urs.cz/item/CS_URS_2023_02/764002851" TargetMode="External" /><Relationship Id="rId43" Type="http://schemas.openxmlformats.org/officeDocument/2006/relationships/hyperlink" Target="https://podminky.urs.cz/item/CS_URS_2023_02/764002861" TargetMode="External" /><Relationship Id="rId44" Type="http://schemas.openxmlformats.org/officeDocument/2006/relationships/hyperlink" Target="https://podminky.urs.cz/item/CS_URS_2023_02/764002871" TargetMode="External" /><Relationship Id="rId45" Type="http://schemas.openxmlformats.org/officeDocument/2006/relationships/hyperlink" Target="https://podminky.urs.cz/item/CS_URS_2023_02/764004801" TargetMode="External" /><Relationship Id="rId46" Type="http://schemas.openxmlformats.org/officeDocument/2006/relationships/hyperlink" Target="https://podminky.urs.cz/item/CS_URS_2023_02/764004841" TargetMode="External" /><Relationship Id="rId47" Type="http://schemas.openxmlformats.org/officeDocument/2006/relationships/hyperlink" Target="https://podminky.urs.cz/item/CS_URS_2023_02/764004861" TargetMode="External" /><Relationship Id="rId48" Type="http://schemas.openxmlformats.org/officeDocument/2006/relationships/hyperlink" Target="https://podminky.urs.cz/item/CS_URS_2023_02/765121801" TargetMode="External" /><Relationship Id="rId49" Type="http://schemas.openxmlformats.org/officeDocument/2006/relationships/hyperlink" Target="https://podminky.urs.cz/item/CS_URS_2023_02/765121881" TargetMode="External" /><Relationship Id="rId50" Type="http://schemas.openxmlformats.org/officeDocument/2006/relationships/hyperlink" Target="https://podminky.urs.cz/item/CS_URS_2023_02/765142801" TargetMode="External" /><Relationship Id="rId51" Type="http://schemas.openxmlformats.org/officeDocument/2006/relationships/hyperlink" Target="https://podminky.urs.cz/item/CS_URS_2023_02/765191901" TargetMode="External" /><Relationship Id="rId52" Type="http://schemas.openxmlformats.org/officeDocument/2006/relationships/hyperlink" Target="https://podminky.urs.cz/item/CS_URS_2023_02/766441811" TargetMode="External" /><Relationship Id="rId53" Type="http://schemas.openxmlformats.org/officeDocument/2006/relationships/hyperlink" Target="https://podminky.urs.cz/item/CS_URS_2023_02/766441821" TargetMode="External" /><Relationship Id="rId54" Type="http://schemas.openxmlformats.org/officeDocument/2006/relationships/hyperlink" Target="https://podminky.urs.cz/item/CS_URS_2023_02/767161813" TargetMode="External" /><Relationship Id="rId55" Type="http://schemas.openxmlformats.org/officeDocument/2006/relationships/hyperlink" Target="https://podminky.urs.cz/item/CS_URS_2023_02/767996701" TargetMode="External" /><Relationship Id="rId56" Type="http://schemas.openxmlformats.org/officeDocument/2006/relationships/hyperlink" Target="https://podminky.urs.cz/item/CS_URS_2023_02/771271811" TargetMode="External" /><Relationship Id="rId57" Type="http://schemas.openxmlformats.org/officeDocument/2006/relationships/hyperlink" Target="https://podminky.urs.cz/item/CS_URS_2023_02/771271832" TargetMode="External" /><Relationship Id="rId58" Type="http://schemas.openxmlformats.org/officeDocument/2006/relationships/hyperlink" Target="https://podminky.urs.cz/item/CS_URS_2023_02/771471810" TargetMode="External" /><Relationship Id="rId59" Type="http://schemas.openxmlformats.org/officeDocument/2006/relationships/hyperlink" Target="https://podminky.urs.cz/item/CS_URS_2023_02/771471830" TargetMode="External" /><Relationship Id="rId60" Type="http://schemas.openxmlformats.org/officeDocument/2006/relationships/hyperlink" Target="https://podminky.urs.cz/item/CS_URS_2023_02/771571810" TargetMode="External" /><Relationship Id="rId61" Type="http://schemas.openxmlformats.org/officeDocument/2006/relationships/hyperlink" Target="https://podminky.urs.cz/item/CS_URS_2023_02/787600802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12004" TargetMode="External" /><Relationship Id="rId2" Type="http://schemas.openxmlformats.org/officeDocument/2006/relationships/hyperlink" Target="https://podminky.urs.cz/item/CS_URS_2023_02/131213712" TargetMode="External" /><Relationship Id="rId3" Type="http://schemas.openxmlformats.org/officeDocument/2006/relationships/hyperlink" Target="https://podminky.urs.cz/item/CS_URS_2023_02/131251100" TargetMode="External" /><Relationship Id="rId4" Type="http://schemas.openxmlformats.org/officeDocument/2006/relationships/hyperlink" Target="https://podminky.urs.cz/item/CS_URS_2023_02/132212132" TargetMode="External" /><Relationship Id="rId5" Type="http://schemas.openxmlformats.org/officeDocument/2006/relationships/hyperlink" Target="https://podminky.urs.cz/item/CS_URS_2023_02/162251102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62751119" TargetMode="External" /><Relationship Id="rId8" Type="http://schemas.openxmlformats.org/officeDocument/2006/relationships/hyperlink" Target="https://podminky.urs.cz/item/CS_URS_2023_02/17120122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1251201" TargetMode="External" /><Relationship Id="rId11" Type="http://schemas.openxmlformats.org/officeDocument/2006/relationships/hyperlink" Target="https://podminky.urs.cz/item/CS_URS_2023_02/174111101" TargetMode="External" /><Relationship Id="rId12" Type="http://schemas.openxmlformats.org/officeDocument/2006/relationships/hyperlink" Target="https://podminky.urs.cz/item/CS_URS_2023_02/273323611" TargetMode="External" /><Relationship Id="rId13" Type="http://schemas.openxmlformats.org/officeDocument/2006/relationships/hyperlink" Target="https://podminky.urs.cz/item/CS_URS_2023_02/273361821" TargetMode="External" /><Relationship Id="rId14" Type="http://schemas.openxmlformats.org/officeDocument/2006/relationships/hyperlink" Target="https://podminky.urs.cz/item/CS_URS_2023_02/274313611" TargetMode="External" /><Relationship Id="rId15" Type="http://schemas.openxmlformats.org/officeDocument/2006/relationships/hyperlink" Target="https://podminky.urs.cz/item/CS_URS_2023_02/274351121" TargetMode="External" /><Relationship Id="rId16" Type="http://schemas.openxmlformats.org/officeDocument/2006/relationships/hyperlink" Target="https://podminky.urs.cz/item/CS_URS_2023_02/274351122" TargetMode="External" /><Relationship Id="rId17" Type="http://schemas.openxmlformats.org/officeDocument/2006/relationships/hyperlink" Target="https://podminky.urs.cz/item/CS_URS_2023_02/279323112" TargetMode="External" /><Relationship Id="rId18" Type="http://schemas.openxmlformats.org/officeDocument/2006/relationships/hyperlink" Target="https://podminky.urs.cz/item/CS_URS_2023_02/279351121" TargetMode="External" /><Relationship Id="rId19" Type="http://schemas.openxmlformats.org/officeDocument/2006/relationships/hyperlink" Target="https://podminky.urs.cz/item/CS_URS_2023_02/279351122" TargetMode="External" /><Relationship Id="rId20" Type="http://schemas.openxmlformats.org/officeDocument/2006/relationships/hyperlink" Target="https://podminky.urs.cz/item/CS_URS_2023_02/279361821" TargetMode="External" /><Relationship Id="rId21" Type="http://schemas.openxmlformats.org/officeDocument/2006/relationships/hyperlink" Target="https://podminky.urs.cz/item/CS_URS_2023_02/311113131" TargetMode="External" /><Relationship Id="rId22" Type="http://schemas.openxmlformats.org/officeDocument/2006/relationships/hyperlink" Target="https://podminky.urs.cz/item/CS_URS_2023_02/311113144" TargetMode="External" /><Relationship Id="rId23" Type="http://schemas.openxmlformats.org/officeDocument/2006/relationships/hyperlink" Target="https://podminky.urs.cz/item/CS_URS_2023_02/311235151" TargetMode="External" /><Relationship Id="rId24" Type="http://schemas.openxmlformats.org/officeDocument/2006/relationships/hyperlink" Target="https://podminky.urs.cz/item/CS_URS_2023_02/311361821" TargetMode="External" /><Relationship Id="rId25" Type="http://schemas.openxmlformats.org/officeDocument/2006/relationships/hyperlink" Target="https://podminky.urs.cz/item/CS_URS_2023_02/317168053" TargetMode="External" /><Relationship Id="rId26" Type="http://schemas.openxmlformats.org/officeDocument/2006/relationships/hyperlink" Target="https://podminky.urs.cz/item/CS_URS_2023_02/317998114" TargetMode="External" /><Relationship Id="rId27" Type="http://schemas.openxmlformats.org/officeDocument/2006/relationships/hyperlink" Target="https://podminky.urs.cz/item/CS_URS_2023_02/331231125" TargetMode="External" /><Relationship Id="rId28" Type="http://schemas.openxmlformats.org/officeDocument/2006/relationships/hyperlink" Target="https://podminky.urs.cz/item/CS_URS_2023_02/340238212" TargetMode="External" /><Relationship Id="rId29" Type="http://schemas.openxmlformats.org/officeDocument/2006/relationships/hyperlink" Target="https://podminky.urs.cz/item/CS_URS_2023_02/389381001" TargetMode="External" /><Relationship Id="rId30" Type="http://schemas.openxmlformats.org/officeDocument/2006/relationships/hyperlink" Target="https://podminky.urs.cz/item/CS_URS_2023_02/411121243" TargetMode="External" /><Relationship Id="rId31" Type="http://schemas.openxmlformats.org/officeDocument/2006/relationships/hyperlink" Target="https://podminky.urs.cz/item/CS_URS_2023_02/411321515" TargetMode="External" /><Relationship Id="rId32" Type="http://schemas.openxmlformats.org/officeDocument/2006/relationships/hyperlink" Target="https://podminky.urs.cz/item/CS_URS_2023_02/411351011" TargetMode="External" /><Relationship Id="rId33" Type="http://schemas.openxmlformats.org/officeDocument/2006/relationships/hyperlink" Target="https://podminky.urs.cz/item/CS_URS_2023_02/411351012" TargetMode="External" /><Relationship Id="rId34" Type="http://schemas.openxmlformats.org/officeDocument/2006/relationships/hyperlink" Target="https://podminky.urs.cz/item/CS_URS_2023_02/411354311" TargetMode="External" /><Relationship Id="rId35" Type="http://schemas.openxmlformats.org/officeDocument/2006/relationships/hyperlink" Target="https://podminky.urs.cz/item/CS_URS_2023_02/411354312" TargetMode="External" /><Relationship Id="rId36" Type="http://schemas.openxmlformats.org/officeDocument/2006/relationships/hyperlink" Target="https://podminky.urs.cz/item/CS_URS_2023_02/411361821" TargetMode="External" /><Relationship Id="rId37" Type="http://schemas.openxmlformats.org/officeDocument/2006/relationships/hyperlink" Target="https://podminky.urs.cz/item/CS_URS_2023_02/411362021" TargetMode="External" /><Relationship Id="rId38" Type="http://schemas.openxmlformats.org/officeDocument/2006/relationships/hyperlink" Target="https://podminky.urs.cz/item/CS_URS_2023_02/417321414" TargetMode="External" /><Relationship Id="rId39" Type="http://schemas.openxmlformats.org/officeDocument/2006/relationships/hyperlink" Target="https://podminky.urs.cz/item/CS_URS_2023_02/417351115" TargetMode="External" /><Relationship Id="rId40" Type="http://schemas.openxmlformats.org/officeDocument/2006/relationships/hyperlink" Target="https://podminky.urs.cz/item/CS_URS_2023_02/417351116" TargetMode="External" /><Relationship Id="rId41" Type="http://schemas.openxmlformats.org/officeDocument/2006/relationships/hyperlink" Target="https://podminky.urs.cz/item/CS_URS_2023_02/417361821" TargetMode="External" /><Relationship Id="rId42" Type="http://schemas.openxmlformats.org/officeDocument/2006/relationships/hyperlink" Target="https://podminky.urs.cz/item/CS_URS_2023_02/430321515" TargetMode="External" /><Relationship Id="rId43" Type="http://schemas.openxmlformats.org/officeDocument/2006/relationships/hyperlink" Target="https://podminky.urs.cz/item/CS_URS_2023_02/430361821" TargetMode="External" /><Relationship Id="rId44" Type="http://schemas.openxmlformats.org/officeDocument/2006/relationships/hyperlink" Target="https://podminky.urs.cz/item/CS_URS_2023_02/430362021" TargetMode="External" /><Relationship Id="rId45" Type="http://schemas.openxmlformats.org/officeDocument/2006/relationships/hyperlink" Target="https://podminky.urs.cz/item/CS_URS_2023_02/431351121" TargetMode="External" /><Relationship Id="rId46" Type="http://schemas.openxmlformats.org/officeDocument/2006/relationships/hyperlink" Target="https://podminky.urs.cz/item/CS_URS_2023_02/431351122" TargetMode="External" /><Relationship Id="rId47" Type="http://schemas.openxmlformats.org/officeDocument/2006/relationships/hyperlink" Target="https://podminky.urs.cz/item/CS_URS_2023_02/433351131" TargetMode="External" /><Relationship Id="rId48" Type="http://schemas.openxmlformats.org/officeDocument/2006/relationships/hyperlink" Target="https://podminky.urs.cz/item/CS_URS_2023_02/611321121" TargetMode="External" /><Relationship Id="rId49" Type="http://schemas.openxmlformats.org/officeDocument/2006/relationships/hyperlink" Target="https://podminky.urs.cz/item/CS_URS_2023_02/612142001" TargetMode="External" /><Relationship Id="rId50" Type="http://schemas.openxmlformats.org/officeDocument/2006/relationships/hyperlink" Target="https://podminky.urs.cz/item/CS_URS_2023_02/612321121" TargetMode="External" /><Relationship Id="rId51" Type="http://schemas.openxmlformats.org/officeDocument/2006/relationships/hyperlink" Target="https://podminky.urs.cz/item/CS_URS_2023_02/612321131" TargetMode="External" /><Relationship Id="rId52" Type="http://schemas.openxmlformats.org/officeDocument/2006/relationships/hyperlink" Target="https://podminky.urs.cz/item/CS_URS_2023_02/612321141" TargetMode="External" /><Relationship Id="rId53" Type="http://schemas.openxmlformats.org/officeDocument/2006/relationships/hyperlink" Target="https://podminky.urs.cz/item/CS_URS_2023_02/612325412" TargetMode="External" /><Relationship Id="rId54" Type="http://schemas.openxmlformats.org/officeDocument/2006/relationships/hyperlink" Target="https://podminky.urs.cz/item/CS_URS_2023_02/613321121" TargetMode="External" /><Relationship Id="rId55" Type="http://schemas.openxmlformats.org/officeDocument/2006/relationships/hyperlink" Target="https://podminky.urs.cz/item/CS_URS_2023_02/619991011" TargetMode="External" /><Relationship Id="rId56" Type="http://schemas.openxmlformats.org/officeDocument/2006/relationships/hyperlink" Target="https://podminky.urs.cz/item/CS_URS_2023_02/621151031" TargetMode="External" /><Relationship Id="rId57" Type="http://schemas.openxmlformats.org/officeDocument/2006/relationships/hyperlink" Target="https://podminky.urs.cz/item/CS_URS_2023_02/621221131" TargetMode="External" /><Relationship Id="rId58" Type="http://schemas.openxmlformats.org/officeDocument/2006/relationships/hyperlink" Target="https://podminky.urs.cz/item/CS_URS_2023_02/621531022" TargetMode="External" /><Relationship Id="rId59" Type="http://schemas.openxmlformats.org/officeDocument/2006/relationships/hyperlink" Target="https://podminky.urs.cz/item/CS_URS_2023_02/622142001" TargetMode="External" /><Relationship Id="rId60" Type="http://schemas.openxmlformats.org/officeDocument/2006/relationships/hyperlink" Target="https://podminky.urs.cz/item/CS_URS_2023_02/622151031" TargetMode="External" /><Relationship Id="rId61" Type="http://schemas.openxmlformats.org/officeDocument/2006/relationships/hyperlink" Target="https://podminky.urs.cz/item/CS_URS_2023_02/622221001" TargetMode="External" /><Relationship Id="rId62" Type="http://schemas.openxmlformats.org/officeDocument/2006/relationships/hyperlink" Target="https://podminky.urs.cz/item/CS_URS_2023_02/622221021" TargetMode="External" /><Relationship Id="rId63" Type="http://schemas.openxmlformats.org/officeDocument/2006/relationships/hyperlink" Target="https://podminky.urs.cz/item/CS_URS_2023_02/622252001" TargetMode="External" /><Relationship Id="rId64" Type="http://schemas.openxmlformats.org/officeDocument/2006/relationships/hyperlink" Target="https://podminky.urs.cz/item/CS_URS_2023_02/622252002" TargetMode="External" /><Relationship Id="rId65" Type="http://schemas.openxmlformats.org/officeDocument/2006/relationships/hyperlink" Target="https://podminky.urs.cz/item/CS_URS_2023_02/622321121" TargetMode="External" /><Relationship Id="rId66" Type="http://schemas.openxmlformats.org/officeDocument/2006/relationships/hyperlink" Target="https://podminky.urs.cz/item/CS_URS_2023_02/622511102" TargetMode="External" /><Relationship Id="rId67" Type="http://schemas.openxmlformats.org/officeDocument/2006/relationships/hyperlink" Target="https://podminky.urs.cz/item/CS_URS_2023_02/622531022" TargetMode="External" /><Relationship Id="rId68" Type="http://schemas.openxmlformats.org/officeDocument/2006/relationships/hyperlink" Target="https://podminky.urs.cz/item/CS_URS_2023_02/623151031" TargetMode="External" /><Relationship Id="rId69" Type="http://schemas.openxmlformats.org/officeDocument/2006/relationships/hyperlink" Target="https://podminky.urs.cz/item/CS_URS_2023_02/623531022" TargetMode="External" /><Relationship Id="rId70" Type="http://schemas.openxmlformats.org/officeDocument/2006/relationships/hyperlink" Target="https://podminky.urs.cz/item/CS_URS_2023_02/629991011" TargetMode="External" /><Relationship Id="rId71" Type="http://schemas.openxmlformats.org/officeDocument/2006/relationships/hyperlink" Target="https://podminky.urs.cz/item/CS_URS_2023_02/631311124" TargetMode="External" /><Relationship Id="rId72" Type="http://schemas.openxmlformats.org/officeDocument/2006/relationships/hyperlink" Target="https://podminky.urs.cz/item/CS_URS_2023_02/631319173" TargetMode="External" /><Relationship Id="rId73" Type="http://schemas.openxmlformats.org/officeDocument/2006/relationships/hyperlink" Target="https://podminky.urs.cz/item/CS_URS_2023_02/631342112" TargetMode="External" /><Relationship Id="rId74" Type="http://schemas.openxmlformats.org/officeDocument/2006/relationships/hyperlink" Target="https://podminky.urs.cz/item/CS_URS_2023_02/631362021" TargetMode="External" /><Relationship Id="rId75" Type="http://schemas.openxmlformats.org/officeDocument/2006/relationships/hyperlink" Target="https://podminky.urs.cz/item/CS_URS_2023_02/632450131" TargetMode="External" /><Relationship Id="rId76" Type="http://schemas.openxmlformats.org/officeDocument/2006/relationships/hyperlink" Target="https://podminky.urs.cz/item/CS_URS_2023_02/632451234" TargetMode="External" /><Relationship Id="rId77" Type="http://schemas.openxmlformats.org/officeDocument/2006/relationships/hyperlink" Target="https://podminky.urs.cz/item/CS_URS_2023_02/637111111" TargetMode="External" /><Relationship Id="rId78" Type="http://schemas.openxmlformats.org/officeDocument/2006/relationships/hyperlink" Target="https://podminky.urs.cz/item/CS_URS_2023_02/637211114" TargetMode="External" /><Relationship Id="rId79" Type="http://schemas.openxmlformats.org/officeDocument/2006/relationships/hyperlink" Target="https://podminky.urs.cz/item/CS_URS_2023_02/637211911" TargetMode="External" /><Relationship Id="rId80" Type="http://schemas.openxmlformats.org/officeDocument/2006/relationships/hyperlink" Target="https://podminky.urs.cz/item/CS_URS_2023_02/637311122" TargetMode="External" /><Relationship Id="rId81" Type="http://schemas.openxmlformats.org/officeDocument/2006/relationships/hyperlink" Target="https://podminky.urs.cz/item/CS_URS_2023_02/642942111" TargetMode="External" /><Relationship Id="rId82" Type="http://schemas.openxmlformats.org/officeDocument/2006/relationships/hyperlink" Target="https://podminky.urs.cz/item/CS_URS_2023_02/941111111" TargetMode="External" /><Relationship Id="rId83" Type="http://schemas.openxmlformats.org/officeDocument/2006/relationships/hyperlink" Target="https://podminky.urs.cz/item/CS_URS_2023_02/941111211" TargetMode="External" /><Relationship Id="rId84" Type="http://schemas.openxmlformats.org/officeDocument/2006/relationships/hyperlink" Target="https://podminky.urs.cz/item/CS_URS_2023_02/941111811" TargetMode="External" /><Relationship Id="rId85" Type="http://schemas.openxmlformats.org/officeDocument/2006/relationships/hyperlink" Target="https://podminky.urs.cz/item/CS_URS_2023_02/943211111" TargetMode="External" /><Relationship Id="rId86" Type="http://schemas.openxmlformats.org/officeDocument/2006/relationships/hyperlink" Target="https://podminky.urs.cz/item/CS_URS_2023_02/943211119" TargetMode="External" /><Relationship Id="rId87" Type="http://schemas.openxmlformats.org/officeDocument/2006/relationships/hyperlink" Target="https://podminky.urs.cz/item/CS_URS_2023_02/943211211" TargetMode="External" /><Relationship Id="rId88" Type="http://schemas.openxmlformats.org/officeDocument/2006/relationships/hyperlink" Target="https://podminky.urs.cz/item/CS_URS_2023_02/943311811" TargetMode="External" /><Relationship Id="rId89" Type="http://schemas.openxmlformats.org/officeDocument/2006/relationships/hyperlink" Target="https://podminky.urs.cz/item/CS_URS_2023_02/944411111" TargetMode="External" /><Relationship Id="rId90" Type="http://schemas.openxmlformats.org/officeDocument/2006/relationships/hyperlink" Target="https://podminky.urs.cz/item/CS_URS_2023_02/944411211" TargetMode="External" /><Relationship Id="rId91" Type="http://schemas.openxmlformats.org/officeDocument/2006/relationships/hyperlink" Target="https://podminky.urs.cz/item/CS_URS_2023_02/944411811" TargetMode="External" /><Relationship Id="rId92" Type="http://schemas.openxmlformats.org/officeDocument/2006/relationships/hyperlink" Target="https://podminky.urs.cz/item/CS_URS_2023_02/949101111" TargetMode="External" /><Relationship Id="rId93" Type="http://schemas.openxmlformats.org/officeDocument/2006/relationships/hyperlink" Target="https://podminky.urs.cz/item/CS_URS_2023_02/952901111" TargetMode="External" /><Relationship Id="rId94" Type="http://schemas.openxmlformats.org/officeDocument/2006/relationships/hyperlink" Target="https://podminky.urs.cz/item/CS_URS_2023_02/953334124" TargetMode="External" /><Relationship Id="rId95" Type="http://schemas.openxmlformats.org/officeDocument/2006/relationships/hyperlink" Target="https://podminky.urs.cz/item/CS_URS_2023_02/953943211" TargetMode="External" /><Relationship Id="rId96" Type="http://schemas.openxmlformats.org/officeDocument/2006/relationships/hyperlink" Target="https://podminky.urs.cz/item/CS_URS_2023_02/998011002" TargetMode="External" /><Relationship Id="rId97" Type="http://schemas.openxmlformats.org/officeDocument/2006/relationships/hyperlink" Target="https://podminky.urs.cz/item/CS_URS_2023_02/711111001" TargetMode="External" /><Relationship Id="rId98" Type="http://schemas.openxmlformats.org/officeDocument/2006/relationships/hyperlink" Target="https://podminky.urs.cz/item/CS_URS_2023_02/711112001" TargetMode="External" /><Relationship Id="rId99" Type="http://schemas.openxmlformats.org/officeDocument/2006/relationships/hyperlink" Target="https://podminky.urs.cz/item/CS_URS_2023_02/711132111" TargetMode="External" /><Relationship Id="rId100" Type="http://schemas.openxmlformats.org/officeDocument/2006/relationships/hyperlink" Target="https://podminky.urs.cz/item/CS_URS_2023_02/711141559" TargetMode="External" /><Relationship Id="rId101" Type="http://schemas.openxmlformats.org/officeDocument/2006/relationships/hyperlink" Target="https://podminky.urs.cz/item/CS_URS_2023_02/711142559" TargetMode="External" /><Relationship Id="rId102" Type="http://schemas.openxmlformats.org/officeDocument/2006/relationships/hyperlink" Target="https://podminky.urs.cz/item/CS_URS_2023_02/711191001" TargetMode="External" /><Relationship Id="rId103" Type="http://schemas.openxmlformats.org/officeDocument/2006/relationships/hyperlink" Target="https://podminky.urs.cz/item/CS_URS_2023_02/711191011" TargetMode="External" /><Relationship Id="rId104" Type="http://schemas.openxmlformats.org/officeDocument/2006/relationships/hyperlink" Target="https://podminky.urs.cz/item/CS_URS_2023_02/998711102" TargetMode="External" /><Relationship Id="rId105" Type="http://schemas.openxmlformats.org/officeDocument/2006/relationships/hyperlink" Target="https://podminky.urs.cz/item/CS_URS_2023_02/712311101" TargetMode="External" /><Relationship Id="rId106" Type="http://schemas.openxmlformats.org/officeDocument/2006/relationships/hyperlink" Target="https://podminky.urs.cz/item/CS_URS_2023_02/712331111" TargetMode="External" /><Relationship Id="rId107" Type="http://schemas.openxmlformats.org/officeDocument/2006/relationships/hyperlink" Target="https://podminky.urs.cz/item/CS_URS_2023_02/712341559" TargetMode="External" /><Relationship Id="rId108" Type="http://schemas.openxmlformats.org/officeDocument/2006/relationships/hyperlink" Target="https://podminky.urs.cz/item/CS_URS_2023_02/712363115" TargetMode="External" /><Relationship Id="rId109" Type="http://schemas.openxmlformats.org/officeDocument/2006/relationships/hyperlink" Target="https://podminky.urs.cz/item/CS_URS_2023_02/712363546" TargetMode="External" /><Relationship Id="rId110" Type="http://schemas.openxmlformats.org/officeDocument/2006/relationships/hyperlink" Target="https://podminky.urs.cz/item/CS_URS_2023_02/712363553" TargetMode="External" /><Relationship Id="rId111" Type="http://schemas.openxmlformats.org/officeDocument/2006/relationships/hyperlink" Target="https://podminky.urs.cz/item/CS_URS_2023_02/712391171" TargetMode="External" /><Relationship Id="rId112" Type="http://schemas.openxmlformats.org/officeDocument/2006/relationships/hyperlink" Target="https://podminky.urs.cz/item/CS_URS_2023_02/712363356" TargetMode="External" /><Relationship Id="rId113" Type="http://schemas.openxmlformats.org/officeDocument/2006/relationships/hyperlink" Target="https://podminky.urs.cz/item/CS_URS_2023_02/712363357" TargetMode="External" /><Relationship Id="rId114" Type="http://schemas.openxmlformats.org/officeDocument/2006/relationships/hyperlink" Target="https://podminky.urs.cz/item/CS_URS_2023_02/712363359" TargetMode="External" /><Relationship Id="rId115" Type="http://schemas.openxmlformats.org/officeDocument/2006/relationships/hyperlink" Target="https://podminky.urs.cz/item/CS_URS_2023_02/712363352" TargetMode="External" /><Relationship Id="rId116" Type="http://schemas.openxmlformats.org/officeDocument/2006/relationships/hyperlink" Target="https://podminky.urs.cz/item/CS_URS_2023_02/712363353" TargetMode="External" /><Relationship Id="rId117" Type="http://schemas.openxmlformats.org/officeDocument/2006/relationships/hyperlink" Target="https://podminky.urs.cz/item/CS_URS_2023_02/712363354" TargetMode="External" /><Relationship Id="rId118" Type="http://schemas.openxmlformats.org/officeDocument/2006/relationships/hyperlink" Target="https://podminky.urs.cz/item/CS_URS_2023_02/712363384" TargetMode="External" /><Relationship Id="rId119" Type="http://schemas.openxmlformats.org/officeDocument/2006/relationships/hyperlink" Target="https://podminky.urs.cz/item/CS_URS_2023_02/998712102" TargetMode="External" /><Relationship Id="rId120" Type="http://schemas.openxmlformats.org/officeDocument/2006/relationships/hyperlink" Target="https://podminky.urs.cz/item/CS_URS_2023_02/713121111" TargetMode="External" /><Relationship Id="rId121" Type="http://schemas.openxmlformats.org/officeDocument/2006/relationships/hyperlink" Target="https://podminky.urs.cz/item/CS_URS_2023_02/713131141" TargetMode="External" /><Relationship Id="rId122" Type="http://schemas.openxmlformats.org/officeDocument/2006/relationships/hyperlink" Target="https://podminky.urs.cz/item/CS_URS_2023_01/713131143" TargetMode="External" /><Relationship Id="rId123" Type="http://schemas.openxmlformats.org/officeDocument/2006/relationships/hyperlink" Target="https://podminky.urs.cz/item/CS_URS_2023_02/713141233" TargetMode="External" /><Relationship Id="rId124" Type="http://schemas.openxmlformats.org/officeDocument/2006/relationships/hyperlink" Target="https://podminky.urs.cz/item/CS_URS_2023_02/713141252" TargetMode="External" /><Relationship Id="rId125" Type="http://schemas.openxmlformats.org/officeDocument/2006/relationships/hyperlink" Target="https://podminky.urs.cz/item/CS_URS_2023_02/713141311" TargetMode="External" /><Relationship Id="rId126" Type="http://schemas.openxmlformats.org/officeDocument/2006/relationships/hyperlink" Target="https://podminky.urs.cz/item/CS_URS_2023_02/713141415" TargetMode="External" /><Relationship Id="rId127" Type="http://schemas.openxmlformats.org/officeDocument/2006/relationships/hyperlink" Target="https://podminky.urs.cz/item/CS_URS_2023_02/713191132" TargetMode="External" /><Relationship Id="rId128" Type="http://schemas.openxmlformats.org/officeDocument/2006/relationships/hyperlink" Target="https://podminky.urs.cz/item/CS_URS_2023_02/998713102" TargetMode="External" /><Relationship Id="rId129" Type="http://schemas.openxmlformats.org/officeDocument/2006/relationships/hyperlink" Target="https://podminky.urs.cz/item/CS_URS_2023_02/761661011" TargetMode="External" /><Relationship Id="rId130" Type="http://schemas.openxmlformats.org/officeDocument/2006/relationships/hyperlink" Target="https://podminky.urs.cz/item/CS_URS_2023_02/998761202" TargetMode="External" /><Relationship Id="rId131" Type="http://schemas.openxmlformats.org/officeDocument/2006/relationships/hyperlink" Target="https://podminky.urs.cz/item/CS_URS_2023_02/762332132" TargetMode="External" /><Relationship Id="rId132" Type="http://schemas.openxmlformats.org/officeDocument/2006/relationships/hyperlink" Target="https://podminky.urs.cz/item/CS_URS_2023_02/762332133" TargetMode="External" /><Relationship Id="rId133" Type="http://schemas.openxmlformats.org/officeDocument/2006/relationships/hyperlink" Target="https://podminky.urs.cz/item/CS_URS_2023_02/762341210" TargetMode="External" /><Relationship Id="rId134" Type="http://schemas.openxmlformats.org/officeDocument/2006/relationships/hyperlink" Target="https://podminky.urs.cz/item/CS_URS_2023_02/762341270" TargetMode="External" /><Relationship Id="rId135" Type="http://schemas.openxmlformats.org/officeDocument/2006/relationships/hyperlink" Target="https://podminky.urs.cz/item/CS_URS_2023_02/762395000" TargetMode="External" /><Relationship Id="rId136" Type="http://schemas.openxmlformats.org/officeDocument/2006/relationships/hyperlink" Target="https://podminky.urs.cz/item/CS_URS_2023_02/762431036" TargetMode="External" /><Relationship Id="rId137" Type="http://schemas.openxmlformats.org/officeDocument/2006/relationships/hyperlink" Target="https://podminky.urs.cz/item/CS_URS_2023_02/998762102" TargetMode="External" /><Relationship Id="rId138" Type="http://schemas.openxmlformats.org/officeDocument/2006/relationships/hyperlink" Target="https://podminky.urs.cz/item/CS_URS_2023_02/763131431" TargetMode="External" /><Relationship Id="rId139" Type="http://schemas.openxmlformats.org/officeDocument/2006/relationships/hyperlink" Target="https://podminky.urs.cz/item/CS_URS_2023_02/763131751" TargetMode="External" /><Relationship Id="rId140" Type="http://schemas.openxmlformats.org/officeDocument/2006/relationships/hyperlink" Target="https://podminky.urs.cz/item/CS_URS_2023_02/998763101" TargetMode="External" /><Relationship Id="rId141" Type="http://schemas.openxmlformats.org/officeDocument/2006/relationships/hyperlink" Target="https://podminky.urs.cz/item/CS_URS_2023_02/764214606" TargetMode="External" /><Relationship Id="rId142" Type="http://schemas.openxmlformats.org/officeDocument/2006/relationships/hyperlink" Target="https://podminky.urs.cz/item/CS_URS_2023_02/764216603" TargetMode="External" /><Relationship Id="rId143" Type="http://schemas.openxmlformats.org/officeDocument/2006/relationships/hyperlink" Target="https://podminky.urs.cz/item/CS_URS_2023_02/764216644" TargetMode="External" /><Relationship Id="rId144" Type="http://schemas.openxmlformats.org/officeDocument/2006/relationships/hyperlink" Target="https://podminky.urs.cz/item/CS_URS_2023_02/764511602" TargetMode="External" /><Relationship Id="rId145" Type="http://schemas.openxmlformats.org/officeDocument/2006/relationships/hyperlink" Target="https://podminky.urs.cz/item/CS_URS_2023_02/764511641" TargetMode="External" /><Relationship Id="rId146" Type="http://schemas.openxmlformats.org/officeDocument/2006/relationships/hyperlink" Target="https://podminky.urs.cz/item/CS_URS_2023_02/764518622" TargetMode="External" /><Relationship Id="rId147" Type="http://schemas.openxmlformats.org/officeDocument/2006/relationships/hyperlink" Target="https://podminky.urs.cz/item/CS_URS_2023_02/998764102" TargetMode="External" /><Relationship Id="rId148" Type="http://schemas.openxmlformats.org/officeDocument/2006/relationships/hyperlink" Target="https://podminky.urs.cz/item/CS_URS_2023_02/766660001" TargetMode="External" /><Relationship Id="rId149" Type="http://schemas.openxmlformats.org/officeDocument/2006/relationships/hyperlink" Target="https://podminky.urs.cz/item/CS_URS_2023_02/766660002" TargetMode="External" /><Relationship Id="rId150" Type="http://schemas.openxmlformats.org/officeDocument/2006/relationships/hyperlink" Target="https://podminky.urs.cz/item/CS_URS_2023_02/766694116" TargetMode="External" /><Relationship Id="rId151" Type="http://schemas.openxmlformats.org/officeDocument/2006/relationships/hyperlink" Target="https://podminky.urs.cz/item/CS_URS_2023_02/998766202" TargetMode="External" /><Relationship Id="rId152" Type="http://schemas.openxmlformats.org/officeDocument/2006/relationships/hyperlink" Target="https://podminky.urs.cz/item/CS_URS_2023_02/767165111" TargetMode="External" /><Relationship Id="rId153" Type="http://schemas.openxmlformats.org/officeDocument/2006/relationships/hyperlink" Target="https://podminky.urs.cz/item/CS_URS_2023_02/767531111" TargetMode="External" /><Relationship Id="rId154" Type="http://schemas.openxmlformats.org/officeDocument/2006/relationships/hyperlink" Target="https://podminky.urs.cz/item/CS_URS_2023_02/767531121" TargetMode="External" /><Relationship Id="rId155" Type="http://schemas.openxmlformats.org/officeDocument/2006/relationships/hyperlink" Target="https://podminky.urs.cz/item/CS_URS_2023_02/767893115" TargetMode="External" /><Relationship Id="rId156" Type="http://schemas.openxmlformats.org/officeDocument/2006/relationships/hyperlink" Target="https://podminky.urs.cz/item/CS_URS_2023_02/767995114" TargetMode="External" /><Relationship Id="rId157" Type="http://schemas.openxmlformats.org/officeDocument/2006/relationships/hyperlink" Target="https://podminky.urs.cz/item/CS_URS_2023_02/767995115" TargetMode="External" /><Relationship Id="rId158" Type="http://schemas.openxmlformats.org/officeDocument/2006/relationships/hyperlink" Target="https://podminky.urs.cz/item/CS_URS_2023_02/998767202" TargetMode="External" /><Relationship Id="rId159" Type="http://schemas.openxmlformats.org/officeDocument/2006/relationships/hyperlink" Target="https://podminky.urs.cz/item/CS_URS_2023_02/771121011" TargetMode="External" /><Relationship Id="rId160" Type="http://schemas.openxmlformats.org/officeDocument/2006/relationships/hyperlink" Target="https://podminky.urs.cz/item/CS_URS_2023_02/771274124" TargetMode="External" /><Relationship Id="rId161" Type="http://schemas.openxmlformats.org/officeDocument/2006/relationships/hyperlink" Target="https://podminky.urs.cz/item/CS_URS_2023_02/771274241" TargetMode="External" /><Relationship Id="rId162" Type="http://schemas.openxmlformats.org/officeDocument/2006/relationships/hyperlink" Target="https://podminky.urs.cz/item/CS_URS_2023_02/771474113" TargetMode="External" /><Relationship Id="rId163" Type="http://schemas.openxmlformats.org/officeDocument/2006/relationships/hyperlink" Target="https://podminky.urs.cz/item/CS_URS_2023_01/771574263" TargetMode="External" /><Relationship Id="rId164" Type="http://schemas.openxmlformats.org/officeDocument/2006/relationships/hyperlink" Target="https://podminky.urs.cz/item/CS_URS_2023_02/771591112" TargetMode="External" /><Relationship Id="rId165" Type="http://schemas.openxmlformats.org/officeDocument/2006/relationships/hyperlink" Target="https://podminky.urs.cz/item/CS_URS_2023_02/998771102" TargetMode="External" /><Relationship Id="rId166" Type="http://schemas.openxmlformats.org/officeDocument/2006/relationships/hyperlink" Target="https://podminky.urs.cz/item/CS_URS_2023_02/783223021" TargetMode="External" /><Relationship Id="rId167" Type="http://schemas.openxmlformats.org/officeDocument/2006/relationships/hyperlink" Target="https://podminky.urs.cz/item/CS_URS_2023_02/783314201" TargetMode="External" /><Relationship Id="rId168" Type="http://schemas.openxmlformats.org/officeDocument/2006/relationships/hyperlink" Target="https://podminky.urs.cz/item/CS_URS_2023_02/783315101" TargetMode="External" /><Relationship Id="rId169" Type="http://schemas.openxmlformats.org/officeDocument/2006/relationships/hyperlink" Target="https://podminky.urs.cz/item/CS_URS_2023_02/783317101" TargetMode="External" /><Relationship Id="rId170" Type="http://schemas.openxmlformats.org/officeDocument/2006/relationships/hyperlink" Target="https://podminky.urs.cz/item/CS_URS_2023_02/783901551" TargetMode="External" /><Relationship Id="rId171" Type="http://schemas.openxmlformats.org/officeDocument/2006/relationships/hyperlink" Target="https://podminky.urs.cz/item/CS_URS_2023_02/783932171" TargetMode="External" /><Relationship Id="rId172" Type="http://schemas.openxmlformats.org/officeDocument/2006/relationships/hyperlink" Target="https://podminky.urs.cz/item/CS_URS_2023_02/783933151" TargetMode="External" /><Relationship Id="rId173" Type="http://schemas.openxmlformats.org/officeDocument/2006/relationships/hyperlink" Target="https://podminky.urs.cz/item/CS_URS_2023_02/783937163" TargetMode="External" /><Relationship Id="rId174" Type="http://schemas.openxmlformats.org/officeDocument/2006/relationships/hyperlink" Target="https://podminky.urs.cz/item/CS_URS_2023_02/783997151" TargetMode="External" /><Relationship Id="rId175" Type="http://schemas.openxmlformats.org/officeDocument/2006/relationships/hyperlink" Target="https://podminky.urs.cz/item/CS_URS_2023_02/784181101" TargetMode="External" /><Relationship Id="rId176" Type="http://schemas.openxmlformats.org/officeDocument/2006/relationships/hyperlink" Target="https://podminky.urs.cz/item/CS_URS_2023_02/784211101" TargetMode="External" /><Relationship Id="rId177" Type="http://schemas.openxmlformats.org/officeDocument/2006/relationships/hyperlink" Target="https://podminky.urs.cz/item/CS_URS_2023_02/78421115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1112004" TargetMode="External" /><Relationship Id="rId2" Type="http://schemas.openxmlformats.org/officeDocument/2006/relationships/hyperlink" Target="https://podminky.urs.cz/item/CS_URS_2023_02/131251100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51102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67111101" TargetMode="External" /><Relationship Id="rId8" Type="http://schemas.openxmlformats.org/officeDocument/2006/relationships/hyperlink" Target="https://podminky.urs.cz/item/CS_URS_2023_02/17120122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1251201" TargetMode="External" /><Relationship Id="rId11" Type="http://schemas.openxmlformats.org/officeDocument/2006/relationships/hyperlink" Target="https://podminky.urs.cz/item/CS_URS_2023_02/181311103" TargetMode="External" /><Relationship Id="rId12" Type="http://schemas.openxmlformats.org/officeDocument/2006/relationships/hyperlink" Target="https://podminky.urs.cz/item/CS_URS_2023_02/181411131" TargetMode="External" /><Relationship Id="rId13" Type="http://schemas.openxmlformats.org/officeDocument/2006/relationships/hyperlink" Target="https://podminky.urs.cz/item/CS_URS_2023_02/275313711" TargetMode="External" /><Relationship Id="rId14" Type="http://schemas.openxmlformats.org/officeDocument/2006/relationships/hyperlink" Target="https://podminky.urs.cz/item/CS_URS_2023_02/275351121" TargetMode="External" /><Relationship Id="rId15" Type="http://schemas.openxmlformats.org/officeDocument/2006/relationships/hyperlink" Target="https://podminky.urs.cz/item/CS_URS_2023_02/275351122" TargetMode="External" /><Relationship Id="rId16" Type="http://schemas.openxmlformats.org/officeDocument/2006/relationships/hyperlink" Target="https://podminky.urs.cz/item/CS_URS_2023_02/339921111" TargetMode="External" /><Relationship Id="rId17" Type="http://schemas.openxmlformats.org/officeDocument/2006/relationships/hyperlink" Target="https://podminky.urs.cz/item/CS_URS_2023_02/339921112" TargetMode="External" /><Relationship Id="rId18" Type="http://schemas.openxmlformats.org/officeDocument/2006/relationships/hyperlink" Target="https://podminky.urs.cz/item/CS_URS_2023_02/564710001" TargetMode="External" /><Relationship Id="rId19" Type="http://schemas.openxmlformats.org/officeDocument/2006/relationships/hyperlink" Target="https://podminky.urs.cz/item/CS_URS_2023_02/564731101" TargetMode="External" /><Relationship Id="rId20" Type="http://schemas.openxmlformats.org/officeDocument/2006/relationships/hyperlink" Target="https://podminky.urs.cz/item/CS_URS_2023_02/596211110" TargetMode="External" /><Relationship Id="rId21" Type="http://schemas.openxmlformats.org/officeDocument/2006/relationships/hyperlink" Target="https://podminky.urs.cz/item/CS_URS_2023_02/953961114" TargetMode="External" /><Relationship Id="rId22" Type="http://schemas.openxmlformats.org/officeDocument/2006/relationships/hyperlink" Target="https://podminky.urs.cz/item/CS_URS_2023_02/998223011" TargetMode="External" /><Relationship Id="rId23" Type="http://schemas.openxmlformats.org/officeDocument/2006/relationships/hyperlink" Target="https://podminky.urs.cz/item/CS_URS_2023_02/767163221" TargetMode="External" /><Relationship Id="rId24" Type="http://schemas.openxmlformats.org/officeDocument/2006/relationships/hyperlink" Target="https://podminky.urs.cz/item/CS_URS_2023_02/99876720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35419115" TargetMode="External" /><Relationship Id="rId2" Type="http://schemas.openxmlformats.org/officeDocument/2006/relationships/hyperlink" Target="https://podminky.urs.cz/item/CS_URS_2023_01/741110062" TargetMode="External" /><Relationship Id="rId3" Type="http://schemas.openxmlformats.org/officeDocument/2006/relationships/hyperlink" Target="https://podminky.urs.cz/item/CS_URS_2023_01/741112061" TargetMode="External" /><Relationship Id="rId4" Type="http://schemas.openxmlformats.org/officeDocument/2006/relationships/hyperlink" Target="https://podminky.urs.cz/item/CS_URS_2023_01/741112101" TargetMode="External" /><Relationship Id="rId5" Type="http://schemas.openxmlformats.org/officeDocument/2006/relationships/hyperlink" Target="https://podminky.urs.cz/item/CS_URS_2023_01/741120001" TargetMode="External" /><Relationship Id="rId6" Type="http://schemas.openxmlformats.org/officeDocument/2006/relationships/hyperlink" Target="https://podminky.urs.cz/item/CS_URS_2023_01/741120501" TargetMode="External" /><Relationship Id="rId7" Type="http://schemas.openxmlformats.org/officeDocument/2006/relationships/hyperlink" Target="https://podminky.urs.cz/item/CS_URS_2023_01/741122015" TargetMode="External" /><Relationship Id="rId8" Type="http://schemas.openxmlformats.org/officeDocument/2006/relationships/hyperlink" Target="https://podminky.urs.cz/item/CS_URS_2023_01/741122016" TargetMode="External" /><Relationship Id="rId9" Type="http://schemas.openxmlformats.org/officeDocument/2006/relationships/hyperlink" Target="https://podminky.urs.cz/item/CS_URS_2023_01/741122032" TargetMode="External" /><Relationship Id="rId10" Type="http://schemas.openxmlformats.org/officeDocument/2006/relationships/hyperlink" Target="https://podminky.urs.cz/item/CS_URS_2023_01/741311865" TargetMode="External" /><Relationship Id="rId11" Type="http://schemas.openxmlformats.org/officeDocument/2006/relationships/hyperlink" Target="https://podminky.urs.cz/item/CS_URS_2023_01/741371841" TargetMode="External" /><Relationship Id="rId12" Type="http://schemas.openxmlformats.org/officeDocument/2006/relationships/hyperlink" Target="https://podminky.urs.cz/item/CS_URS_2023_01/741371901" TargetMode="External" /><Relationship Id="rId13" Type="http://schemas.openxmlformats.org/officeDocument/2006/relationships/hyperlink" Target="https://podminky.urs.cz/item/CS_URS_2023_01/741421811" TargetMode="External" /><Relationship Id="rId14" Type="http://schemas.openxmlformats.org/officeDocument/2006/relationships/hyperlink" Target="https://podminky.urs.cz/item/CS_URS_2023_01/741421873" TargetMode="External" /><Relationship Id="rId15" Type="http://schemas.openxmlformats.org/officeDocument/2006/relationships/hyperlink" Target="https://podminky.urs.cz/item/CS_URS_2023_01/741123233" TargetMode="External" /><Relationship Id="rId16" Type="http://schemas.openxmlformats.org/officeDocument/2006/relationships/hyperlink" Target="https://podminky.urs.cz/item/CS_URS_2023_01/741124733" TargetMode="External" /><Relationship Id="rId17" Type="http://schemas.openxmlformats.org/officeDocument/2006/relationships/hyperlink" Target="https://podminky.urs.cz/item/CS_URS_2023_01/741130001" TargetMode="External" /><Relationship Id="rId18" Type="http://schemas.openxmlformats.org/officeDocument/2006/relationships/hyperlink" Target="https://podminky.urs.cz/item/CS_URS_2023_01/741130003" TargetMode="External" /><Relationship Id="rId19" Type="http://schemas.openxmlformats.org/officeDocument/2006/relationships/hyperlink" Target="https://podminky.urs.cz/item/CS_URS_2023_01/741130007" TargetMode="External" /><Relationship Id="rId20" Type="http://schemas.openxmlformats.org/officeDocument/2006/relationships/hyperlink" Target="https://podminky.urs.cz/item/CS_URS_2023_01/741130017" TargetMode="External" /><Relationship Id="rId21" Type="http://schemas.openxmlformats.org/officeDocument/2006/relationships/hyperlink" Target="https://podminky.urs.cz/item/CS_URS_2023_01/741130021" TargetMode="External" /><Relationship Id="rId22" Type="http://schemas.openxmlformats.org/officeDocument/2006/relationships/hyperlink" Target="https://podminky.urs.cz/item/CS_URS_2023_01/741130115" TargetMode="External" /><Relationship Id="rId23" Type="http://schemas.openxmlformats.org/officeDocument/2006/relationships/hyperlink" Target="https://podminky.urs.cz/item/CS_URS_2023_01/741130144" TargetMode="External" /><Relationship Id="rId24" Type="http://schemas.openxmlformats.org/officeDocument/2006/relationships/hyperlink" Target="https://podminky.urs.cz/item/CS_URS_2023_01/741136005" TargetMode="External" /><Relationship Id="rId25" Type="http://schemas.openxmlformats.org/officeDocument/2006/relationships/hyperlink" Target="https://podminky.urs.cz/item/CS_URS_2023_01/741210001" TargetMode="External" /><Relationship Id="rId26" Type="http://schemas.openxmlformats.org/officeDocument/2006/relationships/hyperlink" Target="https://podminky.urs.cz/item/CS_URS_2023_01/741310412" TargetMode="External" /><Relationship Id="rId27" Type="http://schemas.openxmlformats.org/officeDocument/2006/relationships/hyperlink" Target="https://podminky.urs.cz/item/CS_URS_2023_01/741410021" TargetMode="External" /><Relationship Id="rId28" Type="http://schemas.openxmlformats.org/officeDocument/2006/relationships/hyperlink" Target="https://podminky.urs.cz/item/CS_URS_2023_01/741410041" TargetMode="External" /><Relationship Id="rId29" Type="http://schemas.openxmlformats.org/officeDocument/2006/relationships/hyperlink" Target="https://podminky.urs.cz/item/CS_URS_2023_01/741420001" TargetMode="External" /><Relationship Id="rId30" Type="http://schemas.openxmlformats.org/officeDocument/2006/relationships/hyperlink" Target="https://podminky.urs.cz/item/CS_URS_2023_01/741420021" TargetMode="External" /><Relationship Id="rId31" Type="http://schemas.openxmlformats.org/officeDocument/2006/relationships/hyperlink" Target="https://podminky.urs.cz/item/CS_URS_2023_01/741420051" TargetMode="External" /><Relationship Id="rId32" Type="http://schemas.openxmlformats.org/officeDocument/2006/relationships/hyperlink" Target="https://podminky.urs.cz/item/CS_URS_2023_01/741440031" TargetMode="External" /><Relationship Id="rId33" Type="http://schemas.openxmlformats.org/officeDocument/2006/relationships/hyperlink" Target="https://podminky.urs.cz/item/CS_URS_2023_01/741910361" TargetMode="External" /><Relationship Id="rId34" Type="http://schemas.openxmlformats.org/officeDocument/2006/relationships/hyperlink" Target="https://podminky.urs.cz/item/CS_URS_2023_01/741910414" TargetMode="External" /><Relationship Id="rId35" Type="http://schemas.openxmlformats.org/officeDocument/2006/relationships/hyperlink" Target="https://podminky.urs.cz/item/CS_URS_2023_01/741910421" TargetMode="External" /><Relationship Id="rId36" Type="http://schemas.openxmlformats.org/officeDocument/2006/relationships/hyperlink" Target="https://podminky.urs.cz/item/CS_URS_2023_01/741311004" TargetMode="External" /><Relationship Id="rId37" Type="http://schemas.openxmlformats.org/officeDocument/2006/relationships/hyperlink" Target="https://podminky.urs.cz/item/CS_URS_2023_01/741372062" TargetMode="External" /><Relationship Id="rId38" Type="http://schemas.openxmlformats.org/officeDocument/2006/relationships/hyperlink" Target="https://podminky.urs.cz/item/CS_URS_2023_01/741372063" TargetMode="External" /><Relationship Id="rId39" Type="http://schemas.openxmlformats.org/officeDocument/2006/relationships/hyperlink" Target="https://podminky.urs.cz/item/CS_URS_2023_01/741372067" TargetMode="External" /><Relationship Id="rId40" Type="http://schemas.openxmlformats.org/officeDocument/2006/relationships/hyperlink" Target="https://podminky.urs.cz/item/CS_URS_2023_01/741372114" TargetMode="External" /><Relationship Id="rId41" Type="http://schemas.openxmlformats.org/officeDocument/2006/relationships/hyperlink" Target="https://podminky.urs.cz/item/CS_URS_2023_01/742110002" TargetMode="External" /><Relationship Id="rId42" Type="http://schemas.openxmlformats.org/officeDocument/2006/relationships/hyperlink" Target="https://podminky.urs.cz/item/CS_URS_2023_01/742121001" TargetMode="External" /><Relationship Id="rId43" Type="http://schemas.openxmlformats.org/officeDocument/2006/relationships/hyperlink" Target="https://podminky.urs.cz/item/CS_URS_2023_01/742330044" TargetMode="External" /><Relationship Id="rId44" Type="http://schemas.openxmlformats.org/officeDocument/2006/relationships/hyperlink" Target="https://podminky.urs.cz/item/CS_URS_2023_01/742330051" TargetMode="External" /><Relationship Id="rId45" Type="http://schemas.openxmlformats.org/officeDocument/2006/relationships/hyperlink" Target="https://podminky.urs.cz/item/CS_URS_2023_01/210280003" TargetMode="External" /><Relationship Id="rId46" Type="http://schemas.openxmlformats.org/officeDocument/2006/relationships/hyperlink" Target="https://podminky.urs.cz/item/CS_URS_2023_01/218100001" TargetMode="External" /><Relationship Id="rId47" Type="http://schemas.openxmlformats.org/officeDocument/2006/relationships/hyperlink" Target="https://podminky.urs.cz/item/CS_URS_2023_01/218100004" TargetMode="External" /><Relationship Id="rId48" Type="http://schemas.openxmlformats.org/officeDocument/2006/relationships/hyperlink" Target="https://podminky.urs.cz/item/CS_URS_2023_01/218100012" TargetMode="External" /><Relationship Id="rId49" Type="http://schemas.openxmlformats.org/officeDocument/2006/relationships/hyperlink" Target="https://podminky.urs.cz/item/CS_URS_2023_01/460010024" TargetMode="External" /><Relationship Id="rId50" Type="http://schemas.openxmlformats.org/officeDocument/2006/relationships/hyperlink" Target="https://podminky.urs.cz/item/CS_URS_2023_01/460021111" TargetMode="External" /><Relationship Id="rId51" Type="http://schemas.openxmlformats.org/officeDocument/2006/relationships/hyperlink" Target="https://podminky.urs.cz/item/CS_URS_2023_01/460161262" TargetMode="External" /><Relationship Id="rId52" Type="http://schemas.openxmlformats.org/officeDocument/2006/relationships/hyperlink" Target="https://podminky.urs.cz/item/CS_URS_2023_01/460191113" TargetMode="External" /><Relationship Id="rId53" Type="http://schemas.openxmlformats.org/officeDocument/2006/relationships/hyperlink" Target="https://podminky.urs.cz/item/CS_URS_2023_01/460431272" TargetMode="External" /><Relationship Id="rId54" Type="http://schemas.openxmlformats.org/officeDocument/2006/relationships/hyperlink" Target="https://podminky.urs.cz/item/CS_URS_2023_01/460581111" TargetMode="External" /><Relationship Id="rId55" Type="http://schemas.openxmlformats.org/officeDocument/2006/relationships/hyperlink" Target="https://podminky.urs.cz/item/CS_URS_2023_01/460581121" TargetMode="External" /><Relationship Id="rId56" Type="http://schemas.openxmlformats.org/officeDocument/2006/relationships/hyperlink" Target="https://podminky.urs.cz/item/CS_URS_2023_01/460661213" TargetMode="External" /><Relationship Id="rId57" Type="http://schemas.openxmlformats.org/officeDocument/2006/relationships/hyperlink" Target="https://podminky.urs.cz/item/CS_URS_2023_01/460671114" TargetMode="External" /><Relationship Id="rId58" Type="http://schemas.openxmlformats.org/officeDocument/2006/relationships/hyperlink" Target="https://podminky.urs.cz/item/CS_URS_2023_01/460721111" TargetMode="External" /><Relationship Id="rId59" Type="http://schemas.openxmlformats.org/officeDocument/2006/relationships/hyperlink" Target="https://podminky.urs.cz/item/CS_URS_2023_01/460742113" TargetMode="External" /><Relationship Id="rId60" Type="http://schemas.openxmlformats.org/officeDocument/2006/relationships/hyperlink" Target="https://podminky.urs.cz/item/CS_URS_2023_01/468081311" TargetMode="External" /><Relationship Id="rId61" Type="http://schemas.openxmlformats.org/officeDocument/2006/relationships/hyperlink" Target="https://podminky.urs.cz/item/CS_URS_2023_01/468081313" TargetMode="External" /><Relationship Id="rId62" Type="http://schemas.openxmlformats.org/officeDocument/2006/relationships/hyperlink" Target="https://podminky.urs.cz/item/CS_URS_2023_01/468094112" TargetMode="External" /><Relationship Id="rId63" Type="http://schemas.openxmlformats.org/officeDocument/2006/relationships/hyperlink" Target="https://podminky.urs.cz/item/CS_URS_2023_01/468111111" TargetMode="External" /><Relationship Id="rId64" Type="http://schemas.openxmlformats.org/officeDocument/2006/relationships/hyperlink" Target="https://podminky.urs.cz/item/CS_URS_2023_01/468111112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7159142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ht="36.95" customHeight="1"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G4" s="23" t="s">
        <v>12</v>
      </c>
      <c r="BS4" s="17" t="s">
        <v>13</v>
      </c>
    </row>
    <row r="5" spans="2:71" ht="12" customHeight="1">
      <c r="B5" s="20"/>
      <c r="D5" s="24" t="s">
        <v>14</v>
      </c>
      <c r="K5" s="209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20"/>
      <c r="BG5" s="206" t="s">
        <v>16</v>
      </c>
      <c r="BS5" s="17" t="s">
        <v>7</v>
      </c>
    </row>
    <row r="6" spans="2:71" ht="36.95" customHeight="1">
      <c r="B6" s="20"/>
      <c r="D6" s="26" t="s">
        <v>17</v>
      </c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20"/>
      <c r="BG6" s="207"/>
      <c r="BS6" s="17" t="s">
        <v>7</v>
      </c>
    </row>
    <row r="7" spans="2:71" ht="12" customHeight="1">
      <c r="B7" s="20"/>
      <c r="D7" s="27" t="s">
        <v>19</v>
      </c>
      <c r="K7" s="25" t="s">
        <v>20</v>
      </c>
      <c r="AK7" s="27" t="s">
        <v>21</v>
      </c>
      <c r="AN7" s="25" t="s">
        <v>22</v>
      </c>
      <c r="AR7" s="20"/>
      <c r="BG7" s="207"/>
      <c r="BS7" s="17" t="s">
        <v>7</v>
      </c>
    </row>
    <row r="8" spans="2:71" ht="12" customHeight="1">
      <c r="B8" s="20"/>
      <c r="D8" s="27" t="s">
        <v>23</v>
      </c>
      <c r="K8" s="25" t="s">
        <v>24</v>
      </c>
      <c r="AK8" s="27" t="s">
        <v>25</v>
      </c>
      <c r="AN8" s="28" t="s">
        <v>26</v>
      </c>
      <c r="AR8" s="20"/>
      <c r="BG8" s="207"/>
      <c r="BS8" s="17" t="s">
        <v>7</v>
      </c>
    </row>
    <row r="9" spans="2:71" ht="14.45" customHeight="1">
      <c r="B9" s="20"/>
      <c r="AR9" s="20"/>
      <c r="BG9" s="207"/>
      <c r="BS9" s="17" t="s">
        <v>7</v>
      </c>
    </row>
    <row r="10" spans="2:71" ht="12" customHeight="1">
      <c r="B10" s="20"/>
      <c r="D10" s="27" t="s">
        <v>27</v>
      </c>
      <c r="AK10" s="27" t="s">
        <v>28</v>
      </c>
      <c r="AN10" s="25" t="s">
        <v>29</v>
      </c>
      <c r="AR10" s="20"/>
      <c r="BG10" s="207"/>
      <c r="BS10" s="17" t="s">
        <v>7</v>
      </c>
    </row>
    <row r="11" spans="2:71" ht="18.4" customHeight="1">
      <c r="B11" s="20"/>
      <c r="E11" s="25" t="s">
        <v>30</v>
      </c>
      <c r="AK11" s="27" t="s">
        <v>31</v>
      </c>
      <c r="AN11" s="25" t="s">
        <v>22</v>
      </c>
      <c r="AR11" s="20"/>
      <c r="BG11" s="207"/>
      <c r="BS11" s="17" t="s">
        <v>7</v>
      </c>
    </row>
    <row r="12" spans="2:71" ht="6.95" customHeight="1">
      <c r="B12" s="20"/>
      <c r="AR12" s="20"/>
      <c r="BG12" s="207"/>
      <c r="BS12" s="17" t="s">
        <v>7</v>
      </c>
    </row>
    <row r="13" spans="2:71" ht="12" customHeight="1">
      <c r="B13" s="20"/>
      <c r="D13" s="27" t="s">
        <v>32</v>
      </c>
      <c r="AK13" s="27" t="s">
        <v>28</v>
      </c>
      <c r="AN13" s="29" t="s">
        <v>33</v>
      </c>
      <c r="AR13" s="20"/>
      <c r="BG13" s="207"/>
      <c r="BS13" s="17" t="s">
        <v>7</v>
      </c>
    </row>
    <row r="14" spans="2:71" ht="12.75">
      <c r="B14" s="20"/>
      <c r="E14" s="212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7" t="s">
        <v>31</v>
      </c>
      <c r="AN14" s="29" t="s">
        <v>33</v>
      </c>
      <c r="AR14" s="20"/>
      <c r="BG14" s="207"/>
      <c r="BS14" s="17" t="s">
        <v>7</v>
      </c>
    </row>
    <row r="15" spans="2:71" ht="6.95" customHeight="1">
      <c r="B15" s="20"/>
      <c r="AR15" s="20"/>
      <c r="BG15" s="207"/>
      <c r="BS15" s="17" t="s">
        <v>4</v>
      </c>
    </row>
    <row r="16" spans="2:71" ht="12" customHeight="1">
      <c r="B16" s="20"/>
      <c r="D16" s="27" t="s">
        <v>34</v>
      </c>
      <c r="AK16" s="27" t="s">
        <v>28</v>
      </c>
      <c r="AN16" s="25" t="s">
        <v>22</v>
      </c>
      <c r="AR16" s="20"/>
      <c r="BG16" s="207"/>
      <c r="BS16" s="17" t="s">
        <v>4</v>
      </c>
    </row>
    <row r="17" spans="2:71" ht="18.4" customHeight="1">
      <c r="B17" s="20"/>
      <c r="E17" s="25" t="s">
        <v>35</v>
      </c>
      <c r="AK17" s="27" t="s">
        <v>31</v>
      </c>
      <c r="AN17" s="25" t="s">
        <v>22</v>
      </c>
      <c r="AR17" s="20"/>
      <c r="BG17" s="207"/>
      <c r="BS17" s="17" t="s">
        <v>5</v>
      </c>
    </row>
    <row r="18" spans="2:71" ht="6.95" customHeight="1">
      <c r="B18" s="20"/>
      <c r="AR18" s="20"/>
      <c r="BG18" s="207"/>
      <c r="BS18" s="17" t="s">
        <v>7</v>
      </c>
    </row>
    <row r="19" spans="2:71" ht="12" customHeight="1">
      <c r="B19" s="20"/>
      <c r="D19" s="27" t="s">
        <v>36</v>
      </c>
      <c r="AK19" s="27" t="s">
        <v>28</v>
      </c>
      <c r="AN19" s="25" t="s">
        <v>37</v>
      </c>
      <c r="AR19" s="20"/>
      <c r="BG19" s="207"/>
      <c r="BS19" s="17" t="s">
        <v>7</v>
      </c>
    </row>
    <row r="20" spans="2:71" ht="18.4" customHeight="1">
      <c r="B20" s="20"/>
      <c r="E20" s="25" t="s">
        <v>38</v>
      </c>
      <c r="AK20" s="27" t="s">
        <v>31</v>
      </c>
      <c r="AN20" s="25" t="s">
        <v>39</v>
      </c>
      <c r="AR20" s="20"/>
      <c r="BG20" s="207"/>
      <c r="BS20" s="17" t="s">
        <v>4</v>
      </c>
    </row>
    <row r="21" spans="2:59" ht="6.95" customHeight="1">
      <c r="B21" s="20"/>
      <c r="AR21" s="20"/>
      <c r="BG21" s="207"/>
    </row>
    <row r="22" spans="2:59" ht="12" customHeight="1">
      <c r="B22" s="20"/>
      <c r="D22" s="27" t="s">
        <v>40</v>
      </c>
      <c r="AR22" s="20"/>
      <c r="BG22" s="207"/>
    </row>
    <row r="23" spans="2:59" ht="47.25" customHeight="1">
      <c r="B23" s="20"/>
      <c r="E23" s="214" t="s">
        <v>41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20"/>
      <c r="BG23" s="207"/>
    </row>
    <row r="24" spans="2:59" ht="6.95" customHeight="1">
      <c r="B24" s="20"/>
      <c r="AR24" s="20"/>
      <c r="BG24" s="207"/>
    </row>
    <row r="25" spans="2:59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G25" s="207"/>
    </row>
    <row r="26" spans="2:59" s="1" customFormat="1" ht="25.9" customHeight="1">
      <c r="B26" s="32"/>
      <c r="D26" s="33" t="s">
        <v>42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5">
        <f>ROUND(AG54,2)</f>
        <v>0</v>
      </c>
      <c r="AL26" s="216"/>
      <c r="AM26" s="216"/>
      <c r="AN26" s="216"/>
      <c r="AO26" s="216"/>
      <c r="AR26" s="32"/>
      <c r="BG26" s="207"/>
    </row>
    <row r="27" spans="2:59" s="1" customFormat="1" ht="6.95" customHeight="1">
      <c r="B27" s="32"/>
      <c r="AR27" s="32"/>
      <c r="BG27" s="207"/>
    </row>
    <row r="28" spans="2:59" s="1" customFormat="1" ht="12.75">
      <c r="B28" s="32"/>
      <c r="L28" s="217" t="s">
        <v>43</v>
      </c>
      <c r="M28" s="217"/>
      <c r="N28" s="217"/>
      <c r="O28" s="217"/>
      <c r="P28" s="217"/>
      <c r="W28" s="217" t="s">
        <v>44</v>
      </c>
      <c r="X28" s="217"/>
      <c r="Y28" s="217"/>
      <c r="Z28" s="217"/>
      <c r="AA28" s="217"/>
      <c r="AB28" s="217"/>
      <c r="AC28" s="217"/>
      <c r="AD28" s="217"/>
      <c r="AE28" s="217"/>
      <c r="AK28" s="217" t="s">
        <v>45</v>
      </c>
      <c r="AL28" s="217"/>
      <c r="AM28" s="217"/>
      <c r="AN28" s="217"/>
      <c r="AO28" s="217"/>
      <c r="AR28" s="32"/>
      <c r="BG28" s="207"/>
    </row>
    <row r="29" spans="2:59" s="2" customFormat="1" ht="14.45" customHeight="1">
      <c r="B29" s="36"/>
      <c r="D29" s="27" t="s">
        <v>46</v>
      </c>
      <c r="F29" s="27" t="s">
        <v>47</v>
      </c>
      <c r="L29" s="220">
        <v>0.21</v>
      </c>
      <c r="M29" s="219"/>
      <c r="N29" s="219"/>
      <c r="O29" s="219"/>
      <c r="P29" s="219"/>
      <c r="W29" s="218">
        <f>ROUND(BB54,2)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ROUND(AX54,2)</f>
        <v>0</v>
      </c>
      <c r="AL29" s="219"/>
      <c r="AM29" s="219"/>
      <c r="AN29" s="219"/>
      <c r="AO29" s="219"/>
      <c r="AR29" s="36"/>
      <c r="BG29" s="208"/>
    </row>
    <row r="30" spans="2:59" s="2" customFormat="1" ht="14.45" customHeight="1">
      <c r="B30" s="36"/>
      <c r="F30" s="27" t="s">
        <v>48</v>
      </c>
      <c r="L30" s="220">
        <v>0.15</v>
      </c>
      <c r="M30" s="219"/>
      <c r="N30" s="219"/>
      <c r="O30" s="219"/>
      <c r="P30" s="219"/>
      <c r="W30" s="218">
        <f>ROUND(BC54,2)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ROUND(AY54,2)</f>
        <v>0</v>
      </c>
      <c r="AL30" s="219"/>
      <c r="AM30" s="219"/>
      <c r="AN30" s="219"/>
      <c r="AO30" s="219"/>
      <c r="AR30" s="36"/>
      <c r="BG30" s="208"/>
    </row>
    <row r="31" spans="2:59" s="2" customFormat="1" ht="14.45" customHeight="1" hidden="1">
      <c r="B31" s="36"/>
      <c r="F31" s="27" t="s">
        <v>49</v>
      </c>
      <c r="L31" s="220">
        <v>0.21</v>
      </c>
      <c r="M31" s="219"/>
      <c r="N31" s="219"/>
      <c r="O31" s="219"/>
      <c r="P31" s="219"/>
      <c r="W31" s="218">
        <f>ROUND(BD54,2)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6"/>
      <c r="BG31" s="208"/>
    </row>
    <row r="32" spans="2:59" s="2" customFormat="1" ht="14.45" customHeight="1" hidden="1">
      <c r="B32" s="36"/>
      <c r="F32" s="27" t="s">
        <v>50</v>
      </c>
      <c r="L32" s="220">
        <v>0.15</v>
      </c>
      <c r="M32" s="219"/>
      <c r="N32" s="219"/>
      <c r="O32" s="219"/>
      <c r="P32" s="219"/>
      <c r="W32" s="218">
        <f>ROUND(BE54,2)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6"/>
      <c r="BG32" s="208"/>
    </row>
    <row r="33" spans="2:44" s="2" customFormat="1" ht="14.45" customHeight="1" hidden="1">
      <c r="B33" s="36"/>
      <c r="F33" s="27" t="s">
        <v>51</v>
      </c>
      <c r="L33" s="220">
        <v>0</v>
      </c>
      <c r="M33" s="219"/>
      <c r="N33" s="219"/>
      <c r="O33" s="219"/>
      <c r="P33" s="219"/>
      <c r="W33" s="218">
        <f>ROUND(BF54,2)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53</v>
      </c>
      <c r="U35" s="39"/>
      <c r="V35" s="39"/>
      <c r="W35" s="39"/>
      <c r="X35" s="224" t="s">
        <v>54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2"/>
      <c r="AM35" s="222"/>
      <c r="AN35" s="222"/>
      <c r="AO35" s="22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55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2023-23</v>
      </c>
      <c r="AR44" s="45"/>
    </row>
    <row r="45" spans="2:44" s="4" customFormat="1" ht="36.95" customHeight="1">
      <c r="B45" s="46"/>
      <c r="C45" s="47" t="s">
        <v>17</v>
      </c>
      <c r="L45" s="203" t="str">
        <f>K6</f>
        <v>PŘÍSTAVBA VÝTAHU SE STAVEBNÍMI ÚPRAVYMI PAVILONŮ 5 A 6, UL. VÁCLAVKOVA 950, MLADÁ BOLESLAV</v>
      </c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23</v>
      </c>
      <c r="L47" s="48" t="str">
        <f>IF(K8="","",K8)</f>
        <v>Mladá Boleslav</v>
      </c>
      <c r="AI47" s="27" t="s">
        <v>25</v>
      </c>
      <c r="AM47" s="228" t="str">
        <f>IF(AN8="","",AN8)</f>
        <v>28. 8. 2023</v>
      </c>
      <c r="AN47" s="228"/>
      <c r="AR47" s="32"/>
    </row>
    <row r="48" spans="2:44" s="1" customFormat="1" ht="6.95" customHeight="1">
      <c r="B48" s="32"/>
      <c r="AR48" s="32"/>
    </row>
    <row r="49" spans="2:58" s="1" customFormat="1" ht="15.2" customHeight="1">
      <c r="B49" s="32"/>
      <c r="C49" s="27" t="s">
        <v>27</v>
      </c>
      <c r="L49" s="3" t="str">
        <f>IF(E11="","",E11)</f>
        <v>CENTRUM 83, poskytovatel sociálních služeb</v>
      </c>
      <c r="AI49" s="27" t="s">
        <v>34</v>
      </c>
      <c r="AM49" s="229" t="str">
        <f>IF(E17="","",E17)</f>
        <v>Arch.Zdeněk Kadlec</v>
      </c>
      <c r="AN49" s="230"/>
      <c r="AO49" s="230"/>
      <c r="AP49" s="230"/>
      <c r="AR49" s="32"/>
      <c r="AS49" s="231" t="s">
        <v>56</v>
      </c>
      <c r="AT49" s="232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1"/>
    </row>
    <row r="50" spans="2:58" s="1" customFormat="1" ht="15.2" customHeight="1">
      <c r="B50" s="32"/>
      <c r="C50" s="27" t="s">
        <v>32</v>
      </c>
      <c r="L50" s="3" t="str">
        <f>IF(E14="Vyplň údaj","",E14)</f>
        <v/>
      </c>
      <c r="AI50" s="27" t="s">
        <v>36</v>
      </c>
      <c r="AM50" s="229" t="str">
        <f>IF(E20="","",E20)</f>
        <v>Petr Navrátil</v>
      </c>
      <c r="AN50" s="230"/>
      <c r="AO50" s="230"/>
      <c r="AP50" s="230"/>
      <c r="AR50" s="32"/>
      <c r="AS50" s="233"/>
      <c r="AT50" s="234"/>
      <c r="BF50" s="53"/>
    </row>
    <row r="51" spans="2:58" s="1" customFormat="1" ht="10.9" customHeight="1">
      <c r="B51" s="32"/>
      <c r="AR51" s="32"/>
      <c r="AS51" s="233"/>
      <c r="AT51" s="234"/>
      <c r="BF51" s="53"/>
    </row>
    <row r="52" spans="2:58" s="1" customFormat="1" ht="29.25" customHeight="1">
      <c r="B52" s="32"/>
      <c r="C52" s="199" t="s">
        <v>57</v>
      </c>
      <c r="D52" s="200"/>
      <c r="E52" s="200"/>
      <c r="F52" s="200"/>
      <c r="G52" s="200"/>
      <c r="H52" s="54"/>
      <c r="I52" s="202" t="s">
        <v>58</v>
      </c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27" t="s">
        <v>59</v>
      </c>
      <c r="AH52" s="200"/>
      <c r="AI52" s="200"/>
      <c r="AJ52" s="200"/>
      <c r="AK52" s="200"/>
      <c r="AL52" s="200"/>
      <c r="AM52" s="200"/>
      <c r="AN52" s="202" t="s">
        <v>60</v>
      </c>
      <c r="AO52" s="200"/>
      <c r="AP52" s="200"/>
      <c r="AQ52" s="55" t="s">
        <v>61</v>
      </c>
      <c r="AR52" s="32"/>
      <c r="AS52" s="56" t="s">
        <v>62</v>
      </c>
      <c r="AT52" s="57" t="s">
        <v>63</v>
      </c>
      <c r="AU52" s="57" t="s">
        <v>64</v>
      </c>
      <c r="AV52" s="57" t="s">
        <v>65</v>
      </c>
      <c r="AW52" s="57" t="s">
        <v>66</v>
      </c>
      <c r="AX52" s="57" t="s">
        <v>67</v>
      </c>
      <c r="AY52" s="57" t="s">
        <v>68</v>
      </c>
      <c r="AZ52" s="57" t="s">
        <v>69</v>
      </c>
      <c r="BA52" s="57" t="s">
        <v>70</v>
      </c>
      <c r="BB52" s="57" t="s">
        <v>71</v>
      </c>
      <c r="BC52" s="57" t="s">
        <v>72</v>
      </c>
      <c r="BD52" s="57" t="s">
        <v>73</v>
      </c>
      <c r="BE52" s="57" t="s">
        <v>74</v>
      </c>
      <c r="BF52" s="58" t="s">
        <v>75</v>
      </c>
    </row>
    <row r="53" spans="2:58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1"/>
    </row>
    <row r="54" spans="2:90" s="5" customFormat="1" ht="32.45" customHeight="1">
      <c r="B54" s="60"/>
      <c r="C54" s="61" t="s">
        <v>76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05">
        <f>ROUND(SUM(AG55:AG68),2)</f>
        <v>0</v>
      </c>
      <c r="AH54" s="205"/>
      <c r="AI54" s="205"/>
      <c r="AJ54" s="205"/>
      <c r="AK54" s="205"/>
      <c r="AL54" s="205"/>
      <c r="AM54" s="205"/>
      <c r="AN54" s="235">
        <f aca="true" t="shared" si="0" ref="AN54:AN68">SUM(AG54,AV54)</f>
        <v>0</v>
      </c>
      <c r="AO54" s="235"/>
      <c r="AP54" s="235"/>
      <c r="AQ54" s="64" t="s">
        <v>22</v>
      </c>
      <c r="AR54" s="60"/>
      <c r="AS54" s="65">
        <f>ROUND(SUM(AS55:AS68),2)</f>
        <v>0</v>
      </c>
      <c r="AT54" s="66">
        <f>ROUND(SUM(AT55:AT68),2)</f>
        <v>0</v>
      </c>
      <c r="AU54" s="67">
        <f>ROUND(SUM(AU55:AU68),2)</f>
        <v>0</v>
      </c>
      <c r="AV54" s="67">
        <f aca="true" t="shared" si="1" ref="AV54:AV68">ROUND(SUM(AX54:AY54),2)</f>
        <v>0</v>
      </c>
      <c r="AW54" s="68">
        <f>ROUND(SUM(AW55:AW68),5)</f>
        <v>0</v>
      </c>
      <c r="AX54" s="67">
        <f>ROUND(BB54*L29,2)</f>
        <v>0</v>
      </c>
      <c r="AY54" s="67">
        <f>ROUND(BC54*L30,2)</f>
        <v>0</v>
      </c>
      <c r="AZ54" s="67">
        <f>ROUND(BD54*L29,2)</f>
        <v>0</v>
      </c>
      <c r="BA54" s="67">
        <f>ROUND(BE54*L30,2)</f>
        <v>0</v>
      </c>
      <c r="BB54" s="67">
        <f>ROUND(SUM(BB55:BB68),2)</f>
        <v>0</v>
      </c>
      <c r="BC54" s="67">
        <f>ROUND(SUM(BC55:BC68),2)</f>
        <v>0</v>
      </c>
      <c r="BD54" s="67">
        <f>ROUND(SUM(BD55:BD68),2)</f>
        <v>0</v>
      </c>
      <c r="BE54" s="67">
        <f>ROUND(SUM(BE55:BE68),2)</f>
        <v>0</v>
      </c>
      <c r="BF54" s="69">
        <f>ROUND(SUM(BF55:BF68),2)</f>
        <v>0</v>
      </c>
      <c r="BS54" s="70" t="s">
        <v>77</v>
      </c>
      <c r="BT54" s="70" t="s">
        <v>78</v>
      </c>
      <c r="BU54" s="71" t="s">
        <v>79</v>
      </c>
      <c r="BV54" s="70" t="s">
        <v>80</v>
      </c>
      <c r="BW54" s="70" t="s">
        <v>6</v>
      </c>
      <c r="BX54" s="70" t="s">
        <v>81</v>
      </c>
      <c r="CL54" s="70" t="s">
        <v>20</v>
      </c>
    </row>
    <row r="55" spans="2:91" s="6" customFormat="1" ht="24.75" customHeight="1">
      <c r="B55" s="72"/>
      <c r="C55" s="73"/>
      <c r="D55" s="201" t="s">
        <v>82</v>
      </c>
      <c r="E55" s="201"/>
      <c r="F55" s="201"/>
      <c r="G55" s="201"/>
      <c r="H55" s="201"/>
      <c r="I55" s="74"/>
      <c r="J55" s="201" t="s">
        <v>83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25">
        <f>'2023-23-1 - ETAPA I (dotč...'!K32</f>
        <v>0</v>
      </c>
      <c r="AH55" s="226"/>
      <c r="AI55" s="226"/>
      <c r="AJ55" s="226"/>
      <c r="AK55" s="226"/>
      <c r="AL55" s="226"/>
      <c r="AM55" s="226"/>
      <c r="AN55" s="225">
        <f t="shared" si="0"/>
        <v>0</v>
      </c>
      <c r="AO55" s="226"/>
      <c r="AP55" s="226"/>
      <c r="AQ55" s="75" t="s">
        <v>84</v>
      </c>
      <c r="AR55" s="72"/>
      <c r="AS55" s="76">
        <f>'2023-23-1 - ETAPA I (dotč...'!K30</f>
        <v>0</v>
      </c>
      <c r="AT55" s="77">
        <f>'2023-23-1 - ETAPA I (dotč...'!K31</f>
        <v>0</v>
      </c>
      <c r="AU55" s="77">
        <v>0</v>
      </c>
      <c r="AV55" s="77">
        <f t="shared" si="1"/>
        <v>0</v>
      </c>
      <c r="AW55" s="78">
        <f>'2023-23-1 - ETAPA I (dotč...'!T86</f>
        <v>0</v>
      </c>
      <c r="AX55" s="77">
        <f>'2023-23-1 - ETAPA I (dotč...'!K35</f>
        <v>0</v>
      </c>
      <c r="AY55" s="77">
        <f>'2023-23-1 - ETAPA I (dotč...'!K36</f>
        <v>0</v>
      </c>
      <c r="AZ55" s="77">
        <f>'2023-23-1 - ETAPA I (dotč...'!K37</f>
        <v>0</v>
      </c>
      <c r="BA55" s="77">
        <f>'2023-23-1 - ETAPA I (dotč...'!K38</f>
        <v>0</v>
      </c>
      <c r="BB55" s="77">
        <f>'2023-23-1 - ETAPA I (dotč...'!F35</f>
        <v>0</v>
      </c>
      <c r="BC55" s="77">
        <f>'2023-23-1 - ETAPA I (dotč...'!F36</f>
        <v>0</v>
      </c>
      <c r="BD55" s="77">
        <f>'2023-23-1 - ETAPA I (dotč...'!F37</f>
        <v>0</v>
      </c>
      <c r="BE55" s="77">
        <f>'2023-23-1 - ETAPA I (dotč...'!F38</f>
        <v>0</v>
      </c>
      <c r="BF55" s="79">
        <f>'2023-23-1 - ETAPA I (dotč...'!F39</f>
        <v>0</v>
      </c>
      <c r="BT55" s="80" t="s">
        <v>85</v>
      </c>
      <c r="BV55" s="80" t="s">
        <v>80</v>
      </c>
      <c r="BW55" s="80" t="s">
        <v>86</v>
      </c>
      <c r="BX55" s="80" t="s">
        <v>6</v>
      </c>
      <c r="CL55" s="80" t="s">
        <v>20</v>
      </c>
      <c r="CM55" s="80" t="s">
        <v>85</v>
      </c>
    </row>
    <row r="56" spans="2:91" s="6" customFormat="1" ht="24.75" customHeight="1">
      <c r="B56" s="72"/>
      <c r="C56" s="73"/>
      <c r="D56" s="201" t="s">
        <v>87</v>
      </c>
      <c r="E56" s="201"/>
      <c r="F56" s="201"/>
      <c r="G56" s="201"/>
      <c r="H56" s="201"/>
      <c r="I56" s="74"/>
      <c r="J56" s="201" t="s">
        <v>88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25">
        <f>'2023-23-2 - ETAPA I (dotč...'!K32</f>
        <v>0</v>
      </c>
      <c r="AH56" s="226"/>
      <c r="AI56" s="226"/>
      <c r="AJ56" s="226"/>
      <c r="AK56" s="226"/>
      <c r="AL56" s="226"/>
      <c r="AM56" s="226"/>
      <c r="AN56" s="225">
        <f t="shared" si="0"/>
        <v>0</v>
      </c>
      <c r="AO56" s="226"/>
      <c r="AP56" s="226"/>
      <c r="AQ56" s="75" t="s">
        <v>84</v>
      </c>
      <c r="AR56" s="72"/>
      <c r="AS56" s="76">
        <f>'2023-23-2 - ETAPA I (dotč...'!K30</f>
        <v>0</v>
      </c>
      <c r="AT56" s="77">
        <f>'2023-23-2 - ETAPA I (dotč...'!K31</f>
        <v>0</v>
      </c>
      <c r="AU56" s="77">
        <v>0</v>
      </c>
      <c r="AV56" s="77">
        <f t="shared" si="1"/>
        <v>0</v>
      </c>
      <c r="AW56" s="78">
        <f>'2023-23-2 - ETAPA I (dotč...'!T95</f>
        <v>0</v>
      </c>
      <c r="AX56" s="77">
        <f>'2023-23-2 - ETAPA I (dotč...'!K35</f>
        <v>0</v>
      </c>
      <c r="AY56" s="77">
        <f>'2023-23-2 - ETAPA I (dotč...'!K36</f>
        <v>0</v>
      </c>
      <c r="AZ56" s="77">
        <f>'2023-23-2 - ETAPA I (dotč...'!K37</f>
        <v>0</v>
      </c>
      <c r="BA56" s="77">
        <f>'2023-23-2 - ETAPA I (dotč...'!K38</f>
        <v>0</v>
      </c>
      <c r="BB56" s="77">
        <f>'2023-23-2 - ETAPA I (dotč...'!F35</f>
        <v>0</v>
      </c>
      <c r="BC56" s="77">
        <f>'2023-23-2 - ETAPA I (dotč...'!F36</f>
        <v>0</v>
      </c>
      <c r="BD56" s="77">
        <f>'2023-23-2 - ETAPA I (dotč...'!F37</f>
        <v>0</v>
      </c>
      <c r="BE56" s="77">
        <f>'2023-23-2 - ETAPA I (dotč...'!F38</f>
        <v>0</v>
      </c>
      <c r="BF56" s="79">
        <f>'2023-23-2 - ETAPA I (dotč...'!F39</f>
        <v>0</v>
      </c>
      <c r="BT56" s="80" t="s">
        <v>85</v>
      </c>
      <c r="BV56" s="80" t="s">
        <v>80</v>
      </c>
      <c r="BW56" s="80" t="s">
        <v>89</v>
      </c>
      <c r="BX56" s="80" t="s">
        <v>6</v>
      </c>
      <c r="CL56" s="80" t="s">
        <v>20</v>
      </c>
      <c r="CM56" s="80" t="s">
        <v>85</v>
      </c>
    </row>
    <row r="57" spans="2:91" s="6" customFormat="1" ht="24.75" customHeight="1">
      <c r="B57" s="72"/>
      <c r="C57" s="73"/>
      <c r="D57" s="201" t="s">
        <v>90</v>
      </c>
      <c r="E57" s="201"/>
      <c r="F57" s="201"/>
      <c r="G57" s="201"/>
      <c r="H57" s="201"/>
      <c r="I57" s="74"/>
      <c r="J57" s="201" t="s">
        <v>91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25">
        <f>'2023-23-3 - ETAPA I (dotč...'!K32</f>
        <v>0</v>
      </c>
      <c r="AH57" s="226"/>
      <c r="AI57" s="226"/>
      <c r="AJ57" s="226"/>
      <c r="AK57" s="226"/>
      <c r="AL57" s="226"/>
      <c r="AM57" s="226"/>
      <c r="AN57" s="225">
        <f t="shared" si="0"/>
        <v>0</v>
      </c>
      <c r="AO57" s="226"/>
      <c r="AP57" s="226"/>
      <c r="AQ57" s="75" t="s">
        <v>84</v>
      </c>
      <c r="AR57" s="72"/>
      <c r="AS57" s="76">
        <f>'2023-23-3 - ETAPA I (dotč...'!K30</f>
        <v>0</v>
      </c>
      <c r="AT57" s="77">
        <f>'2023-23-3 - ETAPA I (dotč...'!K31</f>
        <v>0</v>
      </c>
      <c r="AU57" s="77">
        <v>0</v>
      </c>
      <c r="AV57" s="77">
        <f t="shared" si="1"/>
        <v>0</v>
      </c>
      <c r="AW57" s="78">
        <f>'2023-23-3 - ETAPA I (dotč...'!T103</f>
        <v>0</v>
      </c>
      <c r="AX57" s="77">
        <f>'2023-23-3 - ETAPA I (dotč...'!K35</f>
        <v>0</v>
      </c>
      <c r="AY57" s="77">
        <f>'2023-23-3 - ETAPA I (dotč...'!K36</f>
        <v>0</v>
      </c>
      <c r="AZ57" s="77">
        <f>'2023-23-3 - ETAPA I (dotč...'!K37</f>
        <v>0</v>
      </c>
      <c r="BA57" s="77">
        <f>'2023-23-3 - ETAPA I (dotč...'!K38</f>
        <v>0</v>
      </c>
      <c r="BB57" s="77">
        <f>'2023-23-3 - ETAPA I (dotč...'!F35</f>
        <v>0</v>
      </c>
      <c r="BC57" s="77">
        <f>'2023-23-3 - ETAPA I (dotč...'!F36</f>
        <v>0</v>
      </c>
      <c r="BD57" s="77">
        <f>'2023-23-3 - ETAPA I (dotč...'!F37</f>
        <v>0</v>
      </c>
      <c r="BE57" s="77">
        <f>'2023-23-3 - ETAPA I (dotč...'!F38</f>
        <v>0</v>
      </c>
      <c r="BF57" s="79">
        <f>'2023-23-3 - ETAPA I (dotč...'!F39</f>
        <v>0</v>
      </c>
      <c r="BT57" s="80" t="s">
        <v>85</v>
      </c>
      <c r="BV57" s="80" t="s">
        <v>80</v>
      </c>
      <c r="BW57" s="80" t="s">
        <v>92</v>
      </c>
      <c r="BX57" s="80" t="s">
        <v>6</v>
      </c>
      <c r="CL57" s="80" t="s">
        <v>20</v>
      </c>
      <c r="CM57" s="80" t="s">
        <v>85</v>
      </c>
    </row>
    <row r="58" spans="2:91" s="6" customFormat="1" ht="24.75" customHeight="1">
      <c r="B58" s="72"/>
      <c r="C58" s="73"/>
      <c r="D58" s="201" t="s">
        <v>93</v>
      </c>
      <c r="E58" s="201"/>
      <c r="F58" s="201"/>
      <c r="G58" s="201"/>
      <c r="H58" s="201"/>
      <c r="I58" s="74"/>
      <c r="J58" s="201" t="s">
        <v>94</v>
      </c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25">
        <f>'2023-23-4 - ETAPA I (dotč...'!K32</f>
        <v>0</v>
      </c>
      <c r="AH58" s="226"/>
      <c r="AI58" s="226"/>
      <c r="AJ58" s="226"/>
      <c r="AK58" s="226"/>
      <c r="AL58" s="226"/>
      <c r="AM58" s="226"/>
      <c r="AN58" s="225">
        <f t="shared" si="0"/>
        <v>0</v>
      </c>
      <c r="AO58" s="226"/>
      <c r="AP58" s="226"/>
      <c r="AQ58" s="75" t="s">
        <v>84</v>
      </c>
      <c r="AR58" s="72"/>
      <c r="AS58" s="76">
        <f>'2023-23-4 - ETAPA I (dotč...'!K30</f>
        <v>0</v>
      </c>
      <c r="AT58" s="77">
        <f>'2023-23-4 - ETAPA I (dotč...'!K31</f>
        <v>0</v>
      </c>
      <c r="AU58" s="77">
        <v>0</v>
      </c>
      <c r="AV58" s="77">
        <f t="shared" si="1"/>
        <v>0</v>
      </c>
      <c r="AW58" s="78">
        <f>'2023-23-4 - ETAPA I (dotč...'!T90</f>
        <v>0</v>
      </c>
      <c r="AX58" s="77">
        <f>'2023-23-4 - ETAPA I (dotč...'!K35</f>
        <v>0</v>
      </c>
      <c r="AY58" s="77">
        <f>'2023-23-4 - ETAPA I (dotč...'!K36</f>
        <v>0</v>
      </c>
      <c r="AZ58" s="77">
        <f>'2023-23-4 - ETAPA I (dotč...'!K37</f>
        <v>0</v>
      </c>
      <c r="BA58" s="77">
        <f>'2023-23-4 - ETAPA I (dotč...'!K38</f>
        <v>0</v>
      </c>
      <c r="BB58" s="77">
        <f>'2023-23-4 - ETAPA I (dotč...'!F35</f>
        <v>0</v>
      </c>
      <c r="BC58" s="77">
        <f>'2023-23-4 - ETAPA I (dotč...'!F36</f>
        <v>0</v>
      </c>
      <c r="BD58" s="77">
        <f>'2023-23-4 - ETAPA I (dotč...'!F37</f>
        <v>0</v>
      </c>
      <c r="BE58" s="77">
        <f>'2023-23-4 - ETAPA I (dotč...'!F38</f>
        <v>0</v>
      </c>
      <c r="BF58" s="79">
        <f>'2023-23-4 - ETAPA I (dotč...'!F39</f>
        <v>0</v>
      </c>
      <c r="BT58" s="80" t="s">
        <v>85</v>
      </c>
      <c r="BV58" s="80" t="s">
        <v>80</v>
      </c>
      <c r="BW58" s="80" t="s">
        <v>95</v>
      </c>
      <c r="BX58" s="80" t="s">
        <v>6</v>
      </c>
      <c r="CL58" s="80" t="s">
        <v>20</v>
      </c>
      <c r="CM58" s="80" t="s">
        <v>85</v>
      </c>
    </row>
    <row r="59" spans="2:91" s="6" customFormat="1" ht="24.75" customHeight="1">
      <c r="B59" s="72"/>
      <c r="C59" s="73"/>
      <c r="D59" s="201" t="s">
        <v>96</v>
      </c>
      <c r="E59" s="201"/>
      <c r="F59" s="201"/>
      <c r="G59" s="201"/>
      <c r="H59" s="201"/>
      <c r="I59" s="74"/>
      <c r="J59" s="201" t="s">
        <v>97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25">
        <f>'2023-23-5 - ETAPA I (dotč...'!K32</f>
        <v>0</v>
      </c>
      <c r="AH59" s="226"/>
      <c r="AI59" s="226"/>
      <c r="AJ59" s="226"/>
      <c r="AK59" s="226"/>
      <c r="AL59" s="226"/>
      <c r="AM59" s="226"/>
      <c r="AN59" s="225">
        <f t="shared" si="0"/>
        <v>0</v>
      </c>
      <c r="AO59" s="226"/>
      <c r="AP59" s="226"/>
      <c r="AQ59" s="75" t="s">
        <v>84</v>
      </c>
      <c r="AR59" s="72"/>
      <c r="AS59" s="76">
        <f>'2023-23-5 - ETAPA I (dotč...'!K30</f>
        <v>0</v>
      </c>
      <c r="AT59" s="77">
        <f>'2023-23-5 - ETAPA I (dotč...'!K31</f>
        <v>0</v>
      </c>
      <c r="AU59" s="77">
        <v>0</v>
      </c>
      <c r="AV59" s="77">
        <f t="shared" si="1"/>
        <v>0</v>
      </c>
      <c r="AW59" s="78">
        <f>'2023-23-5 - ETAPA I (dotč...'!T88</f>
        <v>0</v>
      </c>
      <c r="AX59" s="77">
        <f>'2023-23-5 - ETAPA I (dotč...'!K35</f>
        <v>0</v>
      </c>
      <c r="AY59" s="77">
        <f>'2023-23-5 - ETAPA I (dotč...'!K36</f>
        <v>0</v>
      </c>
      <c r="AZ59" s="77">
        <f>'2023-23-5 - ETAPA I (dotč...'!K37</f>
        <v>0</v>
      </c>
      <c r="BA59" s="77">
        <f>'2023-23-5 - ETAPA I (dotč...'!K38</f>
        <v>0</v>
      </c>
      <c r="BB59" s="77">
        <f>'2023-23-5 - ETAPA I (dotč...'!F35</f>
        <v>0</v>
      </c>
      <c r="BC59" s="77">
        <f>'2023-23-5 - ETAPA I (dotč...'!F36</f>
        <v>0</v>
      </c>
      <c r="BD59" s="77">
        <f>'2023-23-5 - ETAPA I (dotč...'!F37</f>
        <v>0</v>
      </c>
      <c r="BE59" s="77">
        <f>'2023-23-5 - ETAPA I (dotč...'!F38</f>
        <v>0</v>
      </c>
      <c r="BF59" s="79">
        <f>'2023-23-5 - ETAPA I (dotč...'!F39</f>
        <v>0</v>
      </c>
      <c r="BT59" s="80" t="s">
        <v>85</v>
      </c>
      <c r="BV59" s="80" t="s">
        <v>80</v>
      </c>
      <c r="BW59" s="80" t="s">
        <v>98</v>
      </c>
      <c r="BX59" s="80" t="s">
        <v>6</v>
      </c>
      <c r="CL59" s="80" t="s">
        <v>99</v>
      </c>
      <c r="CM59" s="80" t="s">
        <v>85</v>
      </c>
    </row>
    <row r="60" spans="2:91" s="6" customFormat="1" ht="24.75" customHeight="1">
      <c r="B60" s="72"/>
      <c r="C60" s="73"/>
      <c r="D60" s="201" t="s">
        <v>100</v>
      </c>
      <c r="E60" s="201"/>
      <c r="F60" s="201"/>
      <c r="G60" s="201"/>
      <c r="H60" s="201"/>
      <c r="I60" s="74"/>
      <c r="J60" s="201" t="s">
        <v>101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25">
        <f>'2023-23-6 - ETAPA I (dotč...'!K32</f>
        <v>0</v>
      </c>
      <c r="AH60" s="226"/>
      <c r="AI60" s="226"/>
      <c r="AJ60" s="226"/>
      <c r="AK60" s="226"/>
      <c r="AL60" s="226"/>
      <c r="AM60" s="226"/>
      <c r="AN60" s="225">
        <f t="shared" si="0"/>
        <v>0</v>
      </c>
      <c r="AO60" s="226"/>
      <c r="AP60" s="226"/>
      <c r="AQ60" s="75" t="s">
        <v>84</v>
      </c>
      <c r="AR60" s="72"/>
      <c r="AS60" s="76">
        <f>'2023-23-6 - ETAPA I (dotč...'!K30</f>
        <v>0</v>
      </c>
      <c r="AT60" s="77">
        <f>'2023-23-6 - ETAPA I (dotč...'!K31</f>
        <v>0</v>
      </c>
      <c r="AU60" s="77">
        <v>0</v>
      </c>
      <c r="AV60" s="77">
        <f t="shared" si="1"/>
        <v>0</v>
      </c>
      <c r="AW60" s="78">
        <f>'2023-23-6 - ETAPA I (dotč...'!T84</f>
        <v>0</v>
      </c>
      <c r="AX60" s="77">
        <f>'2023-23-6 - ETAPA I (dotč...'!K35</f>
        <v>0</v>
      </c>
      <c r="AY60" s="77">
        <f>'2023-23-6 - ETAPA I (dotč...'!K36</f>
        <v>0</v>
      </c>
      <c r="AZ60" s="77">
        <f>'2023-23-6 - ETAPA I (dotč...'!K37</f>
        <v>0</v>
      </c>
      <c r="BA60" s="77">
        <f>'2023-23-6 - ETAPA I (dotč...'!K38</f>
        <v>0</v>
      </c>
      <c r="BB60" s="77">
        <f>'2023-23-6 - ETAPA I (dotč...'!F35</f>
        <v>0</v>
      </c>
      <c r="BC60" s="77">
        <f>'2023-23-6 - ETAPA I (dotč...'!F36</f>
        <v>0</v>
      </c>
      <c r="BD60" s="77">
        <f>'2023-23-6 - ETAPA I (dotč...'!F37</f>
        <v>0</v>
      </c>
      <c r="BE60" s="77">
        <f>'2023-23-6 - ETAPA I (dotč...'!F38</f>
        <v>0</v>
      </c>
      <c r="BF60" s="79">
        <f>'2023-23-6 - ETAPA I (dotč...'!F39</f>
        <v>0</v>
      </c>
      <c r="BT60" s="80" t="s">
        <v>85</v>
      </c>
      <c r="BV60" s="80" t="s">
        <v>80</v>
      </c>
      <c r="BW60" s="80" t="s">
        <v>102</v>
      </c>
      <c r="BX60" s="80" t="s">
        <v>6</v>
      </c>
      <c r="CL60" s="80" t="s">
        <v>99</v>
      </c>
      <c r="CM60" s="80" t="s">
        <v>85</v>
      </c>
    </row>
    <row r="61" spans="2:91" s="6" customFormat="1" ht="24.75" customHeight="1">
      <c r="B61" s="72"/>
      <c r="C61" s="73"/>
      <c r="D61" s="201" t="s">
        <v>103</v>
      </c>
      <c r="E61" s="201"/>
      <c r="F61" s="201"/>
      <c r="G61" s="201"/>
      <c r="H61" s="201"/>
      <c r="I61" s="74"/>
      <c r="J61" s="201" t="s">
        <v>104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25">
        <f>'2023-23-7 - ETAPA I (dotč...'!K32</f>
        <v>0</v>
      </c>
      <c r="AH61" s="226"/>
      <c r="AI61" s="226"/>
      <c r="AJ61" s="226"/>
      <c r="AK61" s="226"/>
      <c r="AL61" s="226"/>
      <c r="AM61" s="226"/>
      <c r="AN61" s="225">
        <f t="shared" si="0"/>
        <v>0</v>
      </c>
      <c r="AO61" s="226"/>
      <c r="AP61" s="226"/>
      <c r="AQ61" s="75" t="s">
        <v>84</v>
      </c>
      <c r="AR61" s="72"/>
      <c r="AS61" s="76">
        <f>'2023-23-7 - ETAPA I (dotč...'!K30</f>
        <v>0</v>
      </c>
      <c r="AT61" s="77">
        <f>'2023-23-7 - ETAPA I (dotč...'!K31</f>
        <v>0</v>
      </c>
      <c r="AU61" s="77">
        <v>0</v>
      </c>
      <c r="AV61" s="77">
        <f t="shared" si="1"/>
        <v>0</v>
      </c>
      <c r="AW61" s="78">
        <f>'2023-23-7 - ETAPA I (dotč...'!T85</f>
        <v>0</v>
      </c>
      <c r="AX61" s="77">
        <f>'2023-23-7 - ETAPA I (dotč...'!K35</f>
        <v>0</v>
      </c>
      <c r="AY61" s="77">
        <f>'2023-23-7 - ETAPA I (dotč...'!K36</f>
        <v>0</v>
      </c>
      <c r="AZ61" s="77">
        <f>'2023-23-7 - ETAPA I (dotč...'!K37</f>
        <v>0</v>
      </c>
      <c r="BA61" s="77">
        <f>'2023-23-7 - ETAPA I (dotč...'!K38</f>
        <v>0</v>
      </c>
      <c r="BB61" s="77">
        <f>'2023-23-7 - ETAPA I (dotč...'!F35</f>
        <v>0</v>
      </c>
      <c r="BC61" s="77">
        <f>'2023-23-7 - ETAPA I (dotč...'!F36</f>
        <v>0</v>
      </c>
      <c r="BD61" s="77">
        <f>'2023-23-7 - ETAPA I (dotč...'!F37</f>
        <v>0</v>
      </c>
      <c r="BE61" s="77">
        <f>'2023-23-7 - ETAPA I (dotč...'!F38</f>
        <v>0</v>
      </c>
      <c r="BF61" s="79">
        <f>'2023-23-7 - ETAPA I (dotč...'!F39</f>
        <v>0</v>
      </c>
      <c r="BT61" s="80" t="s">
        <v>85</v>
      </c>
      <c r="BV61" s="80" t="s">
        <v>80</v>
      </c>
      <c r="BW61" s="80" t="s">
        <v>105</v>
      </c>
      <c r="BX61" s="80" t="s">
        <v>6</v>
      </c>
      <c r="CL61" s="80" t="s">
        <v>20</v>
      </c>
      <c r="CM61" s="80" t="s">
        <v>85</v>
      </c>
    </row>
    <row r="62" spans="2:91" s="6" customFormat="1" ht="24.75" customHeight="1">
      <c r="B62" s="72"/>
      <c r="C62" s="73"/>
      <c r="D62" s="201" t="s">
        <v>106</v>
      </c>
      <c r="E62" s="201"/>
      <c r="F62" s="201"/>
      <c r="G62" s="201"/>
      <c r="H62" s="201"/>
      <c r="I62" s="74"/>
      <c r="J62" s="201" t="s">
        <v>107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25">
        <f>'2023-23-8 - ETAPA I (dotč...'!K32</f>
        <v>0</v>
      </c>
      <c r="AH62" s="226"/>
      <c r="AI62" s="226"/>
      <c r="AJ62" s="226"/>
      <c r="AK62" s="226"/>
      <c r="AL62" s="226"/>
      <c r="AM62" s="226"/>
      <c r="AN62" s="225">
        <f t="shared" si="0"/>
        <v>0</v>
      </c>
      <c r="AO62" s="226"/>
      <c r="AP62" s="226"/>
      <c r="AQ62" s="75" t="s">
        <v>84</v>
      </c>
      <c r="AR62" s="72"/>
      <c r="AS62" s="76">
        <f>'2023-23-8 - ETAPA I (dotč...'!K30</f>
        <v>0</v>
      </c>
      <c r="AT62" s="77">
        <f>'2023-23-8 - ETAPA I (dotč...'!K31</f>
        <v>0</v>
      </c>
      <c r="AU62" s="77">
        <v>0</v>
      </c>
      <c r="AV62" s="77">
        <f t="shared" si="1"/>
        <v>0</v>
      </c>
      <c r="AW62" s="78">
        <f>'2023-23-8 - ETAPA I (dotč...'!T85</f>
        <v>0</v>
      </c>
      <c r="AX62" s="77">
        <f>'2023-23-8 - ETAPA I (dotč...'!K35</f>
        <v>0</v>
      </c>
      <c r="AY62" s="77">
        <f>'2023-23-8 - ETAPA I (dotč...'!K36</f>
        <v>0</v>
      </c>
      <c r="AZ62" s="77">
        <f>'2023-23-8 - ETAPA I (dotč...'!K37</f>
        <v>0</v>
      </c>
      <c r="BA62" s="77">
        <f>'2023-23-8 - ETAPA I (dotč...'!K38</f>
        <v>0</v>
      </c>
      <c r="BB62" s="77">
        <f>'2023-23-8 - ETAPA I (dotč...'!F35</f>
        <v>0</v>
      </c>
      <c r="BC62" s="77">
        <f>'2023-23-8 - ETAPA I (dotč...'!F36</f>
        <v>0</v>
      </c>
      <c r="BD62" s="77">
        <f>'2023-23-8 - ETAPA I (dotč...'!F37</f>
        <v>0</v>
      </c>
      <c r="BE62" s="77">
        <f>'2023-23-8 - ETAPA I (dotč...'!F38</f>
        <v>0</v>
      </c>
      <c r="BF62" s="79">
        <f>'2023-23-8 - ETAPA I (dotč...'!F39</f>
        <v>0</v>
      </c>
      <c r="BT62" s="80" t="s">
        <v>85</v>
      </c>
      <c r="BV62" s="80" t="s">
        <v>80</v>
      </c>
      <c r="BW62" s="80" t="s">
        <v>108</v>
      </c>
      <c r="BX62" s="80" t="s">
        <v>6</v>
      </c>
      <c r="CL62" s="80" t="s">
        <v>99</v>
      </c>
      <c r="CM62" s="80" t="s">
        <v>85</v>
      </c>
    </row>
    <row r="63" spans="2:91" s="6" customFormat="1" ht="24.75" customHeight="1">
      <c r="B63" s="72"/>
      <c r="C63" s="73"/>
      <c r="D63" s="201" t="s">
        <v>109</v>
      </c>
      <c r="E63" s="201"/>
      <c r="F63" s="201"/>
      <c r="G63" s="201"/>
      <c r="H63" s="201"/>
      <c r="I63" s="74"/>
      <c r="J63" s="201" t="s">
        <v>110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25">
        <f>'2023-23-9 - ETAPA II VEDL...'!K32</f>
        <v>0</v>
      </c>
      <c r="AH63" s="226"/>
      <c r="AI63" s="226"/>
      <c r="AJ63" s="226"/>
      <c r="AK63" s="226"/>
      <c r="AL63" s="226"/>
      <c r="AM63" s="226"/>
      <c r="AN63" s="225">
        <f t="shared" si="0"/>
        <v>0</v>
      </c>
      <c r="AO63" s="226"/>
      <c r="AP63" s="226"/>
      <c r="AQ63" s="75" t="s">
        <v>84</v>
      </c>
      <c r="AR63" s="72"/>
      <c r="AS63" s="76">
        <f>'2023-23-9 - ETAPA II VEDL...'!K30</f>
        <v>0</v>
      </c>
      <c r="AT63" s="77">
        <f>'2023-23-9 - ETAPA II VEDL...'!K31</f>
        <v>0</v>
      </c>
      <c r="AU63" s="77">
        <v>0</v>
      </c>
      <c r="AV63" s="77">
        <f t="shared" si="1"/>
        <v>0</v>
      </c>
      <c r="AW63" s="78">
        <f>'2023-23-9 - ETAPA II VEDL...'!T85</f>
        <v>0</v>
      </c>
      <c r="AX63" s="77">
        <f>'2023-23-9 - ETAPA II VEDL...'!K35</f>
        <v>0</v>
      </c>
      <c r="AY63" s="77">
        <f>'2023-23-9 - ETAPA II VEDL...'!K36</f>
        <v>0</v>
      </c>
      <c r="AZ63" s="77">
        <f>'2023-23-9 - ETAPA II VEDL...'!K37</f>
        <v>0</v>
      </c>
      <c r="BA63" s="77">
        <f>'2023-23-9 - ETAPA II VEDL...'!K38</f>
        <v>0</v>
      </c>
      <c r="BB63" s="77">
        <f>'2023-23-9 - ETAPA II VEDL...'!F35</f>
        <v>0</v>
      </c>
      <c r="BC63" s="77">
        <f>'2023-23-9 - ETAPA II VEDL...'!F36</f>
        <v>0</v>
      </c>
      <c r="BD63" s="77">
        <f>'2023-23-9 - ETAPA II VEDL...'!F37</f>
        <v>0</v>
      </c>
      <c r="BE63" s="77">
        <f>'2023-23-9 - ETAPA II VEDL...'!F38</f>
        <v>0</v>
      </c>
      <c r="BF63" s="79">
        <f>'2023-23-9 - ETAPA II VEDL...'!F39</f>
        <v>0</v>
      </c>
      <c r="BT63" s="80" t="s">
        <v>85</v>
      </c>
      <c r="BV63" s="80" t="s">
        <v>80</v>
      </c>
      <c r="BW63" s="80" t="s">
        <v>111</v>
      </c>
      <c r="BX63" s="80" t="s">
        <v>6</v>
      </c>
      <c r="CL63" s="80" t="s">
        <v>20</v>
      </c>
      <c r="CM63" s="80" t="s">
        <v>85</v>
      </c>
    </row>
    <row r="64" spans="2:91" s="6" customFormat="1" ht="24.75" customHeight="1">
      <c r="B64" s="72"/>
      <c r="C64" s="73"/>
      <c r="D64" s="201" t="s">
        <v>112</v>
      </c>
      <c r="E64" s="201"/>
      <c r="F64" s="201"/>
      <c r="G64" s="201"/>
      <c r="H64" s="201"/>
      <c r="I64" s="74"/>
      <c r="J64" s="201" t="s">
        <v>113</v>
      </c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25">
        <f>'2023-23-10 - ETAPA II BOU...'!K32</f>
        <v>0</v>
      </c>
      <c r="AH64" s="226"/>
      <c r="AI64" s="226"/>
      <c r="AJ64" s="226"/>
      <c r="AK64" s="226"/>
      <c r="AL64" s="226"/>
      <c r="AM64" s="226"/>
      <c r="AN64" s="225">
        <f t="shared" si="0"/>
        <v>0</v>
      </c>
      <c r="AO64" s="226"/>
      <c r="AP64" s="226"/>
      <c r="AQ64" s="75" t="s">
        <v>84</v>
      </c>
      <c r="AR64" s="72"/>
      <c r="AS64" s="76">
        <f>'2023-23-10 - ETAPA II BOU...'!K30</f>
        <v>0</v>
      </c>
      <c r="AT64" s="77">
        <f>'2023-23-10 - ETAPA II BOU...'!K31</f>
        <v>0</v>
      </c>
      <c r="AU64" s="77">
        <v>0</v>
      </c>
      <c r="AV64" s="77">
        <f t="shared" si="1"/>
        <v>0</v>
      </c>
      <c r="AW64" s="78">
        <f>'2023-23-10 - ETAPA II BOU...'!T93</f>
        <v>0</v>
      </c>
      <c r="AX64" s="77">
        <f>'2023-23-10 - ETAPA II BOU...'!K35</f>
        <v>0</v>
      </c>
      <c r="AY64" s="77">
        <f>'2023-23-10 - ETAPA II BOU...'!K36</f>
        <v>0</v>
      </c>
      <c r="AZ64" s="77">
        <f>'2023-23-10 - ETAPA II BOU...'!K37</f>
        <v>0</v>
      </c>
      <c r="BA64" s="77">
        <f>'2023-23-10 - ETAPA II BOU...'!K38</f>
        <v>0</v>
      </c>
      <c r="BB64" s="77">
        <f>'2023-23-10 - ETAPA II BOU...'!F35</f>
        <v>0</v>
      </c>
      <c r="BC64" s="77">
        <f>'2023-23-10 - ETAPA II BOU...'!F36</f>
        <v>0</v>
      </c>
      <c r="BD64" s="77">
        <f>'2023-23-10 - ETAPA II BOU...'!F37</f>
        <v>0</v>
      </c>
      <c r="BE64" s="77">
        <f>'2023-23-10 - ETAPA II BOU...'!F38</f>
        <v>0</v>
      </c>
      <c r="BF64" s="79">
        <f>'2023-23-10 - ETAPA II BOU...'!F39</f>
        <v>0</v>
      </c>
      <c r="BT64" s="80" t="s">
        <v>85</v>
      </c>
      <c r="BV64" s="80" t="s">
        <v>80</v>
      </c>
      <c r="BW64" s="80" t="s">
        <v>114</v>
      </c>
      <c r="BX64" s="80" t="s">
        <v>6</v>
      </c>
      <c r="CL64" s="80" t="s">
        <v>20</v>
      </c>
      <c r="CM64" s="80" t="s">
        <v>85</v>
      </c>
    </row>
    <row r="65" spans="2:91" s="6" customFormat="1" ht="24.75" customHeight="1">
      <c r="B65" s="72"/>
      <c r="C65" s="73"/>
      <c r="D65" s="201" t="s">
        <v>115</v>
      </c>
      <c r="E65" s="201"/>
      <c r="F65" s="201"/>
      <c r="G65" s="201"/>
      <c r="H65" s="201"/>
      <c r="I65" s="74"/>
      <c r="J65" s="201" t="s">
        <v>116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25">
        <f>'2023-23-11 - ETAPA II STA...'!K32</f>
        <v>0</v>
      </c>
      <c r="AH65" s="226"/>
      <c r="AI65" s="226"/>
      <c r="AJ65" s="226"/>
      <c r="AK65" s="226"/>
      <c r="AL65" s="226"/>
      <c r="AM65" s="226"/>
      <c r="AN65" s="225">
        <f t="shared" si="0"/>
        <v>0</v>
      </c>
      <c r="AO65" s="226"/>
      <c r="AP65" s="226"/>
      <c r="AQ65" s="75" t="s">
        <v>84</v>
      </c>
      <c r="AR65" s="72"/>
      <c r="AS65" s="76">
        <f>'2023-23-11 - ETAPA II STA...'!K30</f>
        <v>0</v>
      </c>
      <c r="AT65" s="77">
        <f>'2023-23-11 - ETAPA II STA...'!K31</f>
        <v>0</v>
      </c>
      <c r="AU65" s="77">
        <v>0</v>
      </c>
      <c r="AV65" s="77">
        <f t="shared" si="1"/>
        <v>0</v>
      </c>
      <c r="AW65" s="78">
        <f>'2023-23-11 - ETAPA II STA...'!T93</f>
        <v>0</v>
      </c>
      <c r="AX65" s="77">
        <f>'2023-23-11 - ETAPA II STA...'!K35</f>
        <v>0</v>
      </c>
      <c r="AY65" s="77">
        <f>'2023-23-11 - ETAPA II STA...'!K36</f>
        <v>0</v>
      </c>
      <c r="AZ65" s="77">
        <f>'2023-23-11 - ETAPA II STA...'!K37</f>
        <v>0</v>
      </c>
      <c r="BA65" s="77">
        <f>'2023-23-11 - ETAPA II STA...'!K38</f>
        <v>0</v>
      </c>
      <c r="BB65" s="77">
        <f>'2023-23-11 - ETAPA II STA...'!F35</f>
        <v>0</v>
      </c>
      <c r="BC65" s="77">
        <f>'2023-23-11 - ETAPA II STA...'!F36</f>
        <v>0</v>
      </c>
      <c r="BD65" s="77">
        <f>'2023-23-11 - ETAPA II STA...'!F37</f>
        <v>0</v>
      </c>
      <c r="BE65" s="77">
        <f>'2023-23-11 - ETAPA II STA...'!F38</f>
        <v>0</v>
      </c>
      <c r="BF65" s="79">
        <f>'2023-23-11 - ETAPA II STA...'!F39</f>
        <v>0</v>
      </c>
      <c r="BT65" s="80" t="s">
        <v>85</v>
      </c>
      <c r="BV65" s="80" t="s">
        <v>80</v>
      </c>
      <c r="BW65" s="80" t="s">
        <v>117</v>
      </c>
      <c r="BX65" s="80" t="s">
        <v>6</v>
      </c>
      <c r="CL65" s="80" t="s">
        <v>20</v>
      </c>
      <c r="CM65" s="80" t="s">
        <v>85</v>
      </c>
    </row>
    <row r="66" spans="2:91" s="6" customFormat="1" ht="24.75" customHeight="1">
      <c r="B66" s="72"/>
      <c r="C66" s="73"/>
      <c r="D66" s="201" t="s">
        <v>118</v>
      </c>
      <c r="E66" s="201"/>
      <c r="F66" s="201"/>
      <c r="G66" s="201"/>
      <c r="H66" s="201"/>
      <c r="I66" s="74"/>
      <c r="J66" s="201" t="s">
        <v>119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25">
        <f>'2023-23-12 - ETAPA II ELE...'!K32</f>
        <v>0</v>
      </c>
      <c r="AH66" s="226"/>
      <c r="AI66" s="226"/>
      <c r="AJ66" s="226"/>
      <c r="AK66" s="226"/>
      <c r="AL66" s="226"/>
      <c r="AM66" s="226"/>
      <c r="AN66" s="225">
        <f t="shared" si="0"/>
        <v>0</v>
      </c>
      <c r="AO66" s="226"/>
      <c r="AP66" s="226"/>
      <c r="AQ66" s="75" t="s">
        <v>84</v>
      </c>
      <c r="AR66" s="72"/>
      <c r="AS66" s="76">
        <f>'2023-23-12 - ETAPA II ELE...'!K30</f>
        <v>0</v>
      </c>
      <c r="AT66" s="77">
        <f>'2023-23-12 - ETAPA II ELE...'!K31</f>
        <v>0</v>
      </c>
      <c r="AU66" s="77">
        <v>0</v>
      </c>
      <c r="AV66" s="77">
        <f t="shared" si="1"/>
        <v>0</v>
      </c>
      <c r="AW66" s="78">
        <f>'2023-23-12 - ETAPA II ELE...'!T89</f>
        <v>0</v>
      </c>
      <c r="AX66" s="77">
        <f>'2023-23-12 - ETAPA II ELE...'!K35</f>
        <v>0</v>
      </c>
      <c r="AY66" s="77">
        <f>'2023-23-12 - ETAPA II ELE...'!K36</f>
        <v>0</v>
      </c>
      <c r="AZ66" s="77">
        <f>'2023-23-12 - ETAPA II ELE...'!K37</f>
        <v>0</v>
      </c>
      <c r="BA66" s="77">
        <f>'2023-23-12 - ETAPA II ELE...'!K38</f>
        <v>0</v>
      </c>
      <c r="BB66" s="77">
        <f>'2023-23-12 - ETAPA II ELE...'!F35</f>
        <v>0</v>
      </c>
      <c r="BC66" s="77">
        <f>'2023-23-12 - ETAPA II ELE...'!F36</f>
        <v>0</v>
      </c>
      <c r="BD66" s="77">
        <f>'2023-23-12 - ETAPA II ELE...'!F37</f>
        <v>0</v>
      </c>
      <c r="BE66" s="77">
        <f>'2023-23-12 - ETAPA II ELE...'!F38</f>
        <v>0</v>
      </c>
      <c r="BF66" s="79">
        <f>'2023-23-12 - ETAPA II ELE...'!F39</f>
        <v>0</v>
      </c>
      <c r="BT66" s="80" t="s">
        <v>85</v>
      </c>
      <c r="BV66" s="80" t="s">
        <v>80</v>
      </c>
      <c r="BW66" s="80" t="s">
        <v>120</v>
      </c>
      <c r="BX66" s="80" t="s">
        <v>6</v>
      </c>
      <c r="CL66" s="80" t="s">
        <v>99</v>
      </c>
      <c r="CM66" s="80" t="s">
        <v>85</v>
      </c>
    </row>
    <row r="67" spans="2:91" s="6" customFormat="1" ht="24.75" customHeight="1">
      <c r="B67" s="72"/>
      <c r="C67" s="73"/>
      <c r="D67" s="201" t="s">
        <v>121</v>
      </c>
      <c r="E67" s="201"/>
      <c r="F67" s="201"/>
      <c r="G67" s="201"/>
      <c r="H67" s="201"/>
      <c r="I67" s="74"/>
      <c r="J67" s="201" t="s">
        <v>122</v>
      </c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25">
        <f>'2023-23-13 - ETAPA II ZDR...'!K32</f>
        <v>0</v>
      </c>
      <c r="AH67" s="226"/>
      <c r="AI67" s="226"/>
      <c r="AJ67" s="226"/>
      <c r="AK67" s="226"/>
      <c r="AL67" s="226"/>
      <c r="AM67" s="226"/>
      <c r="AN67" s="225">
        <f t="shared" si="0"/>
        <v>0</v>
      </c>
      <c r="AO67" s="226"/>
      <c r="AP67" s="226"/>
      <c r="AQ67" s="75" t="s">
        <v>84</v>
      </c>
      <c r="AR67" s="72"/>
      <c r="AS67" s="76">
        <f>'2023-23-13 - ETAPA II ZDR...'!K30</f>
        <v>0</v>
      </c>
      <c r="AT67" s="77">
        <f>'2023-23-13 - ETAPA II ZDR...'!K31</f>
        <v>0</v>
      </c>
      <c r="AU67" s="77">
        <v>0</v>
      </c>
      <c r="AV67" s="77">
        <f t="shared" si="1"/>
        <v>0</v>
      </c>
      <c r="AW67" s="78">
        <f>'2023-23-13 - ETAPA II ZDR...'!T85</f>
        <v>0</v>
      </c>
      <c r="AX67" s="77">
        <f>'2023-23-13 - ETAPA II ZDR...'!K35</f>
        <v>0</v>
      </c>
      <c r="AY67" s="77">
        <f>'2023-23-13 - ETAPA II ZDR...'!K36</f>
        <v>0</v>
      </c>
      <c r="AZ67" s="77">
        <f>'2023-23-13 - ETAPA II ZDR...'!K37</f>
        <v>0</v>
      </c>
      <c r="BA67" s="77">
        <f>'2023-23-13 - ETAPA II ZDR...'!K38</f>
        <v>0</v>
      </c>
      <c r="BB67" s="77">
        <f>'2023-23-13 - ETAPA II ZDR...'!F35</f>
        <v>0</v>
      </c>
      <c r="BC67" s="77">
        <f>'2023-23-13 - ETAPA II ZDR...'!F36</f>
        <v>0</v>
      </c>
      <c r="BD67" s="77">
        <f>'2023-23-13 - ETAPA II ZDR...'!F37</f>
        <v>0</v>
      </c>
      <c r="BE67" s="77">
        <f>'2023-23-13 - ETAPA II ZDR...'!F38</f>
        <v>0</v>
      </c>
      <c r="BF67" s="79">
        <f>'2023-23-13 - ETAPA II ZDR...'!F39</f>
        <v>0</v>
      </c>
      <c r="BT67" s="80" t="s">
        <v>85</v>
      </c>
      <c r="BV67" s="80" t="s">
        <v>80</v>
      </c>
      <c r="BW67" s="80" t="s">
        <v>123</v>
      </c>
      <c r="BX67" s="80" t="s">
        <v>6</v>
      </c>
      <c r="CL67" s="80" t="s">
        <v>99</v>
      </c>
      <c r="CM67" s="80" t="s">
        <v>85</v>
      </c>
    </row>
    <row r="68" spans="2:91" s="6" customFormat="1" ht="24.75" customHeight="1">
      <c r="B68" s="72"/>
      <c r="C68" s="73"/>
      <c r="D68" s="201" t="s">
        <v>124</v>
      </c>
      <c r="E68" s="201"/>
      <c r="F68" s="201"/>
      <c r="G68" s="201"/>
      <c r="H68" s="201"/>
      <c r="I68" s="74"/>
      <c r="J68" s="201" t="s">
        <v>125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25">
        <f>'2023-23-14 - ETAPA II VZD...'!K32</f>
        <v>0</v>
      </c>
      <c r="AH68" s="226"/>
      <c r="AI68" s="226"/>
      <c r="AJ68" s="226"/>
      <c r="AK68" s="226"/>
      <c r="AL68" s="226"/>
      <c r="AM68" s="226"/>
      <c r="AN68" s="225">
        <f t="shared" si="0"/>
        <v>0</v>
      </c>
      <c r="AO68" s="226"/>
      <c r="AP68" s="226"/>
      <c r="AQ68" s="75" t="s">
        <v>84</v>
      </c>
      <c r="AR68" s="72"/>
      <c r="AS68" s="81">
        <f>'2023-23-14 - ETAPA II VZD...'!K30</f>
        <v>0</v>
      </c>
      <c r="AT68" s="82">
        <f>'2023-23-14 - ETAPA II VZD...'!K31</f>
        <v>0</v>
      </c>
      <c r="AU68" s="82">
        <v>0</v>
      </c>
      <c r="AV68" s="82">
        <f t="shared" si="1"/>
        <v>0</v>
      </c>
      <c r="AW68" s="83">
        <f>'2023-23-14 - ETAPA II VZD...'!T83</f>
        <v>0</v>
      </c>
      <c r="AX68" s="82">
        <f>'2023-23-14 - ETAPA II VZD...'!K35</f>
        <v>0</v>
      </c>
      <c r="AY68" s="82">
        <f>'2023-23-14 - ETAPA II VZD...'!K36</f>
        <v>0</v>
      </c>
      <c r="AZ68" s="82">
        <f>'2023-23-14 - ETAPA II VZD...'!K37</f>
        <v>0</v>
      </c>
      <c r="BA68" s="82">
        <f>'2023-23-14 - ETAPA II VZD...'!K38</f>
        <v>0</v>
      </c>
      <c r="BB68" s="82">
        <f>'2023-23-14 - ETAPA II VZD...'!F35</f>
        <v>0</v>
      </c>
      <c r="BC68" s="82">
        <f>'2023-23-14 - ETAPA II VZD...'!F36</f>
        <v>0</v>
      </c>
      <c r="BD68" s="82">
        <f>'2023-23-14 - ETAPA II VZD...'!F37</f>
        <v>0</v>
      </c>
      <c r="BE68" s="82">
        <f>'2023-23-14 - ETAPA II VZD...'!F38</f>
        <v>0</v>
      </c>
      <c r="BF68" s="84">
        <f>'2023-23-14 - ETAPA II VZD...'!F39</f>
        <v>0</v>
      </c>
      <c r="BT68" s="80" t="s">
        <v>85</v>
      </c>
      <c r="BV68" s="80" t="s">
        <v>80</v>
      </c>
      <c r="BW68" s="80" t="s">
        <v>126</v>
      </c>
      <c r="BX68" s="80" t="s">
        <v>6</v>
      </c>
      <c r="CL68" s="80" t="s">
        <v>20</v>
      </c>
      <c r="CM68" s="80" t="s">
        <v>85</v>
      </c>
    </row>
    <row r="69" spans="2:44" s="1" customFormat="1" ht="30" customHeight="1">
      <c r="B69" s="32"/>
      <c r="AR69" s="32"/>
    </row>
    <row r="70" spans="2:44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32"/>
    </row>
  </sheetData>
  <mergeCells count="94">
    <mergeCell ref="AN67:AP67"/>
    <mergeCell ref="AG67:AM67"/>
    <mergeCell ref="AN68:AP68"/>
    <mergeCell ref="AG68:AM68"/>
    <mergeCell ref="AN54:AP54"/>
    <mergeCell ref="AS49:AT51"/>
    <mergeCell ref="AN65:AP65"/>
    <mergeCell ref="AG65:AM65"/>
    <mergeCell ref="AN66:AP66"/>
    <mergeCell ref="AG66:AM66"/>
    <mergeCell ref="AR2:BG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AG54:AM54"/>
    <mergeCell ref="AG64:AM64"/>
    <mergeCell ref="L45:AO45"/>
    <mergeCell ref="D65:H65"/>
    <mergeCell ref="J65:AF65"/>
    <mergeCell ref="D66:H66"/>
    <mergeCell ref="J66:AF66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111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2938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ROUND(K85,2)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ROUND((SUM(BE85:BE95)),2)</f>
        <v>0</v>
      </c>
      <c r="I35" s="89">
        <v>0.21</v>
      </c>
      <c r="K35" s="87">
        <f>ROUND(((SUM(BE85:BE95))*I35),2)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ROUND((SUM(BF85:BF95)),2)</f>
        <v>0</v>
      </c>
      <c r="I36" s="89">
        <v>0.15</v>
      </c>
      <c r="K36" s="87">
        <f>ROUND(((SUM(BF85:BF95))*I36),2)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ROUND((SUM(BG85:BG95)),2)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ROUND((SUM(BH85:BH95)),2)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ROUND((SUM(BI85:BI95)),2)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2023-23-9 - ETAPA II VEDLEJŠÍ ROZPOČTOVÉ NÁKLADY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Q85</f>
        <v>0</v>
      </c>
      <c r="J61" s="63">
        <f t="shared" si="0"/>
        <v>0</v>
      </c>
      <c r="K61" s="63">
        <f>K85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138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K86</f>
        <v>0</v>
      </c>
      <c r="M62" s="99"/>
    </row>
    <row r="63" spans="2:13" s="9" customFormat="1" ht="19.9" customHeight="1">
      <c r="B63" s="103"/>
      <c r="D63" s="104" t="s">
        <v>139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K87</f>
        <v>0</v>
      </c>
      <c r="M63" s="103"/>
    </row>
    <row r="64" spans="2:13" s="9" customFormat="1" ht="19.9" customHeight="1">
      <c r="B64" s="103"/>
      <c r="D64" s="104" t="s">
        <v>140</v>
      </c>
      <c r="E64" s="105"/>
      <c r="F64" s="105"/>
      <c r="G64" s="105"/>
      <c r="H64" s="105"/>
      <c r="I64" s="106">
        <f>Q90</f>
        <v>0</v>
      </c>
      <c r="J64" s="106">
        <f>R90</f>
        <v>0</v>
      </c>
      <c r="K64" s="106">
        <f>K90</f>
        <v>0</v>
      </c>
      <c r="M64" s="103"/>
    </row>
    <row r="65" spans="2:13" s="9" customFormat="1" ht="19.9" customHeight="1">
      <c r="B65" s="103"/>
      <c r="D65" s="104" t="s">
        <v>141</v>
      </c>
      <c r="E65" s="105"/>
      <c r="F65" s="105"/>
      <c r="G65" s="105"/>
      <c r="H65" s="105"/>
      <c r="I65" s="106">
        <f>Q93</f>
        <v>0</v>
      </c>
      <c r="J65" s="106">
        <f>R93</f>
        <v>0</v>
      </c>
      <c r="K65" s="106">
        <f>K93</f>
        <v>0</v>
      </c>
      <c r="M65" s="103"/>
    </row>
    <row r="66" spans="2:13" s="1" customFormat="1" ht="21.75" customHeight="1">
      <c r="B66" s="32"/>
      <c r="M66" s="32"/>
    </row>
    <row r="67" spans="2:13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2"/>
    </row>
    <row r="71" spans="2:13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32"/>
    </row>
    <row r="72" spans="2:13" s="1" customFormat="1" ht="24.95" customHeight="1">
      <c r="B72" s="32"/>
      <c r="C72" s="21" t="s">
        <v>143</v>
      </c>
      <c r="M72" s="32"/>
    </row>
    <row r="73" spans="2:13" s="1" customFormat="1" ht="6.95" customHeight="1">
      <c r="B73" s="32"/>
      <c r="M73" s="32"/>
    </row>
    <row r="74" spans="2:13" s="1" customFormat="1" ht="12" customHeight="1">
      <c r="B74" s="32"/>
      <c r="C74" s="27" t="s">
        <v>17</v>
      </c>
      <c r="M74" s="32"/>
    </row>
    <row r="75" spans="2:13" s="1" customFormat="1" ht="26.25" customHeight="1">
      <c r="B75" s="32"/>
      <c r="E75" s="236" t="str">
        <f>E7</f>
        <v>PŘÍSTAVBA VÝTAHU SE STAVEBNÍMI ÚPRAVYMI PAVILONŮ 5 A 6, UL. VÁCLAVKOVA 950, MLADÁ BOLESLAV</v>
      </c>
      <c r="F75" s="237"/>
      <c r="G75" s="237"/>
      <c r="H75" s="237"/>
      <c r="M75" s="32"/>
    </row>
    <row r="76" spans="2:13" s="1" customFormat="1" ht="12" customHeight="1">
      <c r="B76" s="32"/>
      <c r="C76" s="27" t="s">
        <v>128</v>
      </c>
      <c r="M76" s="32"/>
    </row>
    <row r="77" spans="2:13" s="1" customFormat="1" ht="16.5" customHeight="1">
      <c r="B77" s="32"/>
      <c r="E77" s="203" t="str">
        <f>E9</f>
        <v>2023-23-9 - ETAPA II VEDLEJŠÍ ROZPOČTOVÉ NÁKLADY</v>
      </c>
      <c r="F77" s="238"/>
      <c r="G77" s="238"/>
      <c r="H77" s="238"/>
      <c r="M77" s="32"/>
    </row>
    <row r="78" spans="2:13" s="1" customFormat="1" ht="6.95" customHeight="1">
      <c r="B78" s="32"/>
      <c r="M78" s="32"/>
    </row>
    <row r="79" spans="2:13" s="1" customFormat="1" ht="12" customHeight="1">
      <c r="B79" s="32"/>
      <c r="C79" s="27" t="s">
        <v>23</v>
      </c>
      <c r="F79" s="25" t="str">
        <f>F12</f>
        <v>Mladá Boleslav</v>
      </c>
      <c r="I79" s="27" t="s">
        <v>25</v>
      </c>
      <c r="J79" s="49" t="str">
        <f>IF(J12="","",J12)</f>
        <v>28. 8. 2023</v>
      </c>
      <c r="M79" s="32"/>
    </row>
    <row r="80" spans="2:13" s="1" customFormat="1" ht="6.95" customHeight="1">
      <c r="B80" s="32"/>
      <c r="M80" s="32"/>
    </row>
    <row r="81" spans="2:13" s="1" customFormat="1" ht="15.2" customHeight="1">
      <c r="B81" s="32"/>
      <c r="C81" s="27" t="s">
        <v>27</v>
      </c>
      <c r="F81" s="25" t="str">
        <f>E15</f>
        <v>CENTRUM 83, poskytovatel sociálních služeb</v>
      </c>
      <c r="I81" s="27" t="s">
        <v>34</v>
      </c>
      <c r="J81" s="30" t="str">
        <f>E21</f>
        <v>Arch.Zdeněk Kadlec</v>
      </c>
      <c r="M81" s="32"/>
    </row>
    <row r="82" spans="2:13" s="1" customFormat="1" ht="15.2" customHeight="1">
      <c r="B82" s="32"/>
      <c r="C82" s="27" t="s">
        <v>32</v>
      </c>
      <c r="F82" s="25" t="str">
        <f>IF(E18="","",E18)</f>
        <v>Vyplň údaj</v>
      </c>
      <c r="I82" s="27" t="s">
        <v>36</v>
      </c>
      <c r="J82" s="30" t="str">
        <f>E24</f>
        <v>Petr Navrátil</v>
      </c>
      <c r="M82" s="32"/>
    </row>
    <row r="83" spans="2:13" s="1" customFormat="1" ht="10.35" customHeight="1">
      <c r="B83" s="32"/>
      <c r="M83" s="32"/>
    </row>
    <row r="84" spans="2:24" s="10" customFormat="1" ht="29.25" customHeight="1">
      <c r="B84" s="107"/>
      <c r="C84" s="108" t="s">
        <v>144</v>
      </c>
      <c r="D84" s="109" t="s">
        <v>61</v>
      </c>
      <c r="E84" s="109" t="s">
        <v>57</v>
      </c>
      <c r="F84" s="109" t="s">
        <v>58</v>
      </c>
      <c r="G84" s="109" t="s">
        <v>145</v>
      </c>
      <c r="H84" s="109" t="s">
        <v>146</v>
      </c>
      <c r="I84" s="109" t="s">
        <v>147</v>
      </c>
      <c r="J84" s="109" t="s">
        <v>148</v>
      </c>
      <c r="K84" s="109" t="s">
        <v>136</v>
      </c>
      <c r="L84" s="110" t="s">
        <v>149</v>
      </c>
      <c r="M84" s="107"/>
      <c r="N84" s="56" t="s">
        <v>22</v>
      </c>
      <c r="O84" s="57" t="s">
        <v>46</v>
      </c>
      <c r="P84" s="57" t="s">
        <v>150</v>
      </c>
      <c r="Q84" s="57" t="s">
        <v>151</v>
      </c>
      <c r="R84" s="57" t="s">
        <v>152</v>
      </c>
      <c r="S84" s="57" t="s">
        <v>153</v>
      </c>
      <c r="T84" s="57" t="s">
        <v>154</v>
      </c>
      <c r="U84" s="57" t="s">
        <v>155</v>
      </c>
      <c r="V84" s="57" t="s">
        <v>156</v>
      </c>
      <c r="W84" s="57" t="s">
        <v>157</v>
      </c>
      <c r="X84" s="58" t="s">
        <v>158</v>
      </c>
    </row>
    <row r="85" spans="2:63" s="1" customFormat="1" ht="22.9" customHeight="1">
      <c r="B85" s="32"/>
      <c r="C85" s="61" t="s">
        <v>159</v>
      </c>
      <c r="K85" s="111">
        <f>BK85</f>
        <v>0</v>
      </c>
      <c r="M85" s="32"/>
      <c r="N85" s="59"/>
      <c r="O85" s="50"/>
      <c r="P85" s="50"/>
      <c r="Q85" s="112">
        <f>Q86</f>
        <v>0</v>
      </c>
      <c r="R85" s="112">
        <f>R86</f>
        <v>0</v>
      </c>
      <c r="S85" s="50"/>
      <c r="T85" s="113">
        <f>T86</f>
        <v>0</v>
      </c>
      <c r="U85" s="50"/>
      <c r="V85" s="113">
        <f>V86</f>
        <v>0</v>
      </c>
      <c r="W85" s="50"/>
      <c r="X85" s="114">
        <f>X86</f>
        <v>0</v>
      </c>
      <c r="AT85" s="17" t="s">
        <v>77</v>
      </c>
      <c r="AU85" s="17" t="s">
        <v>137</v>
      </c>
      <c r="BK85" s="115">
        <f>BK86</f>
        <v>0</v>
      </c>
    </row>
    <row r="86" spans="2:63" s="11" customFormat="1" ht="25.9" customHeight="1">
      <c r="B86" s="116"/>
      <c r="D86" s="117" t="s">
        <v>77</v>
      </c>
      <c r="E86" s="118" t="s">
        <v>160</v>
      </c>
      <c r="F86" s="118" t="s">
        <v>161</v>
      </c>
      <c r="I86" s="119"/>
      <c r="J86" s="119"/>
      <c r="K86" s="120">
        <f>BK86</f>
        <v>0</v>
      </c>
      <c r="M86" s="116"/>
      <c r="N86" s="121"/>
      <c r="Q86" s="122">
        <f>Q87+Q90+Q93</f>
        <v>0</v>
      </c>
      <c r="R86" s="122">
        <f>R87+R90+R93</f>
        <v>0</v>
      </c>
      <c r="T86" s="123">
        <f>T87+T90+T93</f>
        <v>0</v>
      </c>
      <c r="V86" s="123">
        <f>V87+V90+V93</f>
        <v>0</v>
      </c>
      <c r="X86" s="124">
        <f>X87+X90+X93</f>
        <v>0</v>
      </c>
      <c r="AR86" s="117" t="s">
        <v>162</v>
      </c>
      <c r="AT86" s="125" t="s">
        <v>77</v>
      </c>
      <c r="AU86" s="125" t="s">
        <v>78</v>
      </c>
      <c r="AY86" s="117" t="s">
        <v>163</v>
      </c>
      <c r="BK86" s="126">
        <f>BK87+BK90+BK93</f>
        <v>0</v>
      </c>
    </row>
    <row r="87" spans="2:63" s="11" customFormat="1" ht="22.9" customHeight="1">
      <c r="B87" s="116"/>
      <c r="D87" s="117" t="s">
        <v>77</v>
      </c>
      <c r="E87" s="127" t="s">
        <v>164</v>
      </c>
      <c r="F87" s="127" t="s">
        <v>165</v>
      </c>
      <c r="I87" s="119"/>
      <c r="J87" s="119"/>
      <c r="K87" s="128">
        <f>BK87</f>
        <v>0</v>
      </c>
      <c r="M87" s="116"/>
      <c r="N87" s="121"/>
      <c r="Q87" s="122">
        <f>SUM(Q88:Q89)</f>
        <v>0</v>
      </c>
      <c r="R87" s="122">
        <f>SUM(R88:R89)</f>
        <v>0</v>
      </c>
      <c r="T87" s="123">
        <f>SUM(T88:T89)</f>
        <v>0</v>
      </c>
      <c r="V87" s="123">
        <f>SUM(V88:V89)</f>
        <v>0</v>
      </c>
      <c r="X87" s="124">
        <f>SUM(X88:X89)</f>
        <v>0</v>
      </c>
      <c r="AR87" s="117" t="s">
        <v>162</v>
      </c>
      <c r="AT87" s="125" t="s">
        <v>77</v>
      </c>
      <c r="AU87" s="125" t="s">
        <v>85</v>
      </c>
      <c r="AY87" s="117" t="s">
        <v>163</v>
      </c>
      <c r="BK87" s="126">
        <f>SUM(BK88:BK89)</f>
        <v>0</v>
      </c>
    </row>
    <row r="88" spans="2:65" s="1" customFormat="1" ht="24.2" customHeight="1">
      <c r="B88" s="32"/>
      <c r="C88" s="129" t="s">
        <v>85</v>
      </c>
      <c r="D88" s="129" t="s">
        <v>166</v>
      </c>
      <c r="E88" s="130" t="s">
        <v>167</v>
      </c>
      <c r="F88" s="131" t="s">
        <v>165</v>
      </c>
      <c r="G88" s="132" t="s">
        <v>168</v>
      </c>
      <c r="H88" s="133">
        <v>29</v>
      </c>
      <c r="I88" s="134"/>
      <c r="J88" s="134"/>
      <c r="K88" s="135">
        <f>ROUND(P88*H88,2)</f>
        <v>0</v>
      </c>
      <c r="L88" s="131" t="s">
        <v>169</v>
      </c>
      <c r="M88" s="32"/>
      <c r="N88" s="136" t="s">
        <v>22</v>
      </c>
      <c r="O88" s="137" t="s">
        <v>48</v>
      </c>
      <c r="P88" s="138">
        <f>I88+J88</f>
        <v>0</v>
      </c>
      <c r="Q88" s="138">
        <f>ROUND(I88*H88,2)</f>
        <v>0</v>
      </c>
      <c r="R88" s="138">
        <f>ROUND(J88*H88,2)</f>
        <v>0</v>
      </c>
      <c r="T88" s="139">
        <f>S88*H88</f>
        <v>0</v>
      </c>
      <c r="U88" s="139">
        <v>0</v>
      </c>
      <c r="V88" s="139">
        <f>U88*H88</f>
        <v>0</v>
      </c>
      <c r="W88" s="139">
        <v>0</v>
      </c>
      <c r="X88" s="140">
        <f>W88*H88</f>
        <v>0</v>
      </c>
      <c r="AR88" s="141" t="s">
        <v>170</v>
      </c>
      <c r="AT88" s="141" t="s">
        <v>166</v>
      </c>
      <c r="AU88" s="141" t="s">
        <v>171</v>
      </c>
      <c r="AY88" s="17" t="s">
        <v>163</v>
      </c>
      <c r="BE88" s="142">
        <f>IF(O88="základní",K88,0)</f>
        <v>0</v>
      </c>
      <c r="BF88" s="142">
        <f>IF(O88="snížená",K88,0)</f>
        <v>0</v>
      </c>
      <c r="BG88" s="142">
        <f>IF(O88="zákl. přenesená",K88,0)</f>
        <v>0</v>
      </c>
      <c r="BH88" s="142">
        <f>IF(O88="sníž. přenesená",K88,0)</f>
        <v>0</v>
      </c>
      <c r="BI88" s="142">
        <f>IF(O88="nulová",K88,0)</f>
        <v>0</v>
      </c>
      <c r="BJ88" s="17" t="s">
        <v>171</v>
      </c>
      <c r="BK88" s="142">
        <f>ROUND(P88*H88,2)</f>
        <v>0</v>
      </c>
      <c r="BL88" s="17" t="s">
        <v>170</v>
      </c>
      <c r="BM88" s="141" t="s">
        <v>2939</v>
      </c>
    </row>
    <row r="89" spans="2:47" s="1" customFormat="1" ht="11.25">
      <c r="B89" s="32"/>
      <c r="D89" s="143" t="s">
        <v>173</v>
      </c>
      <c r="F89" s="144" t="s">
        <v>174</v>
      </c>
      <c r="I89" s="145"/>
      <c r="J89" s="145"/>
      <c r="M89" s="32"/>
      <c r="N89" s="146"/>
      <c r="X89" s="53"/>
      <c r="AT89" s="17" t="s">
        <v>173</v>
      </c>
      <c r="AU89" s="17" t="s">
        <v>171</v>
      </c>
    </row>
    <row r="90" spans="2:63" s="11" customFormat="1" ht="22.9" customHeight="1">
      <c r="B90" s="116"/>
      <c r="D90" s="117" t="s">
        <v>77</v>
      </c>
      <c r="E90" s="127" t="s">
        <v>175</v>
      </c>
      <c r="F90" s="127" t="s">
        <v>176</v>
      </c>
      <c r="I90" s="119"/>
      <c r="J90" s="119"/>
      <c r="K90" s="128">
        <f>BK90</f>
        <v>0</v>
      </c>
      <c r="M90" s="116"/>
      <c r="N90" s="121"/>
      <c r="Q90" s="122">
        <f>SUM(Q91:Q92)</f>
        <v>0</v>
      </c>
      <c r="R90" s="122">
        <f>SUM(R91:R92)</f>
        <v>0</v>
      </c>
      <c r="T90" s="123">
        <f>SUM(T91:T92)</f>
        <v>0</v>
      </c>
      <c r="V90" s="123">
        <f>SUM(V91:V92)</f>
        <v>0</v>
      </c>
      <c r="X90" s="124">
        <f>SUM(X91:X92)</f>
        <v>0</v>
      </c>
      <c r="AR90" s="117" t="s">
        <v>162</v>
      </c>
      <c r="AT90" s="125" t="s">
        <v>77</v>
      </c>
      <c r="AU90" s="125" t="s">
        <v>85</v>
      </c>
      <c r="AY90" s="117" t="s">
        <v>163</v>
      </c>
      <c r="BK90" s="126">
        <f>SUM(BK91:BK92)</f>
        <v>0</v>
      </c>
    </row>
    <row r="91" spans="2:65" s="1" customFormat="1" ht="24.2" customHeight="1">
      <c r="B91" s="32"/>
      <c r="C91" s="129" t="s">
        <v>171</v>
      </c>
      <c r="D91" s="129" t="s">
        <v>166</v>
      </c>
      <c r="E91" s="130" t="s">
        <v>177</v>
      </c>
      <c r="F91" s="131" t="s">
        <v>176</v>
      </c>
      <c r="G91" s="132" t="s">
        <v>178</v>
      </c>
      <c r="H91" s="133">
        <v>1</v>
      </c>
      <c r="I91" s="134"/>
      <c r="J91" s="134"/>
      <c r="K91" s="135">
        <f>ROUND(P91*H91,2)</f>
        <v>0</v>
      </c>
      <c r="L91" s="131" t="s">
        <v>169</v>
      </c>
      <c r="M91" s="32"/>
      <c r="N91" s="136" t="s">
        <v>22</v>
      </c>
      <c r="O91" s="137" t="s">
        <v>48</v>
      </c>
      <c r="P91" s="138">
        <f>I91+J91</f>
        <v>0</v>
      </c>
      <c r="Q91" s="138">
        <f>ROUND(I91*H91,2)</f>
        <v>0</v>
      </c>
      <c r="R91" s="138">
        <f>ROUND(J91*H91,2)</f>
        <v>0</v>
      </c>
      <c r="T91" s="139">
        <f>S91*H91</f>
        <v>0</v>
      </c>
      <c r="U91" s="139">
        <v>0</v>
      </c>
      <c r="V91" s="139">
        <f>U91*H91</f>
        <v>0</v>
      </c>
      <c r="W91" s="139">
        <v>0</v>
      </c>
      <c r="X91" s="140">
        <f>W91*H91</f>
        <v>0</v>
      </c>
      <c r="AR91" s="141" t="s">
        <v>170</v>
      </c>
      <c r="AT91" s="141" t="s">
        <v>166</v>
      </c>
      <c r="AU91" s="141" t="s">
        <v>171</v>
      </c>
      <c r="AY91" s="17" t="s">
        <v>163</v>
      </c>
      <c r="BE91" s="142">
        <f>IF(O91="základní",K91,0)</f>
        <v>0</v>
      </c>
      <c r="BF91" s="142">
        <f>IF(O91="snížená",K91,0)</f>
        <v>0</v>
      </c>
      <c r="BG91" s="142">
        <f>IF(O91="zákl. přenesená",K91,0)</f>
        <v>0</v>
      </c>
      <c r="BH91" s="142">
        <f>IF(O91="sníž. přenesená",K91,0)</f>
        <v>0</v>
      </c>
      <c r="BI91" s="142">
        <f>IF(O91="nulová",K91,0)</f>
        <v>0</v>
      </c>
      <c r="BJ91" s="17" t="s">
        <v>171</v>
      </c>
      <c r="BK91" s="142">
        <f>ROUND(P91*H91,2)</f>
        <v>0</v>
      </c>
      <c r="BL91" s="17" t="s">
        <v>170</v>
      </c>
      <c r="BM91" s="141" t="s">
        <v>2940</v>
      </c>
    </row>
    <row r="92" spans="2:47" s="1" customFormat="1" ht="11.25">
      <c r="B92" s="32"/>
      <c r="D92" s="143" t="s">
        <v>173</v>
      </c>
      <c r="F92" s="144" t="s">
        <v>180</v>
      </c>
      <c r="I92" s="145"/>
      <c r="J92" s="145"/>
      <c r="M92" s="32"/>
      <c r="N92" s="146"/>
      <c r="X92" s="53"/>
      <c r="AT92" s="17" t="s">
        <v>173</v>
      </c>
      <c r="AU92" s="17" t="s">
        <v>171</v>
      </c>
    </row>
    <row r="93" spans="2:63" s="11" customFormat="1" ht="22.9" customHeight="1">
      <c r="B93" s="116"/>
      <c r="D93" s="117" t="s">
        <v>77</v>
      </c>
      <c r="E93" s="127" t="s">
        <v>181</v>
      </c>
      <c r="F93" s="127" t="s">
        <v>182</v>
      </c>
      <c r="I93" s="119"/>
      <c r="J93" s="119"/>
      <c r="K93" s="128">
        <f>BK93</f>
        <v>0</v>
      </c>
      <c r="M93" s="116"/>
      <c r="N93" s="121"/>
      <c r="Q93" s="122">
        <f>SUM(Q94:Q95)</f>
        <v>0</v>
      </c>
      <c r="R93" s="122">
        <f>SUM(R94:R95)</f>
        <v>0</v>
      </c>
      <c r="T93" s="123">
        <f>SUM(T94:T95)</f>
        <v>0</v>
      </c>
      <c r="V93" s="123">
        <f>SUM(V94:V95)</f>
        <v>0</v>
      </c>
      <c r="X93" s="124">
        <f>SUM(X94:X95)</f>
        <v>0</v>
      </c>
      <c r="AR93" s="117" t="s">
        <v>162</v>
      </c>
      <c r="AT93" s="125" t="s">
        <v>77</v>
      </c>
      <c r="AU93" s="125" t="s">
        <v>85</v>
      </c>
      <c r="AY93" s="117" t="s">
        <v>163</v>
      </c>
      <c r="BK93" s="126">
        <f>SUM(BK94:BK95)</f>
        <v>0</v>
      </c>
    </row>
    <row r="94" spans="2:65" s="1" customFormat="1" ht="24.2" customHeight="1">
      <c r="B94" s="32"/>
      <c r="C94" s="129" t="s">
        <v>183</v>
      </c>
      <c r="D94" s="129" t="s">
        <v>166</v>
      </c>
      <c r="E94" s="130" t="s">
        <v>184</v>
      </c>
      <c r="F94" s="131" t="s">
        <v>182</v>
      </c>
      <c r="G94" s="132" t="s">
        <v>178</v>
      </c>
      <c r="H94" s="133">
        <v>1</v>
      </c>
      <c r="I94" s="134"/>
      <c r="J94" s="134"/>
      <c r="K94" s="135">
        <f>ROUND(P94*H94,2)</f>
        <v>0</v>
      </c>
      <c r="L94" s="131" t="s">
        <v>169</v>
      </c>
      <c r="M94" s="32"/>
      <c r="N94" s="136" t="s">
        <v>22</v>
      </c>
      <c r="O94" s="137" t="s">
        <v>48</v>
      </c>
      <c r="P94" s="138">
        <f>I94+J94</f>
        <v>0</v>
      </c>
      <c r="Q94" s="138">
        <f>ROUND(I94*H94,2)</f>
        <v>0</v>
      </c>
      <c r="R94" s="138">
        <f>ROUND(J94*H94,2)</f>
        <v>0</v>
      </c>
      <c r="T94" s="139">
        <f>S94*H94</f>
        <v>0</v>
      </c>
      <c r="U94" s="139">
        <v>0</v>
      </c>
      <c r="V94" s="139">
        <f>U94*H94</f>
        <v>0</v>
      </c>
      <c r="W94" s="139">
        <v>0</v>
      </c>
      <c r="X94" s="140">
        <f>W94*H94</f>
        <v>0</v>
      </c>
      <c r="AR94" s="141" t="s">
        <v>170</v>
      </c>
      <c r="AT94" s="141" t="s">
        <v>166</v>
      </c>
      <c r="AU94" s="141" t="s">
        <v>171</v>
      </c>
      <c r="AY94" s="17" t="s">
        <v>163</v>
      </c>
      <c r="BE94" s="142">
        <f>IF(O94="základní",K94,0)</f>
        <v>0</v>
      </c>
      <c r="BF94" s="142">
        <f>IF(O94="snížená",K94,0)</f>
        <v>0</v>
      </c>
      <c r="BG94" s="142">
        <f>IF(O94="zákl. přenesená",K94,0)</f>
        <v>0</v>
      </c>
      <c r="BH94" s="142">
        <f>IF(O94="sníž. přenesená",K94,0)</f>
        <v>0</v>
      </c>
      <c r="BI94" s="142">
        <f>IF(O94="nulová",K94,0)</f>
        <v>0</v>
      </c>
      <c r="BJ94" s="17" t="s">
        <v>171</v>
      </c>
      <c r="BK94" s="142">
        <f>ROUND(P94*H94,2)</f>
        <v>0</v>
      </c>
      <c r="BL94" s="17" t="s">
        <v>170</v>
      </c>
      <c r="BM94" s="141" t="s">
        <v>2941</v>
      </c>
    </row>
    <row r="95" spans="2:47" s="1" customFormat="1" ht="11.25">
      <c r="B95" s="32"/>
      <c r="D95" s="143" t="s">
        <v>173</v>
      </c>
      <c r="F95" s="144" t="s">
        <v>186</v>
      </c>
      <c r="I95" s="145"/>
      <c r="J95" s="145"/>
      <c r="M95" s="32"/>
      <c r="N95" s="147"/>
      <c r="O95" s="148"/>
      <c r="P95" s="148"/>
      <c r="Q95" s="148"/>
      <c r="R95" s="148"/>
      <c r="S95" s="148"/>
      <c r="T95" s="148"/>
      <c r="U95" s="148"/>
      <c r="V95" s="148"/>
      <c r="W95" s="148"/>
      <c r="X95" s="149"/>
      <c r="AT95" s="17" t="s">
        <v>173</v>
      </c>
      <c r="AU95" s="17" t="s">
        <v>171</v>
      </c>
    </row>
    <row r="96" spans="2:13" s="1" customFormat="1" ht="6.9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32"/>
    </row>
  </sheetData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hyperlinks>
    <hyperlink ref="F89" r:id="rId1" display="https://podminky.urs.cz/item/CS_URS_2023_02/010001000"/>
    <hyperlink ref="F92" r:id="rId2" display="https://podminky.urs.cz/item/CS_URS_2023_02/020001000"/>
    <hyperlink ref="F95" r:id="rId3" display="https://podminky.urs.cz/item/CS_URS_2023_02/030001000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114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2942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ROUND(K93,2)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ROUND((SUM(BE93:BE203)),2)</f>
        <v>0</v>
      </c>
      <c r="I35" s="89">
        <v>0.21</v>
      </c>
      <c r="K35" s="87">
        <f>ROUND(((SUM(BE93:BE203))*I35),2)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ROUND((SUM(BF93:BF203)),2)</f>
        <v>0</v>
      </c>
      <c r="I36" s="89">
        <v>0.15</v>
      </c>
      <c r="K36" s="87">
        <f>ROUND(((SUM(BF93:BF203))*I36),2)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ROUND((SUM(BG93:BG203)),2)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ROUND((SUM(BH93:BH203)),2)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ROUND((SUM(BI93:BI203)),2)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2023-23-10 - ETAPA II BOURACÍ PRÁCE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Q93</f>
        <v>0</v>
      </c>
      <c r="J61" s="63">
        <f t="shared" si="0"/>
        <v>0</v>
      </c>
      <c r="K61" s="63">
        <f>K93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195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K94</f>
        <v>0</v>
      </c>
      <c r="M62" s="99"/>
    </row>
    <row r="63" spans="2:13" s="9" customFormat="1" ht="19.9" customHeight="1">
      <c r="B63" s="103"/>
      <c r="D63" s="104" t="s">
        <v>197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K95</f>
        <v>0</v>
      </c>
      <c r="M63" s="103"/>
    </row>
    <row r="64" spans="2:13" s="9" customFormat="1" ht="19.9" customHeight="1">
      <c r="B64" s="103"/>
      <c r="D64" s="104" t="s">
        <v>198</v>
      </c>
      <c r="E64" s="105"/>
      <c r="F64" s="105"/>
      <c r="G64" s="105"/>
      <c r="H64" s="105"/>
      <c r="I64" s="106">
        <f>Q109</f>
        <v>0</v>
      </c>
      <c r="J64" s="106">
        <f>R109</f>
        <v>0</v>
      </c>
      <c r="K64" s="106">
        <f>K109</f>
        <v>0</v>
      </c>
      <c r="M64" s="103"/>
    </row>
    <row r="65" spans="2:13" s="8" customFormat="1" ht="24.95" customHeight="1">
      <c r="B65" s="99"/>
      <c r="D65" s="100" t="s">
        <v>199</v>
      </c>
      <c r="E65" s="101"/>
      <c r="F65" s="101"/>
      <c r="G65" s="101"/>
      <c r="H65" s="101"/>
      <c r="I65" s="102">
        <f>Q122</f>
        <v>0</v>
      </c>
      <c r="J65" s="102">
        <f>R122</f>
        <v>0</v>
      </c>
      <c r="K65" s="102">
        <f>K122</f>
        <v>0</v>
      </c>
      <c r="M65" s="99"/>
    </row>
    <row r="66" spans="2:13" s="9" customFormat="1" ht="19.9" customHeight="1">
      <c r="B66" s="103"/>
      <c r="D66" s="104" t="s">
        <v>2943</v>
      </c>
      <c r="E66" s="105"/>
      <c r="F66" s="105"/>
      <c r="G66" s="105"/>
      <c r="H66" s="105"/>
      <c r="I66" s="106">
        <f>Q123</f>
        <v>0</v>
      </c>
      <c r="J66" s="106">
        <f>R123</f>
        <v>0</v>
      </c>
      <c r="K66" s="106">
        <f>K123</f>
        <v>0</v>
      </c>
      <c r="M66" s="103"/>
    </row>
    <row r="67" spans="2:13" s="9" customFormat="1" ht="19.9" customHeight="1">
      <c r="B67" s="103"/>
      <c r="D67" s="104" t="s">
        <v>202</v>
      </c>
      <c r="E67" s="105"/>
      <c r="F67" s="105"/>
      <c r="G67" s="105"/>
      <c r="H67" s="105"/>
      <c r="I67" s="106">
        <f>Q129</f>
        <v>0</v>
      </c>
      <c r="J67" s="106">
        <f>R129</f>
        <v>0</v>
      </c>
      <c r="K67" s="106">
        <f>K129</f>
        <v>0</v>
      </c>
      <c r="M67" s="103"/>
    </row>
    <row r="68" spans="2:13" s="9" customFormat="1" ht="19.9" customHeight="1">
      <c r="B68" s="103"/>
      <c r="D68" s="104" t="s">
        <v>205</v>
      </c>
      <c r="E68" s="105"/>
      <c r="F68" s="105"/>
      <c r="G68" s="105"/>
      <c r="H68" s="105"/>
      <c r="I68" s="106">
        <f>Q137</f>
        <v>0</v>
      </c>
      <c r="J68" s="106">
        <f>R137</f>
        <v>0</v>
      </c>
      <c r="K68" s="106">
        <f>K137</f>
        <v>0</v>
      </c>
      <c r="M68" s="103"/>
    </row>
    <row r="69" spans="2:13" s="9" customFormat="1" ht="19.9" customHeight="1">
      <c r="B69" s="103"/>
      <c r="D69" s="104" t="s">
        <v>207</v>
      </c>
      <c r="E69" s="105"/>
      <c r="F69" s="105"/>
      <c r="G69" s="105"/>
      <c r="H69" s="105"/>
      <c r="I69" s="106">
        <f>Q150</f>
        <v>0</v>
      </c>
      <c r="J69" s="106">
        <f>R150</f>
        <v>0</v>
      </c>
      <c r="K69" s="106">
        <f>K150</f>
        <v>0</v>
      </c>
      <c r="M69" s="103"/>
    </row>
    <row r="70" spans="2:13" s="9" customFormat="1" ht="19.9" customHeight="1">
      <c r="B70" s="103"/>
      <c r="D70" s="104" t="s">
        <v>2944</v>
      </c>
      <c r="E70" s="105"/>
      <c r="F70" s="105"/>
      <c r="G70" s="105"/>
      <c r="H70" s="105"/>
      <c r="I70" s="106">
        <f>Q163</f>
        <v>0</v>
      </c>
      <c r="J70" s="106">
        <f>R163</f>
        <v>0</v>
      </c>
      <c r="K70" s="106">
        <f>K163</f>
        <v>0</v>
      </c>
      <c r="M70" s="103"/>
    </row>
    <row r="71" spans="2:13" s="9" customFormat="1" ht="19.9" customHeight="1">
      <c r="B71" s="103"/>
      <c r="D71" s="104" t="s">
        <v>2945</v>
      </c>
      <c r="E71" s="105"/>
      <c r="F71" s="105"/>
      <c r="G71" s="105"/>
      <c r="H71" s="105"/>
      <c r="I71" s="106">
        <f>Q174</f>
        <v>0</v>
      </c>
      <c r="J71" s="106">
        <f>R174</f>
        <v>0</v>
      </c>
      <c r="K71" s="106">
        <f>K174</f>
        <v>0</v>
      </c>
      <c r="M71" s="103"/>
    </row>
    <row r="72" spans="2:13" s="9" customFormat="1" ht="19.9" customHeight="1">
      <c r="B72" s="103"/>
      <c r="D72" s="104" t="s">
        <v>696</v>
      </c>
      <c r="E72" s="105"/>
      <c r="F72" s="105"/>
      <c r="G72" s="105"/>
      <c r="H72" s="105"/>
      <c r="I72" s="106">
        <f>Q181</f>
        <v>0</v>
      </c>
      <c r="J72" s="106">
        <f>R181</f>
        <v>0</v>
      </c>
      <c r="K72" s="106">
        <f>K181</f>
        <v>0</v>
      </c>
      <c r="M72" s="103"/>
    </row>
    <row r="73" spans="2:13" s="9" customFormat="1" ht="19.9" customHeight="1">
      <c r="B73" s="103"/>
      <c r="D73" s="104" t="s">
        <v>697</v>
      </c>
      <c r="E73" s="105"/>
      <c r="F73" s="105"/>
      <c r="G73" s="105"/>
      <c r="H73" s="105"/>
      <c r="I73" s="106">
        <f>Q187</f>
        <v>0</v>
      </c>
      <c r="J73" s="106">
        <f>R187</f>
        <v>0</v>
      </c>
      <c r="K73" s="106">
        <f>K187</f>
        <v>0</v>
      </c>
      <c r="M73" s="103"/>
    </row>
    <row r="74" spans="2:13" s="1" customFormat="1" ht="21.75" customHeight="1">
      <c r="B74" s="32"/>
      <c r="M74" s="32"/>
    </row>
    <row r="75" spans="2:13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2"/>
    </row>
    <row r="79" spans="2:13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32"/>
    </row>
    <row r="80" spans="2:13" s="1" customFormat="1" ht="24.95" customHeight="1">
      <c r="B80" s="32"/>
      <c r="C80" s="21" t="s">
        <v>143</v>
      </c>
      <c r="M80" s="32"/>
    </row>
    <row r="81" spans="2:13" s="1" customFormat="1" ht="6.95" customHeight="1">
      <c r="B81" s="32"/>
      <c r="M81" s="32"/>
    </row>
    <row r="82" spans="2:13" s="1" customFormat="1" ht="12" customHeight="1">
      <c r="B82" s="32"/>
      <c r="C82" s="27" t="s">
        <v>17</v>
      </c>
      <c r="M82" s="32"/>
    </row>
    <row r="83" spans="2:13" s="1" customFormat="1" ht="26.25" customHeight="1">
      <c r="B83" s="32"/>
      <c r="E83" s="236" t="str">
        <f>E7</f>
        <v>PŘÍSTAVBA VÝTAHU SE STAVEBNÍMI ÚPRAVYMI PAVILONŮ 5 A 6, UL. VÁCLAVKOVA 950, MLADÁ BOLESLAV</v>
      </c>
      <c r="F83" s="237"/>
      <c r="G83" s="237"/>
      <c r="H83" s="237"/>
      <c r="M83" s="32"/>
    </row>
    <row r="84" spans="2:13" s="1" customFormat="1" ht="12" customHeight="1">
      <c r="B84" s="32"/>
      <c r="C84" s="27" t="s">
        <v>128</v>
      </c>
      <c r="M84" s="32"/>
    </row>
    <row r="85" spans="2:13" s="1" customFormat="1" ht="16.5" customHeight="1">
      <c r="B85" s="32"/>
      <c r="E85" s="203" t="str">
        <f>E9</f>
        <v>2023-23-10 - ETAPA II BOURACÍ PRÁCE</v>
      </c>
      <c r="F85" s="238"/>
      <c r="G85" s="238"/>
      <c r="H85" s="238"/>
      <c r="M85" s="32"/>
    </row>
    <row r="86" spans="2:13" s="1" customFormat="1" ht="6.95" customHeight="1">
      <c r="B86" s="32"/>
      <c r="M86" s="32"/>
    </row>
    <row r="87" spans="2:13" s="1" customFormat="1" ht="12" customHeight="1">
      <c r="B87" s="32"/>
      <c r="C87" s="27" t="s">
        <v>23</v>
      </c>
      <c r="F87" s="25" t="str">
        <f>F12</f>
        <v>Mladá Boleslav</v>
      </c>
      <c r="I87" s="27" t="s">
        <v>25</v>
      </c>
      <c r="J87" s="49" t="str">
        <f>IF(J12="","",J12)</f>
        <v>28. 8. 2023</v>
      </c>
      <c r="M87" s="32"/>
    </row>
    <row r="88" spans="2:13" s="1" customFormat="1" ht="6.95" customHeight="1">
      <c r="B88" s="32"/>
      <c r="M88" s="32"/>
    </row>
    <row r="89" spans="2:13" s="1" customFormat="1" ht="15.2" customHeight="1">
      <c r="B89" s="32"/>
      <c r="C89" s="27" t="s">
        <v>27</v>
      </c>
      <c r="F89" s="25" t="str">
        <f>E15</f>
        <v>CENTRUM 83, poskytovatel sociálních služeb</v>
      </c>
      <c r="I89" s="27" t="s">
        <v>34</v>
      </c>
      <c r="J89" s="30" t="str">
        <f>E21</f>
        <v>Arch.Zdeněk Kadlec</v>
      </c>
      <c r="M89" s="32"/>
    </row>
    <row r="90" spans="2:13" s="1" customFormat="1" ht="15.2" customHeight="1">
      <c r="B90" s="32"/>
      <c r="C90" s="27" t="s">
        <v>32</v>
      </c>
      <c r="F90" s="25" t="str">
        <f>IF(E18="","",E18)</f>
        <v>Vyplň údaj</v>
      </c>
      <c r="I90" s="27" t="s">
        <v>36</v>
      </c>
      <c r="J90" s="30" t="str">
        <f>E24</f>
        <v>Petr Navrátil</v>
      </c>
      <c r="M90" s="32"/>
    </row>
    <row r="91" spans="2:13" s="1" customFormat="1" ht="10.35" customHeight="1">
      <c r="B91" s="32"/>
      <c r="M91" s="32"/>
    </row>
    <row r="92" spans="2:24" s="10" customFormat="1" ht="29.25" customHeight="1">
      <c r="B92" s="107"/>
      <c r="C92" s="108" t="s">
        <v>144</v>
      </c>
      <c r="D92" s="109" t="s">
        <v>61</v>
      </c>
      <c r="E92" s="109" t="s">
        <v>57</v>
      </c>
      <c r="F92" s="109" t="s">
        <v>58</v>
      </c>
      <c r="G92" s="109" t="s">
        <v>145</v>
      </c>
      <c r="H92" s="109" t="s">
        <v>146</v>
      </c>
      <c r="I92" s="109" t="s">
        <v>147</v>
      </c>
      <c r="J92" s="109" t="s">
        <v>148</v>
      </c>
      <c r="K92" s="109" t="s">
        <v>136</v>
      </c>
      <c r="L92" s="110" t="s">
        <v>149</v>
      </c>
      <c r="M92" s="107"/>
      <c r="N92" s="56" t="s">
        <v>22</v>
      </c>
      <c r="O92" s="57" t="s">
        <v>46</v>
      </c>
      <c r="P92" s="57" t="s">
        <v>150</v>
      </c>
      <c r="Q92" s="57" t="s">
        <v>151</v>
      </c>
      <c r="R92" s="57" t="s">
        <v>152</v>
      </c>
      <c r="S92" s="57" t="s">
        <v>153</v>
      </c>
      <c r="T92" s="57" t="s">
        <v>154</v>
      </c>
      <c r="U92" s="57" t="s">
        <v>155</v>
      </c>
      <c r="V92" s="57" t="s">
        <v>156</v>
      </c>
      <c r="W92" s="57" t="s">
        <v>157</v>
      </c>
      <c r="X92" s="58" t="s">
        <v>158</v>
      </c>
    </row>
    <row r="93" spans="2:63" s="1" customFormat="1" ht="22.9" customHeight="1">
      <c r="B93" s="32"/>
      <c r="C93" s="61" t="s">
        <v>159</v>
      </c>
      <c r="K93" s="111">
        <f>BK93</f>
        <v>0</v>
      </c>
      <c r="M93" s="32"/>
      <c r="N93" s="59"/>
      <c r="O93" s="50"/>
      <c r="P93" s="50"/>
      <c r="Q93" s="112">
        <f>Q94+Q122</f>
        <v>0</v>
      </c>
      <c r="R93" s="112">
        <f>R94+R122</f>
        <v>0</v>
      </c>
      <c r="S93" s="50"/>
      <c r="T93" s="113">
        <f>T94+T122</f>
        <v>0</v>
      </c>
      <c r="U93" s="50"/>
      <c r="V93" s="113">
        <f>V94+V122</f>
        <v>0.03765400000000001</v>
      </c>
      <c r="W93" s="50"/>
      <c r="X93" s="114">
        <f>X94+X122</f>
        <v>5.660770909999999</v>
      </c>
      <c r="AT93" s="17" t="s">
        <v>77</v>
      </c>
      <c r="AU93" s="17" t="s">
        <v>137</v>
      </c>
      <c r="BK93" s="115">
        <f>BK94+BK122</f>
        <v>0</v>
      </c>
    </row>
    <row r="94" spans="2:63" s="11" customFormat="1" ht="25.9" customHeight="1">
      <c r="B94" s="116"/>
      <c r="D94" s="117" t="s">
        <v>77</v>
      </c>
      <c r="E94" s="118" t="s">
        <v>209</v>
      </c>
      <c r="F94" s="118" t="s">
        <v>210</v>
      </c>
      <c r="I94" s="119"/>
      <c r="J94" s="119"/>
      <c r="K94" s="120">
        <f>BK94</f>
        <v>0</v>
      </c>
      <c r="M94" s="116"/>
      <c r="N94" s="121"/>
      <c r="Q94" s="122">
        <f>Q95+Q109</f>
        <v>0</v>
      </c>
      <c r="R94" s="122">
        <f>R95+R109</f>
        <v>0</v>
      </c>
      <c r="T94" s="123">
        <f>T95+T109</f>
        <v>0</v>
      </c>
      <c r="V94" s="123">
        <f>V95+V109</f>
        <v>0</v>
      </c>
      <c r="X94" s="124">
        <f>X95+X109</f>
        <v>0.7240300000000001</v>
      </c>
      <c r="AR94" s="117" t="s">
        <v>85</v>
      </c>
      <c r="AT94" s="125" t="s">
        <v>77</v>
      </c>
      <c r="AU94" s="125" t="s">
        <v>78</v>
      </c>
      <c r="AY94" s="117" t="s">
        <v>163</v>
      </c>
      <c r="BK94" s="126">
        <f>BK95+BK109</f>
        <v>0</v>
      </c>
    </row>
    <row r="95" spans="2:63" s="11" customFormat="1" ht="22.9" customHeight="1">
      <c r="B95" s="116"/>
      <c r="D95" s="117" t="s">
        <v>77</v>
      </c>
      <c r="E95" s="127" t="s">
        <v>234</v>
      </c>
      <c r="F95" s="127" t="s">
        <v>235</v>
      </c>
      <c r="I95" s="119"/>
      <c r="J95" s="119"/>
      <c r="K95" s="128">
        <f>BK95</f>
        <v>0</v>
      </c>
      <c r="M95" s="116"/>
      <c r="N95" s="121"/>
      <c r="Q95" s="122">
        <f>SUM(Q96:Q108)</f>
        <v>0</v>
      </c>
      <c r="R95" s="122">
        <f>SUM(R96:R108)</f>
        <v>0</v>
      </c>
      <c r="T95" s="123">
        <f>SUM(T96:T108)</f>
        <v>0</v>
      </c>
      <c r="V95" s="123">
        <f>SUM(V96:V108)</f>
        <v>0</v>
      </c>
      <c r="X95" s="124">
        <f>SUM(X96:X108)</f>
        <v>0.7240300000000001</v>
      </c>
      <c r="AR95" s="117" t="s">
        <v>85</v>
      </c>
      <c r="AT95" s="125" t="s">
        <v>77</v>
      </c>
      <c r="AU95" s="125" t="s">
        <v>85</v>
      </c>
      <c r="AY95" s="117" t="s">
        <v>163</v>
      </c>
      <c r="BK95" s="126">
        <f>SUM(BK96:BK108)</f>
        <v>0</v>
      </c>
    </row>
    <row r="96" spans="2:65" s="1" customFormat="1" ht="37.9" customHeight="1">
      <c r="B96" s="32"/>
      <c r="C96" s="129" t="s">
        <v>171</v>
      </c>
      <c r="D96" s="129" t="s">
        <v>166</v>
      </c>
      <c r="E96" s="130" t="s">
        <v>377</v>
      </c>
      <c r="F96" s="131" t="s">
        <v>378</v>
      </c>
      <c r="G96" s="132" t="s">
        <v>214</v>
      </c>
      <c r="H96" s="133">
        <v>72.403</v>
      </c>
      <c r="I96" s="134"/>
      <c r="J96" s="134"/>
      <c r="K96" s="135">
        <f>ROUND(P96*H96,2)</f>
        <v>0</v>
      </c>
      <c r="L96" s="131" t="s">
        <v>169</v>
      </c>
      <c r="M96" s="32"/>
      <c r="N96" s="136" t="s">
        <v>22</v>
      </c>
      <c r="O96" s="137" t="s">
        <v>48</v>
      </c>
      <c r="P96" s="138">
        <f>I96+J96</f>
        <v>0</v>
      </c>
      <c r="Q96" s="138">
        <f>ROUND(I96*H96,2)</f>
        <v>0</v>
      </c>
      <c r="R96" s="138">
        <f>ROUND(J96*H96,2)</f>
        <v>0</v>
      </c>
      <c r="T96" s="139">
        <f>S96*H96</f>
        <v>0</v>
      </c>
      <c r="U96" s="139">
        <v>0</v>
      </c>
      <c r="V96" s="139">
        <f>U96*H96</f>
        <v>0</v>
      </c>
      <c r="W96" s="139">
        <v>0.01</v>
      </c>
      <c r="X96" s="140">
        <f>W96*H96</f>
        <v>0.7240300000000001</v>
      </c>
      <c r="AR96" s="141" t="s">
        <v>189</v>
      </c>
      <c r="AT96" s="141" t="s">
        <v>166</v>
      </c>
      <c r="AU96" s="141" t="s">
        <v>171</v>
      </c>
      <c r="AY96" s="17" t="s">
        <v>163</v>
      </c>
      <c r="BE96" s="142">
        <f>IF(O96="základní",K96,0)</f>
        <v>0</v>
      </c>
      <c r="BF96" s="142">
        <f>IF(O96="snížená",K96,0)</f>
        <v>0</v>
      </c>
      <c r="BG96" s="142">
        <f>IF(O96="zákl. přenesená",K96,0)</f>
        <v>0</v>
      </c>
      <c r="BH96" s="142">
        <f>IF(O96="sníž. přenesená",K96,0)</f>
        <v>0</v>
      </c>
      <c r="BI96" s="142">
        <f>IF(O96="nulová",K96,0)</f>
        <v>0</v>
      </c>
      <c r="BJ96" s="17" t="s">
        <v>171</v>
      </c>
      <c r="BK96" s="142">
        <f>ROUND(P96*H96,2)</f>
        <v>0</v>
      </c>
      <c r="BL96" s="17" t="s">
        <v>189</v>
      </c>
      <c r="BM96" s="141" t="s">
        <v>2946</v>
      </c>
    </row>
    <row r="97" spans="2:47" s="1" customFormat="1" ht="11.25">
      <c r="B97" s="32"/>
      <c r="D97" s="143" t="s">
        <v>173</v>
      </c>
      <c r="F97" s="144" t="s">
        <v>380</v>
      </c>
      <c r="I97" s="145"/>
      <c r="J97" s="145"/>
      <c r="M97" s="32"/>
      <c r="N97" s="146"/>
      <c r="X97" s="53"/>
      <c r="AT97" s="17" t="s">
        <v>173</v>
      </c>
      <c r="AU97" s="17" t="s">
        <v>171</v>
      </c>
    </row>
    <row r="98" spans="2:51" s="12" customFormat="1" ht="11.25">
      <c r="B98" s="150"/>
      <c r="D98" s="151" t="s">
        <v>217</v>
      </c>
      <c r="E98" s="152" t="s">
        <v>22</v>
      </c>
      <c r="F98" s="153" t="s">
        <v>2947</v>
      </c>
      <c r="H98" s="152" t="s">
        <v>22</v>
      </c>
      <c r="I98" s="154"/>
      <c r="J98" s="154"/>
      <c r="M98" s="150"/>
      <c r="N98" s="155"/>
      <c r="X98" s="156"/>
      <c r="AT98" s="152" t="s">
        <v>217</v>
      </c>
      <c r="AU98" s="152" t="s">
        <v>171</v>
      </c>
      <c r="AV98" s="12" t="s">
        <v>85</v>
      </c>
      <c r="AW98" s="12" t="s">
        <v>5</v>
      </c>
      <c r="AX98" s="12" t="s">
        <v>78</v>
      </c>
      <c r="AY98" s="152" t="s">
        <v>163</v>
      </c>
    </row>
    <row r="99" spans="2:51" s="13" customFormat="1" ht="11.25">
      <c r="B99" s="157"/>
      <c r="D99" s="151" t="s">
        <v>217</v>
      </c>
      <c r="E99" s="158" t="s">
        <v>22</v>
      </c>
      <c r="F99" s="159" t="s">
        <v>2948</v>
      </c>
      <c r="H99" s="160">
        <v>39.154</v>
      </c>
      <c r="I99" s="161"/>
      <c r="J99" s="161"/>
      <c r="M99" s="157"/>
      <c r="N99" s="162"/>
      <c r="X99" s="163"/>
      <c r="AT99" s="158" t="s">
        <v>217</v>
      </c>
      <c r="AU99" s="158" t="s">
        <v>171</v>
      </c>
      <c r="AV99" s="13" t="s">
        <v>171</v>
      </c>
      <c r="AW99" s="13" t="s">
        <v>5</v>
      </c>
      <c r="AX99" s="13" t="s">
        <v>78</v>
      </c>
      <c r="AY99" s="158" t="s">
        <v>163</v>
      </c>
    </row>
    <row r="100" spans="2:51" s="13" customFormat="1" ht="11.25">
      <c r="B100" s="157"/>
      <c r="D100" s="151" t="s">
        <v>217</v>
      </c>
      <c r="E100" s="158" t="s">
        <v>22</v>
      </c>
      <c r="F100" s="159" t="s">
        <v>2949</v>
      </c>
      <c r="H100" s="160">
        <v>0.965</v>
      </c>
      <c r="I100" s="161"/>
      <c r="J100" s="161"/>
      <c r="M100" s="157"/>
      <c r="N100" s="162"/>
      <c r="X100" s="163"/>
      <c r="AT100" s="158" t="s">
        <v>217</v>
      </c>
      <c r="AU100" s="158" t="s">
        <v>171</v>
      </c>
      <c r="AV100" s="13" t="s">
        <v>171</v>
      </c>
      <c r="AW100" s="13" t="s">
        <v>5</v>
      </c>
      <c r="AX100" s="13" t="s">
        <v>78</v>
      </c>
      <c r="AY100" s="158" t="s">
        <v>163</v>
      </c>
    </row>
    <row r="101" spans="2:51" s="15" customFormat="1" ht="11.25">
      <c r="B101" s="174"/>
      <c r="D101" s="151" t="s">
        <v>217</v>
      </c>
      <c r="E101" s="175" t="s">
        <v>22</v>
      </c>
      <c r="F101" s="176" t="s">
        <v>767</v>
      </c>
      <c r="H101" s="177">
        <v>40.119</v>
      </c>
      <c r="I101" s="178"/>
      <c r="J101" s="178"/>
      <c r="M101" s="174"/>
      <c r="N101" s="179"/>
      <c r="X101" s="180"/>
      <c r="AT101" s="175" t="s">
        <v>217</v>
      </c>
      <c r="AU101" s="175" t="s">
        <v>171</v>
      </c>
      <c r="AV101" s="15" t="s">
        <v>183</v>
      </c>
      <c r="AW101" s="15" t="s">
        <v>5</v>
      </c>
      <c r="AX101" s="15" t="s">
        <v>78</v>
      </c>
      <c r="AY101" s="175" t="s">
        <v>163</v>
      </c>
    </row>
    <row r="102" spans="2:51" s="12" customFormat="1" ht="11.25">
      <c r="B102" s="150"/>
      <c r="D102" s="151" t="s">
        <v>217</v>
      </c>
      <c r="E102" s="152" t="s">
        <v>22</v>
      </c>
      <c r="F102" s="153" t="s">
        <v>2950</v>
      </c>
      <c r="H102" s="152" t="s">
        <v>22</v>
      </c>
      <c r="I102" s="154"/>
      <c r="J102" s="154"/>
      <c r="M102" s="150"/>
      <c r="N102" s="155"/>
      <c r="X102" s="156"/>
      <c r="AT102" s="152" t="s">
        <v>217</v>
      </c>
      <c r="AU102" s="152" t="s">
        <v>171</v>
      </c>
      <c r="AV102" s="12" t="s">
        <v>85</v>
      </c>
      <c r="AW102" s="12" t="s">
        <v>5</v>
      </c>
      <c r="AX102" s="12" t="s">
        <v>78</v>
      </c>
      <c r="AY102" s="152" t="s">
        <v>163</v>
      </c>
    </row>
    <row r="103" spans="2:51" s="13" customFormat="1" ht="11.25">
      <c r="B103" s="157"/>
      <c r="D103" s="151" t="s">
        <v>217</v>
      </c>
      <c r="E103" s="158" t="s">
        <v>22</v>
      </c>
      <c r="F103" s="159" t="s">
        <v>2951</v>
      </c>
      <c r="H103" s="160">
        <v>54.103</v>
      </c>
      <c r="I103" s="161"/>
      <c r="J103" s="161"/>
      <c r="M103" s="157"/>
      <c r="N103" s="162"/>
      <c r="X103" s="163"/>
      <c r="AT103" s="158" t="s">
        <v>217</v>
      </c>
      <c r="AU103" s="158" t="s">
        <v>171</v>
      </c>
      <c r="AV103" s="13" t="s">
        <v>171</v>
      </c>
      <c r="AW103" s="13" t="s">
        <v>5</v>
      </c>
      <c r="AX103" s="13" t="s">
        <v>78</v>
      </c>
      <c r="AY103" s="158" t="s">
        <v>163</v>
      </c>
    </row>
    <row r="104" spans="2:51" s="13" customFormat="1" ht="11.25">
      <c r="B104" s="157"/>
      <c r="D104" s="151" t="s">
        <v>217</v>
      </c>
      <c r="E104" s="158" t="s">
        <v>22</v>
      </c>
      <c r="F104" s="159" t="s">
        <v>2952</v>
      </c>
      <c r="H104" s="160">
        <v>0.392</v>
      </c>
      <c r="I104" s="161"/>
      <c r="J104" s="161"/>
      <c r="M104" s="157"/>
      <c r="N104" s="162"/>
      <c r="X104" s="163"/>
      <c r="AT104" s="158" t="s">
        <v>217</v>
      </c>
      <c r="AU104" s="158" t="s">
        <v>171</v>
      </c>
      <c r="AV104" s="13" t="s">
        <v>171</v>
      </c>
      <c r="AW104" s="13" t="s">
        <v>5</v>
      </c>
      <c r="AX104" s="13" t="s">
        <v>78</v>
      </c>
      <c r="AY104" s="158" t="s">
        <v>163</v>
      </c>
    </row>
    <row r="105" spans="2:51" s="12" customFormat="1" ht="11.25">
      <c r="B105" s="150"/>
      <c r="D105" s="151" t="s">
        <v>217</v>
      </c>
      <c r="E105" s="152" t="s">
        <v>22</v>
      </c>
      <c r="F105" s="153" t="s">
        <v>2953</v>
      </c>
      <c r="H105" s="152" t="s">
        <v>22</v>
      </c>
      <c r="I105" s="154"/>
      <c r="J105" s="154"/>
      <c r="M105" s="150"/>
      <c r="N105" s="155"/>
      <c r="X105" s="156"/>
      <c r="AT105" s="152" t="s">
        <v>217</v>
      </c>
      <c r="AU105" s="152" t="s">
        <v>171</v>
      </c>
      <c r="AV105" s="12" t="s">
        <v>85</v>
      </c>
      <c r="AW105" s="12" t="s">
        <v>5</v>
      </c>
      <c r="AX105" s="12" t="s">
        <v>78</v>
      </c>
      <c r="AY105" s="152" t="s">
        <v>163</v>
      </c>
    </row>
    <row r="106" spans="2:51" s="13" customFormat="1" ht="11.25">
      <c r="B106" s="157"/>
      <c r="D106" s="151" t="s">
        <v>217</v>
      </c>
      <c r="E106" s="158" t="s">
        <v>22</v>
      </c>
      <c r="F106" s="159" t="s">
        <v>2954</v>
      </c>
      <c r="H106" s="160">
        <v>-22.211</v>
      </c>
      <c r="I106" s="161"/>
      <c r="J106" s="161"/>
      <c r="M106" s="157"/>
      <c r="N106" s="162"/>
      <c r="X106" s="163"/>
      <c r="AT106" s="158" t="s">
        <v>217</v>
      </c>
      <c r="AU106" s="158" t="s">
        <v>171</v>
      </c>
      <c r="AV106" s="13" t="s">
        <v>171</v>
      </c>
      <c r="AW106" s="13" t="s">
        <v>5</v>
      </c>
      <c r="AX106" s="13" t="s">
        <v>78</v>
      </c>
      <c r="AY106" s="158" t="s">
        <v>163</v>
      </c>
    </row>
    <row r="107" spans="2:51" s="15" customFormat="1" ht="11.25">
      <c r="B107" s="174"/>
      <c r="D107" s="151" t="s">
        <v>217</v>
      </c>
      <c r="E107" s="175" t="s">
        <v>22</v>
      </c>
      <c r="F107" s="176" t="s">
        <v>767</v>
      </c>
      <c r="H107" s="177">
        <v>32.284</v>
      </c>
      <c r="I107" s="178"/>
      <c r="J107" s="178"/>
      <c r="M107" s="174"/>
      <c r="N107" s="179"/>
      <c r="X107" s="180"/>
      <c r="AT107" s="175" t="s">
        <v>217</v>
      </c>
      <c r="AU107" s="175" t="s">
        <v>171</v>
      </c>
      <c r="AV107" s="15" t="s">
        <v>183</v>
      </c>
      <c r="AW107" s="15" t="s">
        <v>5</v>
      </c>
      <c r="AX107" s="15" t="s">
        <v>78</v>
      </c>
      <c r="AY107" s="175" t="s">
        <v>163</v>
      </c>
    </row>
    <row r="108" spans="2:51" s="14" customFormat="1" ht="11.25">
      <c r="B108" s="164"/>
      <c r="D108" s="151" t="s">
        <v>217</v>
      </c>
      <c r="E108" s="165" t="s">
        <v>22</v>
      </c>
      <c r="F108" s="166" t="s">
        <v>220</v>
      </c>
      <c r="H108" s="167">
        <v>72.403</v>
      </c>
      <c r="I108" s="168"/>
      <c r="J108" s="168"/>
      <c r="M108" s="164"/>
      <c r="N108" s="169"/>
      <c r="X108" s="170"/>
      <c r="AT108" s="165" t="s">
        <v>217</v>
      </c>
      <c r="AU108" s="165" t="s">
        <v>171</v>
      </c>
      <c r="AV108" s="14" t="s">
        <v>189</v>
      </c>
      <c r="AW108" s="14" t="s">
        <v>5</v>
      </c>
      <c r="AX108" s="14" t="s">
        <v>85</v>
      </c>
      <c r="AY108" s="165" t="s">
        <v>163</v>
      </c>
    </row>
    <row r="109" spans="2:63" s="11" customFormat="1" ht="22.9" customHeight="1">
      <c r="B109" s="116"/>
      <c r="D109" s="117" t="s">
        <v>77</v>
      </c>
      <c r="E109" s="127" t="s">
        <v>398</v>
      </c>
      <c r="F109" s="127" t="s">
        <v>399</v>
      </c>
      <c r="I109" s="119"/>
      <c r="J109" s="119"/>
      <c r="K109" s="128">
        <f>BK109</f>
        <v>0</v>
      </c>
      <c r="M109" s="116"/>
      <c r="N109" s="121"/>
      <c r="Q109" s="122">
        <f>SUM(Q110:Q121)</f>
        <v>0</v>
      </c>
      <c r="R109" s="122">
        <f>SUM(R110:R121)</f>
        <v>0</v>
      </c>
      <c r="T109" s="123">
        <f>SUM(T110:T121)</f>
        <v>0</v>
      </c>
      <c r="V109" s="123">
        <f>SUM(V110:V121)</f>
        <v>0</v>
      </c>
      <c r="X109" s="124">
        <f>SUM(X110:X121)</f>
        <v>0</v>
      </c>
      <c r="AR109" s="117" t="s">
        <v>85</v>
      </c>
      <c r="AT109" s="125" t="s">
        <v>77</v>
      </c>
      <c r="AU109" s="125" t="s">
        <v>85</v>
      </c>
      <c r="AY109" s="117" t="s">
        <v>163</v>
      </c>
      <c r="BK109" s="126">
        <f>SUM(BK110:BK121)</f>
        <v>0</v>
      </c>
    </row>
    <row r="110" spans="2:65" s="1" customFormat="1" ht="37.9" customHeight="1">
      <c r="B110" s="32"/>
      <c r="C110" s="129" t="s">
        <v>326</v>
      </c>
      <c r="D110" s="129" t="s">
        <v>166</v>
      </c>
      <c r="E110" s="130" t="s">
        <v>401</v>
      </c>
      <c r="F110" s="131" t="s">
        <v>402</v>
      </c>
      <c r="G110" s="132" t="s">
        <v>403</v>
      </c>
      <c r="H110" s="133">
        <v>5.661</v>
      </c>
      <c r="I110" s="134"/>
      <c r="J110" s="134"/>
      <c r="K110" s="135">
        <f>ROUND(P110*H110,2)</f>
        <v>0</v>
      </c>
      <c r="L110" s="131" t="s">
        <v>169</v>
      </c>
      <c r="M110" s="32"/>
      <c r="N110" s="136" t="s">
        <v>22</v>
      </c>
      <c r="O110" s="137" t="s">
        <v>48</v>
      </c>
      <c r="P110" s="138">
        <f>I110+J110</f>
        <v>0</v>
      </c>
      <c r="Q110" s="138">
        <f>ROUND(I110*H110,2)</f>
        <v>0</v>
      </c>
      <c r="R110" s="138">
        <f>ROUND(J110*H110,2)</f>
        <v>0</v>
      </c>
      <c r="T110" s="139">
        <f>S110*H110</f>
        <v>0</v>
      </c>
      <c r="U110" s="139">
        <v>0</v>
      </c>
      <c r="V110" s="139">
        <f>U110*H110</f>
        <v>0</v>
      </c>
      <c r="W110" s="139">
        <v>0</v>
      </c>
      <c r="X110" s="140">
        <f>W110*H110</f>
        <v>0</v>
      </c>
      <c r="AR110" s="141" t="s">
        <v>189</v>
      </c>
      <c r="AT110" s="141" t="s">
        <v>166</v>
      </c>
      <c r="AU110" s="141" t="s">
        <v>171</v>
      </c>
      <c r="AY110" s="17" t="s">
        <v>163</v>
      </c>
      <c r="BE110" s="142">
        <f>IF(O110="základní",K110,0)</f>
        <v>0</v>
      </c>
      <c r="BF110" s="142">
        <f>IF(O110="snížená",K110,0)</f>
        <v>0</v>
      </c>
      <c r="BG110" s="142">
        <f>IF(O110="zákl. přenesená",K110,0)</f>
        <v>0</v>
      </c>
      <c r="BH110" s="142">
        <f>IF(O110="sníž. přenesená",K110,0)</f>
        <v>0</v>
      </c>
      <c r="BI110" s="142">
        <f>IF(O110="nulová",K110,0)</f>
        <v>0</v>
      </c>
      <c r="BJ110" s="17" t="s">
        <v>171</v>
      </c>
      <c r="BK110" s="142">
        <f>ROUND(P110*H110,2)</f>
        <v>0</v>
      </c>
      <c r="BL110" s="17" t="s">
        <v>189</v>
      </c>
      <c r="BM110" s="141" t="s">
        <v>2955</v>
      </c>
    </row>
    <row r="111" spans="2:47" s="1" customFormat="1" ht="11.25">
      <c r="B111" s="32"/>
      <c r="D111" s="143" t="s">
        <v>173</v>
      </c>
      <c r="F111" s="144" t="s">
        <v>405</v>
      </c>
      <c r="I111" s="145"/>
      <c r="J111" s="145"/>
      <c r="M111" s="32"/>
      <c r="N111" s="146"/>
      <c r="X111" s="53"/>
      <c r="AT111" s="17" t="s">
        <v>173</v>
      </c>
      <c r="AU111" s="17" t="s">
        <v>171</v>
      </c>
    </row>
    <row r="112" spans="2:65" s="1" customFormat="1" ht="33" customHeight="1">
      <c r="B112" s="32"/>
      <c r="C112" s="129" t="s">
        <v>376</v>
      </c>
      <c r="D112" s="129" t="s">
        <v>166</v>
      </c>
      <c r="E112" s="130" t="s">
        <v>407</v>
      </c>
      <c r="F112" s="131" t="s">
        <v>408</v>
      </c>
      <c r="G112" s="132" t="s">
        <v>403</v>
      </c>
      <c r="H112" s="133">
        <v>5.661</v>
      </c>
      <c r="I112" s="134"/>
      <c r="J112" s="134"/>
      <c r="K112" s="135">
        <f>ROUND(P112*H112,2)</f>
        <v>0</v>
      </c>
      <c r="L112" s="131" t="s">
        <v>169</v>
      </c>
      <c r="M112" s="32"/>
      <c r="N112" s="136" t="s">
        <v>22</v>
      </c>
      <c r="O112" s="137" t="s">
        <v>48</v>
      </c>
      <c r="P112" s="138">
        <f>I112+J112</f>
        <v>0</v>
      </c>
      <c r="Q112" s="138">
        <f>ROUND(I112*H112,2)</f>
        <v>0</v>
      </c>
      <c r="R112" s="138">
        <f>ROUND(J112*H112,2)</f>
        <v>0</v>
      </c>
      <c r="T112" s="139">
        <f>S112*H112</f>
        <v>0</v>
      </c>
      <c r="U112" s="139">
        <v>0</v>
      </c>
      <c r="V112" s="139">
        <f>U112*H112</f>
        <v>0</v>
      </c>
      <c r="W112" s="139">
        <v>0</v>
      </c>
      <c r="X112" s="140">
        <f>W112*H112</f>
        <v>0</v>
      </c>
      <c r="AR112" s="141" t="s">
        <v>189</v>
      </c>
      <c r="AT112" s="141" t="s">
        <v>166</v>
      </c>
      <c r="AU112" s="141" t="s">
        <v>171</v>
      </c>
      <c r="AY112" s="17" t="s">
        <v>163</v>
      </c>
      <c r="BE112" s="142">
        <f>IF(O112="základní",K112,0)</f>
        <v>0</v>
      </c>
      <c r="BF112" s="142">
        <f>IF(O112="snížená",K112,0)</f>
        <v>0</v>
      </c>
      <c r="BG112" s="142">
        <f>IF(O112="zákl. přenesená",K112,0)</f>
        <v>0</v>
      </c>
      <c r="BH112" s="142">
        <f>IF(O112="sníž. přenesená",K112,0)</f>
        <v>0</v>
      </c>
      <c r="BI112" s="142">
        <f>IF(O112="nulová",K112,0)</f>
        <v>0</v>
      </c>
      <c r="BJ112" s="17" t="s">
        <v>171</v>
      </c>
      <c r="BK112" s="142">
        <f>ROUND(P112*H112,2)</f>
        <v>0</v>
      </c>
      <c r="BL112" s="17" t="s">
        <v>189</v>
      </c>
      <c r="BM112" s="141" t="s">
        <v>2956</v>
      </c>
    </row>
    <row r="113" spans="2:47" s="1" customFormat="1" ht="11.25">
      <c r="B113" s="32"/>
      <c r="D113" s="143" t="s">
        <v>173</v>
      </c>
      <c r="F113" s="144" t="s">
        <v>410</v>
      </c>
      <c r="I113" s="145"/>
      <c r="J113" s="145"/>
      <c r="M113" s="32"/>
      <c r="N113" s="146"/>
      <c r="X113" s="53"/>
      <c r="AT113" s="17" t="s">
        <v>173</v>
      </c>
      <c r="AU113" s="17" t="s">
        <v>171</v>
      </c>
    </row>
    <row r="114" spans="2:65" s="1" customFormat="1" ht="44.25" customHeight="1">
      <c r="B114" s="32"/>
      <c r="C114" s="129" t="s">
        <v>383</v>
      </c>
      <c r="D114" s="129" t="s">
        <v>166</v>
      </c>
      <c r="E114" s="130" t="s">
        <v>412</v>
      </c>
      <c r="F114" s="131" t="s">
        <v>413</v>
      </c>
      <c r="G114" s="132" t="s">
        <v>403</v>
      </c>
      <c r="H114" s="133">
        <v>124.542</v>
      </c>
      <c r="I114" s="134"/>
      <c r="J114" s="134"/>
      <c r="K114" s="135">
        <f>ROUND(P114*H114,2)</f>
        <v>0</v>
      </c>
      <c r="L114" s="131" t="s">
        <v>169</v>
      </c>
      <c r="M114" s="32"/>
      <c r="N114" s="136" t="s">
        <v>22</v>
      </c>
      <c r="O114" s="137" t="s">
        <v>48</v>
      </c>
      <c r="P114" s="138">
        <f>I114+J114</f>
        <v>0</v>
      </c>
      <c r="Q114" s="138">
        <f>ROUND(I114*H114,2)</f>
        <v>0</v>
      </c>
      <c r="R114" s="138">
        <f>ROUND(J114*H114,2)</f>
        <v>0</v>
      </c>
      <c r="T114" s="139">
        <f>S114*H114</f>
        <v>0</v>
      </c>
      <c r="U114" s="139">
        <v>0</v>
      </c>
      <c r="V114" s="139">
        <f>U114*H114</f>
        <v>0</v>
      </c>
      <c r="W114" s="139">
        <v>0</v>
      </c>
      <c r="X114" s="140">
        <f>W114*H114</f>
        <v>0</v>
      </c>
      <c r="AR114" s="141" t="s">
        <v>189</v>
      </c>
      <c r="AT114" s="141" t="s">
        <v>166</v>
      </c>
      <c r="AU114" s="141" t="s">
        <v>171</v>
      </c>
      <c r="AY114" s="17" t="s">
        <v>163</v>
      </c>
      <c r="BE114" s="142">
        <f>IF(O114="základní",K114,0)</f>
        <v>0</v>
      </c>
      <c r="BF114" s="142">
        <f>IF(O114="snížená",K114,0)</f>
        <v>0</v>
      </c>
      <c r="BG114" s="142">
        <f>IF(O114="zákl. přenesená",K114,0)</f>
        <v>0</v>
      </c>
      <c r="BH114" s="142">
        <f>IF(O114="sníž. přenesená",K114,0)</f>
        <v>0</v>
      </c>
      <c r="BI114" s="142">
        <f>IF(O114="nulová",K114,0)</f>
        <v>0</v>
      </c>
      <c r="BJ114" s="17" t="s">
        <v>171</v>
      </c>
      <c r="BK114" s="142">
        <f>ROUND(P114*H114,2)</f>
        <v>0</v>
      </c>
      <c r="BL114" s="17" t="s">
        <v>189</v>
      </c>
      <c r="BM114" s="141" t="s">
        <v>2957</v>
      </c>
    </row>
    <row r="115" spans="2:47" s="1" customFormat="1" ht="11.25">
      <c r="B115" s="32"/>
      <c r="D115" s="143" t="s">
        <v>173</v>
      </c>
      <c r="F115" s="144" t="s">
        <v>415</v>
      </c>
      <c r="I115" s="145"/>
      <c r="J115" s="145"/>
      <c r="M115" s="32"/>
      <c r="N115" s="146"/>
      <c r="X115" s="53"/>
      <c r="AT115" s="17" t="s">
        <v>173</v>
      </c>
      <c r="AU115" s="17" t="s">
        <v>171</v>
      </c>
    </row>
    <row r="116" spans="2:51" s="13" customFormat="1" ht="11.25">
      <c r="B116" s="157"/>
      <c r="D116" s="151" t="s">
        <v>217</v>
      </c>
      <c r="E116" s="158" t="s">
        <v>22</v>
      </c>
      <c r="F116" s="159" t="s">
        <v>2958</v>
      </c>
      <c r="H116" s="160">
        <v>124.542</v>
      </c>
      <c r="I116" s="161"/>
      <c r="J116" s="161"/>
      <c r="M116" s="157"/>
      <c r="N116" s="162"/>
      <c r="X116" s="163"/>
      <c r="AT116" s="158" t="s">
        <v>217</v>
      </c>
      <c r="AU116" s="158" t="s">
        <v>171</v>
      </c>
      <c r="AV116" s="13" t="s">
        <v>171</v>
      </c>
      <c r="AW116" s="13" t="s">
        <v>5</v>
      </c>
      <c r="AX116" s="13" t="s">
        <v>78</v>
      </c>
      <c r="AY116" s="158" t="s">
        <v>163</v>
      </c>
    </row>
    <row r="117" spans="2:51" s="14" customFormat="1" ht="11.25">
      <c r="B117" s="164"/>
      <c r="D117" s="151" t="s">
        <v>217</v>
      </c>
      <c r="E117" s="165" t="s">
        <v>22</v>
      </c>
      <c r="F117" s="166" t="s">
        <v>220</v>
      </c>
      <c r="H117" s="167">
        <v>124.542</v>
      </c>
      <c r="I117" s="168"/>
      <c r="J117" s="168"/>
      <c r="M117" s="164"/>
      <c r="N117" s="169"/>
      <c r="X117" s="170"/>
      <c r="AT117" s="165" t="s">
        <v>217</v>
      </c>
      <c r="AU117" s="165" t="s">
        <v>171</v>
      </c>
      <c r="AV117" s="14" t="s">
        <v>189</v>
      </c>
      <c r="AW117" s="14" t="s">
        <v>5</v>
      </c>
      <c r="AX117" s="14" t="s">
        <v>85</v>
      </c>
      <c r="AY117" s="165" t="s">
        <v>163</v>
      </c>
    </row>
    <row r="118" spans="2:65" s="1" customFormat="1" ht="55.5" customHeight="1">
      <c r="B118" s="32"/>
      <c r="C118" s="129" t="s">
        <v>8</v>
      </c>
      <c r="D118" s="129" t="s">
        <v>166</v>
      </c>
      <c r="E118" s="130" t="s">
        <v>418</v>
      </c>
      <c r="F118" s="131" t="s">
        <v>419</v>
      </c>
      <c r="G118" s="132" t="s">
        <v>403</v>
      </c>
      <c r="H118" s="133">
        <v>5.661</v>
      </c>
      <c r="I118" s="134"/>
      <c r="J118" s="134"/>
      <c r="K118" s="135">
        <f>ROUND(P118*H118,2)</f>
        <v>0</v>
      </c>
      <c r="L118" s="131" t="s">
        <v>169</v>
      </c>
      <c r="M118" s="32"/>
      <c r="N118" s="136" t="s">
        <v>22</v>
      </c>
      <c r="O118" s="137" t="s">
        <v>48</v>
      </c>
      <c r="P118" s="138">
        <f>I118+J118</f>
        <v>0</v>
      </c>
      <c r="Q118" s="138">
        <f>ROUND(I118*H118,2)</f>
        <v>0</v>
      </c>
      <c r="R118" s="138">
        <f>ROUND(J118*H118,2)</f>
        <v>0</v>
      </c>
      <c r="T118" s="139">
        <f>S118*H118</f>
        <v>0</v>
      </c>
      <c r="U118" s="139">
        <v>0</v>
      </c>
      <c r="V118" s="139">
        <f>U118*H118</f>
        <v>0</v>
      </c>
      <c r="W118" s="139">
        <v>0</v>
      </c>
      <c r="X118" s="140">
        <f>W118*H118</f>
        <v>0</v>
      </c>
      <c r="AR118" s="141" t="s">
        <v>189</v>
      </c>
      <c r="AT118" s="141" t="s">
        <v>166</v>
      </c>
      <c r="AU118" s="141" t="s">
        <v>171</v>
      </c>
      <c r="AY118" s="17" t="s">
        <v>163</v>
      </c>
      <c r="BE118" s="142">
        <f>IF(O118="základní",K118,0)</f>
        <v>0</v>
      </c>
      <c r="BF118" s="142">
        <f>IF(O118="snížená",K118,0)</f>
        <v>0</v>
      </c>
      <c r="BG118" s="142">
        <f>IF(O118="zákl. přenesená",K118,0)</f>
        <v>0</v>
      </c>
      <c r="BH118" s="142">
        <f>IF(O118="sníž. přenesená",K118,0)</f>
        <v>0</v>
      </c>
      <c r="BI118" s="142">
        <f>IF(O118="nulová",K118,0)</f>
        <v>0</v>
      </c>
      <c r="BJ118" s="17" t="s">
        <v>171</v>
      </c>
      <c r="BK118" s="142">
        <f>ROUND(P118*H118,2)</f>
        <v>0</v>
      </c>
      <c r="BL118" s="17" t="s">
        <v>189</v>
      </c>
      <c r="BM118" s="141" t="s">
        <v>2959</v>
      </c>
    </row>
    <row r="119" spans="2:47" s="1" customFormat="1" ht="11.25">
      <c r="B119" s="32"/>
      <c r="D119" s="143" t="s">
        <v>173</v>
      </c>
      <c r="F119" s="144" t="s">
        <v>421</v>
      </c>
      <c r="I119" s="145"/>
      <c r="J119" s="145"/>
      <c r="M119" s="32"/>
      <c r="N119" s="146"/>
      <c r="X119" s="53"/>
      <c r="AT119" s="17" t="s">
        <v>173</v>
      </c>
      <c r="AU119" s="17" t="s">
        <v>171</v>
      </c>
    </row>
    <row r="120" spans="2:51" s="13" customFormat="1" ht="11.25">
      <c r="B120" s="157"/>
      <c r="D120" s="151" t="s">
        <v>217</v>
      </c>
      <c r="E120" s="158" t="s">
        <v>22</v>
      </c>
      <c r="F120" s="159" t="s">
        <v>2960</v>
      </c>
      <c r="H120" s="160">
        <v>5.661</v>
      </c>
      <c r="I120" s="161"/>
      <c r="J120" s="161"/>
      <c r="M120" s="157"/>
      <c r="N120" s="162"/>
      <c r="X120" s="163"/>
      <c r="AT120" s="158" t="s">
        <v>217</v>
      </c>
      <c r="AU120" s="158" t="s">
        <v>171</v>
      </c>
      <c r="AV120" s="13" t="s">
        <v>171</v>
      </c>
      <c r="AW120" s="13" t="s">
        <v>5</v>
      </c>
      <c r="AX120" s="13" t="s">
        <v>78</v>
      </c>
      <c r="AY120" s="158" t="s">
        <v>163</v>
      </c>
    </row>
    <row r="121" spans="2:51" s="14" customFormat="1" ht="11.25">
      <c r="B121" s="164"/>
      <c r="D121" s="151" t="s">
        <v>217</v>
      </c>
      <c r="E121" s="165" t="s">
        <v>22</v>
      </c>
      <c r="F121" s="166" t="s">
        <v>220</v>
      </c>
      <c r="H121" s="167">
        <v>5.661</v>
      </c>
      <c r="I121" s="168"/>
      <c r="J121" s="168"/>
      <c r="M121" s="164"/>
      <c r="N121" s="169"/>
      <c r="X121" s="170"/>
      <c r="AT121" s="165" t="s">
        <v>217</v>
      </c>
      <c r="AU121" s="165" t="s">
        <v>171</v>
      </c>
      <c r="AV121" s="14" t="s">
        <v>189</v>
      </c>
      <c r="AW121" s="14" t="s">
        <v>5</v>
      </c>
      <c r="AX121" s="14" t="s">
        <v>85</v>
      </c>
      <c r="AY121" s="165" t="s">
        <v>163</v>
      </c>
    </row>
    <row r="122" spans="2:63" s="11" customFormat="1" ht="25.9" customHeight="1">
      <c r="B122" s="116"/>
      <c r="D122" s="117" t="s">
        <v>77</v>
      </c>
      <c r="E122" s="118" t="s">
        <v>458</v>
      </c>
      <c r="F122" s="118" t="s">
        <v>459</v>
      </c>
      <c r="I122" s="119"/>
      <c r="J122" s="119"/>
      <c r="K122" s="120">
        <f>BK122</f>
        <v>0</v>
      </c>
      <c r="M122" s="116"/>
      <c r="N122" s="121"/>
      <c r="Q122" s="122">
        <f>Q123+Q129+Q137+Q150+Q163+Q174+Q181+Q187</f>
        <v>0</v>
      </c>
      <c r="R122" s="122">
        <f>R123+R129+R137+R150+R163+R174+R181+R187</f>
        <v>0</v>
      </c>
      <c r="T122" s="123">
        <f>T123+T129+T137+T150+T163+T174+T181+T187</f>
        <v>0</v>
      </c>
      <c r="V122" s="123">
        <f>V123+V129+V137+V150+V163+V174+V181+V187</f>
        <v>0.03765400000000001</v>
      </c>
      <c r="X122" s="124">
        <f>X123+X129+X137+X150+X163+X174+X181+X187</f>
        <v>4.936740909999999</v>
      </c>
      <c r="AR122" s="117" t="s">
        <v>171</v>
      </c>
      <c r="AT122" s="125" t="s">
        <v>77</v>
      </c>
      <c r="AU122" s="125" t="s">
        <v>78</v>
      </c>
      <c r="AY122" s="117" t="s">
        <v>163</v>
      </c>
      <c r="BK122" s="126">
        <f>BK123+BK129+BK137+BK150+BK163+BK174+BK181+BK187</f>
        <v>0</v>
      </c>
    </row>
    <row r="123" spans="2:63" s="11" customFormat="1" ht="22.9" customHeight="1">
      <c r="B123" s="116"/>
      <c r="D123" s="117" t="s">
        <v>77</v>
      </c>
      <c r="E123" s="127" t="s">
        <v>2961</v>
      </c>
      <c r="F123" s="127" t="s">
        <v>2962</v>
      </c>
      <c r="I123" s="119"/>
      <c r="J123" s="119"/>
      <c r="K123" s="128">
        <f>BK123</f>
        <v>0</v>
      </c>
      <c r="M123" s="116"/>
      <c r="N123" s="121"/>
      <c r="Q123" s="122">
        <f>SUM(Q124:Q128)</f>
        <v>0</v>
      </c>
      <c r="R123" s="122">
        <f>SUM(R124:R128)</f>
        <v>0</v>
      </c>
      <c r="T123" s="123">
        <f>SUM(T124:T128)</f>
        <v>0</v>
      </c>
      <c r="V123" s="123">
        <f>SUM(V124:V128)</f>
        <v>0</v>
      </c>
      <c r="X123" s="124">
        <f>SUM(X124:X128)</f>
        <v>0.088</v>
      </c>
      <c r="AR123" s="117" t="s">
        <v>171</v>
      </c>
      <c r="AT123" s="125" t="s">
        <v>77</v>
      </c>
      <c r="AU123" s="125" t="s">
        <v>85</v>
      </c>
      <c r="AY123" s="117" t="s">
        <v>163</v>
      </c>
      <c r="BK123" s="126">
        <f>SUM(BK124:BK128)</f>
        <v>0</v>
      </c>
    </row>
    <row r="124" spans="2:65" s="1" customFormat="1" ht="24.2" customHeight="1">
      <c r="B124" s="32"/>
      <c r="C124" s="129" t="s">
        <v>278</v>
      </c>
      <c r="D124" s="129" t="s">
        <v>166</v>
      </c>
      <c r="E124" s="130" t="s">
        <v>2963</v>
      </c>
      <c r="F124" s="131" t="s">
        <v>2964</v>
      </c>
      <c r="G124" s="132" t="s">
        <v>2420</v>
      </c>
      <c r="H124" s="133">
        <v>1</v>
      </c>
      <c r="I124" s="134"/>
      <c r="J124" s="134"/>
      <c r="K124" s="135">
        <f>ROUND(P124*H124,2)</f>
        <v>0</v>
      </c>
      <c r="L124" s="131" t="s">
        <v>169</v>
      </c>
      <c r="M124" s="32"/>
      <c r="N124" s="136" t="s">
        <v>22</v>
      </c>
      <c r="O124" s="137" t="s">
        <v>48</v>
      </c>
      <c r="P124" s="138">
        <f>I124+J124</f>
        <v>0</v>
      </c>
      <c r="Q124" s="138">
        <f>ROUND(I124*H124,2)</f>
        <v>0</v>
      </c>
      <c r="R124" s="138">
        <f>ROUND(J124*H124,2)</f>
        <v>0</v>
      </c>
      <c r="T124" s="139">
        <f>S124*H124</f>
        <v>0</v>
      </c>
      <c r="U124" s="139">
        <v>0</v>
      </c>
      <c r="V124" s="139">
        <f>U124*H124</f>
        <v>0</v>
      </c>
      <c r="W124" s="139">
        <v>0.088</v>
      </c>
      <c r="X124" s="140">
        <f>W124*H124</f>
        <v>0.088</v>
      </c>
      <c r="AR124" s="141" t="s">
        <v>313</v>
      </c>
      <c r="AT124" s="141" t="s">
        <v>166</v>
      </c>
      <c r="AU124" s="141" t="s">
        <v>171</v>
      </c>
      <c r="AY124" s="17" t="s">
        <v>163</v>
      </c>
      <c r="BE124" s="142">
        <f>IF(O124="základní",K124,0)</f>
        <v>0</v>
      </c>
      <c r="BF124" s="142">
        <f>IF(O124="snížená",K124,0)</f>
        <v>0</v>
      </c>
      <c r="BG124" s="142">
        <f>IF(O124="zákl. přenesená",K124,0)</f>
        <v>0</v>
      </c>
      <c r="BH124" s="142">
        <f>IF(O124="sníž. přenesená",K124,0)</f>
        <v>0</v>
      </c>
      <c r="BI124" s="142">
        <f>IF(O124="nulová",K124,0)</f>
        <v>0</v>
      </c>
      <c r="BJ124" s="17" t="s">
        <v>171</v>
      </c>
      <c r="BK124" s="142">
        <f>ROUND(P124*H124,2)</f>
        <v>0</v>
      </c>
      <c r="BL124" s="17" t="s">
        <v>313</v>
      </c>
      <c r="BM124" s="141" t="s">
        <v>2965</v>
      </c>
    </row>
    <row r="125" spans="2:47" s="1" customFormat="1" ht="11.25">
      <c r="B125" s="32"/>
      <c r="D125" s="143" t="s">
        <v>173</v>
      </c>
      <c r="F125" s="144" t="s">
        <v>2966</v>
      </c>
      <c r="I125" s="145"/>
      <c r="J125" s="145"/>
      <c r="M125" s="32"/>
      <c r="N125" s="146"/>
      <c r="X125" s="53"/>
      <c r="AT125" s="17" t="s">
        <v>173</v>
      </c>
      <c r="AU125" s="17" t="s">
        <v>171</v>
      </c>
    </row>
    <row r="126" spans="2:51" s="12" customFormat="1" ht="11.25">
      <c r="B126" s="150"/>
      <c r="D126" s="151" t="s">
        <v>217</v>
      </c>
      <c r="E126" s="152" t="s">
        <v>22</v>
      </c>
      <c r="F126" s="153" t="s">
        <v>2967</v>
      </c>
      <c r="H126" s="152" t="s">
        <v>22</v>
      </c>
      <c r="I126" s="154"/>
      <c r="J126" s="154"/>
      <c r="M126" s="150"/>
      <c r="N126" s="155"/>
      <c r="X126" s="156"/>
      <c r="AT126" s="152" t="s">
        <v>217</v>
      </c>
      <c r="AU126" s="152" t="s">
        <v>171</v>
      </c>
      <c r="AV126" s="12" t="s">
        <v>85</v>
      </c>
      <c r="AW126" s="12" t="s">
        <v>5</v>
      </c>
      <c r="AX126" s="12" t="s">
        <v>78</v>
      </c>
      <c r="AY126" s="152" t="s">
        <v>163</v>
      </c>
    </row>
    <row r="127" spans="2:51" s="13" customFormat="1" ht="11.25">
      <c r="B127" s="157"/>
      <c r="D127" s="151" t="s">
        <v>217</v>
      </c>
      <c r="E127" s="158" t="s">
        <v>22</v>
      </c>
      <c r="F127" s="159" t="s">
        <v>85</v>
      </c>
      <c r="H127" s="160">
        <v>1</v>
      </c>
      <c r="I127" s="161"/>
      <c r="J127" s="161"/>
      <c r="M127" s="157"/>
      <c r="N127" s="162"/>
      <c r="X127" s="163"/>
      <c r="AT127" s="158" t="s">
        <v>217</v>
      </c>
      <c r="AU127" s="158" t="s">
        <v>171</v>
      </c>
      <c r="AV127" s="13" t="s">
        <v>171</v>
      </c>
      <c r="AW127" s="13" t="s">
        <v>5</v>
      </c>
      <c r="AX127" s="13" t="s">
        <v>78</v>
      </c>
      <c r="AY127" s="158" t="s">
        <v>163</v>
      </c>
    </row>
    <row r="128" spans="2:51" s="14" customFormat="1" ht="11.25">
      <c r="B128" s="164"/>
      <c r="D128" s="151" t="s">
        <v>217</v>
      </c>
      <c r="E128" s="165" t="s">
        <v>22</v>
      </c>
      <c r="F128" s="166" t="s">
        <v>220</v>
      </c>
      <c r="H128" s="167">
        <v>1</v>
      </c>
      <c r="I128" s="168"/>
      <c r="J128" s="168"/>
      <c r="M128" s="164"/>
      <c r="N128" s="169"/>
      <c r="X128" s="170"/>
      <c r="AT128" s="165" t="s">
        <v>217</v>
      </c>
      <c r="AU128" s="165" t="s">
        <v>171</v>
      </c>
      <c r="AV128" s="14" t="s">
        <v>189</v>
      </c>
      <c r="AW128" s="14" t="s">
        <v>5</v>
      </c>
      <c r="AX128" s="14" t="s">
        <v>85</v>
      </c>
      <c r="AY128" s="165" t="s">
        <v>163</v>
      </c>
    </row>
    <row r="129" spans="2:63" s="11" customFormat="1" ht="22.9" customHeight="1">
      <c r="B129" s="116"/>
      <c r="D129" s="117" t="s">
        <v>77</v>
      </c>
      <c r="E129" s="127" t="s">
        <v>508</v>
      </c>
      <c r="F129" s="127" t="s">
        <v>509</v>
      </c>
      <c r="I129" s="119"/>
      <c r="J129" s="119"/>
      <c r="K129" s="128">
        <f>BK129</f>
        <v>0</v>
      </c>
      <c r="M129" s="116"/>
      <c r="N129" s="121"/>
      <c r="Q129" s="122">
        <f>SUM(Q130:Q136)</f>
        <v>0</v>
      </c>
      <c r="R129" s="122">
        <f>SUM(R130:R136)</f>
        <v>0</v>
      </c>
      <c r="T129" s="123">
        <f>SUM(T130:T136)</f>
        <v>0</v>
      </c>
      <c r="V129" s="123">
        <f>SUM(V130:V136)</f>
        <v>0</v>
      </c>
      <c r="X129" s="124">
        <f>SUM(X130:X136)</f>
        <v>0.6106107999999999</v>
      </c>
      <c r="AR129" s="117" t="s">
        <v>171</v>
      </c>
      <c r="AT129" s="125" t="s">
        <v>77</v>
      </c>
      <c r="AU129" s="125" t="s">
        <v>85</v>
      </c>
      <c r="AY129" s="117" t="s">
        <v>163</v>
      </c>
      <c r="BK129" s="126">
        <f>SUM(BK130:BK136)</f>
        <v>0</v>
      </c>
    </row>
    <row r="130" spans="2:65" s="1" customFormat="1" ht="49.15" customHeight="1">
      <c r="B130" s="32"/>
      <c r="C130" s="129" t="s">
        <v>183</v>
      </c>
      <c r="D130" s="129" t="s">
        <v>166</v>
      </c>
      <c r="E130" s="130" t="s">
        <v>511</v>
      </c>
      <c r="F130" s="131" t="s">
        <v>512</v>
      </c>
      <c r="G130" s="132" t="s">
        <v>214</v>
      </c>
      <c r="H130" s="133">
        <v>35.48</v>
      </c>
      <c r="I130" s="134"/>
      <c r="J130" s="134"/>
      <c r="K130" s="135">
        <f>ROUND(P130*H130,2)</f>
        <v>0</v>
      </c>
      <c r="L130" s="131" t="s">
        <v>169</v>
      </c>
      <c r="M130" s="32"/>
      <c r="N130" s="136" t="s">
        <v>22</v>
      </c>
      <c r="O130" s="137" t="s">
        <v>48</v>
      </c>
      <c r="P130" s="138">
        <f>I130+J130</f>
        <v>0</v>
      </c>
      <c r="Q130" s="138">
        <f>ROUND(I130*H130,2)</f>
        <v>0</v>
      </c>
      <c r="R130" s="138">
        <f>ROUND(J130*H130,2)</f>
        <v>0</v>
      </c>
      <c r="T130" s="139">
        <f>S130*H130</f>
        <v>0</v>
      </c>
      <c r="U130" s="139">
        <v>0</v>
      </c>
      <c r="V130" s="139">
        <f>U130*H130</f>
        <v>0</v>
      </c>
      <c r="W130" s="139">
        <v>0.01721</v>
      </c>
      <c r="X130" s="140">
        <f>W130*H130</f>
        <v>0.6106107999999999</v>
      </c>
      <c r="AR130" s="141" t="s">
        <v>313</v>
      </c>
      <c r="AT130" s="141" t="s">
        <v>166</v>
      </c>
      <c r="AU130" s="141" t="s">
        <v>171</v>
      </c>
      <c r="AY130" s="17" t="s">
        <v>163</v>
      </c>
      <c r="BE130" s="142">
        <f>IF(O130="základní",K130,0)</f>
        <v>0</v>
      </c>
      <c r="BF130" s="142">
        <f>IF(O130="snížená",K130,0)</f>
        <v>0</v>
      </c>
      <c r="BG130" s="142">
        <f>IF(O130="zákl. přenesená",K130,0)</f>
        <v>0</v>
      </c>
      <c r="BH130" s="142">
        <f>IF(O130="sníž. přenesená",K130,0)</f>
        <v>0</v>
      </c>
      <c r="BI130" s="142">
        <f>IF(O130="nulová",K130,0)</f>
        <v>0</v>
      </c>
      <c r="BJ130" s="17" t="s">
        <v>171</v>
      </c>
      <c r="BK130" s="142">
        <f>ROUND(P130*H130,2)</f>
        <v>0</v>
      </c>
      <c r="BL130" s="17" t="s">
        <v>313</v>
      </c>
      <c r="BM130" s="141" t="s">
        <v>2968</v>
      </c>
    </row>
    <row r="131" spans="2:47" s="1" customFormat="1" ht="11.25">
      <c r="B131" s="32"/>
      <c r="D131" s="143" t="s">
        <v>173</v>
      </c>
      <c r="F131" s="144" t="s">
        <v>514</v>
      </c>
      <c r="I131" s="145"/>
      <c r="J131" s="145"/>
      <c r="M131" s="32"/>
      <c r="N131" s="146"/>
      <c r="X131" s="53"/>
      <c r="AT131" s="17" t="s">
        <v>173</v>
      </c>
      <c r="AU131" s="17" t="s">
        <v>171</v>
      </c>
    </row>
    <row r="132" spans="2:51" s="12" customFormat="1" ht="11.25">
      <c r="B132" s="150"/>
      <c r="D132" s="151" t="s">
        <v>217</v>
      </c>
      <c r="E132" s="152" t="s">
        <v>22</v>
      </c>
      <c r="F132" s="153" t="s">
        <v>2967</v>
      </c>
      <c r="H132" s="152" t="s">
        <v>22</v>
      </c>
      <c r="I132" s="154"/>
      <c r="J132" s="154"/>
      <c r="M132" s="150"/>
      <c r="N132" s="155"/>
      <c r="X132" s="156"/>
      <c r="AT132" s="152" t="s">
        <v>217</v>
      </c>
      <c r="AU132" s="152" t="s">
        <v>171</v>
      </c>
      <c r="AV132" s="12" t="s">
        <v>85</v>
      </c>
      <c r="AW132" s="12" t="s">
        <v>5</v>
      </c>
      <c r="AX132" s="12" t="s">
        <v>78</v>
      </c>
      <c r="AY132" s="152" t="s">
        <v>163</v>
      </c>
    </row>
    <row r="133" spans="2:51" s="13" customFormat="1" ht="11.25">
      <c r="B133" s="157"/>
      <c r="D133" s="151" t="s">
        <v>217</v>
      </c>
      <c r="E133" s="158" t="s">
        <v>22</v>
      </c>
      <c r="F133" s="159" t="s">
        <v>2969</v>
      </c>
      <c r="H133" s="160">
        <v>19.754</v>
      </c>
      <c r="I133" s="161"/>
      <c r="J133" s="161"/>
      <c r="M133" s="157"/>
      <c r="N133" s="162"/>
      <c r="X133" s="163"/>
      <c r="AT133" s="158" t="s">
        <v>217</v>
      </c>
      <c r="AU133" s="158" t="s">
        <v>171</v>
      </c>
      <c r="AV133" s="13" t="s">
        <v>171</v>
      </c>
      <c r="AW133" s="13" t="s">
        <v>5</v>
      </c>
      <c r="AX133" s="13" t="s">
        <v>78</v>
      </c>
      <c r="AY133" s="158" t="s">
        <v>163</v>
      </c>
    </row>
    <row r="134" spans="2:51" s="12" customFormat="1" ht="11.25">
      <c r="B134" s="150"/>
      <c r="D134" s="151" t="s">
        <v>217</v>
      </c>
      <c r="E134" s="152" t="s">
        <v>22</v>
      </c>
      <c r="F134" s="153" t="s">
        <v>2970</v>
      </c>
      <c r="H134" s="152" t="s">
        <v>22</v>
      </c>
      <c r="I134" s="154"/>
      <c r="J134" s="154"/>
      <c r="M134" s="150"/>
      <c r="N134" s="155"/>
      <c r="X134" s="156"/>
      <c r="AT134" s="152" t="s">
        <v>217</v>
      </c>
      <c r="AU134" s="152" t="s">
        <v>171</v>
      </c>
      <c r="AV134" s="12" t="s">
        <v>85</v>
      </c>
      <c r="AW134" s="12" t="s">
        <v>5</v>
      </c>
      <c r="AX134" s="12" t="s">
        <v>78</v>
      </c>
      <c r="AY134" s="152" t="s">
        <v>163</v>
      </c>
    </row>
    <row r="135" spans="2:51" s="13" customFormat="1" ht="11.25">
      <c r="B135" s="157"/>
      <c r="D135" s="151" t="s">
        <v>217</v>
      </c>
      <c r="E135" s="158" t="s">
        <v>22</v>
      </c>
      <c r="F135" s="159" t="s">
        <v>2971</v>
      </c>
      <c r="H135" s="160">
        <v>15.726</v>
      </c>
      <c r="I135" s="161"/>
      <c r="J135" s="161"/>
      <c r="M135" s="157"/>
      <c r="N135" s="162"/>
      <c r="X135" s="163"/>
      <c r="AT135" s="158" t="s">
        <v>217</v>
      </c>
      <c r="AU135" s="158" t="s">
        <v>171</v>
      </c>
      <c r="AV135" s="13" t="s">
        <v>171</v>
      </c>
      <c r="AW135" s="13" t="s">
        <v>5</v>
      </c>
      <c r="AX135" s="13" t="s">
        <v>78</v>
      </c>
      <c r="AY135" s="158" t="s">
        <v>163</v>
      </c>
    </row>
    <row r="136" spans="2:51" s="14" customFormat="1" ht="11.25">
      <c r="B136" s="164"/>
      <c r="D136" s="151" t="s">
        <v>217</v>
      </c>
      <c r="E136" s="165" t="s">
        <v>22</v>
      </c>
      <c r="F136" s="166" t="s">
        <v>220</v>
      </c>
      <c r="H136" s="167">
        <v>35.48</v>
      </c>
      <c r="I136" s="168"/>
      <c r="J136" s="168"/>
      <c r="M136" s="164"/>
      <c r="N136" s="169"/>
      <c r="X136" s="170"/>
      <c r="AT136" s="165" t="s">
        <v>217</v>
      </c>
      <c r="AU136" s="165" t="s">
        <v>171</v>
      </c>
      <c r="AV136" s="14" t="s">
        <v>189</v>
      </c>
      <c r="AW136" s="14" t="s">
        <v>5</v>
      </c>
      <c r="AX136" s="14" t="s">
        <v>85</v>
      </c>
      <c r="AY136" s="165" t="s">
        <v>163</v>
      </c>
    </row>
    <row r="137" spans="2:63" s="11" customFormat="1" ht="22.9" customHeight="1">
      <c r="B137" s="116"/>
      <c r="D137" s="117" t="s">
        <v>77</v>
      </c>
      <c r="E137" s="127" t="s">
        <v>608</v>
      </c>
      <c r="F137" s="127" t="s">
        <v>609</v>
      </c>
      <c r="I137" s="119"/>
      <c r="J137" s="119"/>
      <c r="K137" s="128">
        <f>BK137</f>
        <v>0</v>
      </c>
      <c r="M137" s="116"/>
      <c r="N137" s="121"/>
      <c r="Q137" s="122">
        <f>SUM(Q138:Q149)</f>
        <v>0</v>
      </c>
      <c r="R137" s="122">
        <f>SUM(R138:R149)</f>
        <v>0</v>
      </c>
      <c r="T137" s="123">
        <f>SUM(T138:T149)</f>
        <v>0</v>
      </c>
      <c r="V137" s="123">
        <f>SUM(V138:V149)</f>
        <v>0</v>
      </c>
      <c r="X137" s="124">
        <f>SUM(X138:X149)</f>
        <v>0.06933</v>
      </c>
      <c r="AR137" s="117" t="s">
        <v>171</v>
      </c>
      <c r="AT137" s="125" t="s">
        <v>77</v>
      </c>
      <c r="AU137" s="125" t="s">
        <v>85</v>
      </c>
      <c r="AY137" s="117" t="s">
        <v>163</v>
      </c>
      <c r="BK137" s="126">
        <f>SUM(BK138:BK149)</f>
        <v>0</v>
      </c>
    </row>
    <row r="138" spans="2:65" s="1" customFormat="1" ht="33" customHeight="1">
      <c r="B138" s="32"/>
      <c r="C138" s="129" t="s">
        <v>189</v>
      </c>
      <c r="D138" s="129" t="s">
        <v>166</v>
      </c>
      <c r="E138" s="130" t="s">
        <v>611</v>
      </c>
      <c r="F138" s="131" t="s">
        <v>612</v>
      </c>
      <c r="G138" s="132" t="s">
        <v>178</v>
      </c>
      <c r="H138" s="133">
        <v>7.11</v>
      </c>
      <c r="I138" s="134"/>
      <c r="J138" s="134"/>
      <c r="K138" s="135">
        <f>ROUND(P138*H138,2)</f>
        <v>0</v>
      </c>
      <c r="L138" s="131" t="s">
        <v>169</v>
      </c>
      <c r="M138" s="32"/>
      <c r="N138" s="136" t="s">
        <v>22</v>
      </c>
      <c r="O138" s="137" t="s">
        <v>48</v>
      </c>
      <c r="P138" s="138">
        <f>I138+J138</f>
        <v>0</v>
      </c>
      <c r="Q138" s="138">
        <f>ROUND(I138*H138,2)</f>
        <v>0</v>
      </c>
      <c r="R138" s="138">
        <f>ROUND(J138*H138,2)</f>
        <v>0</v>
      </c>
      <c r="T138" s="139">
        <f>S138*H138</f>
        <v>0</v>
      </c>
      <c r="U138" s="139">
        <v>0</v>
      </c>
      <c r="V138" s="139">
        <f>U138*H138</f>
        <v>0</v>
      </c>
      <c r="W138" s="139">
        <v>0.003</v>
      </c>
      <c r="X138" s="140">
        <f>W138*H138</f>
        <v>0.021330000000000002</v>
      </c>
      <c r="AR138" s="141" t="s">
        <v>313</v>
      </c>
      <c r="AT138" s="141" t="s">
        <v>166</v>
      </c>
      <c r="AU138" s="141" t="s">
        <v>171</v>
      </c>
      <c r="AY138" s="17" t="s">
        <v>163</v>
      </c>
      <c r="BE138" s="142">
        <f>IF(O138="základní",K138,0)</f>
        <v>0</v>
      </c>
      <c r="BF138" s="142">
        <f>IF(O138="snížená",K138,0)</f>
        <v>0</v>
      </c>
      <c r="BG138" s="142">
        <f>IF(O138="zákl. přenesená",K138,0)</f>
        <v>0</v>
      </c>
      <c r="BH138" s="142">
        <f>IF(O138="sníž. přenesená",K138,0)</f>
        <v>0</v>
      </c>
      <c r="BI138" s="142">
        <f>IF(O138="nulová",K138,0)</f>
        <v>0</v>
      </c>
      <c r="BJ138" s="17" t="s">
        <v>171</v>
      </c>
      <c r="BK138" s="142">
        <f>ROUND(P138*H138,2)</f>
        <v>0</v>
      </c>
      <c r="BL138" s="17" t="s">
        <v>313</v>
      </c>
      <c r="BM138" s="141" t="s">
        <v>2972</v>
      </c>
    </row>
    <row r="139" spans="2:47" s="1" customFormat="1" ht="11.25">
      <c r="B139" s="32"/>
      <c r="D139" s="143" t="s">
        <v>173</v>
      </c>
      <c r="F139" s="144" t="s">
        <v>614</v>
      </c>
      <c r="I139" s="145"/>
      <c r="J139" s="145"/>
      <c r="M139" s="32"/>
      <c r="N139" s="146"/>
      <c r="X139" s="53"/>
      <c r="AT139" s="17" t="s">
        <v>173</v>
      </c>
      <c r="AU139" s="17" t="s">
        <v>171</v>
      </c>
    </row>
    <row r="140" spans="2:51" s="13" customFormat="1" ht="11.25">
      <c r="B140" s="157"/>
      <c r="D140" s="151" t="s">
        <v>217</v>
      </c>
      <c r="E140" s="158" t="s">
        <v>22</v>
      </c>
      <c r="F140" s="159" t="s">
        <v>2973</v>
      </c>
      <c r="H140" s="160">
        <v>2.05</v>
      </c>
      <c r="I140" s="161"/>
      <c r="J140" s="161"/>
      <c r="M140" s="157"/>
      <c r="N140" s="162"/>
      <c r="X140" s="163"/>
      <c r="AT140" s="158" t="s">
        <v>217</v>
      </c>
      <c r="AU140" s="158" t="s">
        <v>171</v>
      </c>
      <c r="AV140" s="13" t="s">
        <v>171</v>
      </c>
      <c r="AW140" s="13" t="s">
        <v>5</v>
      </c>
      <c r="AX140" s="13" t="s">
        <v>78</v>
      </c>
      <c r="AY140" s="158" t="s">
        <v>163</v>
      </c>
    </row>
    <row r="141" spans="2:51" s="13" customFormat="1" ht="11.25">
      <c r="B141" s="157"/>
      <c r="D141" s="151" t="s">
        <v>217</v>
      </c>
      <c r="E141" s="158" t="s">
        <v>22</v>
      </c>
      <c r="F141" s="159" t="s">
        <v>85</v>
      </c>
      <c r="H141" s="160">
        <v>1</v>
      </c>
      <c r="I141" s="161"/>
      <c r="J141" s="161"/>
      <c r="M141" s="157"/>
      <c r="N141" s="162"/>
      <c r="X141" s="163"/>
      <c r="AT141" s="158" t="s">
        <v>217</v>
      </c>
      <c r="AU141" s="158" t="s">
        <v>171</v>
      </c>
      <c r="AV141" s="13" t="s">
        <v>171</v>
      </c>
      <c r="AW141" s="13" t="s">
        <v>5</v>
      </c>
      <c r="AX141" s="13" t="s">
        <v>78</v>
      </c>
      <c r="AY141" s="158" t="s">
        <v>163</v>
      </c>
    </row>
    <row r="142" spans="2:51" s="13" customFormat="1" ht="11.25">
      <c r="B142" s="157"/>
      <c r="D142" s="151" t="s">
        <v>217</v>
      </c>
      <c r="E142" s="158" t="s">
        <v>22</v>
      </c>
      <c r="F142" s="159" t="s">
        <v>2974</v>
      </c>
      <c r="H142" s="160">
        <v>2.06</v>
      </c>
      <c r="I142" s="161"/>
      <c r="J142" s="161"/>
      <c r="M142" s="157"/>
      <c r="N142" s="162"/>
      <c r="X142" s="163"/>
      <c r="AT142" s="158" t="s">
        <v>217</v>
      </c>
      <c r="AU142" s="158" t="s">
        <v>171</v>
      </c>
      <c r="AV142" s="13" t="s">
        <v>171</v>
      </c>
      <c r="AW142" s="13" t="s">
        <v>5</v>
      </c>
      <c r="AX142" s="13" t="s">
        <v>78</v>
      </c>
      <c r="AY142" s="158" t="s">
        <v>163</v>
      </c>
    </row>
    <row r="143" spans="2:51" s="13" customFormat="1" ht="11.25">
      <c r="B143" s="157"/>
      <c r="D143" s="151" t="s">
        <v>217</v>
      </c>
      <c r="E143" s="158" t="s">
        <v>22</v>
      </c>
      <c r="F143" s="159" t="s">
        <v>2975</v>
      </c>
      <c r="H143" s="160">
        <v>2</v>
      </c>
      <c r="I143" s="161"/>
      <c r="J143" s="161"/>
      <c r="M143" s="157"/>
      <c r="N143" s="162"/>
      <c r="X143" s="163"/>
      <c r="AT143" s="158" t="s">
        <v>217</v>
      </c>
      <c r="AU143" s="158" t="s">
        <v>171</v>
      </c>
      <c r="AV143" s="13" t="s">
        <v>171</v>
      </c>
      <c r="AW143" s="13" t="s">
        <v>5</v>
      </c>
      <c r="AX143" s="13" t="s">
        <v>78</v>
      </c>
      <c r="AY143" s="158" t="s">
        <v>163</v>
      </c>
    </row>
    <row r="144" spans="2:51" s="14" customFormat="1" ht="11.25">
      <c r="B144" s="164"/>
      <c r="D144" s="151" t="s">
        <v>217</v>
      </c>
      <c r="E144" s="165" t="s">
        <v>22</v>
      </c>
      <c r="F144" s="166" t="s">
        <v>220</v>
      </c>
      <c r="H144" s="167">
        <v>7.11</v>
      </c>
      <c r="I144" s="168"/>
      <c r="J144" s="168"/>
      <c r="M144" s="164"/>
      <c r="N144" s="169"/>
      <c r="X144" s="170"/>
      <c r="AT144" s="165" t="s">
        <v>217</v>
      </c>
      <c r="AU144" s="165" t="s">
        <v>171</v>
      </c>
      <c r="AV144" s="14" t="s">
        <v>189</v>
      </c>
      <c r="AW144" s="14" t="s">
        <v>5</v>
      </c>
      <c r="AX144" s="14" t="s">
        <v>85</v>
      </c>
      <c r="AY144" s="165" t="s">
        <v>163</v>
      </c>
    </row>
    <row r="145" spans="2:65" s="1" customFormat="1" ht="24.2" customHeight="1">
      <c r="B145" s="32"/>
      <c r="C145" s="129" t="s">
        <v>9</v>
      </c>
      <c r="D145" s="129" t="s">
        <v>166</v>
      </c>
      <c r="E145" s="130" t="s">
        <v>2976</v>
      </c>
      <c r="F145" s="131" t="s">
        <v>2977</v>
      </c>
      <c r="G145" s="132" t="s">
        <v>178</v>
      </c>
      <c r="H145" s="133">
        <v>2</v>
      </c>
      <c r="I145" s="134"/>
      <c r="J145" s="134"/>
      <c r="K145" s="135">
        <f>ROUND(P145*H145,2)</f>
        <v>0</v>
      </c>
      <c r="L145" s="131" t="s">
        <v>169</v>
      </c>
      <c r="M145" s="32"/>
      <c r="N145" s="136" t="s">
        <v>22</v>
      </c>
      <c r="O145" s="137" t="s">
        <v>48</v>
      </c>
      <c r="P145" s="138">
        <f>I145+J145</f>
        <v>0</v>
      </c>
      <c r="Q145" s="138">
        <f>ROUND(I145*H145,2)</f>
        <v>0</v>
      </c>
      <c r="R145" s="138">
        <f>ROUND(J145*H145,2)</f>
        <v>0</v>
      </c>
      <c r="T145" s="139">
        <f>S145*H145</f>
        <v>0</v>
      </c>
      <c r="U145" s="139">
        <v>0</v>
      </c>
      <c r="V145" s="139">
        <f>U145*H145</f>
        <v>0</v>
      </c>
      <c r="W145" s="139">
        <v>0.024</v>
      </c>
      <c r="X145" s="140">
        <f>W145*H145</f>
        <v>0.048</v>
      </c>
      <c r="AR145" s="141" t="s">
        <v>313</v>
      </c>
      <c r="AT145" s="141" t="s">
        <v>166</v>
      </c>
      <c r="AU145" s="141" t="s">
        <v>171</v>
      </c>
      <c r="AY145" s="17" t="s">
        <v>163</v>
      </c>
      <c r="BE145" s="142">
        <f>IF(O145="základní",K145,0)</f>
        <v>0</v>
      </c>
      <c r="BF145" s="142">
        <f>IF(O145="snížená",K145,0)</f>
        <v>0</v>
      </c>
      <c r="BG145" s="142">
        <f>IF(O145="zákl. přenesená",K145,0)</f>
        <v>0</v>
      </c>
      <c r="BH145" s="142">
        <f>IF(O145="sníž. přenesená",K145,0)</f>
        <v>0</v>
      </c>
      <c r="BI145" s="142">
        <f>IF(O145="nulová",K145,0)</f>
        <v>0</v>
      </c>
      <c r="BJ145" s="17" t="s">
        <v>171</v>
      </c>
      <c r="BK145" s="142">
        <f>ROUND(P145*H145,2)</f>
        <v>0</v>
      </c>
      <c r="BL145" s="17" t="s">
        <v>313</v>
      </c>
      <c r="BM145" s="141" t="s">
        <v>2978</v>
      </c>
    </row>
    <row r="146" spans="2:47" s="1" customFormat="1" ht="11.25">
      <c r="B146" s="32"/>
      <c r="D146" s="143" t="s">
        <v>173</v>
      </c>
      <c r="F146" s="144" t="s">
        <v>2979</v>
      </c>
      <c r="I146" s="145"/>
      <c r="J146" s="145"/>
      <c r="M146" s="32"/>
      <c r="N146" s="146"/>
      <c r="X146" s="53"/>
      <c r="AT146" s="17" t="s">
        <v>173</v>
      </c>
      <c r="AU146" s="17" t="s">
        <v>171</v>
      </c>
    </row>
    <row r="147" spans="2:51" s="12" customFormat="1" ht="11.25">
      <c r="B147" s="150"/>
      <c r="D147" s="151" t="s">
        <v>217</v>
      </c>
      <c r="E147" s="152" t="s">
        <v>22</v>
      </c>
      <c r="F147" s="153" t="s">
        <v>2980</v>
      </c>
      <c r="H147" s="152" t="s">
        <v>22</v>
      </c>
      <c r="I147" s="154"/>
      <c r="J147" s="154"/>
      <c r="M147" s="150"/>
      <c r="N147" s="155"/>
      <c r="X147" s="156"/>
      <c r="AT147" s="152" t="s">
        <v>217</v>
      </c>
      <c r="AU147" s="152" t="s">
        <v>171</v>
      </c>
      <c r="AV147" s="12" t="s">
        <v>85</v>
      </c>
      <c r="AW147" s="12" t="s">
        <v>5</v>
      </c>
      <c r="AX147" s="12" t="s">
        <v>78</v>
      </c>
      <c r="AY147" s="152" t="s">
        <v>163</v>
      </c>
    </row>
    <row r="148" spans="2:51" s="13" customFormat="1" ht="11.25">
      <c r="B148" s="157"/>
      <c r="D148" s="151" t="s">
        <v>217</v>
      </c>
      <c r="E148" s="158" t="s">
        <v>22</v>
      </c>
      <c r="F148" s="159" t="s">
        <v>171</v>
      </c>
      <c r="H148" s="160">
        <v>2</v>
      </c>
      <c r="I148" s="161"/>
      <c r="J148" s="161"/>
      <c r="M148" s="157"/>
      <c r="N148" s="162"/>
      <c r="X148" s="163"/>
      <c r="AT148" s="158" t="s">
        <v>217</v>
      </c>
      <c r="AU148" s="158" t="s">
        <v>171</v>
      </c>
      <c r="AV148" s="13" t="s">
        <v>171</v>
      </c>
      <c r="AW148" s="13" t="s">
        <v>5</v>
      </c>
      <c r="AX148" s="13" t="s">
        <v>78</v>
      </c>
      <c r="AY148" s="158" t="s">
        <v>163</v>
      </c>
    </row>
    <row r="149" spans="2:51" s="14" customFormat="1" ht="11.25">
      <c r="B149" s="164"/>
      <c r="D149" s="151" t="s">
        <v>217</v>
      </c>
      <c r="E149" s="165" t="s">
        <v>22</v>
      </c>
      <c r="F149" s="166" t="s">
        <v>220</v>
      </c>
      <c r="H149" s="167">
        <v>2</v>
      </c>
      <c r="I149" s="168"/>
      <c r="J149" s="168"/>
      <c r="M149" s="164"/>
      <c r="N149" s="169"/>
      <c r="X149" s="170"/>
      <c r="AT149" s="165" t="s">
        <v>217</v>
      </c>
      <c r="AU149" s="165" t="s">
        <v>171</v>
      </c>
      <c r="AV149" s="14" t="s">
        <v>189</v>
      </c>
      <c r="AW149" s="14" t="s">
        <v>5</v>
      </c>
      <c r="AX149" s="14" t="s">
        <v>85</v>
      </c>
      <c r="AY149" s="165" t="s">
        <v>163</v>
      </c>
    </row>
    <row r="150" spans="2:63" s="11" customFormat="1" ht="22.9" customHeight="1">
      <c r="B150" s="116"/>
      <c r="D150" s="117" t="s">
        <v>77</v>
      </c>
      <c r="E150" s="127" t="s">
        <v>643</v>
      </c>
      <c r="F150" s="127" t="s">
        <v>644</v>
      </c>
      <c r="I150" s="119"/>
      <c r="J150" s="119"/>
      <c r="K150" s="128">
        <f>BK150</f>
        <v>0</v>
      </c>
      <c r="M150" s="116"/>
      <c r="N150" s="121"/>
      <c r="Q150" s="122">
        <f>SUM(Q151:Q162)</f>
        <v>0</v>
      </c>
      <c r="R150" s="122">
        <f>SUM(R151:R162)</f>
        <v>0</v>
      </c>
      <c r="T150" s="123">
        <f>SUM(T151:T162)</f>
        <v>0</v>
      </c>
      <c r="V150" s="123">
        <f>SUM(V151:V162)</f>
        <v>0</v>
      </c>
      <c r="X150" s="124">
        <f>SUM(X151:X162)</f>
        <v>2.2850108700000002</v>
      </c>
      <c r="AR150" s="117" t="s">
        <v>171</v>
      </c>
      <c r="AT150" s="125" t="s">
        <v>77</v>
      </c>
      <c r="AU150" s="125" t="s">
        <v>85</v>
      </c>
      <c r="AY150" s="117" t="s">
        <v>163</v>
      </c>
      <c r="BK150" s="126">
        <f>SUM(BK151:BK162)</f>
        <v>0</v>
      </c>
    </row>
    <row r="151" spans="2:65" s="1" customFormat="1" ht="24.2" customHeight="1">
      <c r="B151" s="32"/>
      <c r="C151" s="129" t="s">
        <v>242</v>
      </c>
      <c r="D151" s="129" t="s">
        <v>166</v>
      </c>
      <c r="E151" s="130" t="s">
        <v>658</v>
      </c>
      <c r="F151" s="131" t="s">
        <v>659</v>
      </c>
      <c r="G151" s="132" t="s">
        <v>229</v>
      </c>
      <c r="H151" s="133">
        <v>15.89</v>
      </c>
      <c r="I151" s="134"/>
      <c r="J151" s="134"/>
      <c r="K151" s="135">
        <f>ROUND(P151*H151,2)</f>
        <v>0</v>
      </c>
      <c r="L151" s="131" t="s">
        <v>169</v>
      </c>
      <c r="M151" s="32"/>
      <c r="N151" s="136" t="s">
        <v>22</v>
      </c>
      <c r="O151" s="137" t="s">
        <v>48</v>
      </c>
      <c r="P151" s="138">
        <f>I151+J151</f>
        <v>0</v>
      </c>
      <c r="Q151" s="138">
        <f>ROUND(I151*H151,2)</f>
        <v>0</v>
      </c>
      <c r="R151" s="138">
        <f>ROUND(J151*H151,2)</f>
        <v>0</v>
      </c>
      <c r="T151" s="139">
        <f>S151*H151</f>
        <v>0</v>
      </c>
      <c r="U151" s="139">
        <v>0</v>
      </c>
      <c r="V151" s="139">
        <f>U151*H151</f>
        <v>0</v>
      </c>
      <c r="W151" s="139">
        <v>0.01174</v>
      </c>
      <c r="X151" s="140">
        <f>W151*H151</f>
        <v>0.1865486</v>
      </c>
      <c r="AR151" s="141" t="s">
        <v>313</v>
      </c>
      <c r="AT151" s="141" t="s">
        <v>166</v>
      </c>
      <c r="AU151" s="141" t="s">
        <v>171</v>
      </c>
      <c r="AY151" s="17" t="s">
        <v>163</v>
      </c>
      <c r="BE151" s="142">
        <f>IF(O151="základní",K151,0)</f>
        <v>0</v>
      </c>
      <c r="BF151" s="142">
        <f>IF(O151="snížená",K151,0)</f>
        <v>0</v>
      </c>
      <c r="BG151" s="142">
        <f>IF(O151="zákl. přenesená",K151,0)</f>
        <v>0</v>
      </c>
      <c r="BH151" s="142">
        <f>IF(O151="sníž. přenesená",K151,0)</f>
        <v>0</v>
      </c>
      <c r="BI151" s="142">
        <f>IF(O151="nulová",K151,0)</f>
        <v>0</v>
      </c>
      <c r="BJ151" s="17" t="s">
        <v>171</v>
      </c>
      <c r="BK151" s="142">
        <f>ROUND(P151*H151,2)</f>
        <v>0</v>
      </c>
      <c r="BL151" s="17" t="s">
        <v>313</v>
      </c>
      <c r="BM151" s="141" t="s">
        <v>2981</v>
      </c>
    </row>
    <row r="152" spans="2:47" s="1" customFormat="1" ht="11.25">
      <c r="B152" s="32"/>
      <c r="D152" s="143" t="s">
        <v>173</v>
      </c>
      <c r="F152" s="144" t="s">
        <v>661</v>
      </c>
      <c r="I152" s="145"/>
      <c r="J152" s="145"/>
      <c r="M152" s="32"/>
      <c r="N152" s="146"/>
      <c r="X152" s="53"/>
      <c r="AT152" s="17" t="s">
        <v>173</v>
      </c>
      <c r="AU152" s="17" t="s">
        <v>171</v>
      </c>
    </row>
    <row r="153" spans="2:51" s="12" customFormat="1" ht="11.25">
      <c r="B153" s="150"/>
      <c r="D153" s="151" t="s">
        <v>217</v>
      </c>
      <c r="E153" s="152" t="s">
        <v>22</v>
      </c>
      <c r="F153" s="153" t="s">
        <v>2970</v>
      </c>
      <c r="H153" s="152" t="s">
        <v>22</v>
      </c>
      <c r="I153" s="154"/>
      <c r="J153" s="154"/>
      <c r="M153" s="150"/>
      <c r="N153" s="155"/>
      <c r="X153" s="156"/>
      <c r="AT153" s="152" t="s">
        <v>217</v>
      </c>
      <c r="AU153" s="152" t="s">
        <v>171</v>
      </c>
      <c r="AV153" s="12" t="s">
        <v>85</v>
      </c>
      <c r="AW153" s="12" t="s">
        <v>5</v>
      </c>
      <c r="AX153" s="12" t="s">
        <v>78</v>
      </c>
      <c r="AY153" s="152" t="s">
        <v>163</v>
      </c>
    </row>
    <row r="154" spans="2:51" s="13" customFormat="1" ht="11.25">
      <c r="B154" s="157"/>
      <c r="D154" s="151" t="s">
        <v>217</v>
      </c>
      <c r="E154" s="158" t="s">
        <v>22</v>
      </c>
      <c r="F154" s="159" t="s">
        <v>2982</v>
      </c>
      <c r="H154" s="160">
        <v>15.89</v>
      </c>
      <c r="I154" s="161"/>
      <c r="J154" s="161"/>
      <c r="M154" s="157"/>
      <c r="N154" s="162"/>
      <c r="X154" s="163"/>
      <c r="AT154" s="158" t="s">
        <v>217</v>
      </c>
      <c r="AU154" s="158" t="s">
        <v>171</v>
      </c>
      <c r="AV154" s="13" t="s">
        <v>171</v>
      </c>
      <c r="AW154" s="13" t="s">
        <v>5</v>
      </c>
      <c r="AX154" s="13" t="s">
        <v>78</v>
      </c>
      <c r="AY154" s="158" t="s">
        <v>163</v>
      </c>
    </row>
    <row r="155" spans="2:51" s="14" customFormat="1" ht="11.25">
      <c r="B155" s="164"/>
      <c r="D155" s="151" t="s">
        <v>217</v>
      </c>
      <c r="E155" s="165" t="s">
        <v>22</v>
      </c>
      <c r="F155" s="166" t="s">
        <v>220</v>
      </c>
      <c r="H155" s="167">
        <v>15.89</v>
      </c>
      <c r="I155" s="168"/>
      <c r="J155" s="168"/>
      <c r="M155" s="164"/>
      <c r="N155" s="169"/>
      <c r="X155" s="170"/>
      <c r="AT155" s="165" t="s">
        <v>217</v>
      </c>
      <c r="AU155" s="165" t="s">
        <v>171</v>
      </c>
      <c r="AV155" s="14" t="s">
        <v>189</v>
      </c>
      <c r="AW155" s="14" t="s">
        <v>5</v>
      </c>
      <c r="AX155" s="14" t="s">
        <v>85</v>
      </c>
      <c r="AY155" s="165" t="s">
        <v>163</v>
      </c>
    </row>
    <row r="156" spans="2:65" s="1" customFormat="1" ht="24.2" customHeight="1">
      <c r="B156" s="32"/>
      <c r="C156" s="129" t="s">
        <v>249</v>
      </c>
      <c r="D156" s="129" t="s">
        <v>166</v>
      </c>
      <c r="E156" s="130" t="s">
        <v>672</v>
      </c>
      <c r="F156" s="131" t="s">
        <v>673</v>
      </c>
      <c r="G156" s="132" t="s">
        <v>214</v>
      </c>
      <c r="H156" s="133">
        <v>25.231</v>
      </c>
      <c r="I156" s="134"/>
      <c r="J156" s="134"/>
      <c r="K156" s="135">
        <f>ROUND(P156*H156,2)</f>
        <v>0</v>
      </c>
      <c r="L156" s="131" t="s">
        <v>169</v>
      </c>
      <c r="M156" s="32"/>
      <c r="N156" s="136" t="s">
        <v>22</v>
      </c>
      <c r="O156" s="137" t="s">
        <v>48</v>
      </c>
      <c r="P156" s="138">
        <f>I156+J156</f>
        <v>0</v>
      </c>
      <c r="Q156" s="138">
        <f>ROUND(I156*H156,2)</f>
        <v>0</v>
      </c>
      <c r="R156" s="138">
        <f>ROUND(J156*H156,2)</f>
        <v>0</v>
      </c>
      <c r="T156" s="139">
        <f>S156*H156</f>
        <v>0</v>
      </c>
      <c r="U156" s="139">
        <v>0</v>
      </c>
      <c r="V156" s="139">
        <f>U156*H156</f>
        <v>0</v>
      </c>
      <c r="W156" s="139">
        <v>0.08317</v>
      </c>
      <c r="X156" s="140">
        <f>W156*H156</f>
        <v>2.09846227</v>
      </c>
      <c r="AR156" s="141" t="s">
        <v>313</v>
      </c>
      <c r="AT156" s="141" t="s">
        <v>166</v>
      </c>
      <c r="AU156" s="141" t="s">
        <v>171</v>
      </c>
      <c r="AY156" s="17" t="s">
        <v>163</v>
      </c>
      <c r="BE156" s="142">
        <f>IF(O156="základní",K156,0)</f>
        <v>0</v>
      </c>
      <c r="BF156" s="142">
        <f>IF(O156="snížená",K156,0)</f>
        <v>0</v>
      </c>
      <c r="BG156" s="142">
        <f>IF(O156="zákl. přenesená",K156,0)</f>
        <v>0</v>
      </c>
      <c r="BH156" s="142">
        <f>IF(O156="sníž. přenesená",K156,0)</f>
        <v>0</v>
      </c>
      <c r="BI156" s="142">
        <f>IF(O156="nulová",K156,0)</f>
        <v>0</v>
      </c>
      <c r="BJ156" s="17" t="s">
        <v>171</v>
      </c>
      <c r="BK156" s="142">
        <f>ROUND(P156*H156,2)</f>
        <v>0</v>
      </c>
      <c r="BL156" s="17" t="s">
        <v>313</v>
      </c>
      <c r="BM156" s="141" t="s">
        <v>2983</v>
      </c>
    </row>
    <row r="157" spans="2:47" s="1" customFormat="1" ht="11.25">
      <c r="B157" s="32"/>
      <c r="D157" s="143" t="s">
        <v>173</v>
      </c>
      <c r="F157" s="144" t="s">
        <v>675</v>
      </c>
      <c r="I157" s="145"/>
      <c r="J157" s="145"/>
      <c r="M157" s="32"/>
      <c r="N157" s="146"/>
      <c r="X157" s="53"/>
      <c r="AT157" s="17" t="s">
        <v>173</v>
      </c>
      <c r="AU157" s="17" t="s">
        <v>171</v>
      </c>
    </row>
    <row r="158" spans="2:51" s="12" customFormat="1" ht="11.25">
      <c r="B158" s="150"/>
      <c r="D158" s="151" t="s">
        <v>217</v>
      </c>
      <c r="E158" s="152" t="s">
        <v>22</v>
      </c>
      <c r="F158" s="153" t="s">
        <v>2967</v>
      </c>
      <c r="H158" s="152" t="s">
        <v>22</v>
      </c>
      <c r="I158" s="154"/>
      <c r="J158" s="154"/>
      <c r="M158" s="150"/>
      <c r="N158" s="155"/>
      <c r="X158" s="156"/>
      <c r="AT158" s="152" t="s">
        <v>217</v>
      </c>
      <c r="AU158" s="152" t="s">
        <v>171</v>
      </c>
      <c r="AV158" s="12" t="s">
        <v>85</v>
      </c>
      <c r="AW158" s="12" t="s">
        <v>5</v>
      </c>
      <c r="AX158" s="12" t="s">
        <v>78</v>
      </c>
      <c r="AY158" s="152" t="s">
        <v>163</v>
      </c>
    </row>
    <row r="159" spans="2:51" s="13" customFormat="1" ht="11.25">
      <c r="B159" s="157"/>
      <c r="D159" s="151" t="s">
        <v>217</v>
      </c>
      <c r="E159" s="158" t="s">
        <v>22</v>
      </c>
      <c r="F159" s="159" t="s">
        <v>2984</v>
      </c>
      <c r="H159" s="160">
        <v>9.505</v>
      </c>
      <c r="I159" s="161"/>
      <c r="J159" s="161"/>
      <c r="M159" s="157"/>
      <c r="N159" s="162"/>
      <c r="X159" s="163"/>
      <c r="AT159" s="158" t="s">
        <v>217</v>
      </c>
      <c r="AU159" s="158" t="s">
        <v>171</v>
      </c>
      <c r="AV159" s="13" t="s">
        <v>171</v>
      </c>
      <c r="AW159" s="13" t="s">
        <v>5</v>
      </c>
      <c r="AX159" s="13" t="s">
        <v>78</v>
      </c>
      <c r="AY159" s="158" t="s">
        <v>163</v>
      </c>
    </row>
    <row r="160" spans="2:51" s="12" customFormat="1" ht="11.25">
      <c r="B160" s="150"/>
      <c r="D160" s="151" t="s">
        <v>217</v>
      </c>
      <c r="E160" s="152" t="s">
        <v>22</v>
      </c>
      <c r="F160" s="153" t="s">
        <v>2970</v>
      </c>
      <c r="H160" s="152" t="s">
        <v>22</v>
      </c>
      <c r="I160" s="154"/>
      <c r="J160" s="154"/>
      <c r="M160" s="150"/>
      <c r="N160" s="155"/>
      <c r="X160" s="156"/>
      <c r="AT160" s="152" t="s">
        <v>217</v>
      </c>
      <c r="AU160" s="152" t="s">
        <v>171</v>
      </c>
      <c r="AV160" s="12" t="s">
        <v>85</v>
      </c>
      <c r="AW160" s="12" t="s">
        <v>5</v>
      </c>
      <c r="AX160" s="12" t="s">
        <v>78</v>
      </c>
      <c r="AY160" s="152" t="s">
        <v>163</v>
      </c>
    </row>
    <row r="161" spans="2:51" s="13" customFormat="1" ht="11.25">
      <c r="B161" s="157"/>
      <c r="D161" s="151" t="s">
        <v>217</v>
      </c>
      <c r="E161" s="158" t="s">
        <v>22</v>
      </c>
      <c r="F161" s="159" t="s">
        <v>2971</v>
      </c>
      <c r="H161" s="160">
        <v>15.726</v>
      </c>
      <c r="I161" s="161"/>
      <c r="J161" s="161"/>
      <c r="M161" s="157"/>
      <c r="N161" s="162"/>
      <c r="X161" s="163"/>
      <c r="AT161" s="158" t="s">
        <v>217</v>
      </c>
      <c r="AU161" s="158" t="s">
        <v>171</v>
      </c>
      <c r="AV161" s="13" t="s">
        <v>171</v>
      </c>
      <c r="AW161" s="13" t="s">
        <v>5</v>
      </c>
      <c r="AX161" s="13" t="s">
        <v>78</v>
      </c>
      <c r="AY161" s="158" t="s">
        <v>163</v>
      </c>
    </row>
    <row r="162" spans="2:51" s="14" customFormat="1" ht="11.25">
      <c r="B162" s="164"/>
      <c r="D162" s="151" t="s">
        <v>217</v>
      </c>
      <c r="E162" s="165" t="s">
        <v>22</v>
      </c>
      <c r="F162" s="166" t="s">
        <v>220</v>
      </c>
      <c r="H162" s="167">
        <v>25.231</v>
      </c>
      <c r="I162" s="168"/>
      <c r="J162" s="168"/>
      <c r="M162" s="164"/>
      <c r="N162" s="169"/>
      <c r="X162" s="170"/>
      <c r="AT162" s="165" t="s">
        <v>217</v>
      </c>
      <c r="AU162" s="165" t="s">
        <v>171</v>
      </c>
      <c r="AV162" s="14" t="s">
        <v>189</v>
      </c>
      <c r="AW162" s="14" t="s">
        <v>5</v>
      </c>
      <c r="AX162" s="14" t="s">
        <v>85</v>
      </c>
      <c r="AY162" s="165" t="s">
        <v>163</v>
      </c>
    </row>
    <row r="163" spans="2:63" s="11" customFormat="1" ht="22.9" customHeight="1">
      <c r="B163" s="116"/>
      <c r="D163" s="117" t="s">
        <v>77</v>
      </c>
      <c r="E163" s="127" t="s">
        <v>2985</v>
      </c>
      <c r="F163" s="127" t="s">
        <v>2986</v>
      </c>
      <c r="I163" s="119"/>
      <c r="J163" s="119"/>
      <c r="K163" s="128">
        <f>BK163</f>
        <v>0</v>
      </c>
      <c r="M163" s="116"/>
      <c r="N163" s="121"/>
      <c r="Q163" s="122">
        <f>SUM(Q164:Q173)</f>
        <v>0</v>
      </c>
      <c r="R163" s="122">
        <f>SUM(R164:R173)</f>
        <v>0</v>
      </c>
      <c r="T163" s="123">
        <f>SUM(T164:T173)</f>
        <v>0</v>
      </c>
      <c r="V163" s="123">
        <f>SUM(V164:V173)</f>
        <v>0</v>
      </c>
      <c r="X163" s="124">
        <f>SUM(X164:X173)</f>
        <v>0.080176</v>
      </c>
      <c r="AR163" s="117" t="s">
        <v>171</v>
      </c>
      <c r="AT163" s="125" t="s">
        <v>77</v>
      </c>
      <c r="AU163" s="125" t="s">
        <v>85</v>
      </c>
      <c r="AY163" s="117" t="s">
        <v>163</v>
      </c>
      <c r="BK163" s="126">
        <f>SUM(BK164:BK173)</f>
        <v>0</v>
      </c>
    </row>
    <row r="164" spans="2:65" s="1" customFormat="1" ht="24.2" customHeight="1">
      <c r="B164" s="32"/>
      <c r="C164" s="129" t="s">
        <v>234</v>
      </c>
      <c r="D164" s="129" t="s">
        <v>166</v>
      </c>
      <c r="E164" s="130" t="s">
        <v>2987</v>
      </c>
      <c r="F164" s="131" t="s">
        <v>2988</v>
      </c>
      <c r="G164" s="132" t="s">
        <v>229</v>
      </c>
      <c r="H164" s="133">
        <v>9.21</v>
      </c>
      <c r="I164" s="134"/>
      <c r="J164" s="134"/>
      <c r="K164" s="135">
        <f>ROUND(P164*H164,2)</f>
        <v>0</v>
      </c>
      <c r="L164" s="131" t="s">
        <v>169</v>
      </c>
      <c r="M164" s="32"/>
      <c r="N164" s="136" t="s">
        <v>22</v>
      </c>
      <c r="O164" s="137" t="s">
        <v>48</v>
      </c>
      <c r="P164" s="138">
        <f>I164+J164</f>
        <v>0</v>
      </c>
      <c r="Q164" s="138">
        <f>ROUND(I164*H164,2)</f>
        <v>0</v>
      </c>
      <c r="R164" s="138">
        <f>ROUND(J164*H164,2)</f>
        <v>0</v>
      </c>
      <c r="T164" s="139">
        <f>S164*H164</f>
        <v>0</v>
      </c>
      <c r="U164" s="139">
        <v>0</v>
      </c>
      <c r="V164" s="139">
        <f>U164*H164</f>
        <v>0</v>
      </c>
      <c r="W164" s="139">
        <v>0.001</v>
      </c>
      <c r="X164" s="140">
        <f>W164*H164</f>
        <v>0.009210000000000001</v>
      </c>
      <c r="AR164" s="141" t="s">
        <v>313</v>
      </c>
      <c r="AT164" s="141" t="s">
        <v>166</v>
      </c>
      <c r="AU164" s="141" t="s">
        <v>171</v>
      </c>
      <c r="AY164" s="17" t="s">
        <v>163</v>
      </c>
      <c r="BE164" s="142">
        <f>IF(O164="základní",K164,0)</f>
        <v>0</v>
      </c>
      <c r="BF164" s="142">
        <f>IF(O164="snížená",K164,0)</f>
        <v>0</v>
      </c>
      <c r="BG164" s="142">
        <f>IF(O164="zákl. přenesená",K164,0)</f>
        <v>0</v>
      </c>
      <c r="BH164" s="142">
        <f>IF(O164="sníž. přenesená",K164,0)</f>
        <v>0</v>
      </c>
      <c r="BI164" s="142">
        <f>IF(O164="nulová",K164,0)</f>
        <v>0</v>
      </c>
      <c r="BJ164" s="17" t="s">
        <v>171</v>
      </c>
      <c r="BK164" s="142">
        <f>ROUND(P164*H164,2)</f>
        <v>0</v>
      </c>
      <c r="BL164" s="17" t="s">
        <v>313</v>
      </c>
      <c r="BM164" s="141" t="s">
        <v>2989</v>
      </c>
    </row>
    <row r="165" spans="2:47" s="1" customFormat="1" ht="11.25">
      <c r="B165" s="32"/>
      <c r="D165" s="143" t="s">
        <v>173</v>
      </c>
      <c r="F165" s="144" t="s">
        <v>2990</v>
      </c>
      <c r="I165" s="145"/>
      <c r="J165" s="145"/>
      <c r="M165" s="32"/>
      <c r="N165" s="146"/>
      <c r="X165" s="53"/>
      <c r="AT165" s="17" t="s">
        <v>173</v>
      </c>
      <c r="AU165" s="17" t="s">
        <v>171</v>
      </c>
    </row>
    <row r="166" spans="2:51" s="12" customFormat="1" ht="11.25">
      <c r="B166" s="150"/>
      <c r="D166" s="151" t="s">
        <v>217</v>
      </c>
      <c r="E166" s="152" t="s">
        <v>22</v>
      </c>
      <c r="F166" s="153" t="s">
        <v>2970</v>
      </c>
      <c r="H166" s="152" t="s">
        <v>22</v>
      </c>
      <c r="I166" s="154"/>
      <c r="J166" s="154"/>
      <c r="M166" s="150"/>
      <c r="N166" s="155"/>
      <c r="X166" s="156"/>
      <c r="AT166" s="152" t="s">
        <v>217</v>
      </c>
      <c r="AU166" s="152" t="s">
        <v>171</v>
      </c>
      <c r="AV166" s="12" t="s">
        <v>85</v>
      </c>
      <c r="AW166" s="12" t="s">
        <v>5</v>
      </c>
      <c r="AX166" s="12" t="s">
        <v>78</v>
      </c>
      <c r="AY166" s="152" t="s">
        <v>163</v>
      </c>
    </row>
    <row r="167" spans="2:51" s="13" customFormat="1" ht="11.25">
      <c r="B167" s="157"/>
      <c r="D167" s="151" t="s">
        <v>217</v>
      </c>
      <c r="E167" s="158" t="s">
        <v>22</v>
      </c>
      <c r="F167" s="159" t="s">
        <v>2991</v>
      </c>
      <c r="H167" s="160">
        <v>9.21</v>
      </c>
      <c r="I167" s="161"/>
      <c r="J167" s="161"/>
      <c r="M167" s="157"/>
      <c r="N167" s="162"/>
      <c r="X167" s="163"/>
      <c r="AT167" s="158" t="s">
        <v>217</v>
      </c>
      <c r="AU167" s="158" t="s">
        <v>171</v>
      </c>
      <c r="AV167" s="13" t="s">
        <v>171</v>
      </c>
      <c r="AW167" s="13" t="s">
        <v>5</v>
      </c>
      <c r="AX167" s="13" t="s">
        <v>78</v>
      </c>
      <c r="AY167" s="158" t="s">
        <v>163</v>
      </c>
    </row>
    <row r="168" spans="2:51" s="14" customFormat="1" ht="11.25">
      <c r="B168" s="164"/>
      <c r="D168" s="151" t="s">
        <v>217</v>
      </c>
      <c r="E168" s="165" t="s">
        <v>22</v>
      </c>
      <c r="F168" s="166" t="s">
        <v>220</v>
      </c>
      <c r="H168" s="167">
        <v>9.21</v>
      </c>
      <c r="I168" s="168"/>
      <c r="J168" s="168"/>
      <c r="M168" s="164"/>
      <c r="N168" s="169"/>
      <c r="X168" s="170"/>
      <c r="AT168" s="165" t="s">
        <v>217</v>
      </c>
      <c r="AU168" s="165" t="s">
        <v>171</v>
      </c>
      <c r="AV168" s="14" t="s">
        <v>189</v>
      </c>
      <c r="AW168" s="14" t="s">
        <v>5</v>
      </c>
      <c r="AX168" s="14" t="s">
        <v>85</v>
      </c>
      <c r="AY168" s="165" t="s">
        <v>163</v>
      </c>
    </row>
    <row r="169" spans="2:65" s="1" customFormat="1" ht="37.9" customHeight="1">
      <c r="B169" s="32"/>
      <c r="C169" s="129" t="s">
        <v>270</v>
      </c>
      <c r="D169" s="129" t="s">
        <v>166</v>
      </c>
      <c r="E169" s="130" t="s">
        <v>2992</v>
      </c>
      <c r="F169" s="131" t="s">
        <v>2993</v>
      </c>
      <c r="G169" s="132" t="s">
        <v>214</v>
      </c>
      <c r="H169" s="133">
        <v>10.138</v>
      </c>
      <c r="I169" s="134"/>
      <c r="J169" s="134"/>
      <c r="K169" s="135">
        <f>ROUND(P169*H169,2)</f>
        <v>0</v>
      </c>
      <c r="L169" s="131" t="s">
        <v>169</v>
      </c>
      <c r="M169" s="32"/>
      <c r="N169" s="136" t="s">
        <v>22</v>
      </c>
      <c r="O169" s="137" t="s">
        <v>48</v>
      </c>
      <c r="P169" s="138">
        <f>I169+J169</f>
        <v>0</v>
      </c>
      <c r="Q169" s="138">
        <f>ROUND(I169*H169,2)</f>
        <v>0</v>
      </c>
      <c r="R169" s="138">
        <f>ROUND(J169*H169,2)</f>
        <v>0</v>
      </c>
      <c r="T169" s="139">
        <f>S169*H169</f>
        <v>0</v>
      </c>
      <c r="U169" s="139">
        <v>0</v>
      </c>
      <c r="V169" s="139">
        <f>U169*H169</f>
        <v>0</v>
      </c>
      <c r="W169" s="139">
        <v>0.007</v>
      </c>
      <c r="X169" s="140">
        <f>W169*H169</f>
        <v>0.070966</v>
      </c>
      <c r="AR169" s="141" t="s">
        <v>313</v>
      </c>
      <c r="AT169" s="141" t="s">
        <v>166</v>
      </c>
      <c r="AU169" s="141" t="s">
        <v>171</v>
      </c>
      <c r="AY169" s="17" t="s">
        <v>163</v>
      </c>
      <c r="BE169" s="142">
        <f>IF(O169="základní",K169,0)</f>
        <v>0</v>
      </c>
      <c r="BF169" s="142">
        <f>IF(O169="snížená",K169,0)</f>
        <v>0</v>
      </c>
      <c r="BG169" s="142">
        <f>IF(O169="zákl. přenesená",K169,0)</f>
        <v>0</v>
      </c>
      <c r="BH169" s="142">
        <f>IF(O169="sníž. přenesená",K169,0)</f>
        <v>0</v>
      </c>
      <c r="BI169" s="142">
        <f>IF(O169="nulová",K169,0)</f>
        <v>0</v>
      </c>
      <c r="BJ169" s="17" t="s">
        <v>171</v>
      </c>
      <c r="BK169" s="142">
        <f>ROUND(P169*H169,2)</f>
        <v>0</v>
      </c>
      <c r="BL169" s="17" t="s">
        <v>313</v>
      </c>
      <c r="BM169" s="141" t="s">
        <v>2994</v>
      </c>
    </row>
    <row r="170" spans="2:47" s="1" customFormat="1" ht="11.25">
      <c r="B170" s="32"/>
      <c r="D170" s="143" t="s">
        <v>173</v>
      </c>
      <c r="F170" s="144" t="s">
        <v>2995</v>
      </c>
      <c r="I170" s="145"/>
      <c r="J170" s="145"/>
      <c r="M170" s="32"/>
      <c r="N170" s="146"/>
      <c r="X170" s="53"/>
      <c r="AT170" s="17" t="s">
        <v>173</v>
      </c>
      <c r="AU170" s="17" t="s">
        <v>171</v>
      </c>
    </row>
    <row r="171" spans="2:51" s="12" customFormat="1" ht="11.25">
      <c r="B171" s="150"/>
      <c r="D171" s="151" t="s">
        <v>217</v>
      </c>
      <c r="E171" s="152" t="s">
        <v>22</v>
      </c>
      <c r="F171" s="153" t="s">
        <v>2967</v>
      </c>
      <c r="H171" s="152" t="s">
        <v>22</v>
      </c>
      <c r="I171" s="154"/>
      <c r="J171" s="154"/>
      <c r="M171" s="150"/>
      <c r="N171" s="155"/>
      <c r="X171" s="156"/>
      <c r="AT171" s="152" t="s">
        <v>217</v>
      </c>
      <c r="AU171" s="152" t="s">
        <v>171</v>
      </c>
      <c r="AV171" s="12" t="s">
        <v>85</v>
      </c>
      <c r="AW171" s="12" t="s">
        <v>5</v>
      </c>
      <c r="AX171" s="12" t="s">
        <v>78</v>
      </c>
      <c r="AY171" s="152" t="s">
        <v>163</v>
      </c>
    </row>
    <row r="172" spans="2:51" s="13" customFormat="1" ht="11.25">
      <c r="B172" s="157"/>
      <c r="D172" s="151" t="s">
        <v>217</v>
      </c>
      <c r="E172" s="158" t="s">
        <v>22</v>
      </c>
      <c r="F172" s="159" t="s">
        <v>2996</v>
      </c>
      <c r="H172" s="160">
        <v>10.138</v>
      </c>
      <c r="I172" s="161"/>
      <c r="J172" s="161"/>
      <c r="M172" s="157"/>
      <c r="N172" s="162"/>
      <c r="X172" s="163"/>
      <c r="AT172" s="158" t="s">
        <v>217</v>
      </c>
      <c r="AU172" s="158" t="s">
        <v>171</v>
      </c>
      <c r="AV172" s="13" t="s">
        <v>171</v>
      </c>
      <c r="AW172" s="13" t="s">
        <v>5</v>
      </c>
      <c r="AX172" s="13" t="s">
        <v>78</v>
      </c>
      <c r="AY172" s="158" t="s">
        <v>163</v>
      </c>
    </row>
    <row r="173" spans="2:51" s="14" customFormat="1" ht="11.25">
      <c r="B173" s="164"/>
      <c r="D173" s="151" t="s">
        <v>217</v>
      </c>
      <c r="E173" s="165" t="s">
        <v>22</v>
      </c>
      <c r="F173" s="166" t="s">
        <v>220</v>
      </c>
      <c r="H173" s="167">
        <v>10.138</v>
      </c>
      <c r="I173" s="168"/>
      <c r="J173" s="168"/>
      <c r="M173" s="164"/>
      <c r="N173" s="169"/>
      <c r="X173" s="170"/>
      <c r="AT173" s="165" t="s">
        <v>217</v>
      </c>
      <c r="AU173" s="165" t="s">
        <v>171</v>
      </c>
      <c r="AV173" s="14" t="s">
        <v>189</v>
      </c>
      <c r="AW173" s="14" t="s">
        <v>5</v>
      </c>
      <c r="AX173" s="14" t="s">
        <v>85</v>
      </c>
      <c r="AY173" s="165" t="s">
        <v>163</v>
      </c>
    </row>
    <row r="174" spans="2:63" s="11" customFormat="1" ht="22.9" customHeight="1">
      <c r="B174" s="116"/>
      <c r="D174" s="117" t="s">
        <v>77</v>
      </c>
      <c r="E174" s="127" t="s">
        <v>2997</v>
      </c>
      <c r="F174" s="127" t="s">
        <v>2998</v>
      </c>
      <c r="I174" s="119"/>
      <c r="J174" s="119"/>
      <c r="K174" s="128">
        <f>BK174</f>
        <v>0</v>
      </c>
      <c r="M174" s="116"/>
      <c r="N174" s="121"/>
      <c r="Q174" s="122">
        <f>SUM(Q175:Q180)</f>
        <v>0</v>
      </c>
      <c r="R174" s="122">
        <f>SUM(R175:R180)</f>
        <v>0</v>
      </c>
      <c r="T174" s="123">
        <f>SUM(T175:T180)</f>
        <v>0</v>
      </c>
      <c r="V174" s="123">
        <f>SUM(V175:V180)</f>
        <v>0</v>
      </c>
      <c r="X174" s="124">
        <f>SUM(X175:X180)</f>
        <v>1.7919405</v>
      </c>
      <c r="AR174" s="117" t="s">
        <v>171</v>
      </c>
      <c r="AT174" s="125" t="s">
        <v>77</v>
      </c>
      <c r="AU174" s="125" t="s">
        <v>85</v>
      </c>
      <c r="AY174" s="117" t="s">
        <v>163</v>
      </c>
      <c r="BK174" s="126">
        <f>SUM(BK175:BK180)</f>
        <v>0</v>
      </c>
    </row>
    <row r="175" spans="2:65" s="1" customFormat="1" ht="24.2" customHeight="1">
      <c r="B175" s="32"/>
      <c r="C175" s="129" t="s">
        <v>257</v>
      </c>
      <c r="D175" s="129" t="s">
        <v>166</v>
      </c>
      <c r="E175" s="130" t="s">
        <v>2999</v>
      </c>
      <c r="F175" s="131" t="s">
        <v>3000</v>
      </c>
      <c r="G175" s="132" t="s">
        <v>214</v>
      </c>
      <c r="H175" s="133">
        <v>21.987</v>
      </c>
      <c r="I175" s="134"/>
      <c r="J175" s="134"/>
      <c r="K175" s="135">
        <f>ROUND(P175*H175,2)</f>
        <v>0</v>
      </c>
      <c r="L175" s="131" t="s">
        <v>169</v>
      </c>
      <c r="M175" s="32"/>
      <c r="N175" s="136" t="s">
        <v>22</v>
      </c>
      <c r="O175" s="137" t="s">
        <v>48</v>
      </c>
      <c r="P175" s="138">
        <f>I175+J175</f>
        <v>0</v>
      </c>
      <c r="Q175" s="138">
        <f>ROUND(I175*H175,2)</f>
        <v>0</v>
      </c>
      <c r="R175" s="138">
        <f>ROUND(J175*H175,2)</f>
        <v>0</v>
      </c>
      <c r="T175" s="139">
        <f>S175*H175</f>
        <v>0</v>
      </c>
      <c r="U175" s="139">
        <v>0</v>
      </c>
      <c r="V175" s="139">
        <f>U175*H175</f>
        <v>0</v>
      </c>
      <c r="W175" s="139">
        <v>0.0815</v>
      </c>
      <c r="X175" s="140">
        <f>W175*H175</f>
        <v>1.7919405</v>
      </c>
      <c r="AR175" s="141" t="s">
        <v>313</v>
      </c>
      <c r="AT175" s="141" t="s">
        <v>166</v>
      </c>
      <c r="AU175" s="141" t="s">
        <v>171</v>
      </c>
      <c r="AY175" s="17" t="s">
        <v>163</v>
      </c>
      <c r="BE175" s="142">
        <f>IF(O175="základní",K175,0)</f>
        <v>0</v>
      </c>
      <c r="BF175" s="142">
        <f>IF(O175="snížená",K175,0)</f>
        <v>0</v>
      </c>
      <c r="BG175" s="142">
        <f>IF(O175="zákl. přenesená",K175,0)</f>
        <v>0</v>
      </c>
      <c r="BH175" s="142">
        <f>IF(O175="sníž. přenesená",K175,0)</f>
        <v>0</v>
      </c>
      <c r="BI175" s="142">
        <f>IF(O175="nulová",K175,0)</f>
        <v>0</v>
      </c>
      <c r="BJ175" s="17" t="s">
        <v>171</v>
      </c>
      <c r="BK175" s="142">
        <f>ROUND(P175*H175,2)</f>
        <v>0</v>
      </c>
      <c r="BL175" s="17" t="s">
        <v>313</v>
      </c>
      <c r="BM175" s="141" t="s">
        <v>3001</v>
      </c>
    </row>
    <row r="176" spans="2:47" s="1" customFormat="1" ht="11.25">
      <c r="B176" s="32"/>
      <c r="D176" s="143" t="s">
        <v>173</v>
      </c>
      <c r="F176" s="144" t="s">
        <v>3002</v>
      </c>
      <c r="I176" s="145"/>
      <c r="J176" s="145"/>
      <c r="M176" s="32"/>
      <c r="N176" s="146"/>
      <c r="X176" s="53"/>
      <c r="AT176" s="17" t="s">
        <v>173</v>
      </c>
      <c r="AU176" s="17" t="s">
        <v>171</v>
      </c>
    </row>
    <row r="177" spans="2:51" s="12" customFormat="1" ht="11.25">
      <c r="B177" s="150"/>
      <c r="D177" s="151" t="s">
        <v>217</v>
      </c>
      <c r="E177" s="152" t="s">
        <v>22</v>
      </c>
      <c r="F177" s="153" t="s">
        <v>2967</v>
      </c>
      <c r="H177" s="152" t="s">
        <v>22</v>
      </c>
      <c r="I177" s="154"/>
      <c r="J177" s="154"/>
      <c r="M177" s="150"/>
      <c r="N177" s="155"/>
      <c r="X177" s="156"/>
      <c r="AT177" s="152" t="s">
        <v>217</v>
      </c>
      <c r="AU177" s="152" t="s">
        <v>171</v>
      </c>
      <c r="AV177" s="12" t="s">
        <v>85</v>
      </c>
      <c r="AW177" s="12" t="s">
        <v>5</v>
      </c>
      <c r="AX177" s="12" t="s">
        <v>78</v>
      </c>
      <c r="AY177" s="152" t="s">
        <v>163</v>
      </c>
    </row>
    <row r="178" spans="2:51" s="12" customFormat="1" ht="11.25">
      <c r="B178" s="150"/>
      <c r="D178" s="151" t="s">
        <v>217</v>
      </c>
      <c r="E178" s="152" t="s">
        <v>22</v>
      </c>
      <c r="F178" s="153" t="s">
        <v>3003</v>
      </c>
      <c r="H178" s="152" t="s">
        <v>22</v>
      </c>
      <c r="I178" s="154"/>
      <c r="J178" s="154"/>
      <c r="M178" s="150"/>
      <c r="N178" s="155"/>
      <c r="X178" s="156"/>
      <c r="AT178" s="152" t="s">
        <v>217</v>
      </c>
      <c r="AU178" s="152" t="s">
        <v>171</v>
      </c>
      <c r="AV178" s="12" t="s">
        <v>85</v>
      </c>
      <c r="AW178" s="12" t="s">
        <v>5</v>
      </c>
      <c r="AX178" s="12" t="s">
        <v>78</v>
      </c>
      <c r="AY178" s="152" t="s">
        <v>163</v>
      </c>
    </row>
    <row r="179" spans="2:51" s="13" customFormat="1" ht="11.25">
      <c r="B179" s="157"/>
      <c r="D179" s="151" t="s">
        <v>217</v>
      </c>
      <c r="E179" s="158" t="s">
        <v>22</v>
      </c>
      <c r="F179" s="159" t="s">
        <v>3004</v>
      </c>
      <c r="H179" s="160">
        <v>21.987</v>
      </c>
      <c r="I179" s="161"/>
      <c r="J179" s="161"/>
      <c r="M179" s="157"/>
      <c r="N179" s="162"/>
      <c r="X179" s="163"/>
      <c r="AT179" s="158" t="s">
        <v>217</v>
      </c>
      <c r="AU179" s="158" t="s">
        <v>171</v>
      </c>
      <c r="AV179" s="13" t="s">
        <v>171</v>
      </c>
      <c r="AW179" s="13" t="s">
        <v>5</v>
      </c>
      <c r="AX179" s="13" t="s">
        <v>78</v>
      </c>
      <c r="AY179" s="158" t="s">
        <v>163</v>
      </c>
    </row>
    <row r="180" spans="2:51" s="14" customFormat="1" ht="11.25">
      <c r="B180" s="164"/>
      <c r="D180" s="151" t="s">
        <v>217</v>
      </c>
      <c r="E180" s="165" t="s">
        <v>22</v>
      </c>
      <c r="F180" s="166" t="s">
        <v>220</v>
      </c>
      <c r="H180" s="167">
        <v>21.987</v>
      </c>
      <c r="I180" s="168"/>
      <c r="J180" s="168"/>
      <c r="M180" s="164"/>
      <c r="N180" s="169"/>
      <c r="X180" s="170"/>
      <c r="AT180" s="165" t="s">
        <v>217</v>
      </c>
      <c r="AU180" s="165" t="s">
        <v>171</v>
      </c>
      <c r="AV180" s="14" t="s">
        <v>189</v>
      </c>
      <c r="AW180" s="14" t="s">
        <v>5</v>
      </c>
      <c r="AX180" s="14" t="s">
        <v>85</v>
      </c>
      <c r="AY180" s="165" t="s">
        <v>163</v>
      </c>
    </row>
    <row r="181" spans="2:63" s="11" customFormat="1" ht="22.9" customHeight="1">
      <c r="B181" s="116"/>
      <c r="D181" s="117" t="s">
        <v>77</v>
      </c>
      <c r="E181" s="127" t="s">
        <v>2175</v>
      </c>
      <c r="F181" s="127" t="s">
        <v>2176</v>
      </c>
      <c r="I181" s="119"/>
      <c r="J181" s="119"/>
      <c r="K181" s="128">
        <f>BK181</f>
        <v>0</v>
      </c>
      <c r="M181" s="116"/>
      <c r="N181" s="121"/>
      <c r="Q181" s="122">
        <f>SUM(Q182:Q186)</f>
        <v>0</v>
      </c>
      <c r="R181" s="122">
        <f>SUM(R182:R186)</f>
        <v>0</v>
      </c>
      <c r="T181" s="123">
        <f>SUM(T182:T186)</f>
        <v>0</v>
      </c>
      <c r="V181" s="123">
        <f>SUM(V182:V186)</f>
        <v>0</v>
      </c>
      <c r="X181" s="124">
        <f>SUM(X182:X186)</f>
        <v>0</v>
      </c>
      <c r="AR181" s="117" t="s">
        <v>171</v>
      </c>
      <c r="AT181" s="125" t="s">
        <v>77</v>
      </c>
      <c r="AU181" s="125" t="s">
        <v>85</v>
      </c>
      <c r="AY181" s="117" t="s">
        <v>163</v>
      </c>
      <c r="BK181" s="126">
        <f>SUM(BK182:BK186)</f>
        <v>0</v>
      </c>
    </row>
    <row r="182" spans="2:65" s="1" customFormat="1" ht="24.2" customHeight="1">
      <c r="B182" s="32"/>
      <c r="C182" s="129" t="s">
        <v>313</v>
      </c>
      <c r="D182" s="129" t="s">
        <v>166</v>
      </c>
      <c r="E182" s="130" t="s">
        <v>3005</v>
      </c>
      <c r="F182" s="131" t="s">
        <v>3006</v>
      </c>
      <c r="G182" s="132" t="s">
        <v>214</v>
      </c>
      <c r="H182" s="133">
        <v>1.896</v>
      </c>
      <c r="I182" s="134"/>
      <c r="J182" s="134"/>
      <c r="K182" s="135">
        <f>ROUND(P182*H182,2)</f>
        <v>0</v>
      </c>
      <c r="L182" s="131" t="s">
        <v>169</v>
      </c>
      <c r="M182" s="32"/>
      <c r="N182" s="136" t="s">
        <v>22</v>
      </c>
      <c r="O182" s="137" t="s">
        <v>48</v>
      </c>
      <c r="P182" s="138">
        <f>I182+J182</f>
        <v>0</v>
      </c>
      <c r="Q182" s="138">
        <f>ROUND(I182*H182,2)</f>
        <v>0</v>
      </c>
      <c r="R182" s="138">
        <f>ROUND(J182*H182,2)</f>
        <v>0</v>
      </c>
      <c r="T182" s="139">
        <f>S182*H182</f>
        <v>0</v>
      </c>
      <c r="U182" s="139">
        <v>0</v>
      </c>
      <c r="V182" s="139">
        <f>U182*H182</f>
        <v>0</v>
      </c>
      <c r="W182" s="139">
        <v>0</v>
      </c>
      <c r="X182" s="140">
        <f>W182*H182</f>
        <v>0</v>
      </c>
      <c r="AR182" s="141" t="s">
        <v>313</v>
      </c>
      <c r="AT182" s="141" t="s">
        <v>166</v>
      </c>
      <c r="AU182" s="141" t="s">
        <v>171</v>
      </c>
      <c r="AY182" s="17" t="s">
        <v>163</v>
      </c>
      <c r="BE182" s="142">
        <f>IF(O182="základní",K182,0)</f>
        <v>0</v>
      </c>
      <c r="BF182" s="142">
        <f>IF(O182="snížená",K182,0)</f>
        <v>0</v>
      </c>
      <c r="BG182" s="142">
        <f>IF(O182="zákl. přenesená",K182,0)</f>
        <v>0</v>
      </c>
      <c r="BH182" s="142">
        <f>IF(O182="sníž. přenesená",K182,0)</f>
        <v>0</v>
      </c>
      <c r="BI182" s="142">
        <f>IF(O182="nulová",K182,0)</f>
        <v>0</v>
      </c>
      <c r="BJ182" s="17" t="s">
        <v>171</v>
      </c>
      <c r="BK182" s="142">
        <f>ROUND(P182*H182,2)</f>
        <v>0</v>
      </c>
      <c r="BL182" s="17" t="s">
        <v>313</v>
      </c>
      <c r="BM182" s="141" t="s">
        <v>3007</v>
      </c>
    </row>
    <row r="183" spans="2:47" s="1" customFormat="1" ht="11.25">
      <c r="B183" s="32"/>
      <c r="D183" s="143" t="s">
        <v>173</v>
      </c>
      <c r="F183" s="144" t="s">
        <v>3008</v>
      </c>
      <c r="I183" s="145"/>
      <c r="J183" s="145"/>
      <c r="M183" s="32"/>
      <c r="N183" s="146"/>
      <c r="X183" s="53"/>
      <c r="AT183" s="17" t="s">
        <v>173</v>
      </c>
      <c r="AU183" s="17" t="s">
        <v>171</v>
      </c>
    </row>
    <row r="184" spans="2:51" s="12" customFormat="1" ht="11.25">
      <c r="B184" s="150"/>
      <c r="D184" s="151" t="s">
        <v>217</v>
      </c>
      <c r="E184" s="152" t="s">
        <v>22</v>
      </c>
      <c r="F184" s="153" t="s">
        <v>3009</v>
      </c>
      <c r="H184" s="152" t="s">
        <v>22</v>
      </c>
      <c r="I184" s="154"/>
      <c r="J184" s="154"/>
      <c r="M184" s="150"/>
      <c r="N184" s="155"/>
      <c r="X184" s="156"/>
      <c r="AT184" s="152" t="s">
        <v>217</v>
      </c>
      <c r="AU184" s="152" t="s">
        <v>171</v>
      </c>
      <c r="AV184" s="12" t="s">
        <v>85</v>
      </c>
      <c r="AW184" s="12" t="s">
        <v>5</v>
      </c>
      <c r="AX184" s="12" t="s">
        <v>78</v>
      </c>
      <c r="AY184" s="152" t="s">
        <v>163</v>
      </c>
    </row>
    <row r="185" spans="2:51" s="13" customFormat="1" ht="11.25">
      <c r="B185" s="157"/>
      <c r="D185" s="151" t="s">
        <v>217</v>
      </c>
      <c r="E185" s="158" t="s">
        <v>22</v>
      </c>
      <c r="F185" s="159" t="s">
        <v>3010</v>
      </c>
      <c r="H185" s="160">
        <v>1.896</v>
      </c>
      <c r="I185" s="161"/>
      <c r="J185" s="161"/>
      <c r="M185" s="157"/>
      <c r="N185" s="162"/>
      <c r="X185" s="163"/>
      <c r="AT185" s="158" t="s">
        <v>217</v>
      </c>
      <c r="AU185" s="158" t="s">
        <v>171</v>
      </c>
      <c r="AV185" s="13" t="s">
        <v>171</v>
      </c>
      <c r="AW185" s="13" t="s">
        <v>5</v>
      </c>
      <c r="AX185" s="13" t="s">
        <v>78</v>
      </c>
      <c r="AY185" s="158" t="s">
        <v>163</v>
      </c>
    </row>
    <row r="186" spans="2:51" s="14" customFormat="1" ht="11.25">
      <c r="B186" s="164"/>
      <c r="D186" s="151" t="s">
        <v>217</v>
      </c>
      <c r="E186" s="165" t="s">
        <v>22</v>
      </c>
      <c r="F186" s="166" t="s">
        <v>220</v>
      </c>
      <c r="H186" s="167">
        <v>1.896</v>
      </c>
      <c r="I186" s="168"/>
      <c r="J186" s="168"/>
      <c r="M186" s="164"/>
      <c r="N186" s="169"/>
      <c r="X186" s="170"/>
      <c r="AT186" s="165" t="s">
        <v>217</v>
      </c>
      <c r="AU186" s="165" t="s">
        <v>171</v>
      </c>
      <c r="AV186" s="14" t="s">
        <v>189</v>
      </c>
      <c r="AW186" s="14" t="s">
        <v>5</v>
      </c>
      <c r="AX186" s="14" t="s">
        <v>85</v>
      </c>
      <c r="AY186" s="165" t="s">
        <v>163</v>
      </c>
    </row>
    <row r="187" spans="2:63" s="11" customFormat="1" ht="22.9" customHeight="1">
      <c r="B187" s="116"/>
      <c r="D187" s="117" t="s">
        <v>77</v>
      </c>
      <c r="E187" s="127" t="s">
        <v>2235</v>
      </c>
      <c r="F187" s="127" t="s">
        <v>2236</v>
      </c>
      <c r="I187" s="119"/>
      <c r="J187" s="119"/>
      <c r="K187" s="128">
        <f>BK187</f>
        <v>0</v>
      </c>
      <c r="M187" s="116"/>
      <c r="N187" s="121"/>
      <c r="Q187" s="122">
        <f>SUM(Q188:Q203)</f>
        <v>0</v>
      </c>
      <c r="R187" s="122">
        <f>SUM(R188:R203)</f>
        <v>0</v>
      </c>
      <c r="T187" s="123">
        <f>SUM(T188:T203)</f>
        <v>0</v>
      </c>
      <c r="V187" s="123">
        <f>SUM(V188:V203)</f>
        <v>0.03765400000000001</v>
      </c>
      <c r="X187" s="124">
        <f>SUM(X188:X203)</f>
        <v>0.011672740000000001</v>
      </c>
      <c r="AR187" s="117" t="s">
        <v>171</v>
      </c>
      <c r="AT187" s="125" t="s">
        <v>77</v>
      </c>
      <c r="AU187" s="125" t="s">
        <v>85</v>
      </c>
      <c r="AY187" s="117" t="s">
        <v>163</v>
      </c>
      <c r="BK187" s="126">
        <f>SUM(BK188:BK203)</f>
        <v>0</v>
      </c>
    </row>
    <row r="188" spans="2:65" s="1" customFormat="1" ht="24.2" customHeight="1">
      <c r="B188" s="32"/>
      <c r="C188" s="129" t="s">
        <v>295</v>
      </c>
      <c r="D188" s="129" t="s">
        <v>166</v>
      </c>
      <c r="E188" s="130" t="s">
        <v>3011</v>
      </c>
      <c r="F188" s="131" t="s">
        <v>3012</v>
      </c>
      <c r="G188" s="132" t="s">
        <v>214</v>
      </c>
      <c r="H188" s="133">
        <v>37.654</v>
      </c>
      <c r="I188" s="134"/>
      <c r="J188" s="134"/>
      <c r="K188" s="135">
        <f>ROUND(P188*H188,2)</f>
        <v>0</v>
      </c>
      <c r="L188" s="131" t="s">
        <v>169</v>
      </c>
      <c r="M188" s="32"/>
      <c r="N188" s="136" t="s">
        <v>22</v>
      </c>
      <c r="O188" s="137" t="s">
        <v>48</v>
      </c>
      <c r="P188" s="138">
        <f>I188+J188</f>
        <v>0</v>
      </c>
      <c r="Q188" s="138">
        <f>ROUND(I188*H188,2)</f>
        <v>0</v>
      </c>
      <c r="R188" s="138">
        <f>ROUND(J188*H188,2)</f>
        <v>0</v>
      </c>
      <c r="T188" s="139">
        <f>S188*H188</f>
        <v>0</v>
      </c>
      <c r="U188" s="139">
        <v>0.001</v>
      </c>
      <c r="V188" s="139">
        <f>U188*H188</f>
        <v>0.03765400000000001</v>
      </c>
      <c r="W188" s="139">
        <v>0.00031</v>
      </c>
      <c r="X188" s="140">
        <f>W188*H188</f>
        <v>0.011672740000000001</v>
      </c>
      <c r="AR188" s="141" t="s">
        <v>313</v>
      </c>
      <c r="AT188" s="141" t="s">
        <v>166</v>
      </c>
      <c r="AU188" s="141" t="s">
        <v>171</v>
      </c>
      <c r="AY188" s="17" t="s">
        <v>163</v>
      </c>
      <c r="BE188" s="142">
        <f>IF(O188="základní",K188,0)</f>
        <v>0</v>
      </c>
      <c r="BF188" s="142">
        <f>IF(O188="snížená",K188,0)</f>
        <v>0</v>
      </c>
      <c r="BG188" s="142">
        <f>IF(O188="zákl. přenesená",K188,0)</f>
        <v>0</v>
      </c>
      <c r="BH188" s="142">
        <f>IF(O188="sníž. přenesená",K188,0)</f>
        <v>0</v>
      </c>
      <c r="BI188" s="142">
        <f>IF(O188="nulová",K188,0)</f>
        <v>0</v>
      </c>
      <c r="BJ188" s="17" t="s">
        <v>171</v>
      </c>
      <c r="BK188" s="142">
        <f>ROUND(P188*H188,2)</f>
        <v>0</v>
      </c>
      <c r="BL188" s="17" t="s">
        <v>313</v>
      </c>
      <c r="BM188" s="141" t="s">
        <v>3013</v>
      </c>
    </row>
    <row r="189" spans="2:47" s="1" customFormat="1" ht="11.25">
      <c r="B189" s="32"/>
      <c r="D189" s="143" t="s">
        <v>173</v>
      </c>
      <c r="F189" s="144" t="s">
        <v>3014</v>
      </c>
      <c r="I189" s="145"/>
      <c r="J189" s="145"/>
      <c r="M189" s="32"/>
      <c r="N189" s="146"/>
      <c r="X189" s="53"/>
      <c r="AT189" s="17" t="s">
        <v>173</v>
      </c>
      <c r="AU189" s="17" t="s">
        <v>171</v>
      </c>
    </row>
    <row r="190" spans="2:51" s="12" customFormat="1" ht="11.25">
      <c r="B190" s="150"/>
      <c r="D190" s="151" t="s">
        <v>217</v>
      </c>
      <c r="E190" s="152" t="s">
        <v>22</v>
      </c>
      <c r="F190" s="153" t="s">
        <v>2947</v>
      </c>
      <c r="H190" s="152" t="s">
        <v>22</v>
      </c>
      <c r="I190" s="154"/>
      <c r="J190" s="154"/>
      <c r="M190" s="150"/>
      <c r="N190" s="155"/>
      <c r="X190" s="156"/>
      <c r="AT190" s="152" t="s">
        <v>217</v>
      </c>
      <c r="AU190" s="152" t="s">
        <v>171</v>
      </c>
      <c r="AV190" s="12" t="s">
        <v>85</v>
      </c>
      <c r="AW190" s="12" t="s">
        <v>5</v>
      </c>
      <c r="AX190" s="12" t="s">
        <v>78</v>
      </c>
      <c r="AY190" s="152" t="s">
        <v>163</v>
      </c>
    </row>
    <row r="191" spans="2:51" s="13" customFormat="1" ht="11.25">
      <c r="B191" s="157"/>
      <c r="D191" s="151" t="s">
        <v>217</v>
      </c>
      <c r="E191" s="158" t="s">
        <v>22</v>
      </c>
      <c r="F191" s="159" t="s">
        <v>3015</v>
      </c>
      <c r="H191" s="160">
        <v>23.814</v>
      </c>
      <c r="I191" s="161"/>
      <c r="J191" s="161"/>
      <c r="M191" s="157"/>
      <c r="N191" s="162"/>
      <c r="X191" s="163"/>
      <c r="AT191" s="158" t="s">
        <v>217</v>
      </c>
      <c r="AU191" s="158" t="s">
        <v>171</v>
      </c>
      <c r="AV191" s="13" t="s">
        <v>171</v>
      </c>
      <c r="AW191" s="13" t="s">
        <v>5</v>
      </c>
      <c r="AX191" s="13" t="s">
        <v>78</v>
      </c>
      <c r="AY191" s="158" t="s">
        <v>163</v>
      </c>
    </row>
    <row r="192" spans="2:51" s="13" customFormat="1" ht="11.25">
      <c r="B192" s="157"/>
      <c r="D192" s="151" t="s">
        <v>217</v>
      </c>
      <c r="E192" s="158" t="s">
        <v>22</v>
      </c>
      <c r="F192" s="159" t="s">
        <v>2949</v>
      </c>
      <c r="H192" s="160">
        <v>0.965</v>
      </c>
      <c r="I192" s="161"/>
      <c r="J192" s="161"/>
      <c r="M192" s="157"/>
      <c r="N192" s="162"/>
      <c r="X192" s="163"/>
      <c r="AT192" s="158" t="s">
        <v>217</v>
      </c>
      <c r="AU192" s="158" t="s">
        <v>171</v>
      </c>
      <c r="AV192" s="13" t="s">
        <v>171</v>
      </c>
      <c r="AW192" s="13" t="s">
        <v>5</v>
      </c>
      <c r="AX192" s="13" t="s">
        <v>78</v>
      </c>
      <c r="AY192" s="158" t="s">
        <v>163</v>
      </c>
    </row>
    <row r="193" spans="2:51" s="12" customFormat="1" ht="11.25">
      <c r="B193" s="150"/>
      <c r="D193" s="151" t="s">
        <v>217</v>
      </c>
      <c r="E193" s="152" t="s">
        <v>22</v>
      </c>
      <c r="F193" s="153" t="s">
        <v>2950</v>
      </c>
      <c r="H193" s="152" t="s">
        <v>22</v>
      </c>
      <c r="I193" s="154"/>
      <c r="J193" s="154"/>
      <c r="M193" s="150"/>
      <c r="N193" s="155"/>
      <c r="X193" s="156"/>
      <c r="AT193" s="152" t="s">
        <v>217</v>
      </c>
      <c r="AU193" s="152" t="s">
        <v>171</v>
      </c>
      <c r="AV193" s="12" t="s">
        <v>85</v>
      </c>
      <c r="AW193" s="12" t="s">
        <v>5</v>
      </c>
      <c r="AX193" s="12" t="s">
        <v>78</v>
      </c>
      <c r="AY193" s="152" t="s">
        <v>163</v>
      </c>
    </row>
    <row r="194" spans="2:51" s="13" customFormat="1" ht="11.25">
      <c r="B194" s="157"/>
      <c r="D194" s="151" t="s">
        <v>217</v>
      </c>
      <c r="E194" s="158" t="s">
        <v>22</v>
      </c>
      <c r="F194" s="159" t="s">
        <v>3016</v>
      </c>
      <c r="H194" s="160">
        <v>34.694</v>
      </c>
      <c r="I194" s="161"/>
      <c r="J194" s="161"/>
      <c r="M194" s="157"/>
      <c r="N194" s="162"/>
      <c r="X194" s="163"/>
      <c r="AT194" s="158" t="s">
        <v>217</v>
      </c>
      <c r="AU194" s="158" t="s">
        <v>171</v>
      </c>
      <c r="AV194" s="13" t="s">
        <v>171</v>
      </c>
      <c r="AW194" s="13" t="s">
        <v>5</v>
      </c>
      <c r="AX194" s="13" t="s">
        <v>78</v>
      </c>
      <c r="AY194" s="158" t="s">
        <v>163</v>
      </c>
    </row>
    <row r="195" spans="2:51" s="13" customFormat="1" ht="11.25">
      <c r="B195" s="157"/>
      <c r="D195" s="151" t="s">
        <v>217</v>
      </c>
      <c r="E195" s="158" t="s">
        <v>22</v>
      </c>
      <c r="F195" s="159" t="s">
        <v>2952</v>
      </c>
      <c r="H195" s="160">
        <v>0.392</v>
      </c>
      <c r="I195" s="161"/>
      <c r="J195" s="161"/>
      <c r="M195" s="157"/>
      <c r="N195" s="162"/>
      <c r="X195" s="163"/>
      <c r="AT195" s="158" t="s">
        <v>217</v>
      </c>
      <c r="AU195" s="158" t="s">
        <v>171</v>
      </c>
      <c r="AV195" s="13" t="s">
        <v>171</v>
      </c>
      <c r="AW195" s="13" t="s">
        <v>5</v>
      </c>
      <c r="AX195" s="13" t="s">
        <v>78</v>
      </c>
      <c r="AY195" s="158" t="s">
        <v>163</v>
      </c>
    </row>
    <row r="196" spans="2:51" s="12" customFormat="1" ht="11.25">
      <c r="B196" s="150"/>
      <c r="D196" s="151" t="s">
        <v>217</v>
      </c>
      <c r="E196" s="152" t="s">
        <v>22</v>
      </c>
      <c r="F196" s="153" t="s">
        <v>2953</v>
      </c>
      <c r="H196" s="152" t="s">
        <v>22</v>
      </c>
      <c r="I196" s="154"/>
      <c r="J196" s="154"/>
      <c r="M196" s="150"/>
      <c r="N196" s="155"/>
      <c r="X196" s="156"/>
      <c r="AT196" s="152" t="s">
        <v>217</v>
      </c>
      <c r="AU196" s="152" t="s">
        <v>171</v>
      </c>
      <c r="AV196" s="12" t="s">
        <v>85</v>
      </c>
      <c r="AW196" s="12" t="s">
        <v>5</v>
      </c>
      <c r="AX196" s="12" t="s">
        <v>78</v>
      </c>
      <c r="AY196" s="152" t="s">
        <v>163</v>
      </c>
    </row>
    <row r="197" spans="2:51" s="13" customFormat="1" ht="11.25">
      <c r="B197" s="157"/>
      <c r="D197" s="151" t="s">
        <v>217</v>
      </c>
      <c r="E197" s="158" t="s">
        <v>22</v>
      </c>
      <c r="F197" s="159" t="s">
        <v>2954</v>
      </c>
      <c r="H197" s="160">
        <v>-22.211</v>
      </c>
      <c r="I197" s="161"/>
      <c r="J197" s="161"/>
      <c r="M197" s="157"/>
      <c r="N197" s="162"/>
      <c r="X197" s="163"/>
      <c r="AT197" s="158" t="s">
        <v>217</v>
      </c>
      <c r="AU197" s="158" t="s">
        <v>171</v>
      </c>
      <c r="AV197" s="13" t="s">
        <v>171</v>
      </c>
      <c r="AW197" s="13" t="s">
        <v>5</v>
      </c>
      <c r="AX197" s="13" t="s">
        <v>78</v>
      </c>
      <c r="AY197" s="158" t="s">
        <v>163</v>
      </c>
    </row>
    <row r="198" spans="2:51" s="14" customFormat="1" ht="11.25">
      <c r="B198" s="164"/>
      <c r="D198" s="151" t="s">
        <v>217</v>
      </c>
      <c r="E198" s="165" t="s">
        <v>22</v>
      </c>
      <c r="F198" s="166" t="s">
        <v>220</v>
      </c>
      <c r="H198" s="167">
        <v>37.654</v>
      </c>
      <c r="I198" s="168"/>
      <c r="J198" s="168"/>
      <c r="M198" s="164"/>
      <c r="N198" s="169"/>
      <c r="X198" s="170"/>
      <c r="AT198" s="165" t="s">
        <v>217</v>
      </c>
      <c r="AU198" s="165" t="s">
        <v>171</v>
      </c>
      <c r="AV198" s="14" t="s">
        <v>189</v>
      </c>
      <c r="AW198" s="14" t="s">
        <v>5</v>
      </c>
      <c r="AX198" s="14" t="s">
        <v>85</v>
      </c>
      <c r="AY198" s="165" t="s">
        <v>163</v>
      </c>
    </row>
    <row r="199" spans="2:65" s="1" customFormat="1" ht="24.2" customHeight="1">
      <c r="B199" s="32"/>
      <c r="C199" s="129" t="s">
        <v>301</v>
      </c>
      <c r="D199" s="129" t="s">
        <v>166</v>
      </c>
      <c r="E199" s="130" t="s">
        <v>3017</v>
      </c>
      <c r="F199" s="131" t="s">
        <v>3018</v>
      </c>
      <c r="G199" s="132" t="s">
        <v>214</v>
      </c>
      <c r="H199" s="133">
        <v>37.654</v>
      </c>
      <c r="I199" s="134"/>
      <c r="J199" s="134"/>
      <c r="K199" s="135">
        <f>ROUND(P199*H199,2)</f>
        <v>0</v>
      </c>
      <c r="L199" s="131" t="s">
        <v>169</v>
      </c>
      <c r="M199" s="32"/>
      <c r="N199" s="136" t="s">
        <v>22</v>
      </c>
      <c r="O199" s="137" t="s">
        <v>48</v>
      </c>
      <c r="P199" s="138">
        <f>I199+J199</f>
        <v>0</v>
      </c>
      <c r="Q199" s="138">
        <f>ROUND(I199*H199,2)</f>
        <v>0</v>
      </c>
      <c r="R199" s="138">
        <f>ROUND(J199*H199,2)</f>
        <v>0</v>
      </c>
      <c r="T199" s="139">
        <f>S199*H199</f>
        <v>0</v>
      </c>
      <c r="U199" s="139">
        <v>0</v>
      </c>
      <c r="V199" s="139">
        <f>U199*H199</f>
        <v>0</v>
      </c>
      <c r="W199" s="139">
        <v>0</v>
      </c>
      <c r="X199" s="140">
        <f>W199*H199</f>
        <v>0</v>
      </c>
      <c r="AR199" s="141" t="s">
        <v>313</v>
      </c>
      <c r="AT199" s="141" t="s">
        <v>166</v>
      </c>
      <c r="AU199" s="141" t="s">
        <v>171</v>
      </c>
      <c r="AY199" s="17" t="s">
        <v>163</v>
      </c>
      <c r="BE199" s="142">
        <f>IF(O199="základní",K199,0)</f>
        <v>0</v>
      </c>
      <c r="BF199" s="142">
        <f>IF(O199="snížená",K199,0)</f>
        <v>0</v>
      </c>
      <c r="BG199" s="142">
        <f>IF(O199="zákl. přenesená",K199,0)</f>
        <v>0</v>
      </c>
      <c r="BH199" s="142">
        <f>IF(O199="sníž. přenesená",K199,0)</f>
        <v>0</v>
      </c>
      <c r="BI199" s="142">
        <f>IF(O199="nulová",K199,0)</f>
        <v>0</v>
      </c>
      <c r="BJ199" s="17" t="s">
        <v>171</v>
      </c>
      <c r="BK199" s="142">
        <f>ROUND(P199*H199,2)</f>
        <v>0</v>
      </c>
      <c r="BL199" s="17" t="s">
        <v>313</v>
      </c>
      <c r="BM199" s="141" t="s">
        <v>3019</v>
      </c>
    </row>
    <row r="200" spans="2:47" s="1" customFormat="1" ht="11.25">
      <c r="B200" s="32"/>
      <c r="D200" s="143" t="s">
        <v>173</v>
      </c>
      <c r="F200" s="144" t="s">
        <v>3020</v>
      </c>
      <c r="I200" s="145"/>
      <c r="J200" s="145"/>
      <c r="M200" s="32"/>
      <c r="N200" s="146"/>
      <c r="X200" s="53"/>
      <c r="AT200" s="17" t="s">
        <v>173</v>
      </c>
      <c r="AU200" s="17" t="s">
        <v>171</v>
      </c>
    </row>
    <row r="201" spans="2:51" s="12" customFormat="1" ht="11.25">
      <c r="B201" s="150"/>
      <c r="D201" s="151" t="s">
        <v>217</v>
      </c>
      <c r="E201" s="152" t="s">
        <v>22</v>
      </c>
      <c r="F201" s="153" t="s">
        <v>3021</v>
      </c>
      <c r="H201" s="152" t="s">
        <v>22</v>
      </c>
      <c r="I201" s="154"/>
      <c r="J201" s="154"/>
      <c r="M201" s="150"/>
      <c r="N201" s="155"/>
      <c r="X201" s="156"/>
      <c r="AT201" s="152" t="s">
        <v>217</v>
      </c>
      <c r="AU201" s="152" t="s">
        <v>171</v>
      </c>
      <c r="AV201" s="12" t="s">
        <v>85</v>
      </c>
      <c r="AW201" s="12" t="s">
        <v>5</v>
      </c>
      <c r="AX201" s="12" t="s">
        <v>78</v>
      </c>
      <c r="AY201" s="152" t="s">
        <v>163</v>
      </c>
    </row>
    <row r="202" spans="2:51" s="13" customFormat="1" ht="11.25">
      <c r="B202" s="157"/>
      <c r="D202" s="151" t="s">
        <v>217</v>
      </c>
      <c r="E202" s="158" t="s">
        <v>22</v>
      </c>
      <c r="F202" s="159" t="s">
        <v>3022</v>
      </c>
      <c r="H202" s="160">
        <v>37.654</v>
      </c>
      <c r="I202" s="161"/>
      <c r="J202" s="161"/>
      <c r="M202" s="157"/>
      <c r="N202" s="162"/>
      <c r="X202" s="163"/>
      <c r="AT202" s="158" t="s">
        <v>217</v>
      </c>
      <c r="AU202" s="158" t="s">
        <v>171</v>
      </c>
      <c r="AV202" s="13" t="s">
        <v>171</v>
      </c>
      <c r="AW202" s="13" t="s">
        <v>5</v>
      </c>
      <c r="AX202" s="13" t="s">
        <v>78</v>
      </c>
      <c r="AY202" s="158" t="s">
        <v>163</v>
      </c>
    </row>
    <row r="203" spans="2:51" s="14" customFormat="1" ht="11.25">
      <c r="B203" s="164"/>
      <c r="D203" s="151" t="s">
        <v>217</v>
      </c>
      <c r="E203" s="165" t="s">
        <v>22</v>
      </c>
      <c r="F203" s="166" t="s">
        <v>220</v>
      </c>
      <c r="H203" s="167">
        <v>37.654</v>
      </c>
      <c r="I203" s="168"/>
      <c r="J203" s="168"/>
      <c r="M203" s="164"/>
      <c r="N203" s="171"/>
      <c r="O203" s="172"/>
      <c r="P203" s="172"/>
      <c r="Q203" s="172"/>
      <c r="R203" s="172"/>
      <c r="S203" s="172"/>
      <c r="T203" s="172"/>
      <c r="U203" s="172"/>
      <c r="V203" s="172"/>
      <c r="W203" s="172"/>
      <c r="X203" s="173"/>
      <c r="AT203" s="165" t="s">
        <v>217</v>
      </c>
      <c r="AU203" s="165" t="s">
        <v>171</v>
      </c>
      <c r="AV203" s="14" t="s">
        <v>189</v>
      </c>
      <c r="AW203" s="14" t="s">
        <v>5</v>
      </c>
      <c r="AX203" s="14" t="s">
        <v>85</v>
      </c>
      <c r="AY203" s="165" t="s">
        <v>163</v>
      </c>
    </row>
    <row r="204" spans="2:13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32"/>
    </row>
  </sheetData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hyperlinks>
    <hyperlink ref="F97" r:id="rId1" display="https://podminky.urs.cz/item/CS_URS_2023_02/978013141"/>
    <hyperlink ref="F111" r:id="rId2" display="https://podminky.urs.cz/item/CS_URS_2023_02/997013212"/>
    <hyperlink ref="F113" r:id="rId3" display="https://podminky.urs.cz/item/CS_URS_2023_02/997013501"/>
    <hyperlink ref="F115" r:id="rId4" display="https://podminky.urs.cz/item/CS_URS_2023_02/997013509"/>
    <hyperlink ref="F119" r:id="rId5" display="https://podminky.urs.cz/item/CS_URS_2023_02/997013609"/>
    <hyperlink ref="F125" r:id="rId6" display="https://podminky.urs.cz/item/CS_URS_2023_02/725240811"/>
    <hyperlink ref="F131" r:id="rId7" display="https://podminky.urs.cz/item/CS_URS_2023_02/763131821"/>
    <hyperlink ref="F139" r:id="rId8" display="https://podminky.urs.cz/item/CS_URS_2023_02/766441811"/>
    <hyperlink ref="F146" r:id="rId9" display="https://podminky.urs.cz/item/CS_URS_2023_02/766691914"/>
    <hyperlink ref="F152" r:id="rId10" display="https://podminky.urs.cz/item/CS_URS_2023_02/771471810"/>
    <hyperlink ref="F157" r:id="rId11" display="https://podminky.urs.cz/item/CS_URS_2023_02/771571810"/>
    <hyperlink ref="F165" r:id="rId12" display="https://podminky.urs.cz/item/CS_URS_2023_02/775411810"/>
    <hyperlink ref="F170" r:id="rId13" display="https://podminky.urs.cz/item/CS_URS_2023_02/775541821"/>
    <hyperlink ref="F176" r:id="rId14" display="https://podminky.urs.cz/item/CS_URS_2023_02/781471810"/>
    <hyperlink ref="F183" r:id="rId15" display="https://podminky.urs.cz/item/CS_URS_2023_02/783306811"/>
    <hyperlink ref="F189" r:id="rId16" display="https://podminky.urs.cz/item/CS_URS_2023_02/784121001"/>
    <hyperlink ref="F200" r:id="rId17" display="https://podminky.urs.cz/item/CS_URS_2023_02/78412101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3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117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3023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ROUND(K93,2)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ROUND((SUM(BE93:BE383)),2)</f>
        <v>0</v>
      </c>
      <c r="I35" s="89">
        <v>0.21</v>
      </c>
      <c r="K35" s="87">
        <f>ROUND(((SUM(BE93:BE383))*I35),2)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ROUND((SUM(BF93:BF383)),2)</f>
        <v>0</v>
      </c>
      <c r="I36" s="89">
        <v>0.15</v>
      </c>
      <c r="K36" s="87">
        <f>ROUND(((SUM(BF93:BF383))*I36),2)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ROUND((SUM(BG93:BG383)),2)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ROUND((SUM(BH93:BH383)),2)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ROUND((SUM(BI93:BI383)),2)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2023-23-11 - ETAPA II STAVEBNÍ PRÁCE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Q93</f>
        <v>0</v>
      </c>
      <c r="J61" s="63">
        <f t="shared" si="0"/>
        <v>0</v>
      </c>
      <c r="K61" s="63">
        <f>K93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195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K94</f>
        <v>0</v>
      </c>
      <c r="M62" s="99"/>
    </row>
    <row r="63" spans="2:13" s="9" customFormat="1" ht="19.9" customHeight="1">
      <c r="B63" s="103"/>
      <c r="D63" s="104" t="s">
        <v>691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K95</f>
        <v>0</v>
      </c>
      <c r="M63" s="103"/>
    </row>
    <row r="64" spans="2:13" s="9" customFormat="1" ht="19.9" customHeight="1">
      <c r="B64" s="103"/>
      <c r="D64" s="104" t="s">
        <v>197</v>
      </c>
      <c r="E64" s="105"/>
      <c r="F64" s="105"/>
      <c r="G64" s="105"/>
      <c r="H64" s="105"/>
      <c r="I64" s="106">
        <f>Q143</f>
        <v>0</v>
      </c>
      <c r="J64" s="106">
        <f>R143</f>
        <v>0</v>
      </c>
      <c r="K64" s="106">
        <f>K143</f>
        <v>0</v>
      </c>
      <c r="M64" s="103"/>
    </row>
    <row r="65" spans="2:13" s="9" customFormat="1" ht="19.9" customHeight="1">
      <c r="B65" s="103"/>
      <c r="D65" s="104" t="s">
        <v>692</v>
      </c>
      <c r="E65" s="105"/>
      <c r="F65" s="105"/>
      <c r="G65" s="105"/>
      <c r="H65" s="105"/>
      <c r="I65" s="106">
        <f>Q157</f>
        <v>0</v>
      </c>
      <c r="J65" s="106">
        <f>R157</f>
        <v>0</v>
      </c>
      <c r="K65" s="106">
        <f>K157</f>
        <v>0</v>
      </c>
      <c r="M65" s="103"/>
    </row>
    <row r="66" spans="2:13" s="8" customFormat="1" ht="24.95" customHeight="1">
      <c r="B66" s="99"/>
      <c r="D66" s="100" t="s">
        <v>199</v>
      </c>
      <c r="E66" s="101"/>
      <c r="F66" s="101"/>
      <c r="G66" s="101"/>
      <c r="H66" s="101"/>
      <c r="I66" s="102">
        <f>Q160</f>
        <v>0</v>
      </c>
      <c r="J66" s="102">
        <f>R160</f>
        <v>0</v>
      </c>
      <c r="K66" s="102">
        <f>K160</f>
        <v>0</v>
      </c>
      <c r="M66" s="99"/>
    </row>
    <row r="67" spans="2:13" s="9" customFormat="1" ht="19.9" customHeight="1">
      <c r="B67" s="103"/>
      <c r="D67" s="104" t="s">
        <v>693</v>
      </c>
      <c r="E67" s="105"/>
      <c r="F67" s="105"/>
      <c r="G67" s="105"/>
      <c r="H67" s="105"/>
      <c r="I67" s="106">
        <f>Q161</f>
        <v>0</v>
      </c>
      <c r="J67" s="106">
        <f>R161</f>
        <v>0</v>
      </c>
      <c r="K67" s="106">
        <f>K161</f>
        <v>0</v>
      </c>
      <c r="M67" s="103"/>
    </row>
    <row r="68" spans="2:13" s="9" customFormat="1" ht="19.9" customHeight="1">
      <c r="B68" s="103"/>
      <c r="D68" s="104" t="s">
        <v>202</v>
      </c>
      <c r="E68" s="105"/>
      <c r="F68" s="105"/>
      <c r="G68" s="105"/>
      <c r="H68" s="105"/>
      <c r="I68" s="106">
        <f>Q172</f>
        <v>0</v>
      </c>
      <c r="J68" s="106">
        <f>R172</f>
        <v>0</v>
      </c>
      <c r="K68" s="106">
        <f>K172</f>
        <v>0</v>
      </c>
      <c r="M68" s="103"/>
    </row>
    <row r="69" spans="2:13" s="9" customFormat="1" ht="19.9" customHeight="1">
      <c r="B69" s="103"/>
      <c r="D69" s="104" t="s">
        <v>205</v>
      </c>
      <c r="E69" s="105"/>
      <c r="F69" s="105"/>
      <c r="G69" s="105"/>
      <c r="H69" s="105"/>
      <c r="I69" s="106">
        <f>Q232</f>
        <v>0</v>
      </c>
      <c r="J69" s="106">
        <f>R232</f>
        <v>0</v>
      </c>
      <c r="K69" s="106">
        <f>K232</f>
        <v>0</v>
      </c>
      <c r="M69" s="103"/>
    </row>
    <row r="70" spans="2:13" s="9" customFormat="1" ht="19.9" customHeight="1">
      <c r="B70" s="103"/>
      <c r="D70" s="104" t="s">
        <v>207</v>
      </c>
      <c r="E70" s="105"/>
      <c r="F70" s="105"/>
      <c r="G70" s="105"/>
      <c r="H70" s="105"/>
      <c r="I70" s="106">
        <f>Q255</f>
        <v>0</v>
      </c>
      <c r="J70" s="106">
        <f>R255</f>
        <v>0</v>
      </c>
      <c r="K70" s="106">
        <f>K255</f>
        <v>0</v>
      </c>
      <c r="M70" s="103"/>
    </row>
    <row r="71" spans="2:13" s="9" customFormat="1" ht="19.9" customHeight="1">
      <c r="B71" s="103"/>
      <c r="D71" s="104" t="s">
        <v>2945</v>
      </c>
      <c r="E71" s="105"/>
      <c r="F71" s="105"/>
      <c r="G71" s="105"/>
      <c r="H71" s="105"/>
      <c r="I71" s="106">
        <f>Q290</f>
        <v>0</v>
      </c>
      <c r="J71" s="106">
        <f>R290</f>
        <v>0</v>
      </c>
      <c r="K71" s="106">
        <f>K290</f>
        <v>0</v>
      </c>
      <c r="M71" s="103"/>
    </row>
    <row r="72" spans="2:13" s="9" customFormat="1" ht="19.9" customHeight="1">
      <c r="B72" s="103"/>
      <c r="D72" s="104" t="s">
        <v>696</v>
      </c>
      <c r="E72" s="105"/>
      <c r="F72" s="105"/>
      <c r="G72" s="105"/>
      <c r="H72" s="105"/>
      <c r="I72" s="106">
        <f>Q348</f>
        <v>0</v>
      </c>
      <c r="J72" s="106">
        <f>R348</f>
        <v>0</v>
      </c>
      <c r="K72" s="106">
        <f>K348</f>
        <v>0</v>
      </c>
      <c r="M72" s="103"/>
    </row>
    <row r="73" spans="2:13" s="9" customFormat="1" ht="19.9" customHeight="1">
      <c r="B73" s="103"/>
      <c r="D73" s="104" t="s">
        <v>697</v>
      </c>
      <c r="E73" s="105"/>
      <c r="F73" s="105"/>
      <c r="G73" s="105"/>
      <c r="H73" s="105"/>
      <c r="I73" s="106">
        <f>Q362</f>
        <v>0</v>
      </c>
      <c r="J73" s="106">
        <f>R362</f>
        <v>0</v>
      </c>
      <c r="K73" s="106">
        <f>K362</f>
        <v>0</v>
      </c>
      <c r="M73" s="103"/>
    </row>
    <row r="74" spans="2:13" s="1" customFormat="1" ht="21.75" customHeight="1">
      <c r="B74" s="32"/>
      <c r="M74" s="32"/>
    </row>
    <row r="75" spans="2:13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2"/>
    </row>
    <row r="79" spans="2:13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32"/>
    </row>
    <row r="80" spans="2:13" s="1" customFormat="1" ht="24.95" customHeight="1">
      <c r="B80" s="32"/>
      <c r="C80" s="21" t="s">
        <v>143</v>
      </c>
      <c r="M80" s="32"/>
    </row>
    <row r="81" spans="2:13" s="1" customFormat="1" ht="6.95" customHeight="1">
      <c r="B81" s="32"/>
      <c r="M81" s="32"/>
    </row>
    <row r="82" spans="2:13" s="1" customFormat="1" ht="12" customHeight="1">
      <c r="B82" s="32"/>
      <c r="C82" s="27" t="s">
        <v>17</v>
      </c>
      <c r="M82" s="32"/>
    </row>
    <row r="83" spans="2:13" s="1" customFormat="1" ht="26.25" customHeight="1">
      <c r="B83" s="32"/>
      <c r="E83" s="236" t="str">
        <f>E7</f>
        <v>PŘÍSTAVBA VÝTAHU SE STAVEBNÍMI ÚPRAVYMI PAVILONŮ 5 A 6, UL. VÁCLAVKOVA 950, MLADÁ BOLESLAV</v>
      </c>
      <c r="F83" s="237"/>
      <c r="G83" s="237"/>
      <c r="H83" s="237"/>
      <c r="M83" s="32"/>
    </row>
    <row r="84" spans="2:13" s="1" customFormat="1" ht="12" customHeight="1">
      <c r="B84" s="32"/>
      <c r="C84" s="27" t="s">
        <v>128</v>
      </c>
      <c r="M84" s="32"/>
    </row>
    <row r="85" spans="2:13" s="1" customFormat="1" ht="16.5" customHeight="1">
      <c r="B85" s="32"/>
      <c r="E85" s="203" t="str">
        <f>E9</f>
        <v>2023-23-11 - ETAPA II STAVEBNÍ PRÁCE</v>
      </c>
      <c r="F85" s="238"/>
      <c r="G85" s="238"/>
      <c r="H85" s="238"/>
      <c r="M85" s="32"/>
    </row>
    <row r="86" spans="2:13" s="1" customFormat="1" ht="6.95" customHeight="1">
      <c r="B86" s="32"/>
      <c r="M86" s="32"/>
    </row>
    <row r="87" spans="2:13" s="1" customFormat="1" ht="12" customHeight="1">
      <c r="B87" s="32"/>
      <c r="C87" s="27" t="s">
        <v>23</v>
      </c>
      <c r="F87" s="25" t="str">
        <f>F12</f>
        <v>Mladá Boleslav</v>
      </c>
      <c r="I87" s="27" t="s">
        <v>25</v>
      </c>
      <c r="J87" s="49" t="str">
        <f>IF(J12="","",J12)</f>
        <v>28. 8. 2023</v>
      </c>
      <c r="M87" s="32"/>
    </row>
    <row r="88" spans="2:13" s="1" customFormat="1" ht="6.95" customHeight="1">
      <c r="B88" s="32"/>
      <c r="M88" s="32"/>
    </row>
    <row r="89" spans="2:13" s="1" customFormat="1" ht="15.2" customHeight="1">
      <c r="B89" s="32"/>
      <c r="C89" s="27" t="s">
        <v>27</v>
      </c>
      <c r="F89" s="25" t="str">
        <f>E15</f>
        <v>CENTRUM 83, poskytovatel sociálních služeb</v>
      </c>
      <c r="I89" s="27" t="s">
        <v>34</v>
      </c>
      <c r="J89" s="30" t="str">
        <f>E21</f>
        <v>Arch.Zdeněk Kadlec</v>
      </c>
      <c r="M89" s="32"/>
    </row>
    <row r="90" spans="2:13" s="1" customFormat="1" ht="15.2" customHeight="1">
      <c r="B90" s="32"/>
      <c r="C90" s="27" t="s">
        <v>32</v>
      </c>
      <c r="F90" s="25" t="str">
        <f>IF(E18="","",E18)</f>
        <v>Vyplň údaj</v>
      </c>
      <c r="I90" s="27" t="s">
        <v>36</v>
      </c>
      <c r="J90" s="30" t="str">
        <f>E24</f>
        <v>Petr Navrátil</v>
      </c>
      <c r="M90" s="32"/>
    </row>
    <row r="91" spans="2:13" s="1" customFormat="1" ht="10.35" customHeight="1">
      <c r="B91" s="32"/>
      <c r="M91" s="32"/>
    </row>
    <row r="92" spans="2:24" s="10" customFormat="1" ht="29.25" customHeight="1">
      <c r="B92" s="107"/>
      <c r="C92" s="108" t="s">
        <v>144</v>
      </c>
      <c r="D92" s="109" t="s">
        <v>61</v>
      </c>
      <c r="E92" s="109" t="s">
        <v>57</v>
      </c>
      <c r="F92" s="109" t="s">
        <v>58</v>
      </c>
      <c r="G92" s="109" t="s">
        <v>145</v>
      </c>
      <c r="H92" s="109" t="s">
        <v>146</v>
      </c>
      <c r="I92" s="109" t="s">
        <v>147</v>
      </c>
      <c r="J92" s="109" t="s">
        <v>148</v>
      </c>
      <c r="K92" s="109" t="s">
        <v>136</v>
      </c>
      <c r="L92" s="110" t="s">
        <v>149</v>
      </c>
      <c r="M92" s="107"/>
      <c r="N92" s="56" t="s">
        <v>22</v>
      </c>
      <c r="O92" s="57" t="s">
        <v>46</v>
      </c>
      <c r="P92" s="57" t="s">
        <v>150</v>
      </c>
      <c r="Q92" s="57" t="s">
        <v>151</v>
      </c>
      <c r="R92" s="57" t="s">
        <v>152</v>
      </c>
      <c r="S92" s="57" t="s">
        <v>153</v>
      </c>
      <c r="T92" s="57" t="s">
        <v>154</v>
      </c>
      <c r="U92" s="57" t="s">
        <v>155</v>
      </c>
      <c r="V92" s="57" t="s">
        <v>156</v>
      </c>
      <c r="W92" s="57" t="s">
        <v>157</v>
      </c>
      <c r="X92" s="58" t="s">
        <v>158</v>
      </c>
    </row>
    <row r="93" spans="2:63" s="1" customFormat="1" ht="22.9" customHeight="1">
      <c r="B93" s="32"/>
      <c r="C93" s="61" t="s">
        <v>159</v>
      </c>
      <c r="K93" s="111">
        <f>BK93</f>
        <v>0</v>
      </c>
      <c r="M93" s="32"/>
      <c r="N93" s="59"/>
      <c r="O93" s="50"/>
      <c r="P93" s="50"/>
      <c r="Q93" s="112">
        <f>Q94+Q160</f>
        <v>0</v>
      </c>
      <c r="R93" s="112">
        <f>R94+R160</f>
        <v>0</v>
      </c>
      <c r="S93" s="50"/>
      <c r="T93" s="113">
        <f>T94+T160</f>
        <v>0</v>
      </c>
      <c r="U93" s="50"/>
      <c r="V93" s="113">
        <f>V94+V160</f>
        <v>8.1743904836908</v>
      </c>
      <c r="W93" s="50"/>
      <c r="X93" s="114">
        <f>X94+X160</f>
        <v>0</v>
      </c>
      <c r="AT93" s="17" t="s">
        <v>77</v>
      </c>
      <c r="AU93" s="17" t="s">
        <v>137</v>
      </c>
      <c r="BK93" s="115">
        <f>BK94+BK160</f>
        <v>0</v>
      </c>
    </row>
    <row r="94" spans="2:63" s="11" customFormat="1" ht="25.9" customHeight="1">
      <c r="B94" s="116"/>
      <c r="D94" s="117" t="s">
        <v>77</v>
      </c>
      <c r="E94" s="118" t="s">
        <v>209</v>
      </c>
      <c r="F94" s="118" t="s">
        <v>210</v>
      </c>
      <c r="I94" s="119"/>
      <c r="J94" s="119"/>
      <c r="K94" s="120">
        <f>BK94</f>
        <v>0</v>
      </c>
      <c r="M94" s="116"/>
      <c r="N94" s="121"/>
      <c r="Q94" s="122">
        <f>Q95+Q143+Q157</f>
        <v>0</v>
      </c>
      <c r="R94" s="122">
        <f>R95+R143+R157</f>
        <v>0</v>
      </c>
      <c r="T94" s="123">
        <f>T95+T143+T157</f>
        <v>0</v>
      </c>
      <c r="V94" s="123">
        <f>V95+V143+V157</f>
        <v>2.49783774</v>
      </c>
      <c r="X94" s="124">
        <f>X95+X143+X157</f>
        <v>0</v>
      </c>
      <c r="AR94" s="117" t="s">
        <v>85</v>
      </c>
      <c r="AT94" s="125" t="s">
        <v>77</v>
      </c>
      <c r="AU94" s="125" t="s">
        <v>78</v>
      </c>
      <c r="AY94" s="117" t="s">
        <v>163</v>
      </c>
      <c r="BK94" s="126">
        <f>BK95+BK143+BK157</f>
        <v>0</v>
      </c>
    </row>
    <row r="95" spans="2:63" s="11" customFormat="1" ht="22.9" customHeight="1">
      <c r="B95" s="116"/>
      <c r="D95" s="117" t="s">
        <v>77</v>
      </c>
      <c r="E95" s="127" t="s">
        <v>242</v>
      </c>
      <c r="F95" s="127" t="s">
        <v>1028</v>
      </c>
      <c r="I95" s="119"/>
      <c r="J95" s="119"/>
      <c r="K95" s="128">
        <f>BK95</f>
        <v>0</v>
      </c>
      <c r="M95" s="116"/>
      <c r="N95" s="121"/>
      <c r="Q95" s="122">
        <f>SUM(Q96:Q142)</f>
        <v>0</v>
      </c>
      <c r="R95" s="122">
        <f>SUM(R96:R142)</f>
        <v>0</v>
      </c>
      <c r="T95" s="123">
        <f>SUM(T96:T142)</f>
        <v>0</v>
      </c>
      <c r="V95" s="123">
        <f>SUM(V96:V142)</f>
        <v>2.48408814</v>
      </c>
      <c r="X95" s="124">
        <f>SUM(X96:X142)</f>
        <v>0</v>
      </c>
      <c r="AR95" s="117" t="s">
        <v>85</v>
      </c>
      <c r="AT95" s="125" t="s">
        <v>77</v>
      </c>
      <c r="AU95" s="125" t="s">
        <v>85</v>
      </c>
      <c r="AY95" s="117" t="s">
        <v>163</v>
      </c>
      <c r="BK95" s="126">
        <f>SUM(BK96:BK142)</f>
        <v>0</v>
      </c>
    </row>
    <row r="96" spans="2:65" s="1" customFormat="1" ht="37.9" customHeight="1">
      <c r="B96" s="32"/>
      <c r="C96" s="129" t="s">
        <v>162</v>
      </c>
      <c r="D96" s="129" t="s">
        <v>166</v>
      </c>
      <c r="E96" s="130" t="s">
        <v>3024</v>
      </c>
      <c r="F96" s="131" t="s">
        <v>3025</v>
      </c>
      <c r="G96" s="132" t="s">
        <v>214</v>
      </c>
      <c r="H96" s="133">
        <v>35.352</v>
      </c>
      <c r="I96" s="134"/>
      <c r="J96" s="134"/>
      <c r="K96" s="135">
        <f>ROUND(P96*H96,2)</f>
        <v>0</v>
      </c>
      <c r="L96" s="131" t="s">
        <v>169</v>
      </c>
      <c r="M96" s="32"/>
      <c r="N96" s="136" t="s">
        <v>22</v>
      </c>
      <c r="O96" s="137" t="s">
        <v>48</v>
      </c>
      <c r="P96" s="138">
        <f>I96+J96</f>
        <v>0</v>
      </c>
      <c r="Q96" s="138">
        <f>ROUND(I96*H96,2)</f>
        <v>0</v>
      </c>
      <c r="R96" s="138">
        <f>ROUND(J96*H96,2)</f>
        <v>0</v>
      </c>
      <c r="T96" s="139">
        <f>S96*H96</f>
        <v>0</v>
      </c>
      <c r="U96" s="139">
        <v>0.0156</v>
      </c>
      <c r="V96" s="139">
        <f>U96*H96</f>
        <v>0.5514912</v>
      </c>
      <c r="W96" s="139">
        <v>0</v>
      </c>
      <c r="X96" s="140">
        <f>W96*H96</f>
        <v>0</v>
      </c>
      <c r="AR96" s="141" t="s">
        <v>189</v>
      </c>
      <c r="AT96" s="141" t="s">
        <v>166</v>
      </c>
      <c r="AU96" s="141" t="s">
        <v>171</v>
      </c>
      <c r="AY96" s="17" t="s">
        <v>163</v>
      </c>
      <c r="BE96" s="142">
        <f>IF(O96="základní",K96,0)</f>
        <v>0</v>
      </c>
      <c r="BF96" s="142">
        <f>IF(O96="snížená",K96,0)</f>
        <v>0</v>
      </c>
      <c r="BG96" s="142">
        <f>IF(O96="zákl. přenesená",K96,0)</f>
        <v>0</v>
      </c>
      <c r="BH96" s="142">
        <f>IF(O96="sníž. přenesená",K96,0)</f>
        <v>0</v>
      </c>
      <c r="BI96" s="142">
        <f>IF(O96="nulová",K96,0)</f>
        <v>0</v>
      </c>
      <c r="BJ96" s="17" t="s">
        <v>171</v>
      </c>
      <c r="BK96" s="142">
        <f>ROUND(P96*H96,2)</f>
        <v>0</v>
      </c>
      <c r="BL96" s="17" t="s">
        <v>189</v>
      </c>
      <c r="BM96" s="141" t="s">
        <v>3026</v>
      </c>
    </row>
    <row r="97" spans="2:47" s="1" customFormat="1" ht="11.25">
      <c r="B97" s="32"/>
      <c r="D97" s="143" t="s">
        <v>173</v>
      </c>
      <c r="F97" s="144" t="s">
        <v>3027</v>
      </c>
      <c r="I97" s="145"/>
      <c r="J97" s="145"/>
      <c r="M97" s="32"/>
      <c r="N97" s="146"/>
      <c r="X97" s="53"/>
      <c r="AT97" s="17" t="s">
        <v>173</v>
      </c>
      <c r="AU97" s="17" t="s">
        <v>171</v>
      </c>
    </row>
    <row r="98" spans="2:51" s="12" customFormat="1" ht="11.25">
      <c r="B98" s="150"/>
      <c r="D98" s="151" t="s">
        <v>217</v>
      </c>
      <c r="E98" s="152" t="s">
        <v>22</v>
      </c>
      <c r="F98" s="153" t="s">
        <v>2967</v>
      </c>
      <c r="H98" s="152" t="s">
        <v>22</v>
      </c>
      <c r="I98" s="154"/>
      <c r="J98" s="154"/>
      <c r="M98" s="150"/>
      <c r="N98" s="155"/>
      <c r="X98" s="156"/>
      <c r="AT98" s="152" t="s">
        <v>217</v>
      </c>
      <c r="AU98" s="152" t="s">
        <v>171</v>
      </c>
      <c r="AV98" s="12" t="s">
        <v>85</v>
      </c>
      <c r="AW98" s="12" t="s">
        <v>5</v>
      </c>
      <c r="AX98" s="12" t="s">
        <v>78</v>
      </c>
      <c r="AY98" s="152" t="s">
        <v>163</v>
      </c>
    </row>
    <row r="99" spans="2:51" s="13" customFormat="1" ht="11.25">
      <c r="B99" s="157"/>
      <c r="D99" s="151" t="s">
        <v>217</v>
      </c>
      <c r="E99" s="158" t="s">
        <v>22</v>
      </c>
      <c r="F99" s="159" t="s">
        <v>3028</v>
      </c>
      <c r="H99" s="160">
        <v>13.815</v>
      </c>
      <c r="I99" s="161"/>
      <c r="J99" s="161"/>
      <c r="M99" s="157"/>
      <c r="N99" s="162"/>
      <c r="X99" s="163"/>
      <c r="AT99" s="158" t="s">
        <v>217</v>
      </c>
      <c r="AU99" s="158" t="s">
        <v>171</v>
      </c>
      <c r="AV99" s="13" t="s">
        <v>171</v>
      </c>
      <c r="AW99" s="13" t="s">
        <v>5</v>
      </c>
      <c r="AX99" s="13" t="s">
        <v>78</v>
      </c>
      <c r="AY99" s="158" t="s">
        <v>163</v>
      </c>
    </row>
    <row r="100" spans="2:51" s="13" customFormat="1" ht="11.25">
      <c r="B100" s="157"/>
      <c r="D100" s="151" t="s">
        <v>217</v>
      </c>
      <c r="E100" s="158" t="s">
        <v>22</v>
      </c>
      <c r="F100" s="159" t="s">
        <v>3029</v>
      </c>
      <c r="H100" s="160">
        <v>6.392</v>
      </c>
      <c r="I100" s="161"/>
      <c r="J100" s="161"/>
      <c r="M100" s="157"/>
      <c r="N100" s="162"/>
      <c r="X100" s="163"/>
      <c r="AT100" s="158" t="s">
        <v>217</v>
      </c>
      <c r="AU100" s="158" t="s">
        <v>171</v>
      </c>
      <c r="AV100" s="13" t="s">
        <v>171</v>
      </c>
      <c r="AW100" s="13" t="s">
        <v>5</v>
      </c>
      <c r="AX100" s="13" t="s">
        <v>78</v>
      </c>
      <c r="AY100" s="158" t="s">
        <v>163</v>
      </c>
    </row>
    <row r="101" spans="2:51" s="12" customFormat="1" ht="11.25">
      <c r="B101" s="150"/>
      <c r="D101" s="151" t="s">
        <v>217</v>
      </c>
      <c r="E101" s="152" t="s">
        <v>22</v>
      </c>
      <c r="F101" s="153" t="s">
        <v>3030</v>
      </c>
      <c r="H101" s="152" t="s">
        <v>22</v>
      </c>
      <c r="I101" s="154"/>
      <c r="J101" s="154"/>
      <c r="M101" s="150"/>
      <c r="N101" s="155"/>
      <c r="X101" s="156"/>
      <c r="AT101" s="152" t="s">
        <v>217</v>
      </c>
      <c r="AU101" s="152" t="s">
        <v>171</v>
      </c>
      <c r="AV101" s="12" t="s">
        <v>85</v>
      </c>
      <c r="AW101" s="12" t="s">
        <v>5</v>
      </c>
      <c r="AX101" s="12" t="s">
        <v>78</v>
      </c>
      <c r="AY101" s="152" t="s">
        <v>163</v>
      </c>
    </row>
    <row r="102" spans="2:51" s="13" customFormat="1" ht="11.25">
      <c r="B102" s="157"/>
      <c r="D102" s="151" t="s">
        <v>217</v>
      </c>
      <c r="E102" s="158" t="s">
        <v>22</v>
      </c>
      <c r="F102" s="159" t="s">
        <v>3031</v>
      </c>
      <c r="H102" s="160">
        <v>15.145</v>
      </c>
      <c r="I102" s="161"/>
      <c r="J102" s="161"/>
      <c r="M102" s="157"/>
      <c r="N102" s="162"/>
      <c r="X102" s="163"/>
      <c r="AT102" s="158" t="s">
        <v>217</v>
      </c>
      <c r="AU102" s="158" t="s">
        <v>171</v>
      </c>
      <c r="AV102" s="13" t="s">
        <v>171</v>
      </c>
      <c r="AW102" s="13" t="s">
        <v>5</v>
      </c>
      <c r="AX102" s="13" t="s">
        <v>78</v>
      </c>
      <c r="AY102" s="158" t="s">
        <v>163</v>
      </c>
    </row>
    <row r="103" spans="2:51" s="14" customFormat="1" ht="11.25">
      <c r="B103" s="164"/>
      <c r="D103" s="151" t="s">
        <v>217</v>
      </c>
      <c r="E103" s="165" t="s">
        <v>22</v>
      </c>
      <c r="F103" s="166" t="s">
        <v>220</v>
      </c>
      <c r="H103" s="167">
        <v>35.352</v>
      </c>
      <c r="I103" s="168"/>
      <c r="J103" s="168"/>
      <c r="M103" s="164"/>
      <c r="N103" s="169"/>
      <c r="X103" s="170"/>
      <c r="AT103" s="165" t="s">
        <v>217</v>
      </c>
      <c r="AU103" s="165" t="s">
        <v>171</v>
      </c>
      <c r="AV103" s="14" t="s">
        <v>189</v>
      </c>
      <c r="AW103" s="14" t="s">
        <v>5</v>
      </c>
      <c r="AX103" s="14" t="s">
        <v>85</v>
      </c>
      <c r="AY103" s="165" t="s">
        <v>163</v>
      </c>
    </row>
    <row r="104" spans="2:65" s="1" customFormat="1" ht="49.15" customHeight="1">
      <c r="B104" s="32"/>
      <c r="C104" s="129" t="s">
        <v>183</v>
      </c>
      <c r="D104" s="129" t="s">
        <v>166</v>
      </c>
      <c r="E104" s="130" t="s">
        <v>3032</v>
      </c>
      <c r="F104" s="131" t="s">
        <v>3033</v>
      </c>
      <c r="G104" s="132" t="s">
        <v>214</v>
      </c>
      <c r="H104" s="133">
        <v>36.66</v>
      </c>
      <c r="I104" s="134"/>
      <c r="J104" s="134"/>
      <c r="K104" s="135">
        <f>ROUND(P104*H104,2)</f>
        <v>0</v>
      </c>
      <c r="L104" s="131" t="s">
        <v>169</v>
      </c>
      <c r="M104" s="32"/>
      <c r="N104" s="136" t="s">
        <v>22</v>
      </c>
      <c r="O104" s="137" t="s">
        <v>48</v>
      </c>
      <c r="P104" s="138">
        <f>I104+J104</f>
        <v>0</v>
      </c>
      <c r="Q104" s="138">
        <f>ROUND(I104*H104,2)</f>
        <v>0</v>
      </c>
      <c r="R104" s="138">
        <f>ROUND(J104*H104,2)</f>
        <v>0</v>
      </c>
      <c r="T104" s="139">
        <f>S104*H104</f>
        <v>0</v>
      </c>
      <c r="U104" s="139">
        <v>0.0207</v>
      </c>
      <c r="V104" s="139">
        <f>U104*H104</f>
        <v>0.7588619999999999</v>
      </c>
      <c r="W104" s="139">
        <v>0</v>
      </c>
      <c r="X104" s="140">
        <f>W104*H104</f>
        <v>0</v>
      </c>
      <c r="AR104" s="141" t="s">
        <v>189</v>
      </c>
      <c r="AT104" s="141" t="s">
        <v>166</v>
      </c>
      <c r="AU104" s="141" t="s">
        <v>171</v>
      </c>
      <c r="AY104" s="17" t="s">
        <v>163</v>
      </c>
      <c r="BE104" s="142">
        <f>IF(O104="základní",K104,0)</f>
        <v>0</v>
      </c>
      <c r="BF104" s="142">
        <f>IF(O104="snížená",K104,0)</f>
        <v>0</v>
      </c>
      <c r="BG104" s="142">
        <f>IF(O104="zákl. přenesená",K104,0)</f>
        <v>0</v>
      </c>
      <c r="BH104" s="142">
        <f>IF(O104="sníž. přenesená",K104,0)</f>
        <v>0</v>
      </c>
      <c r="BI104" s="142">
        <f>IF(O104="nulová",K104,0)</f>
        <v>0</v>
      </c>
      <c r="BJ104" s="17" t="s">
        <v>171</v>
      </c>
      <c r="BK104" s="142">
        <f>ROUND(P104*H104,2)</f>
        <v>0</v>
      </c>
      <c r="BL104" s="17" t="s">
        <v>189</v>
      </c>
      <c r="BM104" s="141" t="s">
        <v>3034</v>
      </c>
    </row>
    <row r="105" spans="2:47" s="1" customFormat="1" ht="11.25">
      <c r="B105" s="32"/>
      <c r="D105" s="143" t="s">
        <v>173</v>
      </c>
      <c r="F105" s="144" t="s">
        <v>3035</v>
      </c>
      <c r="I105" s="145"/>
      <c r="J105" s="145"/>
      <c r="M105" s="32"/>
      <c r="N105" s="146"/>
      <c r="X105" s="53"/>
      <c r="AT105" s="17" t="s">
        <v>173</v>
      </c>
      <c r="AU105" s="17" t="s">
        <v>171</v>
      </c>
    </row>
    <row r="106" spans="2:51" s="12" customFormat="1" ht="11.25">
      <c r="B106" s="150"/>
      <c r="D106" s="151" t="s">
        <v>217</v>
      </c>
      <c r="E106" s="152" t="s">
        <v>22</v>
      </c>
      <c r="F106" s="153" t="s">
        <v>2947</v>
      </c>
      <c r="H106" s="152" t="s">
        <v>22</v>
      </c>
      <c r="I106" s="154"/>
      <c r="J106" s="154"/>
      <c r="M106" s="150"/>
      <c r="N106" s="155"/>
      <c r="X106" s="156"/>
      <c r="AT106" s="152" t="s">
        <v>217</v>
      </c>
      <c r="AU106" s="152" t="s">
        <v>171</v>
      </c>
      <c r="AV106" s="12" t="s">
        <v>85</v>
      </c>
      <c r="AW106" s="12" t="s">
        <v>5</v>
      </c>
      <c r="AX106" s="12" t="s">
        <v>78</v>
      </c>
      <c r="AY106" s="152" t="s">
        <v>163</v>
      </c>
    </row>
    <row r="107" spans="2:51" s="13" customFormat="1" ht="11.25">
      <c r="B107" s="157"/>
      <c r="D107" s="151" t="s">
        <v>217</v>
      </c>
      <c r="E107" s="158" t="s">
        <v>22</v>
      </c>
      <c r="F107" s="159" t="s">
        <v>3036</v>
      </c>
      <c r="H107" s="160">
        <v>24.009</v>
      </c>
      <c r="I107" s="161"/>
      <c r="J107" s="161"/>
      <c r="M107" s="157"/>
      <c r="N107" s="162"/>
      <c r="X107" s="163"/>
      <c r="AT107" s="158" t="s">
        <v>217</v>
      </c>
      <c r="AU107" s="158" t="s">
        <v>171</v>
      </c>
      <c r="AV107" s="13" t="s">
        <v>171</v>
      </c>
      <c r="AW107" s="13" t="s">
        <v>5</v>
      </c>
      <c r="AX107" s="13" t="s">
        <v>78</v>
      </c>
      <c r="AY107" s="158" t="s">
        <v>163</v>
      </c>
    </row>
    <row r="108" spans="2:51" s="13" customFormat="1" ht="11.25">
      <c r="B108" s="157"/>
      <c r="D108" s="151" t="s">
        <v>217</v>
      </c>
      <c r="E108" s="158" t="s">
        <v>22</v>
      </c>
      <c r="F108" s="159" t="s">
        <v>2949</v>
      </c>
      <c r="H108" s="160">
        <v>0.965</v>
      </c>
      <c r="I108" s="161"/>
      <c r="J108" s="161"/>
      <c r="M108" s="157"/>
      <c r="N108" s="162"/>
      <c r="X108" s="163"/>
      <c r="AT108" s="158" t="s">
        <v>217</v>
      </c>
      <c r="AU108" s="158" t="s">
        <v>171</v>
      </c>
      <c r="AV108" s="13" t="s">
        <v>171</v>
      </c>
      <c r="AW108" s="13" t="s">
        <v>5</v>
      </c>
      <c r="AX108" s="13" t="s">
        <v>78</v>
      </c>
      <c r="AY108" s="158" t="s">
        <v>163</v>
      </c>
    </row>
    <row r="109" spans="2:51" s="15" customFormat="1" ht="11.25">
      <c r="B109" s="174"/>
      <c r="D109" s="151" t="s">
        <v>217</v>
      </c>
      <c r="E109" s="175" t="s">
        <v>22</v>
      </c>
      <c r="F109" s="176" t="s">
        <v>767</v>
      </c>
      <c r="H109" s="177">
        <v>24.974</v>
      </c>
      <c r="I109" s="178"/>
      <c r="J109" s="178"/>
      <c r="M109" s="174"/>
      <c r="N109" s="179"/>
      <c r="X109" s="180"/>
      <c r="AT109" s="175" t="s">
        <v>217</v>
      </c>
      <c r="AU109" s="175" t="s">
        <v>171</v>
      </c>
      <c r="AV109" s="15" t="s">
        <v>183</v>
      </c>
      <c r="AW109" s="15" t="s">
        <v>5</v>
      </c>
      <c r="AX109" s="15" t="s">
        <v>78</v>
      </c>
      <c r="AY109" s="175" t="s">
        <v>163</v>
      </c>
    </row>
    <row r="110" spans="2:51" s="12" customFormat="1" ht="11.25">
      <c r="B110" s="150"/>
      <c r="D110" s="151" t="s">
        <v>217</v>
      </c>
      <c r="E110" s="152" t="s">
        <v>22</v>
      </c>
      <c r="F110" s="153" t="s">
        <v>3037</v>
      </c>
      <c r="H110" s="152" t="s">
        <v>22</v>
      </c>
      <c r="I110" s="154"/>
      <c r="J110" s="154"/>
      <c r="M110" s="150"/>
      <c r="N110" s="155"/>
      <c r="X110" s="156"/>
      <c r="AT110" s="152" t="s">
        <v>217</v>
      </c>
      <c r="AU110" s="152" t="s">
        <v>171</v>
      </c>
      <c r="AV110" s="12" t="s">
        <v>85</v>
      </c>
      <c r="AW110" s="12" t="s">
        <v>5</v>
      </c>
      <c r="AX110" s="12" t="s">
        <v>78</v>
      </c>
      <c r="AY110" s="152" t="s">
        <v>163</v>
      </c>
    </row>
    <row r="111" spans="2:51" s="13" customFormat="1" ht="11.25">
      <c r="B111" s="157"/>
      <c r="D111" s="151" t="s">
        <v>217</v>
      </c>
      <c r="E111" s="158" t="s">
        <v>22</v>
      </c>
      <c r="F111" s="159" t="s">
        <v>3038</v>
      </c>
      <c r="H111" s="160">
        <v>15.846</v>
      </c>
      <c r="I111" s="161"/>
      <c r="J111" s="161"/>
      <c r="M111" s="157"/>
      <c r="N111" s="162"/>
      <c r="X111" s="163"/>
      <c r="AT111" s="158" t="s">
        <v>217</v>
      </c>
      <c r="AU111" s="158" t="s">
        <v>171</v>
      </c>
      <c r="AV111" s="13" t="s">
        <v>171</v>
      </c>
      <c r="AW111" s="13" t="s">
        <v>5</v>
      </c>
      <c r="AX111" s="13" t="s">
        <v>78</v>
      </c>
      <c r="AY111" s="158" t="s">
        <v>163</v>
      </c>
    </row>
    <row r="112" spans="2:51" s="13" customFormat="1" ht="11.25">
      <c r="B112" s="157"/>
      <c r="D112" s="151" t="s">
        <v>217</v>
      </c>
      <c r="E112" s="158" t="s">
        <v>22</v>
      </c>
      <c r="F112" s="159" t="s">
        <v>3039</v>
      </c>
      <c r="H112" s="160">
        <v>-1.097</v>
      </c>
      <c r="I112" s="161"/>
      <c r="J112" s="161"/>
      <c r="M112" s="157"/>
      <c r="N112" s="162"/>
      <c r="X112" s="163"/>
      <c r="AT112" s="158" t="s">
        <v>217</v>
      </c>
      <c r="AU112" s="158" t="s">
        <v>171</v>
      </c>
      <c r="AV112" s="13" t="s">
        <v>171</v>
      </c>
      <c r="AW112" s="13" t="s">
        <v>5</v>
      </c>
      <c r="AX112" s="13" t="s">
        <v>78</v>
      </c>
      <c r="AY112" s="158" t="s">
        <v>163</v>
      </c>
    </row>
    <row r="113" spans="2:51" s="12" customFormat="1" ht="11.25">
      <c r="B113" s="150"/>
      <c r="D113" s="151" t="s">
        <v>217</v>
      </c>
      <c r="E113" s="152" t="s">
        <v>22</v>
      </c>
      <c r="F113" s="153" t="s">
        <v>3040</v>
      </c>
      <c r="H113" s="152" t="s">
        <v>22</v>
      </c>
      <c r="I113" s="154"/>
      <c r="J113" s="154"/>
      <c r="M113" s="150"/>
      <c r="N113" s="155"/>
      <c r="X113" s="156"/>
      <c r="AT113" s="152" t="s">
        <v>217</v>
      </c>
      <c r="AU113" s="152" t="s">
        <v>171</v>
      </c>
      <c r="AV113" s="12" t="s">
        <v>85</v>
      </c>
      <c r="AW113" s="12" t="s">
        <v>5</v>
      </c>
      <c r="AX113" s="12" t="s">
        <v>78</v>
      </c>
      <c r="AY113" s="152" t="s">
        <v>163</v>
      </c>
    </row>
    <row r="114" spans="2:51" s="13" customFormat="1" ht="11.25">
      <c r="B114" s="157"/>
      <c r="D114" s="151" t="s">
        <v>217</v>
      </c>
      <c r="E114" s="158" t="s">
        <v>22</v>
      </c>
      <c r="F114" s="159" t="s">
        <v>3041</v>
      </c>
      <c r="H114" s="160">
        <v>-3.063</v>
      </c>
      <c r="I114" s="161"/>
      <c r="J114" s="161"/>
      <c r="M114" s="157"/>
      <c r="N114" s="162"/>
      <c r="X114" s="163"/>
      <c r="AT114" s="158" t="s">
        <v>217</v>
      </c>
      <c r="AU114" s="158" t="s">
        <v>171</v>
      </c>
      <c r="AV114" s="13" t="s">
        <v>171</v>
      </c>
      <c r="AW114" s="13" t="s">
        <v>5</v>
      </c>
      <c r="AX114" s="13" t="s">
        <v>78</v>
      </c>
      <c r="AY114" s="158" t="s">
        <v>163</v>
      </c>
    </row>
    <row r="115" spans="2:51" s="14" customFormat="1" ht="11.25">
      <c r="B115" s="164"/>
      <c r="D115" s="151" t="s">
        <v>217</v>
      </c>
      <c r="E115" s="165" t="s">
        <v>22</v>
      </c>
      <c r="F115" s="166" t="s">
        <v>220</v>
      </c>
      <c r="H115" s="167">
        <v>36.66</v>
      </c>
      <c r="I115" s="168"/>
      <c r="J115" s="168"/>
      <c r="M115" s="164"/>
      <c r="N115" s="169"/>
      <c r="X115" s="170"/>
      <c r="AT115" s="165" t="s">
        <v>217</v>
      </c>
      <c r="AU115" s="165" t="s">
        <v>171</v>
      </c>
      <c r="AV115" s="14" t="s">
        <v>189</v>
      </c>
      <c r="AW115" s="14" t="s">
        <v>5</v>
      </c>
      <c r="AX115" s="14" t="s">
        <v>85</v>
      </c>
      <c r="AY115" s="165" t="s">
        <v>163</v>
      </c>
    </row>
    <row r="116" spans="2:65" s="1" customFormat="1" ht="37.9" customHeight="1">
      <c r="B116" s="32"/>
      <c r="C116" s="129" t="s">
        <v>189</v>
      </c>
      <c r="D116" s="129" t="s">
        <v>166</v>
      </c>
      <c r="E116" s="130" t="s">
        <v>3042</v>
      </c>
      <c r="F116" s="131" t="s">
        <v>3043</v>
      </c>
      <c r="G116" s="132" t="s">
        <v>214</v>
      </c>
      <c r="H116" s="133">
        <v>1.82</v>
      </c>
      <c r="I116" s="134"/>
      <c r="J116" s="134"/>
      <c r="K116" s="135">
        <f>ROUND(P116*H116,2)</f>
        <v>0</v>
      </c>
      <c r="L116" s="131" t="s">
        <v>169</v>
      </c>
      <c r="M116" s="32"/>
      <c r="N116" s="136" t="s">
        <v>22</v>
      </c>
      <c r="O116" s="137" t="s">
        <v>48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T116" s="139">
        <f>S116*H116</f>
        <v>0</v>
      </c>
      <c r="U116" s="139">
        <v>0.01575</v>
      </c>
      <c r="V116" s="139">
        <f>U116*H116</f>
        <v>0.028665</v>
      </c>
      <c r="W116" s="139">
        <v>0</v>
      </c>
      <c r="X116" s="140">
        <f>W116*H116</f>
        <v>0</v>
      </c>
      <c r="AR116" s="141" t="s">
        <v>189</v>
      </c>
      <c r="AT116" s="141" t="s">
        <v>166</v>
      </c>
      <c r="AU116" s="141" t="s">
        <v>171</v>
      </c>
      <c r="AY116" s="17" t="s">
        <v>163</v>
      </c>
      <c r="BE116" s="142">
        <f>IF(O116="základní",K116,0)</f>
        <v>0</v>
      </c>
      <c r="BF116" s="142">
        <f>IF(O116="snížená",K116,0)</f>
        <v>0</v>
      </c>
      <c r="BG116" s="142">
        <f>IF(O116="zákl. přenesená",K116,0)</f>
        <v>0</v>
      </c>
      <c r="BH116" s="142">
        <f>IF(O116="sníž. přenesená",K116,0)</f>
        <v>0</v>
      </c>
      <c r="BI116" s="142">
        <f>IF(O116="nulová",K116,0)</f>
        <v>0</v>
      </c>
      <c r="BJ116" s="17" t="s">
        <v>171</v>
      </c>
      <c r="BK116" s="142">
        <f>ROUND(P116*H116,2)</f>
        <v>0</v>
      </c>
      <c r="BL116" s="17" t="s">
        <v>189</v>
      </c>
      <c r="BM116" s="141" t="s">
        <v>3044</v>
      </c>
    </row>
    <row r="117" spans="2:47" s="1" customFormat="1" ht="11.25">
      <c r="B117" s="32"/>
      <c r="D117" s="143" t="s">
        <v>173</v>
      </c>
      <c r="F117" s="144" t="s">
        <v>3045</v>
      </c>
      <c r="I117" s="145"/>
      <c r="J117" s="145"/>
      <c r="M117" s="32"/>
      <c r="N117" s="146"/>
      <c r="X117" s="53"/>
      <c r="AT117" s="17" t="s">
        <v>173</v>
      </c>
      <c r="AU117" s="17" t="s">
        <v>171</v>
      </c>
    </row>
    <row r="118" spans="2:51" s="12" customFormat="1" ht="11.25">
      <c r="B118" s="150"/>
      <c r="D118" s="151" t="s">
        <v>217</v>
      </c>
      <c r="E118" s="152" t="s">
        <v>22</v>
      </c>
      <c r="F118" s="153" t="s">
        <v>3046</v>
      </c>
      <c r="H118" s="152" t="s">
        <v>22</v>
      </c>
      <c r="I118" s="154"/>
      <c r="J118" s="154"/>
      <c r="M118" s="150"/>
      <c r="N118" s="155"/>
      <c r="X118" s="156"/>
      <c r="AT118" s="152" t="s">
        <v>217</v>
      </c>
      <c r="AU118" s="152" t="s">
        <v>171</v>
      </c>
      <c r="AV118" s="12" t="s">
        <v>85</v>
      </c>
      <c r="AW118" s="12" t="s">
        <v>5</v>
      </c>
      <c r="AX118" s="12" t="s">
        <v>78</v>
      </c>
      <c r="AY118" s="152" t="s">
        <v>163</v>
      </c>
    </row>
    <row r="119" spans="2:51" s="13" customFormat="1" ht="11.25">
      <c r="B119" s="157"/>
      <c r="D119" s="151" t="s">
        <v>217</v>
      </c>
      <c r="E119" s="158" t="s">
        <v>22</v>
      </c>
      <c r="F119" s="159" t="s">
        <v>3047</v>
      </c>
      <c r="H119" s="160">
        <v>1.82</v>
      </c>
      <c r="I119" s="161"/>
      <c r="J119" s="161"/>
      <c r="M119" s="157"/>
      <c r="N119" s="162"/>
      <c r="X119" s="163"/>
      <c r="AT119" s="158" t="s">
        <v>217</v>
      </c>
      <c r="AU119" s="158" t="s">
        <v>171</v>
      </c>
      <c r="AV119" s="13" t="s">
        <v>171</v>
      </c>
      <c r="AW119" s="13" t="s">
        <v>5</v>
      </c>
      <c r="AX119" s="13" t="s">
        <v>78</v>
      </c>
      <c r="AY119" s="158" t="s">
        <v>163</v>
      </c>
    </row>
    <row r="120" spans="2:51" s="14" customFormat="1" ht="11.25">
      <c r="B120" s="164"/>
      <c r="D120" s="151" t="s">
        <v>217</v>
      </c>
      <c r="E120" s="165" t="s">
        <v>22</v>
      </c>
      <c r="F120" s="166" t="s">
        <v>220</v>
      </c>
      <c r="H120" s="167">
        <v>1.82</v>
      </c>
      <c r="I120" s="168"/>
      <c r="J120" s="168"/>
      <c r="M120" s="164"/>
      <c r="N120" s="169"/>
      <c r="X120" s="170"/>
      <c r="AT120" s="165" t="s">
        <v>217</v>
      </c>
      <c r="AU120" s="165" t="s">
        <v>171</v>
      </c>
      <c r="AV120" s="14" t="s">
        <v>189</v>
      </c>
      <c r="AW120" s="14" t="s">
        <v>5</v>
      </c>
      <c r="AX120" s="14" t="s">
        <v>85</v>
      </c>
      <c r="AY120" s="165" t="s">
        <v>163</v>
      </c>
    </row>
    <row r="121" spans="2:65" s="1" customFormat="1" ht="44.25" customHeight="1">
      <c r="B121" s="32"/>
      <c r="C121" s="129" t="s">
        <v>171</v>
      </c>
      <c r="D121" s="129" t="s">
        <v>166</v>
      </c>
      <c r="E121" s="130" t="s">
        <v>1053</v>
      </c>
      <c r="F121" s="131" t="s">
        <v>1054</v>
      </c>
      <c r="G121" s="132" t="s">
        <v>214</v>
      </c>
      <c r="H121" s="133">
        <v>3.063</v>
      </c>
      <c r="I121" s="134"/>
      <c r="J121" s="134"/>
      <c r="K121" s="135">
        <f>ROUND(P121*H121,2)</f>
        <v>0</v>
      </c>
      <c r="L121" s="131" t="s">
        <v>169</v>
      </c>
      <c r="M121" s="32"/>
      <c r="N121" s="136" t="s">
        <v>22</v>
      </c>
      <c r="O121" s="137" t="s">
        <v>48</v>
      </c>
      <c r="P121" s="138">
        <f>I121+J121</f>
        <v>0</v>
      </c>
      <c r="Q121" s="138">
        <f>ROUND(I121*H121,2)</f>
        <v>0</v>
      </c>
      <c r="R121" s="138">
        <f>ROUND(J121*H121,2)</f>
        <v>0</v>
      </c>
      <c r="T121" s="139">
        <f>S121*H121</f>
        <v>0</v>
      </c>
      <c r="U121" s="139">
        <v>0.01838</v>
      </c>
      <c r="V121" s="139">
        <f>U121*H121</f>
        <v>0.056297940000000005</v>
      </c>
      <c r="W121" s="139">
        <v>0</v>
      </c>
      <c r="X121" s="140">
        <f>W121*H121</f>
        <v>0</v>
      </c>
      <c r="AR121" s="141" t="s">
        <v>189</v>
      </c>
      <c r="AT121" s="141" t="s">
        <v>166</v>
      </c>
      <c r="AU121" s="141" t="s">
        <v>171</v>
      </c>
      <c r="AY121" s="17" t="s">
        <v>163</v>
      </c>
      <c r="BE121" s="142">
        <f>IF(O121="základní",K121,0)</f>
        <v>0</v>
      </c>
      <c r="BF121" s="142">
        <f>IF(O121="snížená",K121,0)</f>
        <v>0</v>
      </c>
      <c r="BG121" s="142">
        <f>IF(O121="zákl. přenesená",K121,0)</f>
        <v>0</v>
      </c>
      <c r="BH121" s="142">
        <f>IF(O121="sníž. přenesená",K121,0)</f>
        <v>0</v>
      </c>
      <c r="BI121" s="142">
        <f>IF(O121="nulová",K121,0)</f>
        <v>0</v>
      </c>
      <c r="BJ121" s="17" t="s">
        <v>171</v>
      </c>
      <c r="BK121" s="142">
        <f>ROUND(P121*H121,2)</f>
        <v>0</v>
      </c>
      <c r="BL121" s="17" t="s">
        <v>189</v>
      </c>
      <c r="BM121" s="141" t="s">
        <v>3048</v>
      </c>
    </row>
    <row r="122" spans="2:47" s="1" customFormat="1" ht="11.25">
      <c r="B122" s="32"/>
      <c r="D122" s="143" t="s">
        <v>173</v>
      </c>
      <c r="F122" s="144" t="s">
        <v>1056</v>
      </c>
      <c r="I122" s="145"/>
      <c r="J122" s="145"/>
      <c r="M122" s="32"/>
      <c r="N122" s="146"/>
      <c r="X122" s="53"/>
      <c r="AT122" s="17" t="s">
        <v>173</v>
      </c>
      <c r="AU122" s="17" t="s">
        <v>171</v>
      </c>
    </row>
    <row r="123" spans="2:51" s="12" customFormat="1" ht="11.25">
      <c r="B123" s="150"/>
      <c r="D123" s="151" t="s">
        <v>217</v>
      </c>
      <c r="E123" s="152" t="s">
        <v>22</v>
      </c>
      <c r="F123" s="153" t="s">
        <v>3049</v>
      </c>
      <c r="H123" s="152" t="s">
        <v>22</v>
      </c>
      <c r="I123" s="154"/>
      <c r="J123" s="154"/>
      <c r="M123" s="150"/>
      <c r="N123" s="155"/>
      <c r="X123" s="156"/>
      <c r="AT123" s="152" t="s">
        <v>217</v>
      </c>
      <c r="AU123" s="152" t="s">
        <v>171</v>
      </c>
      <c r="AV123" s="12" t="s">
        <v>85</v>
      </c>
      <c r="AW123" s="12" t="s">
        <v>5</v>
      </c>
      <c r="AX123" s="12" t="s">
        <v>78</v>
      </c>
      <c r="AY123" s="152" t="s">
        <v>163</v>
      </c>
    </row>
    <row r="124" spans="2:51" s="13" customFormat="1" ht="11.25">
      <c r="B124" s="157"/>
      <c r="D124" s="151" t="s">
        <v>217</v>
      </c>
      <c r="E124" s="158" t="s">
        <v>22</v>
      </c>
      <c r="F124" s="159" t="s">
        <v>3050</v>
      </c>
      <c r="H124" s="160">
        <v>14.931</v>
      </c>
      <c r="I124" s="161"/>
      <c r="J124" s="161"/>
      <c r="M124" s="157"/>
      <c r="N124" s="162"/>
      <c r="X124" s="163"/>
      <c r="AT124" s="158" t="s">
        <v>217</v>
      </c>
      <c r="AU124" s="158" t="s">
        <v>171</v>
      </c>
      <c r="AV124" s="13" t="s">
        <v>171</v>
      </c>
      <c r="AW124" s="13" t="s">
        <v>5</v>
      </c>
      <c r="AX124" s="13" t="s">
        <v>78</v>
      </c>
      <c r="AY124" s="158" t="s">
        <v>163</v>
      </c>
    </row>
    <row r="125" spans="2:51" s="12" customFormat="1" ht="22.5">
      <c r="B125" s="150"/>
      <c r="D125" s="151" t="s">
        <v>217</v>
      </c>
      <c r="E125" s="152" t="s">
        <v>22</v>
      </c>
      <c r="F125" s="153" t="s">
        <v>3051</v>
      </c>
      <c r="H125" s="152" t="s">
        <v>22</v>
      </c>
      <c r="I125" s="154"/>
      <c r="J125" s="154"/>
      <c r="M125" s="150"/>
      <c r="N125" s="155"/>
      <c r="X125" s="156"/>
      <c r="AT125" s="152" t="s">
        <v>217</v>
      </c>
      <c r="AU125" s="152" t="s">
        <v>171</v>
      </c>
      <c r="AV125" s="12" t="s">
        <v>85</v>
      </c>
      <c r="AW125" s="12" t="s">
        <v>5</v>
      </c>
      <c r="AX125" s="12" t="s">
        <v>78</v>
      </c>
      <c r="AY125" s="152" t="s">
        <v>163</v>
      </c>
    </row>
    <row r="126" spans="2:51" s="13" customFormat="1" ht="11.25">
      <c r="B126" s="157"/>
      <c r="D126" s="151" t="s">
        <v>217</v>
      </c>
      <c r="E126" s="158" t="s">
        <v>22</v>
      </c>
      <c r="F126" s="159" t="s">
        <v>3052</v>
      </c>
      <c r="H126" s="160">
        <v>-11.868</v>
      </c>
      <c r="I126" s="161"/>
      <c r="J126" s="161"/>
      <c r="M126" s="157"/>
      <c r="N126" s="162"/>
      <c r="X126" s="163"/>
      <c r="AT126" s="158" t="s">
        <v>217</v>
      </c>
      <c r="AU126" s="158" t="s">
        <v>171</v>
      </c>
      <c r="AV126" s="13" t="s">
        <v>171</v>
      </c>
      <c r="AW126" s="13" t="s">
        <v>5</v>
      </c>
      <c r="AX126" s="13" t="s">
        <v>78</v>
      </c>
      <c r="AY126" s="158" t="s">
        <v>163</v>
      </c>
    </row>
    <row r="127" spans="2:51" s="14" customFormat="1" ht="11.25">
      <c r="B127" s="164"/>
      <c r="D127" s="151" t="s">
        <v>217</v>
      </c>
      <c r="E127" s="165" t="s">
        <v>22</v>
      </c>
      <c r="F127" s="166" t="s">
        <v>220</v>
      </c>
      <c r="H127" s="167">
        <v>3.063</v>
      </c>
      <c r="I127" s="168"/>
      <c r="J127" s="168"/>
      <c r="M127" s="164"/>
      <c r="N127" s="169"/>
      <c r="X127" s="170"/>
      <c r="AT127" s="165" t="s">
        <v>217</v>
      </c>
      <c r="AU127" s="165" t="s">
        <v>171</v>
      </c>
      <c r="AV127" s="14" t="s">
        <v>189</v>
      </c>
      <c r="AW127" s="14" t="s">
        <v>5</v>
      </c>
      <c r="AX127" s="14" t="s">
        <v>85</v>
      </c>
      <c r="AY127" s="165" t="s">
        <v>163</v>
      </c>
    </row>
    <row r="128" spans="2:65" s="1" customFormat="1" ht="37.9" customHeight="1">
      <c r="B128" s="32"/>
      <c r="C128" s="129" t="s">
        <v>85</v>
      </c>
      <c r="D128" s="129" t="s">
        <v>166</v>
      </c>
      <c r="E128" s="130" t="s">
        <v>3053</v>
      </c>
      <c r="F128" s="131" t="s">
        <v>3054</v>
      </c>
      <c r="G128" s="132" t="s">
        <v>214</v>
      </c>
      <c r="H128" s="133">
        <v>17.448</v>
      </c>
      <c r="I128" s="134"/>
      <c r="J128" s="134"/>
      <c r="K128" s="135">
        <f>ROUND(P128*H128,2)</f>
        <v>0</v>
      </c>
      <c r="L128" s="131" t="s">
        <v>169</v>
      </c>
      <c r="M128" s="32"/>
      <c r="N128" s="136" t="s">
        <v>22</v>
      </c>
      <c r="O128" s="137" t="s">
        <v>48</v>
      </c>
      <c r="P128" s="138">
        <f>I128+J128</f>
        <v>0</v>
      </c>
      <c r="Q128" s="138">
        <f>ROUND(I128*H128,2)</f>
        <v>0</v>
      </c>
      <c r="R128" s="138">
        <f>ROUND(J128*H128,2)</f>
        <v>0</v>
      </c>
      <c r="T128" s="139">
        <f>S128*H128</f>
        <v>0</v>
      </c>
      <c r="U128" s="139">
        <v>0.021</v>
      </c>
      <c r="V128" s="139">
        <f>U128*H128</f>
        <v>0.366408</v>
      </c>
      <c r="W128" s="139">
        <v>0</v>
      </c>
      <c r="X128" s="140">
        <f>W128*H128</f>
        <v>0</v>
      </c>
      <c r="AR128" s="141" t="s">
        <v>189</v>
      </c>
      <c r="AT128" s="141" t="s">
        <v>166</v>
      </c>
      <c r="AU128" s="141" t="s">
        <v>171</v>
      </c>
      <c r="AY128" s="17" t="s">
        <v>163</v>
      </c>
      <c r="BE128" s="142">
        <f>IF(O128="základní",K128,0)</f>
        <v>0</v>
      </c>
      <c r="BF128" s="142">
        <f>IF(O128="snížená",K128,0)</f>
        <v>0</v>
      </c>
      <c r="BG128" s="142">
        <f>IF(O128="zákl. přenesená",K128,0)</f>
        <v>0</v>
      </c>
      <c r="BH128" s="142">
        <f>IF(O128="sníž. přenesená",K128,0)</f>
        <v>0</v>
      </c>
      <c r="BI128" s="142">
        <f>IF(O128="nulová",K128,0)</f>
        <v>0</v>
      </c>
      <c r="BJ128" s="17" t="s">
        <v>171</v>
      </c>
      <c r="BK128" s="142">
        <f>ROUND(P128*H128,2)</f>
        <v>0</v>
      </c>
      <c r="BL128" s="17" t="s">
        <v>189</v>
      </c>
      <c r="BM128" s="141" t="s">
        <v>3055</v>
      </c>
    </row>
    <row r="129" spans="2:47" s="1" customFormat="1" ht="11.25">
      <c r="B129" s="32"/>
      <c r="D129" s="143" t="s">
        <v>173</v>
      </c>
      <c r="F129" s="144" t="s">
        <v>3056</v>
      </c>
      <c r="I129" s="145"/>
      <c r="J129" s="145"/>
      <c r="M129" s="32"/>
      <c r="N129" s="146"/>
      <c r="X129" s="53"/>
      <c r="AT129" s="17" t="s">
        <v>173</v>
      </c>
      <c r="AU129" s="17" t="s">
        <v>171</v>
      </c>
    </row>
    <row r="130" spans="2:51" s="12" customFormat="1" ht="22.5">
      <c r="B130" s="150"/>
      <c r="D130" s="151" t="s">
        <v>217</v>
      </c>
      <c r="E130" s="152" t="s">
        <v>22</v>
      </c>
      <c r="F130" s="153" t="s">
        <v>3057</v>
      </c>
      <c r="H130" s="152" t="s">
        <v>22</v>
      </c>
      <c r="I130" s="154"/>
      <c r="J130" s="154"/>
      <c r="M130" s="150"/>
      <c r="N130" s="155"/>
      <c r="X130" s="156"/>
      <c r="AT130" s="152" t="s">
        <v>217</v>
      </c>
      <c r="AU130" s="152" t="s">
        <v>171</v>
      </c>
      <c r="AV130" s="12" t="s">
        <v>85</v>
      </c>
      <c r="AW130" s="12" t="s">
        <v>5</v>
      </c>
      <c r="AX130" s="12" t="s">
        <v>78</v>
      </c>
      <c r="AY130" s="152" t="s">
        <v>163</v>
      </c>
    </row>
    <row r="131" spans="2:51" s="13" customFormat="1" ht="11.25">
      <c r="B131" s="157"/>
      <c r="D131" s="151" t="s">
        <v>217</v>
      </c>
      <c r="E131" s="158" t="s">
        <v>22</v>
      </c>
      <c r="F131" s="159" t="s">
        <v>3058</v>
      </c>
      <c r="H131" s="160">
        <v>17.328</v>
      </c>
      <c r="I131" s="161"/>
      <c r="J131" s="161"/>
      <c r="M131" s="157"/>
      <c r="N131" s="162"/>
      <c r="X131" s="163"/>
      <c r="AT131" s="158" t="s">
        <v>217</v>
      </c>
      <c r="AU131" s="158" t="s">
        <v>171</v>
      </c>
      <c r="AV131" s="13" t="s">
        <v>171</v>
      </c>
      <c r="AW131" s="13" t="s">
        <v>5</v>
      </c>
      <c r="AX131" s="13" t="s">
        <v>78</v>
      </c>
      <c r="AY131" s="158" t="s">
        <v>163</v>
      </c>
    </row>
    <row r="132" spans="2:51" s="13" customFormat="1" ht="11.25">
      <c r="B132" s="157"/>
      <c r="D132" s="151" t="s">
        <v>217</v>
      </c>
      <c r="E132" s="158" t="s">
        <v>22</v>
      </c>
      <c r="F132" s="159" t="s">
        <v>3059</v>
      </c>
      <c r="H132" s="160">
        <v>0.12</v>
      </c>
      <c r="I132" s="161"/>
      <c r="J132" s="161"/>
      <c r="M132" s="157"/>
      <c r="N132" s="162"/>
      <c r="X132" s="163"/>
      <c r="AT132" s="158" t="s">
        <v>217</v>
      </c>
      <c r="AU132" s="158" t="s">
        <v>171</v>
      </c>
      <c r="AV132" s="13" t="s">
        <v>171</v>
      </c>
      <c r="AW132" s="13" t="s">
        <v>5</v>
      </c>
      <c r="AX132" s="13" t="s">
        <v>78</v>
      </c>
      <c r="AY132" s="158" t="s">
        <v>163</v>
      </c>
    </row>
    <row r="133" spans="2:51" s="14" customFormat="1" ht="11.25">
      <c r="B133" s="164"/>
      <c r="D133" s="151" t="s">
        <v>217</v>
      </c>
      <c r="E133" s="165" t="s">
        <v>22</v>
      </c>
      <c r="F133" s="166" t="s">
        <v>220</v>
      </c>
      <c r="H133" s="167">
        <v>17.448</v>
      </c>
      <c r="I133" s="168"/>
      <c r="J133" s="168"/>
      <c r="M133" s="164"/>
      <c r="N133" s="169"/>
      <c r="X133" s="170"/>
      <c r="AT133" s="165" t="s">
        <v>217</v>
      </c>
      <c r="AU133" s="165" t="s">
        <v>171</v>
      </c>
      <c r="AV133" s="14" t="s">
        <v>189</v>
      </c>
      <c r="AW133" s="14" t="s">
        <v>5</v>
      </c>
      <c r="AX133" s="14" t="s">
        <v>85</v>
      </c>
      <c r="AY133" s="165" t="s">
        <v>163</v>
      </c>
    </row>
    <row r="134" spans="2:65" s="1" customFormat="1" ht="37.9" customHeight="1">
      <c r="B134" s="32"/>
      <c r="C134" s="129" t="s">
        <v>589</v>
      </c>
      <c r="D134" s="129" t="s">
        <v>166</v>
      </c>
      <c r="E134" s="130" t="s">
        <v>1076</v>
      </c>
      <c r="F134" s="131" t="s">
        <v>1077</v>
      </c>
      <c r="G134" s="132" t="s">
        <v>214</v>
      </c>
      <c r="H134" s="133">
        <v>3.847</v>
      </c>
      <c r="I134" s="134"/>
      <c r="J134" s="134"/>
      <c r="K134" s="135">
        <f>ROUND(P134*H134,2)</f>
        <v>0</v>
      </c>
      <c r="L134" s="131" t="s">
        <v>169</v>
      </c>
      <c r="M134" s="32"/>
      <c r="N134" s="136" t="s">
        <v>22</v>
      </c>
      <c r="O134" s="137" t="s">
        <v>48</v>
      </c>
      <c r="P134" s="138">
        <f>I134+J134</f>
        <v>0</v>
      </c>
      <c r="Q134" s="138">
        <f>ROUND(I134*H134,2)</f>
        <v>0</v>
      </c>
      <c r="R134" s="138">
        <f>ROUND(J134*H134,2)</f>
        <v>0</v>
      </c>
      <c r="T134" s="139">
        <f>S134*H134</f>
        <v>0</v>
      </c>
      <c r="U134" s="139">
        <v>0</v>
      </c>
      <c r="V134" s="139">
        <f>U134*H134</f>
        <v>0</v>
      </c>
      <c r="W134" s="139">
        <v>0</v>
      </c>
      <c r="X134" s="140">
        <f>W134*H134</f>
        <v>0</v>
      </c>
      <c r="AR134" s="141" t="s">
        <v>189</v>
      </c>
      <c r="AT134" s="141" t="s">
        <v>166</v>
      </c>
      <c r="AU134" s="141" t="s">
        <v>171</v>
      </c>
      <c r="AY134" s="17" t="s">
        <v>163</v>
      </c>
      <c r="BE134" s="142">
        <f>IF(O134="základní",K134,0)</f>
        <v>0</v>
      </c>
      <c r="BF134" s="142">
        <f>IF(O134="snížená",K134,0)</f>
        <v>0</v>
      </c>
      <c r="BG134" s="142">
        <f>IF(O134="zákl. přenesená",K134,0)</f>
        <v>0</v>
      </c>
      <c r="BH134" s="142">
        <f>IF(O134="sníž. přenesená",K134,0)</f>
        <v>0</v>
      </c>
      <c r="BI134" s="142">
        <f>IF(O134="nulová",K134,0)</f>
        <v>0</v>
      </c>
      <c r="BJ134" s="17" t="s">
        <v>171</v>
      </c>
      <c r="BK134" s="142">
        <f>ROUND(P134*H134,2)</f>
        <v>0</v>
      </c>
      <c r="BL134" s="17" t="s">
        <v>189</v>
      </c>
      <c r="BM134" s="141" t="s">
        <v>3060</v>
      </c>
    </row>
    <row r="135" spans="2:47" s="1" customFormat="1" ht="11.25">
      <c r="B135" s="32"/>
      <c r="D135" s="143" t="s">
        <v>173</v>
      </c>
      <c r="F135" s="144" t="s">
        <v>1079</v>
      </c>
      <c r="I135" s="145"/>
      <c r="J135" s="145"/>
      <c r="M135" s="32"/>
      <c r="N135" s="146"/>
      <c r="X135" s="53"/>
      <c r="AT135" s="17" t="s">
        <v>173</v>
      </c>
      <c r="AU135" s="17" t="s">
        <v>171</v>
      </c>
    </row>
    <row r="136" spans="2:51" s="13" customFormat="1" ht="11.25">
      <c r="B136" s="157"/>
      <c r="D136" s="151" t="s">
        <v>217</v>
      </c>
      <c r="E136" s="158" t="s">
        <v>22</v>
      </c>
      <c r="F136" s="159" t="s">
        <v>3061</v>
      </c>
      <c r="H136" s="160">
        <v>3.847</v>
      </c>
      <c r="I136" s="161"/>
      <c r="J136" s="161"/>
      <c r="M136" s="157"/>
      <c r="N136" s="162"/>
      <c r="X136" s="163"/>
      <c r="AT136" s="158" t="s">
        <v>217</v>
      </c>
      <c r="AU136" s="158" t="s">
        <v>171</v>
      </c>
      <c r="AV136" s="13" t="s">
        <v>171</v>
      </c>
      <c r="AW136" s="13" t="s">
        <v>5</v>
      </c>
      <c r="AX136" s="13" t="s">
        <v>78</v>
      </c>
      <c r="AY136" s="158" t="s">
        <v>163</v>
      </c>
    </row>
    <row r="137" spans="2:51" s="14" customFormat="1" ht="11.25">
      <c r="B137" s="164"/>
      <c r="D137" s="151" t="s">
        <v>217</v>
      </c>
      <c r="E137" s="165" t="s">
        <v>22</v>
      </c>
      <c r="F137" s="166" t="s">
        <v>220</v>
      </c>
      <c r="H137" s="167">
        <v>3.847</v>
      </c>
      <c r="I137" s="168"/>
      <c r="J137" s="168"/>
      <c r="M137" s="164"/>
      <c r="N137" s="169"/>
      <c r="X137" s="170"/>
      <c r="AT137" s="165" t="s">
        <v>217</v>
      </c>
      <c r="AU137" s="165" t="s">
        <v>171</v>
      </c>
      <c r="AV137" s="14" t="s">
        <v>189</v>
      </c>
      <c r="AW137" s="14" t="s">
        <v>5</v>
      </c>
      <c r="AX137" s="14" t="s">
        <v>85</v>
      </c>
      <c r="AY137" s="165" t="s">
        <v>163</v>
      </c>
    </row>
    <row r="138" spans="2:65" s="1" customFormat="1" ht="24.2" customHeight="1">
      <c r="B138" s="32"/>
      <c r="C138" s="129" t="s">
        <v>434</v>
      </c>
      <c r="D138" s="129" t="s">
        <v>166</v>
      </c>
      <c r="E138" s="130" t="s">
        <v>3062</v>
      </c>
      <c r="F138" s="131" t="s">
        <v>3063</v>
      </c>
      <c r="G138" s="132" t="s">
        <v>214</v>
      </c>
      <c r="H138" s="133">
        <v>35.41</v>
      </c>
      <c r="I138" s="134"/>
      <c r="J138" s="134"/>
      <c r="K138" s="135">
        <f>ROUND(P138*H138,2)</f>
        <v>0</v>
      </c>
      <c r="L138" s="131" t="s">
        <v>169</v>
      </c>
      <c r="M138" s="32"/>
      <c r="N138" s="136" t="s">
        <v>22</v>
      </c>
      <c r="O138" s="137" t="s">
        <v>48</v>
      </c>
      <c r="P138" s="138">
        <f>I138+J138</f>
        <v>0</v>
      </c>
      <c r="Q138" s="138">
        <f>ROUND(I138*H138,2)</f>
        <v>0</v>
      </c>
      <c r="R138" s="138">
        <f>ROUND(J138*H138,2)</f>
        <v>0</v>
      </c>
      <c r="T138" s="139">
        <f>S138*H138</f>
        <v>0</v>
      </c>
      <c r="U138" s="139">
        <v>0.0204</v>
      </c>
      <c r="V138" s="139">
        <f>U138*H138</f>
        <v>0.722364</v>
      </c>
      <c r="W138" s="139">
        <v>0</v>
      </c>
      <c r="X138" s="140">
        <f>W138*H138</f>
        <v>0</v>
      </c>
      <c r="AR138" s="141" t="s">
        <v>189</v>
      </c>
      <c r="AT138" s="141" t="s">
        <v>166</v>
      </c>
      <c r="AU138" s="141" t="s">
        <v>171</v>
      </c>
      <c r="AY138" s="17" t="s">
        <v>163</v>
      </c>
      <c r="BE138" s="142">
        <f>IF(O138="základní",K138,0)</f>
        <v>0</v>
      </c>
      <c r="BF138" s="142">
        <f>IF(O138="snížená",K138,0)</f>
        <v>0</v>
      </c>
      <c r="BG138" s="142">
        <f>IF(O138="zákl. přenesená",K138,0)</f>
        <v>0</v>
      </c>
      <c r="BH138" s="142">
        <f>IF(O138="sníž. přenesená",K138,0)</f>
        <v>0</v>
      </c>
      <c r="BI138" s="142">
        <f>IF(O138="nulová",K138,0)</f>
        <v>0</v>
      </c>
      <c r="BJ138" s="17" t="s">
        <v>171</v>
      </c>
      <c r="BK138" s="142">
        <f>ROUND(P138*H138,2)</f>
        <v>0</v>
      </c>
      <c r="BL138" s="17" t="s">
        <v>189</v>
      </c>
      <c r="BM138" s="141" t="s">
        <v>3064</v>
      </c>
    </row>
    <row r="139" spans="2:47" s="1" customFormat="1" ht="11.25">
      <c r="B139" s="32"/>
      <c r="D139" s="143" t="s">
        <v>173</v>
      </c>
      <c r="F139" s="144" t="s">
        <v>3065</v>
      </c>
      <c r="I139" s="145"/>
      <c r="J139" s="145"/>
      <c r="M139" s="32"/>
      <c r="N139" s="146"/>
      <c r="X139" s="53"/>
      <c r="AT139" s="17" t="s">
        <v>173</v>
      </c>
      <c r="AU139" s="17" t="s">
        <v>171</v>
      </c>
    </row>
    <row r="140" spans="2:51" s="12" customFormat="1" ht="11.25">
      <c r="B140" s="150"/>
      <c r="D140" s="151" t="s">
        <v>217</v>
      </c>
      <c r="E140" s="152" t="s">
        <v>22</v>
      </c>
      <c r="F140" s="153" t="s">
        <v>3066</v>
      </c>
      <c r="H140" s="152" t="s">
        <v>22</v>
      </c>
      <c r="I140" s="154"/>
      <c r="J140" s="154"/>
      <c r="M140" s="150"/>
      <c r="N140" s="155"/>
      <c r="X140" s="156"/>
      <c r="AT140" s="152" t="s">
        <v>217</v>
      </c>
      <c r="AU140" s="152" t="s">
        <v>171</v>
      </c>
      <c r="AV140" s="12" t="s">
        <v>85</v>
      </c>
      <c r="AW140" s="12" t="s">
        <v>5</v>
      </c>
      <c r="AX140" s="12" t="s">
        <v>78</v>
      </c>
      <c r="AY140" s="152" t="s">
        <v>163</v>
      </c>
    </row>
    <row r="141" spans="2:51" s="13" customFormat="1" ht="11.25">
      <c r="B141" s="157"/>
      <c r="D141" s="151" t="s">
        <v>217</v>
      </c>
      <c r="E141" s="158" t="s">
        <v>22</v>
      </c>
      <c r="F141" s="159" t="s">
        <v>3067</v>
      </c>
      <c r="H141" s="160">
        <v>35.41</v>
      </c>
      <c r="I141" s="161"/>
      <c r="J141" s="161"/>
      <c r="M141" s="157"/>
      <c r="N141" s="162"/>
      <c r="X141" s="163"/>
      <c r="AT141" s="158" t="s">
        <v>217</v>
      </c>
      <c r="AU141" s="158" t="s">
        <v>171</v>
      </c>
      <c r="AV141" s="13" t="s">
        <v>171</v>
      </c>
      <c r="AW141" s="13" t="s">
        <v>5</v>
      </c>
      <c r="AX141" s="13" t="s">
        <v>78</v>
      </c>
      <c r="AY141" s="158" t="s">
        <v>163</v>
      </c>
    </row>
    <row r="142" spans="2:51" s="14" customFormat="1" ht="11.25">
      <c r="B142" s="164"/>
      <c r="D142" s="151" t="s">
        <v>217</v>
      </c>
      <c r="E142" s="165" t="s">
        <v>22</v>
      </c>
      <c r="F142" s="166" t="s">
        <v>220</v>
      </c>
      <c r="H142" s="167">
        <v>35.41</v>
      </c>
      <c r="I142" s="168"/>
      <c r="J142" s="168"/>
      <c r="M142" s="164"/>
      <c r="N142" s="169"/>
      <c r="X142" s="170"/>
      <c r="AT142" s="165" t="s">
        <v>217</v>
      </c>
      <c r="AU142" s="165" t="s">
        <v>171</v>
      </c>
      <c r="AV142" s="14" t="s">
        <v>189</v>
      </c>
      <c r="AW142" s="14" t="s">
        <v>5</v>
      </c>
      <c r="AX142" s="14" t="s">
        <v>85</v>
      </c>
      <c r="AY142" s="165" t="s">
        <v>163</v>
      </c>
    </row>
    <row r="143" spans="2:63" s="11" customFormat="1" ht="22.9" customHeight="1">
      <c r="B143" s="116"/>
      <c r="D143" s="117" t="s">
        <v>77</v>
      </c>
      <c r="E143" s="127" t="s">
        <v>234</v>
      </c>
      <c r="F143" s="127" t="s">
        <v>235</v>
      </c>
      <c r="I143" s="119"/>
      <c r="J143" s="119"/>
      <c r="K143" s="128">
        <f>BK143</f>
        <v>0</v>
      </c>
      <c r="M143" s="116"/>
      <c r="N143" s="121"/>
      <c r="Q143" s="122">
        <f>SUM(Q144:Q156)</f>
        <v>0</v>
      </c>
      <c r="R143" s="122">
        <f>SUM(R144:R156)</f>
        <v>0</v>
      </c>
      <c r="T143" s="123">
        <f>SUM(T144:T156)</f>
        <v>0</v>
      </c>
      <c r="V143" s="123">
        <f>SUM(V144:V156)</f>
        <v>0.0137496</v>
      </c>
      <c r="X143" s="124">
        <f>SUM(X144:X156)</f>
        <v>0</v>
      </c>
      <c r="AR143" s="117" t="s">
        <v>85</v>
      </c>
      <c r="AT143" s="125" t="s">
        <v>77</v>
      </c>
      <c r="AU143" s="125" t="s">
        <v>85</v>
      </c>
      <c r="AY143" s="117" t="s">
        <v>163</v>
      </c>
      <c r="BK143" s="126">
        <f>SUM(BK144:BK156)</f>
        <v>0</v>
      </c>
    </row>
    <row r="144" spans="2:65" s="1" customFormat="1" ht="37.9" customHeight="1">
      <c r="B144" s="32"/>
      <c r="C144" s="129" t="s">
        <v>596</v>
      </c>
      <c r="D144" s="129" t="s">
        <v>166</v>
      </c>
      <c r="E144" s="130" t="s">
        <v>1416</v>
      </c>
      <c r="F144" s="131" t="s">
        <v>1417</v>
      </c>
      <c r="G144" s="132" t="s">
        <v>214</v>
      </c>
      <c r="H144" s="133">
        <v>39.34</v>
      </c>
      <c r="I144" s="134"/>
      <c r="J144" s="134"/>
      <c r="K144" s="135">
        <f>ROUND(P144*H144,2)</f>
        <v>0</v>
      </c>
      <c r="L144" s="131" t="s">
        <v>169</v>
      </c>
      <c r="M144" s="32"/>
      <c r="N144" s="136" t="s">
        <v>22</v>
      </c>
      <c r="O144" s="137" t="s">
        <v>48</v>
      </c>
      <c r="P144" s="138">
        <f>I144+J144</f>
        <v>0</v>
      </c>
      <c r="Q144" s="138">
        <f>ROUND(I144*H144,2)</f>
        <v>0</v>
      </c>
      <c r="R144" s="138">
        <f>ROUND(J144*H144,2)</f>
        <v>0</v>
      </c>
      <c r="T144" s="139">
        <f>S144*H144</f>
        <v>0</v>
      </c>
      <c r="U144" s="139">
        <v>4E-05</v>
      </c>
      <c r="V144" s="139">
        <f>U144*H144</f>
        <v>0.0015736000000000003</v>
      </c>
      <c r="W144" s="139">
        <v>0</v>
      </c>
      <c r="X144" s="140">
        <f>W144*H144</f>
        <v>0</v>
      </c>
      <c r="AR144" s="141" t="s">
        <v>189</v>
      </c>
      <c r="AT144" s="141" t="s">
        <v>166</v>
      </c>
      <c r="AU144" s="141" t="s">
        <v>171</v>
      </c>
      <c r="AY144" s="17" t="s">
        <v>163</v>
      </c>
      <c r="BE144" s="142">
        <f>IF(O144="základní",K144,0)</f>
        <v>0</v>
      </c>
      <c r="BF144" s="142">
        <f>IF(O144="snížená",K144,0)</f>
        <v>0</v>
      </c>
      <c r="BG144" s="142">
        <f>IF(O144="zákl. přenesená",K144,0)</f>
        <v>0</v>
      </c>
      <c r="BH144" s="142">
        <f>IF(O144="sníž. přenesená",K144,0)</f>
        <v>0</v>
      </c>
      <c r="BI144" s="142">
        <f>IF(O144="nulová",K144,0)</f>
        <v>0</v>
      </c>
      <c r="BJ144" s="17" t="s">
        <v>171</v>
      </c>
      <c r="BK144" s="142">
        <f>ROUND(P144*H144,2)</f>
        <v>0</v>
      </c>
      <c r="BL144" s="17" t="s">
        <v>189</v>
      </c>
      <c r="BM144" s="141" t="s">
        <v>3068</v>
      </c>
    </row>
    <row r="145" spans="2:47" s="1" customFormat="1" ht="11.25">
      <c r="B145" s="32"/>
      <c r="D145" s="143" t="s">
        <v>173</v>
      </c>
      <c r="F145" s="144" t="s">
        <v>1419</v>
      </c>
      <c r="I145" s="145"/>
      <c r="J145" s="145"/>
      <c r="M145" s="32"/>
      <c r="N145" s="146"/>
      <c r="X145" s="53"/>
      <c r="AT145" s="17" t="s">
        <v>173</v>
      </c>
      <c r="AU145" s="17" t="s">
        <v>171</v>
      </c>
    </row>
    <row r="146" spans="2:51" s="12" customFormat="1" ht="11.25">
      <c r="B146" s="150"/>
      <c r="D146" s="151" t="s">
        <v>217</v>
      </c>
      <c r="E146" s="152" t="s">
        <v>22</v>
      </c>
      <c r="F146" s="153" t="s">
        <v>3066</v>
      </c>
      <c r="H146" s="152" t="s">
        <v>22</v>
      </c>
      <c r="I146" s="154"/>
      <c r="J146" s="154"/>
      <c r="M146" s="150"/>
      <c r="N146" s="155"/>
      <c r="X146" s="156"/>
      <c r="AT146" s="152" t="s">
        <v>217</v>
      </c>
      <c r="AU146" s="152" t="s">
        <v>171</v>
      </c>
      <c r="AV146" s="12" t="s">
        <v>85</v>
      </c>
      <c r="AW146" s="12" t="s">
        <v>5</v>
      </c>
      <c r="AX146" s="12" t="s">
        <v>78</v>
      </c>
      <c r="AY146" s="152" t="s">
        <v>163</v>
      </c>
    </row>
    <row r="147" spans="2:51" s="13" customFormat="1" ht="11.25">
      <c r="B147" s="157"/>
      <c r="D147" s="151" t="s">
        <v>217</v>
      </c>
      <c r="E147" s="158" t="s">
        <v>22</v>
      </c>
      <c r="F147" s="159" t="s">
        <v>3069</v>
      </c>
      <c r="H147" s="160">
        <v>32.69</v>
      </c>
      <c r="I147" s="161"/>
      <c r="J147" s="161"/>
      <c r="M147" s="157"/>
      <c r="N147" s="162"/>
      <c r="X147" s="163"/>
      <c r="AT147" s="158" t="s">
        <v>217</v>
      </c>
      <c r="AU147" s="158" t="s">
        <v>171</v>
      </c>
      <c r="AV147" s="13" t="s">
        <v>171</v>
      </c>
      <c r="AW147" s="13" t="s">
        <v>5</v>
      </c>
      <c r="AX147" s="13" t="s">
        <v>78</v>
      </c>
      <c r="AY147" s="158" t="s">
        <v>163</v>
      </c>
    </row>
    <row r="148" spans="2:51" s="12" customFormat="1" ht="11.25">
      <c r="B148" s="150"/>
      <c r="D148" s="151" t="s">
        <v>217</v>
      </c>
      <c r="E148" s="152" t="s">
        <v>22</v>
      </c>
      <c r="F148" s="153" t="s">
        <v>3070</v>
      </c>
      <c r="H148" s="152" t="s">
        <v>22</v>
      </c>
      <c r="I148" s="154"/>
      <c r="J148" s="154"/>
      <c r="M148" s="150"/>
      <c r="N148" s="155"/>
      <c r="X148" s="156"/>
      <c r="AT148" s="152" t="s">
        <v>217</v>
      </c>
      <c r="AU148" s="152" t="s">
        <v>171</v>
      </c>
      <c r="AV148" s="12" t="s">
        <v>85</v>
      </c>
      <c r="AW148" s="12" t="s">
        <v>5</v>
      </c>
      <c r="AX148" s="12" t="s">
        <v>78</v>
      </c>
      <c r="AY148" s="152" t="s">
        <v>163</v>
      </c>
    </row>
    <row r="149" spans="2:51" s="13" customFormat="1" ht="11.25">
      <c r="B149" s="157"/>
      <c r="D149" s="151" t="s">
        <v>217</v>
      </c>
      <c r="E149" s="158" t="s">
        <v>22</v>
      </c>
      <c r="F149" s="159" t="s">
        <v>3071</v>
      </c>
      <c r="H149" s="160">
        <v>6.65</v>
      </c>
      <c r="I149" s="161"/>
      <c r="J149" s="161"/>
      <c r="M149" s="157"/>
      <c r="N149" s="162"/>
      <c r="X149" s="163"/>
      <c r="AT149" s="158" t="s">
        <v>217</v>
      </c>
      <c r="AU149" s="158" t="s">
        <v>171</v>
      </c>
      <c r="AV149" s="13" t="s">
        <v>171</v>
      </c>
      <c r="AW149" s="13" t="s">
        <v>5</v>
      </c>
      <c r="AX149" s="13" t="s">
        <v>78</v>
      </c>
      <c r="AY149" s="158" t="s">
        <v>163</v>
      </c>
    </row>
    <row r="150" spans="2:51" s="14" customFormat="1" ht="11.25">
      <c r="B150" s="164"/>
      <c r="D150" s="151" t="s">
        <v>217</v>
      </c>
      <c r="E150" s="165" t="s">
        <v>22</v>
      </c>
      <c r="F150" s="166" t="s">
        <v>220</v>
      </c>
      <c r="H150" s="167">
        <v>39.34</v>
      </c>
      <c r="I150" s="168"/>
      <c r="J150" s="168"/>
      <c r="M150" s="164"/>
      <c r="N150" s="169"/>
      <c r="X150" s="170"/>
      <c r="AT150" s="165" t="s">
        <v>217</v>
      </c>
      <c r="AU150" s="165" t="s">
        <v>171</v>
      </c>
      <c r="AV150" s="14" t="s">
        <v>189</v>
      </c>
      <c r="AW150" s="14" t="s">
        <v>5</v>
      </c>
      <c r="AX150" s="14" t="s">
        <v>85</v>
      </c>
      <c r="AY150" s="165" t="s">
        <v>163</v>
      </c>
    </row>
    <row r="151" spans="2:65" s="1" customFormat="1" ht="24.2" customHeight="1">
      <c r="B151" s="32"/>
      <c r="C151" s="129" t="s">
        <v>652</v>
      </c>
      <c r="D151" s="129" t="s">
        <v>166</v>
      </c>
      <c r="E151" s="130" t="s">
        <v>1431</v>
      </c>
      <c r="F151" s="131" t="s">
        <v>1432</v>
      </c>
      <c r="G151" s="132" t="s">
        <v>178</v>
      </c>
      <c r="H151" s="133">
        <v>1</v>
      </c>
      <c r="I151" s="134"/>
      <c r="J151" s="134"/>
      <c r="K151" s="135">
        <f>ROUND(P151*H151,2)</f>
        <v>0</v>
      </c>
      <c r="L151" s="131" t="s">
        <v>169</v>
      </c>
      <c r="M151" s="32"/>
      <c r="N151" s="136" t="s">
        <v>22</v>
      </c>
      <c r="O151" s="137" t="s">
        <v>48</v>
      </c>
      <c r="P151" s="138">
        <f>I151+J151</f>
        <v>0</v>
      </c>
      <c r="Q151" s="138">
        <f>ROUND(I151*H151,2)</f>
        <v>0</v>
      </c>
      <c r="R151" s="138">
        <f>ROUND(J151*H151,2)</f>
        <v>0</v>
      </c>
      <c r="T151" s="139">
        <f>S151*H151</f>
        <v>0</v>
      </c>
      <c r="U151" s="139">
        <v>0.000176</v>
      </c>
      <c r="V151" s="139">
        <f>U151*H151</f>
        <v>0.000176</v>
      </c>
      <c r="W151" s="139">
        <v>0</v>
      </c>
      <c r="X151" s="140">
        <f>W151*H151</f>
        <v>0</v>
      </c>
      <c r="AR151" s="141" t="s">
        <v>189</v>
      </c>
      <c r="AT151" s="141" t="s">
        <v>166</v>
      </c>
      <c r="AU151" s="141" t="s">
        <v>171</v>
      </c>
      <c r="AY151" s="17" t="s">
        <v>163</v>
      </c>
      <c r="BE151" s="142">
        <f>IF(O151="základní",K151,0)</f>
        <v>0</v>
      </c>
      <c r="BF151" s="142">
        <f>IF(O151="snížená",K151,0)</f>
        <v>0</v>
      </c>
      <c r="BG151" s="142">
        <f>IF(O151="zákl. přenesená",K151,0)</f>
        <v>0</v>
      </c>
      <c r="BH151" s="142">
        <f>IF(O151="sníž. přenesená",K151,0)</f>
        <v>0</v>
      </c>
      <c r="BI151" s="142">
        <f>IF(O151="nulová",K151,0)</f>
        <v>0</v>
      </c>
      <c r="BJ151" s="17" t="s">
        <v>171</v>
      </c>
      <c r="BK151" s="142">
        <f>ROUND(P151*H151,2)</f>
        <v>0</v>
      </c>
      <c r="BL151" s="17" t="s">
        <v>189</v>
      </c>
      <c r="BM151" s="141" t="s">
        <v>3072</v>
      </c>
    </row>
    <row r="152" spans="2:47" s="1" customFormat="1" ht="11.25">
      <c r="B152" s="32"/>
      <c r="D152" s="143" t="s">
        <v>173</v>
      </c>
      <c r="F152" s="144" t="s">
        <v>1434</v>
      </c>
      <c r="I152" s="145"/>
      <c r="J152" s="145"/>
      <c r="M152" s="32"/>
      <c r="N152" s="146"/>
      <c r="X152" s="53"/>
      <c r="AT152" s="17" t="s">
        <v>173</v>
      </c>
      <c r="AU152" s="17" t="s">
        <v>171</v>
      </c>
    </row>
    <row r="153" spans="2:51" s="12" customFormat="1" ht="11.25">
      <c r="B153" s="150"/>
      <c r="D153" s="151" t="s">
        <v>217</v>
      </c>
      <c r="E153" s="152" t="s">
        <v>22</v>
      </c>
      <c r="F153" s="153" t="s">
        <v>1435</v>
      </c>
      <c r="H153" s="152" t="s">
        <v>22</v>
      </c>
      <c r="I153" s="154"/>
      <c r="J153" s="154"/>
      <c r="M153" s="150"/>
      <c r="N153" s="155"/>
      <c r="X153" s="156"/>
      <c r="AT153" s="152" t="s">
        <v>217</v>
      </c>
      <c r="AU153" s="152" t="s">
        <v>171</v>
      </c>
      <c r="AV153" s="12" t="s">
        <v>85</v>
      </c>
      <c r="AW153" s="12" t="s">
        <v>5</v>
      </c>
      <c r="AX153" s="12" t="s">
        <v>78</v>
      </c>
      <c r="AY153" s="152" t="s">
        <v>163</v>
      </c>
    </row>
    <row r="154" spans="2:51" s="13" customFormat="1" ht="11.25">
      <c r="B154" s="157"/>
      <c r="D154" s="151" t="s">
        <v>217</v>
      </c>
      <c r="E154" s="158" t="s">
        <v>22</v>
      </c>
      <c r="F154" s="159" t="s">
        <v>85</v>
      </c>
      <c r="H154" s="160">
        <v>1</v>
      </c>
      <c r="I154" s="161"/>
      <c r="J154" s="161"/>
      <c r="M154" s="157"/>
      <c r="N154" s="162"/>
      <c r="X154" s="163"/>
      <c r="AT154" s="158" t="s">
        <v>217</v>
      </c>
      <c r="AU154" s="158" t="s">
        <v>171</v>
      </c>
      <c r="AV154" s="13" t="s">
        <v>171</v>
      </c>
      <c r="AW154" s="13" t="s">
        <v>5</v>
      </c>
      <c r="AX154" s="13" t="s">
        <v>78</v>
      </c>
      <c r="AY154" s="158" t="s">
        <v>163</v>
      </c>
    </row>
    <row r="155" spans="2:51" s="14" customFormat="1" ht="11.25">
      <c r="B155" s="164"/>
      <c r="D155" s="151" t="s">
        <v>217</v>
      </c>
      <c r="E155" s="165" t="s">
        <v>22</v>
      </c>
      <c r="F155" s="166" t="s">
        <v>220</v>
      </c>
      <c r="H155" s="167">
        <v>1</v>
      </c>
      <c r="I155" s="168"/>
      <c r="J155" s="168"/>
      <c r="M155" s="164"/>
      <c r="N155" s="169"/>
      <c r="X155" s="170"/>
      <c r="AT155" s="165" t="s">
        <v>217</v>
      </c>
      <c r="AU155" s="165" t="s">
        <v>171</v>
      </c>
      <c r="AV155" s="14" t="s">
        <v>189</v>
      </c>
      <c r="AW155" s="14" t="s">
        <v>5</v>
      </c>
      <c r="AX155" s="14" t="s">
        <v>85</v>
      </c>
      <c r="AY155" s="165" t="s">
        <v>163</v>
      </c>
    </row>
    <row r="156" spans="2:65" s="1" customFormat="1" ht="24.2" customHeight="1">
      <c r="B156" s="32"/>
      <c r="C156" s="181" t="s">
        <v>657</v>
      </c>
      <c r="D156" s="181" t="s">
        <v>770</v>
      </c>
      <c r="E156" s="182" t="s">
        <v>1437</v>
      </c>
      <c r="F156" s="183" t="s">
        <v>1438</v>
      </c>
      <c r="G156" s="184" t="s">
        <v>178</v>
      </c>
      <c r="H156" s="185">
        <v>1</v>
      </c>
      <c r="I156" s="186"/>
      <c r="J156" s="187"/>
      <c r="K156" s="188">
        <f>ROUND(P156*H156,2)</f>
        <v>0</v>
      </c>
      <c r="L156" s="183" t="s">
        <v>169</v>
      </c>
      <c r="M156" s="189"/>
      <c r="N156" s="190" t="s">
        <v>22</v>
      </c>
      <c r="O156" s="137" t="s">
        <v>48</v>
      </c>
      <c r="P156" s="138">
        <f>I156+J156</f>
        <v>0</v>
      </c>
      <c r="Q156" s="138">
        <f>ROUND(I156*H156,2)</f>
        <v>0</v>
      </c>
      <c r="R156" s="138">
        <f>ROUND(J156*H156,2)</f>
        <v>0</v>
      </c>
      <c r="T156" s="139">
        <f>S156*H156</f>
        <v>0</v>
      </c>
      <c r="U156" s="139">
        <v>0.012</v>
      </c>
      <c r="V156" s="139">
        <f>U156*H156</f>
        <v>0.012</v>
      </c>
      <c r="W156" s="139">
        <v>0</v>
      </c>
      <c r="X156" s="140">
        <f>W156*H156</f>
        <v>0</v>
      </c>
      <c r="AR156" s="141" t="s">
        <v>257</v>
      </c>
      <c r="AT156" s="141" t="s">
        <v>770</v>
      </c>
      <c r="AU156" s="141" t="s">
        <v>171</v>
      </c>
      <c r="AY156" s="17" t="s">
        <v>163</v>
      </c>
      <c r="BE156" s="142">
        <f>IF(O156="základní",K156,0)</f>
        <v>0</v>
      </c>
      <c r="BF156" s="142">
        <f>IF(O156="snížená",K156,0)</f>
        <v>0</v>
      </c>
      <c r="BG156" s="142">
        <f>IF(O156="zákl. přenesená",K156,0)</f>
        <v>0</v>
      </c>
      <c r="BH156" s="142">
        <f>IF(O156="sníž. přenesená",K156,0)</f>
        <v>0</v>
      </c>
      <c r="BI156" s="142">
        <f>IF(O156="nulová",K156,0)</f>
        <v>0</v>
      </c>
      <c r="BJ156" s="17" t="s">
        <v>171</v>
      </c>
      <c r="BK156" s="142">
        <f>ROUND(P156*H156,2)</f>
        <v>0</v>
      </c>
      <c r="BL156" s="17" t="s">
        <v>189</v>
      </c>
      <c r="BM156" s="141" t="s">
        <v>3073</v>
      </c>
    </row>
    <row r="157" spans="2:63" s="11" customFormat="1" ht="22.9" customHeight="1">
      <c r="B157" s="116"/>
      <c r="D157" s="117" t="s">
        <v>77</v>
      </c>
      <c r="E157" s="127" t="s">
        <v>1449</v>
      </c>
      <c r="F157" s="127" t="s">
        <v>1450</v>
      </c>
      <c r="I157" s="119"/>
      <c r="J157" s="119"/>
      <c r="K157" s="128">
        <f>BK157</f>
        <v>0</v>
      </c>
      <c r="M157" s="116"/>
      <c r="N157" s="121"/>
      <c r="Q157" s="122">
        <f>SUM(Q158:Q159)</f>
        <v>0</v>
      </c>
      <c r="R157" s="122">
        <f>SUM(R158:R159)</f>
        <v>0</v>
      </c>
      <c r="T157" s="123">
        <f>SUM(T158:T159)</f>
        <v>0</v>
      </c>
      <c r="V157" s="123">
        <f>SUM(V158:V159)</f>
        <v>0</v>
      </c>
      <c r="X157" s="124">
        <f>SUM(X158:X159)</f>
        <v>0</v>
      </c>
      <c r="AR157" s="117" t="s">
        <v>85</v>
      </c>
      <c r="AT157" s="125" t="s">
        <v>77</v>
      </c>
      <c r="AU157" s="125" t="s">
        <v>85</v>
      </c>
      <c r="AY157" s="117" t="s">
        <v>163</v>
      </c>
      <c r="BK157" s="126">
        <f>SUM(BK158:BK159)</f>
        <v>0</v>
      </c>
    </row>
    <row r="158" spans="2:65" s="1" customFormat="1" ht="55.5" customHeight="1">
      <c r="B158" s="32"/>
      <c r="C158" s="129" t="s">
        <v>602</v>
      </c>
      <c r="D158" s="129" t="s">
        <v>166</v>
      </c>
      <c r="E158" s="130" t="s">
        <v>1452</v>
      </c>
      <c r="F158" s="131" t="s">
        <v>1453</v>
      </c>
      <c r="G158" s="132" t="s">
        <v>403</v>
      </c>
      <c r="H158" s="133">
        <v>2.498</v>
      </c>
      <c r="I158" s="134"/>
      <c r="J158" s="134"/>
      <c r="K158" s="135">
        <f>ROUND(P158*H158,2)</f>
        <v>0</v>
      </c>
      <c r="L158" s="131" t="s">
        <v>169</v>
      </c>
      <c r="M158" s="32"/>
      <c r="N158" s="136" t="s">
        <v>22</v>
      </c>
      <c r="O158" s="137" t="s">
        <v>48</v>
      </c>
      <c r="P158" s="138">
        <f>I158+J158</f>
        <v>0</v>
      </c>
      <c r="Q158" s="138">
        <f>ROUND(I158*H158,2)</f>
        <v>0</v>
      </c>
      <c r="R158" s="138">
        <f>ROUND(J158*H158,2)</f>
        <v>0</v>
      </c>
      <c r="T158" s="139">
        <f>S158*H158</f>
        <v>0</v>
      </c>
      <c r="U158" s="139">
        <v>0</v>
      </c>
      <c r="V158" s="139">
        <f>U158*H158</f>
        <v>0</v>
      </c>
      <c r="W158" s="139">
        <v>0</v>
      </c>
      <c r="X158" s="140">
        <f>W158*H158</f>
        <v>0</v>
      </c>
      <c r="AR158" s="141" t="s">
        <v>189</v>
      </c>
      <c r="AT158" s="141" t="s">
        <v>166</v>
      </c>
      <c r="AU158" s="141" t="s">
        <v>171</v>
      </c>
      <c r="AY158" s="17" t="s">
        <v>163</v>
      </c>
      <c r="BE158" s="142">
        <f>IF(O158="základní",K158,0)</f>
        <v>0</v>
      </c>
      <c r="BF158" s="142">
        <f>IF(O158="snížená",K158,0)</f>
        <v>0</v>
      </c>
      <c r="BG158" s="142">
        <f>IF(O158="zákl. přenesená",K158,0)</f>
        <v>0</v>
      </c>
      <c r="BH158" s="142">
        <f>IF(O158="sníž. přenesená",K158,0)</f>
        <v>0</v>
      </c>
      <c r="BI158" s="142">
        <f>IF(O158="nulová",K158,0)</f>
        <v>0</v>
      </c>
      <c r="BJ158" s="17" t="s">
        <v>171</v>
      </c>
      <c r="BK158" s="142">
        <f>ROUND(P158*H158,2)</f>
        <v>0</v>
      </c>
      <c r="BL158" s="17" t="s">
        <v>189</v>
      </c>
      <c r="BM158" s="141" t="s">
        <v>3074</v>
      </c>
    </row>
    <row r="159" spans="2:47" s="1" customFormat="1" ht="11.25">
      <c r="B159" s="32"/>
      <c r="D159" s="143" t="s">
        <v>173</v>
      </c>
      <c r="F159" s="144" t="s">
        <v>1455</v>
      </c>
      <c r="I159" s="145"/>
      <c r="J159" s="145"/>
      <c r="M159" s="32"/>
      <c r="N159" s="146"/>
      <c r="X159" s="53"/>
      <c r="AT159" s="17" t="s">
        <v>173</v>
      </c>
      <c r="AU159" s="17" t="s">
        <v>171</v>
      </c>
    </row>
    <row r="160" spans="2:63" s="11" customFormat="1" ht="25.9" customHeight="1">
      <c r="B160" s="116"/>
      <c r="D160" s="117" t="s">
        <v>77</v>
      </c>
      <c r="E160" s="118" t="s">
        <v>458</v>
      </c>
      <c r="F160" s="118" t="s">
        <v>459</v>
      </c>
      <c r="I160" s="119"/>
      <c r="J160" s="119"/>
      <c r="K160" s="120">
        <f>BK160</f>
        <v>0</v>
      </c>
      <c r="M160" s="116"/>
      <c r="N160" s="121"/>
      <c r="Q160" s="122">
        <f>Q161+Q172+Q232+Q255+Q290+Q348+Q362</f>
        <v>0</v>
      </c>
      <c r="R160" s="122">
        <f>R161+R172+R232+R255+R290+R348+R362</f>
        <v>0</v>
      </c>
      <c r="T160" s="123">
        <f>T161+T172+T232+T255+T290+T348+T362</f>
        <v>0</v>
      </c>
      <c r="V160" s="123">
        <f>V161+V172+V232+V255+V290+V348+V362</f>
        <v>5.6765527436908005</v>
      </c>
      <c r="X160" s="124">
        <f>X161+X172+X232+X255+X290+X348+X362</f>
        <v>0</v>
      </c>
      <c r="AR160" s="117" t="s">
        <v>171</v>
      </c>
      <c r="AT160" s="125" t="s">
        <v>77</v>
      </c>
      <c r="AU160" s="125" t="s">
        <v>78</v>
      </c>
      <c r="AY160" s="117" t="s">
        <v>163</v>
      </c>
      <c r="BK160" s="126">
        <f>BK161+BK172+BK232+BK255+BK290+BK348+BK362</f>
        <v>0</v>
      </c>
    </row>
    <row r="161" spans="2:63" s="11" customFormat="1" ht="22.9" customHeight="1">
      <c r="B161" s="116"/>
      <c r="D161" s="117" t="s">
        <v>77</v>
      </c>
      <c r="E161" s="127" t="s">
        <v>1456</v>
      </c>
      <c r="F161" s="127" t="s">
        <v>1457</v>
      </c>
      <c r="I161" s="119"/>
      <c r="J161" s="119"/>
      <c r="K161" s="128">
        <f>BK161</f>
        <v>0</v>
      </c>
      <c r="M161" s="116"/>
      <c r="N161" s="121"/>
      <c r="Q161" s="122">
        <f>SUM(Q162:Q171)</f>
        <v>0</v>
      </c>
      <c r="R161" s="122">
        <f>SUM(R162:R171)</f>
        <v>0</v>
      </c>
      <c r="T161" s="123">
        <f>SUM(T162:T171)</f>
        <v>0</v>
      </c>
      <c r="V161" s="123">
        <f>SUM(V162:V171)</f>
        <v>0.21246</v>
      </c>
      <c r="X161" s="124">
        <f>SUM(X162:X171)</f>
        <v>0</v>
      </c>
      <c r="AR161" s="117" t="s">
        <v>171</v>
      </c>
      <c r="AT161" s="125" t="s">
        <v>77</v>
      </c>
      <c r="AU161" s="125" t="s">
        <v>85</v>
      </c>
      <c r="AY161" s="117" t="s">
        <v>163</v>
      </c>
      <c r="BK161" s="126">
        <f>SUM(BK162:BK171)</f>
        <v>0</v>
      </c>
    </row>
    <row r="162" spans="2:65" s="1" customFormat="1" ht="24.2" customHeight="1">
      <c r="B162" s="32"/>
      <c r="C162" s="129" t="s">
        <v>440</v>
      </c>
      <c r="D162" s="129" t="s">
        <v>166</v>
      </c>
      <c r="E162" s="130" t="s">
        <v>1518</v>
      </c>
      <c r="F162" s="131" t="s">
        <v>1519</v>
      </c>
      <c r="G162" s="132" t="s">
        <v>214</v>
      </c>
      <c r="H162" s="133">
        <v>35.41</v>
      </c>
      <c r="I162" s="134"/>
      <c r="J162" s="134"/>
      <c r="K162" s="135">
        <f>ROUND(P162*H162,2)</f>
        <v>0</v>
      </c>
      <c r="L162" s="131" t="s">
        <v>169</v>
      </c>
      <c r="M162" s="32"/>
      <c r="N162" s="136" t="s">
        <v>22</v>
      </c>
      <c r="O162" s="137" t="s">
        <v>48</v>
      </c>
      <c r="P162" s="138">
        <f>I162+J162</f>
        <v>0</v>
      </c>
      <c r="Q162" s="138">
        <f>ROUND(I162*H162,2)</f>
        <v>0</v>
      </c>
      <c r="R162" s="138">
        <f>ROUND(J162*H162,2)</f>
        <v>0</v>
      </c>
      <c r="T162" s="139">
        <f>S162*H162</f>
        <v>0</v>
      </c>
      <c r="U162" s="139">
        <v>0</v>
      </c>
      <c r="V162" s="139">
        <f>U162*H162</f>
        <v>0</v>
      </c>
      <c r="W162" s="139">
        <v>0</v>
      </c>
      <c r="X162" s="140">
        <f>W162*H162</f>
        <v>0</v>
      </c>
      <c r="AR162" s="141" t="s">
        <v>313</v>
      </c>
      <c r="AT162" s="141" t="s">
        <v>166</v>
      </c>
      <c r="AU162" s="141" t="s">
        <v>171</v>
      </c>
      <c r="AY162" s="17" t="s">
        <v>163</v>
      </c>
      <c r="BE162" s="142">
        <f>IF(O162="základní",K162,0)</f>
        <v>0</v>
      </c>
      <c r="BF162" s="142">
        <f>IF(O162="snížená",K162,0)</f>
        <v>0</v>
      </c>
      <c r="BG162" s="142">
        <f>IF(O162="zákl. přenesená",K162,0)</f>
        <v>0</v>
      </c>
      <c r="BH162" s="142">
        <f>IF(O162="sníž. přenesená",K162,0)</f>
        <v>0</v>
      </c>
      <c r="BI162" s="142">
        <f>IF(O162="nulová",K162,0)</f>
        <v>0</v>
      </c>
      <c r="BJ162" s="17" t="s">
        <v>171</v>
      </c>
      <c r="BK162" s="142">
        <f>ROUND(P162*H162,2)</f>
        <v>0</v>
      </c>
      <c r="BL162" s="17" t="s">
        <v>313</v>
      </c>
      <c r="BM162" s="141" t="s">
        <v>3075</v>
      </c>
    </row>
    <row r="163" spans="2:47" s="1" customFormat="1" ht="11.25">
      <c r="B163" s="32"/>
      <c r="D163" s="143" t="s">
        <v>173</v>
      </c>
      <c r="F163" s="144" t="s">
        <v>1521</v>
      </c>
      <c r="I163" s="145"/>
      <c r="J163" s="145"/>
      <c r="M163" s="32"/>
      <c r="N163" s="146"/>
      <c r="X163" s="53"/>
      <c r="AT163" s="17" t="s">
        <v>173</v>
      </c>
      <c r="AU163" s="17" t="s">
        <v>171</v>
      </c>
    </row>
    <row r="164" spans="2:51" s="13" customFormat="1" ht="11.25">
      <c r="B164" s="157"/>
      <c r="D164" s="151" t="s">
        <v>217</v>
      </c>
      <c r="E164" s="158" t="s">
        <v>22</v>
      </c>
      <c r="F164" s="159" t="s">
        <v>3067</v>
      </c>
      <c r="H164" s="160">
        <v>35.41</v>
      </c>
      <c r="I164" s="161"/>
      <c r="J164" s="161"/>
      <c r="M164" s="157"/>
      <c r="N164" s="162"/>
      <c r="X164" s="163"/>
      <c r="AT164" s="158" t="s">
        <v>217</v>
      </c>
      <c r="AU164" s="158" t="s">
        <v>171</v>
      </c>
      <c r="AV164" s="13" t="s">
        <v>171</v>
      </c>
      <c r="AW164" s="13" t="s">
        <v>5</v>
      </c>
      <c r="AX164" s="13" t="s">
        <v>78</v>
      </c>
      <c r="AY164" s="158" t="s">
        <v>163</v>
      </c>
    </row>
    <row r="165" spans="2:51" s="14" customFormat="1" ht="11.25">
      <c r="B165" s="164"/>
      <c r="D165" s="151" t="s">
        <v>217</v>
      </c>
      <c r="E165" s="165" t="s">
        <v>22</v>
      </c>
      <c r="F165" s="166" t="s">
        <v>220</v>
      </c>
      <c r="H165" s="167">
        <v>35.41</v>
      </c>
      <c r="I165" s="168"/>
      <c r="J165" s="168"/>
      <c r="M165" s="164"/>
      <c r="N165" s="169"/>
      <c r="X165" s="170"/>
      <c r="AT165" s="165" t="s">
        <v>217</v>
      </c>
      <c r="AU165" s="165" t="s">
        <v>171</v>
      </c>
      <c r="AV165" s="14" t="s">
        <v>189</v>
      </c>
      <c r="AW165" s="14" t="s">
        <v>5</v>
      </c>
      <c r="AX165" s="14" t="s">
        <v>85</v>
      </c>
      <c r="AY165" s="165" t="s">
        <v>163</v>
      </c>
    </row>
    <row r="166" spans="2:65" s="1" customFormat="1" ht="24">
      <c r="B166" s="32"/>
      <c r="C166" s="181" t="s">
        <v>446</v>
      </c>
      <c r="D166" s="181" t="s">
        <v>770</v>
      </c>
      <c r="E166" s="182" t="s">
        <v>1537</v>
      </c>
      <c r="F166" s="183" t="s">
        <v>1538</v>
      </c>
      <c r="G166" s="184" t="s">
        <v>634</v>
      </c>
      <c r="H166" s="185">
        <v>212.46</v>
      </c>
      <c r="I166" s="186"/>
      <c r="J166" s="187"/>
      <c r="K166" s="188">
        <f>ROUND(P166*H166,2)</f>
        <v>0</v>
      </c>
      <c r="L166" s="183" t="s">
        <v>169</v>
      </c>
      <c r="M166" s="189"/>
      <c r="N166" s="190" t="s">
        <v>22</v>
      </c>
      <c r="O166" s="137" t="s">
        <v>48</v>
      </c>
      <c r="P166" s="138">
        <f>I166+J166</f>
        <v>0</v>
      </c>
      <c r="Q166" s="138">
        <f>ROUND(I166*H166,2)</f>
        <v>0</v>
      </c>
      <c r="R166" s="138">
        <f>ROUND(J166*H166,2)</f>
        <v>0</v>
      </c>
      <c r="T166" s="139">
        <f>S166*H166</f>
        <v>0</v>
      </c>
      <c r="U166" s="139">
        <v>0.001</v>
      </c>
      <c r="V166" s="139">
        <f>U166*H166</f>
        <v>0.21246</v>
      </c>
      <c r="W166" s="139">
        <v>0</v>
      </c>
      <c r="X166" s="140">
        <f>W166*H166</f>
        <v>0</v>
      </c>
      <c r="AR166" s="141" t="s">
        <v>440</v>
      </c>
      <c r="AT166" s="141" t="s">
        <v>770</v>
      </c>
      <c r="AU166" s="141" t="s">
        <v>171</v>
      </c>
      <c r="AY166" s="17" t="s">
        <v>163</v>
      </c>
      <c r="BE166" s="142">
        <f>IF(O166="základní",K166,0)</f>
        <v>0</v>
      </c>
      <c r="BF166" s="142">
        <f>IF(O166="snížená",K166,0)</f>
        <v>0</v>
      </c>
      <c r="BG166" s="142">
        <f>IF(O166="zákl. přenesená",K166,0)</f>
        <v>0</v>
      </c>
      <c r="BH166" s="142">
        <f>IF(O166="sníž. přenesená",K166,0)</f>
        <v>0</v>
      </c>
      <c r="BI166" s="142">
        <f>IF(O166="nulová",K166,0)</f>
        <v>0</v>
      </c>
      <c r="BJ166" s="17" t="s">
        <v>171</v>
      </c>
      <c r="BK166" s="142">
        <f>ROUND(P166*H166,2)</f>
        <v>0</v>
      </c>
      <c r="BL166" s="17" t="s">
        <v>313</v>
      </c>
      <c r="BM166" s="141" t="s">
        <v>3076</v>
      </c>
    </row>
    <row r="167" spans="2:51" s="12" customFormat="1" ht="11.25">
      <c r="B167" s="150"/>
      <c r="D167" s="151" t="s">
        <v>217</v>
      </c>
      <c r="E167" s="152" t="s">
        <v>22</v>
      </c>
      <c r="F167" s="153" t="s">
        <v>3077</v>
      </c>
      <c r="H167" s="152" t="s">
        <v>22</v>
      </c>
      <c r="I167" s="154"/>
      <c r="J167" s="154"/>
      <c r="M167" s="150"/>
      <c r="N167" s="155"/>
      <c r="X167" s="156"/>
      <c r="AT167" s="152" t="s">
        <v>217</v>
      </c>
      <c r="AU167" s="152" t="s">
        <v>171</v>
      </c>
      <c r="AV167" s="12" t="s">
        <v>85</v>
      </c>
      <c r="AW167" s="12" t="s">
        <v>5</v>
      </c>
      <c r="AX167" s="12" t="s">
        <v>78</v>
      </c>
      <c r="AY167" s="152" t="s">
        <v>163</v>
      </c>
    </row>
    <row r="168" spans="2:51" s="13" customFormat="1" ht="11.25">
      <c r="B168" s="157"/>
      <c r="D168" s="151" t="s">
        <v>217</v>
      </c>
      <c r="E168" s="158" t="s">
        <v>22</v>
      </c>
      <c r="F168" s="159" t="s">
        <v>3078</v>
      </c>
      <c r="H168" s="160">
        <v>212.46</v>
      </c>
      <c r="I168" s="161"/>
      <c r="J168" s="161"/>
      <c r="M168" s="157"/>
      <c r="N168" s="162"/>
      <c r="X168" s="163"/>
      <c r="AT168" s="158" t="s">
        <v>217</v>
      </c>
      <c r="AU168" s="158" t="s">
        <v>171</v>
      </c>
      <c r="AV168" s="13" t="s">
        <v>171</v>
      </c>
      <c r="AW168" s="13" t="s">
        <v>5</v>
      </c>
      <c r="AX168" s="13" t="s">
        <v>78</v>
      </c>
      <c r="AY168" s="158" t="s">
        <v>163</v>
      </c>
    </row>
    <row r="169" spans="2:51" s="14" customFormat="1" ht="11.25">
      <c r="B169" s="164"/>
      <c r="D169" s="151" t="s">
        <v>217</v>
      </c>
      <c r="E169" s="165" t="s">
        <v>22</v>
      </c>
      <c r="F169" s="166" t="s">
        <v>220</v>
      </c>
      <c r="H169" s="167">
        <v>212.46</v>
      </c>
      <c r="I169" s="168"/>
      <c r="J169" s="168"/>
      <c r="M169" s="164"/>
      <c r="N169" s="169"/>
      <c r="X169" s="170"/>
      <c r="AT169" s="165" t="s">
        <v>217</v>
      </c>
      <c r="AU169" s="165" t="s">
        <v>171</v>
      </c>
      <c r="AV169" s="14" t="s">
        <v>189</v>
      </c>
      <c r="AW169" s="14" t="s">
        <v>5</v>
      </c>
      <c r="AX169" s="14" t="s">
        <v>85</v>
      </c>
      <c r="AY169" s="165" t="s">
        <v>163</v>
      </c>
    </row>
    <row r="170" spans="2:65" s="1" customFormat="1" ht="49.15" customHeight="1">
      <c r="B170" s="32"/>
      <c r="C170" s="129" t="s">
        <v>610</v>
      </c>
      <c r="D170" s="129" t="s">
        <v>166</v>
      </c>
      <c r="E170" s="130" t="s">
        <v>1543</v>
      </c>
      <c r="F170" s="131" t="s">
        <v>1544</v>
      </c>
      <c r="G170" s="132" t="s">
        <v>403</v>
      </c>
      <c r="H170" s="133">
        <v>0.212</v>
      </c>
      <c r="I170" s="134"/>
      <c r="J170" s="134"/>
      <c r="K170" s="135">
        <f>ROUND(P170*H170,2)</f>
        <v>0</v>
      </c>
      <c r="L170" s="131" t="s">
        <v>169</v>
      </c>
      <c r="M170" s="32"/>
      <c r="N170" s="136" t="s">
        <v>22</v>
      </c>
      <c r="O170" s="137" t="s">
        <v>48</v>
      </c>
      <c r="P170" s="138">
        <f>I170+J170</f>
        <v>0</v>
      </c>
      <c r="Q170" s="138">
        <f>ROUND(I170*H170,2)</f>
        <v>0</v>
      </c>
      <c r="R170" s="138">
        <f>ROUND(J170*H170,2)</f>
        <v>0</v>
      </c>
      <c r="T170" s="139">
        <f>S170*H170</f>
        <v>0</v>
      </c>
      <c r="U170" s="139">
        <v>0</v>
      </c>
      <c r="V170" s="139">
        <f>U170*H170</f>
        <v>0</v>
      </c>
      <c r="W170" s="139">
        <v>0</v>
      </c>
      <c r="X170" s="140">
        <f>W170*H170</f>
        <v>0</v>
      </c>
      <c r="AR170" s="141" t="s">
        <v>313</v>
      </c>
      <c r="AT170" s="141" t="s">
        <v>166</v>
      </c>
      <c r="AU170" s="141" t="s">
        <v>171</v>
      </c>
      <c r="AY170" s="17" t="s">
        <v>163</v>
      </c>
      <c r="BE170" s="142">
        <f>IF(O170="základní",K170,0)</f>
        <v>0</v>
      </c>
      <c r="BF170" s="142">
        <f>IF(O170="snížená",K170,0)</f>
        <v>0</v>
      </c>
      <c r="BG170" s="142">
        <f>IF(O170="zákl. přenesená",K170,0)</f>
        <v>0</v>
      </c>
      <c r="BH170" s="142">
        <f>IF(O170="sníž. přenesená",K170,0)</f>
        <v>0</v>
      </c>
      <c r="BI170" s="142">
        <f>IF(O170="nulová",K170,0)</f>
        <v>0</v>
      </c>
      <c r="BJ170" s="17" t="s">
        <v>171</v>
      </c>
      <c r="BK170" s="142">
        <f>ROUND(P170*H170,2)</f>
        <v>0</v>
      </c>
      <c r="BL170" s="17" t="s">
        <v>313</v>
      </c>
      <c r="BM170" s="141" t="s">
        <v>3079</v>
      </c>
    </row>
    <row r="171" spans="2:47" s="1" customFormat="1" ht="11.25">
      <c r="B171" s="32"/>
      <c r="D171" s="143" t="s">
        <v>173</v>
      </c>
      <c r="F171" s="144" t="s">
        <v>1546</v>
      </c>
      <c r="I171" s="145"/>
      <c r="J171" s="145"/>
      <c r="M171" s="32"/>
      <c r="N171" s="146"/>
      <c r="X171" s="53"/>
      <c r="AT171" s="17" t="s">
        <v>173</v>
      </c>
      <c r="AU171" s="17" t="s">
        <v>171</v>
      </c>
    </row>
    <row r="172" spans="2:63" s="11" customFormat="1" ht="22.9" customHeight="1">
      <c r="B172" s="116"/>
      <c r="D172" s="117" t="s">
        <v>77</v>
      </c>
      <c r="E172" s="127" t="s">
        <v>508</v>
      </c>
      <c r="F172" s="127" t="s">
        <v>509</v>
      </c>
      <c r="I172" s="119"/>
      <c r="J172" s="119"/>
      <c r="K172" s="128">
        <f>BK172</f>
        <v>0</v>
      </c>
      <c r="M172" s="116"/>
      <c r="N172" s="121"/>
      <c r="Q172" s="122">
        <f>SUM(Q173:Q231)</f>
        <v>0</v>
      </c>
      <c r="R172" s="122">
        <f>SUM(R173:R231)</f>
        <v>0</v>
      </c>
      <c r="T172" s="123">
        <f>SUM(T173:T231)</f>
        <v>0</v>
      </c>
      <c r="V172" s="123">
        <f>SUM(V173:V231)</f>
        <v>4.0085552336908</v>
      </c>
      <c r="X172" s="124">
        <f>SUM(X173:X231)</f>
        <v>0</v>
      </c>
      <c r="AR172" s="117" t="s">
        <v>171</v>
      </c>
      <c r="AT172" s="125" t="s">
        <v>77</v>
      </c>
      <c r="AU172" s="125" t="s">
        <v>85</v>
      </c>
      <c r="AY172" s="117" t="s">
        <v>163</v>
      </c>
      <c r="BK172" s="126">
        <f>SUM(BK173:BK231)</f>
        <v>0</v>
      </c>
    </row>
    <row r="173" spans="2:65" s="1" customFormat="1" ht="44.25" customHeight="1">
      <c r="B173" s="32"/>
      <c r="C173" s="129" t="s">
        <v>411</v>
      </c>
      <c r="D173" s="129" t="s">
        <v>166</v>
      </c>
      <c r="E173" s="130" t="s">
        <v>3080</v>
      </c>
      <c r="F173" s="131" t="s">
        <v>3081</v>
      </c>
      <c r="G173" s="132" t="s">
        <v>214</v>
      </c>
      <c r="H173" s="133">
        <v>33.886</v>
      </c>
      <c r="I173" s="134"/>
      <c r="J173" s="134"/>
      <c r="K173" s="135">
        <f>ROUND(P173*H173,2)</f>
        <v>0</v>
      </c>
      <c r="L173" s="131" t="s">
        <v>169</v>
      </c>
      <c r="M173" s="32"/>
      <c r="N173" s="136" t="s">
        <v>22</v>
      </c>
      <c r="O173" s="137" t="s">
        <v>48</v>
      </c>
      <c r="P173" s="138">
        <f>I173+J173</f>
        <v>0</v>
      </c>
      <c r="Q173" s="138">
        <f>ROUND(I173*H173,2)</f>
        <v>0</v>
      </c>
      <c r="R173" s="138">
        <f>ROUND(J173*H173,2)</f>
        <v>0</v>
      </c>
      <c r="T173" s="139">
        <f>S173*H173</f>
        <v>0</v>
      </c>
      <c r="U173" s="139">
        <v>0</v>
      </c>
      <c r="V173" s="139">
        <f>U173*H173</f>
        <v>0</v>
      </c>
      <c r="W173" s="139">
        <v>0</v>
      </c>
      <c r="X173" s="140">
        <f>W173*H173</f>
        <v>0</v>
      </c>
      <c r="AR173" s="141" t="s">
        <v>313</v>
      </c>
      <c r="AT173" s="141" t="s">
        <v>166</v>
      </c>
      <c r="AU173" s="141" t="s">
        <v>171</v>
      </c>
      <c r="AY173" s="17" t="s">
        <v>163</v>
      </c>
      <c r="BE173" s="142">
        <f>IF(O173="základní",K173,0)</f>
        <v>0</v>
      </c>
      <c r="BF173" s="142">
        <f>IF(O173="snížená",K173,0)</f>
        <v>0</v>
      </c>
      <c r="BG173" s="142">
        <f>IF(O173="zákl. přenesená",K173,0)</f>
        <v>0</v>
      </c>
      <c r="BH173" s="142">
        <f>IF(O173="sníž. přenesená",K173,0)</f>
        <v>0</v>
      </c>
      <c r="BI173" s="142">
        <f>IF(O173="nulová",K173,0)</f>
        <v>0</v>
      </c>
      <c r="BJ173" s="17" t="s">
        <v>171</v>
      </c>
      <c r="BK173" s="142">
        <f>ROUND(P173*H173,2)</f>
        <v>0</v>
      </c>
      <c r="BL173" s="17" t="s">
        <v>313</v>
      </c>
      <c r="BM173" s="141" t="s">
        <v>3082</v>
      </c>
    </row>
    <row r="174" spans="2:47" s="1" customFormat="1" ht="11.25">
      <c r="B174" s="32"/>
      <c r="D174" s="143" t="s">
        <v>173</v>
      </c>
      <c r="F174" s="144" t="s">
        <v>3083</v>
      </c>
      <c r="I174" s="145"/>
      <c r="J174" s="145"/>
      <c r="M174" s="32"/>
      <c r="N174" s="146"/>
      <c r="X174" s="53"/>
      <c r="AT174" s="17" t="s">
        <v>173</v>
      </c>
      <c r="AU174" s="17" t="s">
        <v>171</v>
      </c>
    </row>
    <row r="175" spans="2:51" s="13" customFormat="1" ht="11.25">
      <c r="B175" s="157"/>
      <c r="D175" s="151" t="s">
        <v>217</v>
      </c>
      <c r="E175" s="158" t="s">
        <v>22</v>
      </c>
      <c r="F175" s="159" t="s">
        <v>3084</v>
      </c>
      <c r="H175" s="160">
        <v>33.886</v>
      </c>
      <c r="I175" s="161"/>
      <c r="J175" s="161"/>
      <c r="M175" s="157"/>
      <c r="N175" s="162"/>
      <c r="X175" s="163"/>
      <c r="AT175" s="158" t="s">
        <v>217</v>
      </c>
      <c r="AU175" s="158" t="s">
        <v>171</v>
      </c>
      <c r="AV175" s="13" t="s">
        <v>171</v>
      </c>
      <c r="AW175" s="13" t="s">
        <v>5</v>
      </c>
      <c r="AX175" s="13" t="s">
        <v>78</v>
      </c>
      <c r="AY175" s="158" t="s">
        <v>163</v>
      </c>
    </row>
    <row r="176" spans="2:51" s="14" customFormat="1" ht="11.25">
      <c r="B176" s="164"/>
      <c r="D176" s="151" t="s">
        <v>217</v>
      </c>
      <c r="E176" s="165" t="s">
        <v>22</v>
      </c>
      <c r="F176" s="166" t="s">
        <v>220</v>
      </c>
      <c r="H176" s="167">
        <v>33.886</v>
      </c>
      <c r="I176" s="168"/>
      <c r="J176" s="168"/>
      <c r="M176" s="164"/>
      <c r="N176" s="169"/>
      <c r="X176" s="170"/>
      <c r="AT176" s="165" t="s">
        <v>217</v>
      </c>
      <c r="AU176" s="165" t="s">
        <v>171</v>
      </c>
      <c r="AV176" s="14" t="s">
        <v>189</v>
      </c>
      <c r="AW176" s="14" t="s">
        <v>5</v>
      </c>
      <c r="AX176" s="14" t="s">
        <v>85</v>
      </c>
      <c r="AY176" s="165" t="s">
        <v>163</v>
      </c>
    </row>
    <row r="177" spans="2:65" s="1" customFormat="1" ht="24.2" customHeight="1">
      <c r="B177" s="32"/>
      <c r="C177" s="181" t="s">
        <v>417</v>
      </c>
      <c r="D177" s="181" t="s">
        <v>770</v>
      </c>
      <c r="E177" s="182" t="s">
        <v>1904</v>
      </c>
      <c r="F177" s="183" t="s">
        <v>1905</v>
      </c>
      <c r="G177" s="184" t="s">
        <v>214</v>
      </c>
      <c r="H177" s="185">
        <v>38.071</v>
      </c>
      <c r="I177" s="186"/>
      <c r="J177" s="187"/>
      <c r="K177" s="188">
        <f>ROUND(P177*H177,2)</f>
        <v>0</v>
      </c>
      <c r="L177" s="183" t="s">
        <v>169</v>
      </c>
      <c r="M177" s="189"/>
      <c r="N177" s="190" t="s">
        <v>22</v>
      </c>
      <c r="O177" s="137" t="s">
        <v>48</v>
      </c>
      <c r="P177" s="138">
        <f>I177+J177</f>
        <v>0</v>
      </c>
      <c r="Q177" s="138">
        <f>ROUND(I177*H177,2)</f>
        <v>0</v>
      </c>
      <c r="R177" s="138">
        <f>ROUND(J177*H177,2)</f>
        <v>0</v>
      </c>
      <c r="T177" s="139">
        <f>S177*H177</f>
        <v>0</v>
      </c>
      <c r="U177" s="139">
        <v>0.00011</v>
      </c>
      <c r="V177" s="139">
        <f>U177*H177</f>
        <v>0.00418781</v>
      </c>
      <c r="W177" s="139">
        <v>0</v>
      </c>
      <c r="X177" s="140">
        <f>W177*H177</f>
        <v>0</v>
      </c>
      <c r="AR177" s="141" t="s">
        <v>440</v>
      </c>
      <c r="AT177" s="141" t="s">
        <v>770</v>
      </c>
      <c r="AU177" s="141" t="s">
        <v>171</v>
      </c>
      <c r="AY177" s="17" t="s">
        <v>163</v>
      </c>
      <c r="BE177" s="142">
        <f>IF(O177="základní",K177,0)</f>
        <v>0</v>
      </c>
      <c r="BF177" s="142">
        <f>IF(O177="snížená",K177,0)</f>
        <v>0</v>
      </c>
      <c r="BG177" s="142">
        <f>IF(O177="zákl. přenesená",K177,0)</f>
        <v>0</v>
      </c>
      <c r="BH177" s="142">
        <f>IF(O177="sníž. přenesená",K177,0)</f>
        <v>0</v>
      </c>
      <c r="BI177" s="142">
        <f>IF(O177="nulová",K177,0)</f>
        <v>0</v>
      </c>
      <c r="BJ177" s="17" t="s">
        <v>171</v>
      </c>
      <c r="BK177" s="142">
        <f>ROUND(P177*H177,2)</f>
        <v>0</v>
      </c>
      <c r="BL177" s="17" t="s">
        <v>313</v>
      </c>
      <c r="BM177" s="141" t="s">
        <v>3085</v>
      </c>
    </row>
    <row r="178" spans="2:51" s="13" customFormat="1" ht="11.25">
      <c r="B178" s="157"/>
      <c r="D178" s="151" t="s">
        <v>217</v>
      </c>
      <c r="E178" s="158" t="s">
        <v>22</v>
      </c>
      <c r="F178" s="159" t="s">
        <v>3086</v>
      </c>
      <c r="H178" s="160">
        <v>33.886</v>
      </c>
      <c r="I178" s="161"/>
      <c r="J178" s="161"/>
      <c r="M178" s="157"/>
      <c r="N178" s="162"/>
      <c r="X178" s="163"/>
      <c r="AT178" s="158" t="s">
        <v>217</v>
      </c>
      <c r="AU178" s="158" t="s">
        <v>171</v>
      </c>
      <c r="AV178" s="13" t="s">
        <v>171</v>
      </c>
      <c r="AW178" s="13" t="s">
        <v>5</v>
      </c>
      <c r="AX178" s="13" t="s">
        <v>78</v>
      </c>
      <c r="AY178" s="158" t="s">
        <v>163</v>
      </c>
    </row>
    <row r="179" spans="2:51" s="14" customFormat="1" ht="11.25">
      <c r="B179" s="164"/>
      <c r="D179" s="151" t="s">
        <v>217</v>
      </c>
      <c r="E179" s="165" t="s">
        <v>22</v>
      </c>
      <c r="F179" s="166" t="s">
        <v>220</v>
      </c>
      <c r="H179" s="167">
        <v>33.886</v>
      </c>
      <c r="I179" s="168"/>
      <c r="J179" s="168"/>
      <c r="M179" s="164"/>
      <c r="N179" s="169"/>
      <c r="X179" s="170"/>
      <c r="AT179" s="165" t="s">
        <v>217</v>
      </c>
      <c r="AU179" s="165" t="s">
        <v>171</v>
      </c>
      <c r="AV179" s="14" t="s">
        <v>189</v>
      </c>
      <c r="AW179" s="14" t="s">
        <v>5</v>
      </c>
      <c r="AX179" s="14" t="s">
        <v>85</v>
      </c>
      <c r="AY179" s="165" t="s">
        <v>163</v>
      </c>
    </row>
    <row r="180" spans="2:51" s="13" customFormat="1" ht="11.25">
      <c r="B180" s="157"/>
      <c r="D180" s="151" t="s">
        <v>217</v>
      </c>
      <c r="F180" s="159" t="s">
        <v>3087</v>
      </c>
      <c r="H180" s="160">
        <v>38.071</v>
      </c>
      <c r="I180" s="161"/>
      <c r="J180" s="161"/>
      <c r="M180" s="157"/>
      <c r="N180" s="162"/>
      <c r="X180" s="163"/>
      <c r="AT180" s="158" t="s">
        <v>217</v>
      </c>
      <c r="AU180" s="158" t="s">
        <v>171</v>
      </c>
      <c r="AV180" s="13" t="s">
        <v>171</v>
      </c>
      <c r="AW180" s="13" t="s">
        <v>4</v>
      </c>
      <c r="AX180" s="13" t="s">
        <v>85</v>
      </c>
      <c r="AY180" s="158" t="s">
        <v>163</v>
      </c>
    </row>
    <row r="181" spans="2:65" s="1" customFormat="1" ht="33" customHeight="1">
      <c r="B181" s="32"/>
      <c r="C181" s="129" t="s">
        <v>362</v>
      </c>
      <c r="D181" s="129" t="s">
        <v>166</v>
      </c>
      <c r="E181" s="130" t="s">
        <v>3088</v>
      </c>
      <c r="F181" s="131" t="s">
        <v>3089</v>
      </c>
      <c r="G181" s="132" t="s">
        <v>178</v>
      </c>
      <c r="H181" s="133">
        <v>1</v>
      </c>
      <c r="I181" s="134"/>
      <c r="J181" s="134"/>
      <c r="K181" s="135">
        <f>ROUND(P181*H181,2)</f>
        <v>0</v>
      </c>
      <c r="L181" s="131" t="s">
        <v>169</v>
      </c>
      <c r="M181" s="32"/>
      <c r="N181" s="136" t="s">
        <v>22</v>
      </c>
      <c r="O181" s="137" t="s">
        <v>48</v>
      </c>
      <c r="P181" s="138">
        <f>I181+J181</f>
        <v>0</v>
      </c>
      <c r="Q181" s="138">
        <f>ROUND(I181*H181,2)</f>
        <v>0</v>
      </c>
      <c r="R181" s="138">
        <f>ROUND(J181*H181,2)</f>
        <v>0</v>
      </c>
      <c r="T181" s="139">
        <f>S181*H181</f>
        <v>0</v>
      </c>
      <c r="U181" s="139">
        <v>1E-05</v>
      </c>
      <c r="V181" s="139">
        <f>U181*H181</f>
        <v>1E-05</v>
      </c>
      <c r="W181" s="139">
        <v>0</v>
      </c>
      <c r="X181" s="140">
        <f>W181*H181</f>
        <v>0</v>
      </c>
      <c r="AR181" s="141" t="s">
        <v>313</v>
      </c>
      <c r="AT181" s="141" t="s">
        <v>166</v>
      </c>
      <c r="AU181" s="141" t="s">
        <v>171</v>
      </c>
      <c r="AY181" s="17" t="s">
        <v>163</v>
      </c>
      <c r="BE181" s="142">
        <f>IF(O181="základní",K181,0)</f>
        <v>0</v>
      </c>
      <c r="BF181" s="142">
        <f>IF(O181="snížená",K181,0)</f>
        <v>0</v>
      </c>
      <c r="BG181" s="142">
        <f>IF(O181="zákl. přenesená",K181,0)</f>
        <v>0</v>
      </c>
      <c r="BH181" s="142">
        <f>IF(O181="sníž. přenesená",K181,0)</f>
        <v>0</v>
      </c>
      <c r="BI181" s="142">
        <f>IF(O181="nulová",K181,0)</f>
        <v>0</v>
      </c>
      <c r="BJ181" s="17" t="s">
        <v>171</v>
      </c>
      <c r="BK181" s="142">
        <f>ROUND(P181*H181,2)</f>
        <v>0</v>
      </c>
      <c r="BL181" s="17" t="s">
        <v>313</v>
      </c>
      <c r="BM181" s="141" t="s">
        <v>3090</v>
      </c>
    </row>
    <row r="182" spans="2:47" s="1" customFormat="1" ht="11.25">
      <c r="B182" s="32"/>
      <c r="D182" s="143" t="s">
        <v>173</v>
      </c>
      <c r="F182" s="144" t="s">
        <v>3091</v>
      </c>
      <c r="I182" s="145"/>
      <c r="J182" s="145"/>
      <c r="M182" s="32"/>
      <c r="N182" s="146"/>
      <c r="X182" s="53"/>
      <c r="AT182" s="17" t="s">
        <v>173</v>
      </c>
      <c r="AU182" s="17" t="s">
        <v>171</v>
      </c>
    </row>
    <row r="183" spans="2:51" s="12" customFormat="1" ht="11.25">
      <c r="B183" s="150"/>
      <c r="D183" s="151" t="s">
        <v>217</v>
      </c>
      <c r="E183" s="152" t="s">
        <v>22</v>
      </c>
      <c r="F183" s="153" t="s">
        <v>2970</v>
      </c>
      <c r="H183" s="152" t="s">
        <v>22</v>
      </c>
      <c r="I183" s="154"/>
      <c r="J183" s="154"/>
      <c r="M183" s="150"/>
      <c r="N183" s="155"/>
      <c r="X183" s="156"/>
      <c r="AT183" s="152" t="s">
        <v>217</v>
      </c>
      <c r="AU183" s="152" t="s">
        <v>171</v>
      </c>
      <c r="AV183" s="12" t="s">
        <v>85</v>
      </c>
      <c r="AW183" s="12" t="s">
        <v>5</v>
      </c>
      <c r="AX183" s="12" t="s">
        <v>78</v>
      </c>
      <c r="AY183" s="152" t="s">
        <v>163</v>
      </c>
    </row>
    <row r="184" spans="2:51" s="13" customFormat="1" ht="11.25">
      <c r="B184" s="157"/>
      <c r="D184" s="151" t="s">
        <v>217</v>
      </c>
      <c r="E184" s="158" t="s">
        <v>22</v>
      </c>
      <c r="F184" s="159" t="s">
        <v>85</v>
      </c>
      <c r="H184" s="160">
        <v>1</v>
      </c>
      <c r="I184" s="161"/>
      <c r="J184" s="161"/>
      <c r="M184" s="157"/>
      <c r="N184" s="162"/>
      <c r="X184" s="163"/>
      <c r="AT184" s="158" t="s">
        <v>217</v>
      </c>
      <c r="AU184" s="158" t="s">
        <v>171</v>
      </c>
      <c r="AV184" s="13" t="s">
        <v>171</v>
      </c>
      <c r="AW184" s="13" t="s">
        <v>5</v>
      </c>
      <c r="AX184" s="13" t="s">
        <v>78</v>
      </c>
      <c r="AY184" s="158" t="s">
        <v>163</v>
      </c>
    </row>
    <row r="185" spans="2:51" s="14" customFormat="1" ht="11.25">
      <c r="B185" s="164"/>
      <c r="D185" s="151" t="s">
        <v>217</v>
      </c>
      <c r="E185" s="165" t="s">
        <v>22</v>
      </c>
      <c r="F185" s="166" t="s">
        <v>220</v>
      </c>
      <c r="H185" s="167">
        <v>1</v>
      </c>
      <c r="I185" s="168"/>
      <c r="J185" s="168"/>
      <c r="M185" s="164"/>
      <c r="N185" s="169"/>
      <c r="X185" s="170"/>
      <c r="AT185" s="165" t="s">
        <v>217</v>
      </c>
      <c r="AU185" s="165" t="s">
        <v>171</v>
      </c>
      <c r="AV185" s="14" t="s">
        <v>189</v>
      </c>
      <c r="AW185" s="14" t="s">
        <v>5</v>
      </c>
      <c r="AX185" s="14" t="s">
        <v>85</v>
      </c>
      <c r="AY185" s="165" t="s">
        <v>163</v>
      </c>
    </row>
    <row r="186" spans="2:65" s="1" customFormat="1" ht="24.2" customHeight="1">
      <c r="B186" s="32"/>
      <c r="C186" s="181" t="s">
        <v>370</v>
      </c>
      <c r="D186" s="181" t="s">
        <v>770</v>
      </c>
      <c r="E186" s="182" t="s">
        <v>3092</v>
      </c>
      <c r="F186" s="183" t="s">
        <v>3093</v>
      </c>
      <c r="G186" s="184" t="s">
        <v>178</v>
      </c>
      <c r="H186" s="185">
        <v>1</v>
      </c>
      <c r="I186" s="186"/>
      <c r="J186" s="187"/>
      <c r="K186" s="188">
        <f>ROUND(P186*H186,2)</f>
        <v>0</v>
      </c>
      <c r="L186" s="183" t="s">
        <v>169</v>
      </c>
      <c r="M186" s="189"/>
      <c r="N186" s="190" t="s">
        <v>22</v>
      </c>
      <c r="O186" s="137" t="s">
        <v>48</v>
      </c>
      <c r="P186" s="138">
        <f>I186+J186</f>
        <v>0</v>
      </c>
      <c r="Q186" s="138">
        <f>ROUND(I186*H186,2)</f>
        <v>0</v>
      </c>
      <c r="R186" s="138">
        <f>ROUND(J186*H186,2)</f>
        <v>0</v>
      </c>
      <c r="T186" s="139">
        <f>S186*H186</f>
        <v>0</v>
      </c>
      <c r="U186" s="139">
        <v>0.0025</v>
      </c>
      <c r="V186" s="139">
        <f>U186*H186</f>
        <v>0.0025</v>
      </c>
      <c r="W186" s="139">
        <v>0</v>
      </c>
      <c r="X186" s="140">
        <f>W186*H186</f>
        <v>0</v>
      </c>
      <c r="AR186" s="141" t="s">
        <v>440</v>
      </c>
      <c r="AT186" s="141" t="s">
        <v>770</v>
      </c>
      <c r="AU186" s="141" t="s">
        <v>171</v>
      </c>
      <c r="AY186" s="17" t="s">
        <v>163</v>
      </c>
      <c r="BE186" s="142">
        <f>IF(O186="základní",K186,0)</f>
        <v>0</v>
      </c>
      <c r="BF186" s="142">
        <f>IF(O186="snížená",K186,0)</f>
        <v>0</v>
      </c>
      <c r="BG186" s="142">
        <f>IF(O186="zákl. přenesená",K186,0)</f>
        <v>0</v>
      </c>
      <c r="BH186" s="142">
        <f>IF(O186="sníž. přenesená",K186,0)</f>
        <v>0</v>
      </c>
      <c r="BI186" s="142">
        <f>IF(O186="nulová",K186,0)</f>
        <v>0</v>
      </c>
      <c r="BJ186" s="17" t="s">
        <v>171</v>
      </c>
      <c r="BK186" s="142">
        <f>ROUND(P186*H186,2)</f>
        <v>0</v>
      </c>
      <c r="BL186" s="17" t="s">
        <v>313</v>
      </c>
      <c r="BM186" s="141" t="s">
        <v>3094</v>
      </c>
    </row>
    <row r="187" spans="2:51" s="12" customFormat="1" ht="11.25">
      <c r="B187" s="150"/>
      <c r="D187" s="151" t="s">
        <v>217</v>
      </c>
      <c r="E187" s="152" t="s">
        <v>22</v>
      </c>
      <c r="F187" s="153" t="s">
        <v>2970</v>
      </c>
      <c r="H187" s="152" t="s">
        <v>22</v>
      </c>
      <c r="I187" s="154"/>
      <c r="J187" s="154"/>
      <c r="M187" s="150"/>
      <c r="N187" s="155"/>
      <c r="X187" s="156"/>
      <c r="AT187" s="152" t="s">
        <v>217</v>
      </c>
      <c r="AU187" s="152" t="s">
        <v>171</v>
      </c>
      <c r="AV187" s="12" t="s">
        <v>85</v>
      </c>
      <c r="AW187" s="12" t="s">
        <v>5</v>
      </c>
      <c r="AX187" s="12" t="s">
        <v>78</v>
      </c>
      <c r="AY187" s="152" t="s">
        <v>163</v>
      </c>
    </row>
    <row r="188" spans="2:51" s="13" customFormat="1" ht="11.25">
      <c r="B188" s="157"/>
      <c r="D188" s="151" t="s">
        <v>217</v>
      </c>
      <c r="E188" s="158" t="s">
        <v>22</v>
      </c>
      <c r="F188" s="159" t="s">
        <v>85</v>
      </c>
      <c r="H188" s="160">
        <v>1</v>
      </c>
      <c r="I188" s="161"/>
      <c r="J188" s="161"/>
      <c r="M188" s="157"/>
      <c r="N188" s="162"/>
      <c r="X188" s="163"/>
      <c r="AT188" s="158" t="s">
        <v>217</v>
      </c>
      <c r="AU188" s="158" t="s">
        <v>171</v>
      </c>
      <c r="AV188" s="13" t="s">
        <v>171</v>
      </c>
      <c r="AW188" s="13" t="s">
        <v>5</v>
      </c>
      <c r="AX188" s="13" t="s">
        <v>78</v>
      </c>
      <c r="AY188" s="158" t="s">
        <v>163</v>
      </c>
    </row>
    <row r="189" spans="2:51" s="14" customFormat="1" ht="11.25">
      <c r="B189" s="164"/>
      <c r="D189" s="151" t="s">
        <v>217</v>
      </c>
      <c r="E189" s="165" t="s">
        <v>22</v>
      </c>
      <c r="F189" s="166" t="s">
        <v>220</v>
      </c>
      <c r="H189" s="167">
        <v>1</v>
      </c>
      <c r="I189" s="168"/>
      <c r="J189" s="168"/>
      <c r="M189" s="164"/>
      <c r="N189" s="169"/>
      <c r="X189" s="170"/>
      <c r="AT189" s="165" t="s">
        <v>217</v>
      </c>
      <c r="AU189" s="165" t="s">
        <v>171</v>
      </c>
      <c r="AV189" s="14" t="s">
        <v>189</v>
      </c>
      <c r="AW189" s="14" t="s">
        <v>5</v>
      </c>
      <c r="AX189" s="14" t="s">
        <v>85</v>
      </c>
      <c r="AY189" s="165" t="s">
        <v>163</v>
      </c>
    </row>
    <row r="190" spans="2:65" s="1" customFormat="1" ht="33" customHeight="1">
      <c r="B190" s="32"/>
      <c r="C190" s="129" t="s">
        <v>400</v>
      </c>
      <c r="D190" s="129" t="s">
        <v>166</v>
      </c>
      <c r="E190" s="130" t="s">
        <v>3095</v>
      </c>
      <c r="F190" s="131" t="s">
        <v>3096</v>
      </c>
      <c r="G190" s="132" t="s">
        <v>178</v>
      </c>
      <c r="H190" s="133">
        <v>6</v>
      </c>
      <c r="I190" s="134"/>
      <c r="J190" s="134"/>
      <c r="K190" s="135">
        <f>ROUND(P190*H190,2)</f>
        <v>0</v>
      </c>
      <c r="L190" s="131" t="s">
        <v>169</v>
      </c>
      <c r="M190" s="32"/>
      <c r="N190" s="136" t="s">
        <v>22</v>
      </c>
      <c r="O190" s="137" t="s">
        <v>48</v>
      </c>
      <c r="P190" s="138">
        <f>I190+J190</f>
        <v>0</v>
      </c>
      <c r="Q190" s="138">
        <f>ROUND(I190*H190,2)</f>
        <v>0</v>
      </c>
      <c r="R190" s="138">
        <f>ROUND(J190*H190,2)</f>
        <v>0</v>
      </c>
      <c r="T190" s="139">
        <f>S190*H190</f>
        <v>0</v>
      </c>
      <c r="U190" s="139">
        <v>0</v>
      </c>
      <c r="V190" s="139">
        <f>U190*H190</f>
        <v>0</v>
      </c>
      <c r="W190" s="139">
        <v>0</v>
      </c>
      <c r="X190" s="140">
        <f>W190*H190</f>
        <v>0</v>
      </c>
      <c r="AR190" s="141" t="s">
        <v>313</v>
      </c>
      <c r="AT190" s="141" t="s">
        <v>166</v>
      </c>
      <c r="AU190" s="141" t="s">
        <v>171</v>
      </c>
      <c r="AY190" s="17" t="s">
        <v>163</v>
      </c>
      <c r="BE190" s="142">
        <f>IF(O190="základní",K190,0)</f>
        <v>0</v>
      </c>
      <c r="BF190" s="142">
        <f>IF(O190="snížená",K190,0)</f>
        <v>0</v>
      </c>
      <c r="BG190" s="142">
        <f>IF(O190="zákl. přenesená",K190,0)</f>
        <v>0</v>
      </c>
      <c r="BH190" s="142">
        <f>IF(O190="sníž. přenesená",K190,0)</f>
        <v>0</v>
      </c>
      <c r="BI190" s="142">
        <f>IF(O190="nulová",K190,0)</f>
        <v>0</v>
      </c>
      <c r="BJ190" s="17" t="s">
        <v>171</v>
      </c>
      <c r="BK190" s="142">
        <f>ROUND(P190*H190,2)</f>
        <v>0</v>
      </c>
      <c r="BL190" s="17" t="s">
        <v>313</v>
      </c>
      <c r="BM190" s="141" t="s">
        <v>3097</v>
      </c>
    </row>
    <row r="191" spans="2:47" s="1" customFormat="1" ht="11.25">
      <c r="B191" s="32"/>
      <c r="D191" s="143" t="s">
        <v>173</v>
      </c>
      <c r="F191" s="144" t="s">
        <v>3098</v>
      </c>
      <c r="I191" s="145"/>
      <c r="J191" s="145"/>
      <c r="M191" s="32"/>
      <c r="N191" s="146"/>
      <c r="X191" s="53"/>
      <c r="AT191" s="17" t="s">
        <v>173</v>
      </c>
      <c r="AU191" s="17" t="s">
        <v>171</v>
      </c>
    </row>
    <row r="192" spans="2:51" s="12" customFormat="1" ht="11.25">
      <c r="B192" s="150"/>
      <c r="D192" s="151" t="s">
        <v>217</v>
      </c>
      <c r="E192" s="152" t="s">
        <v>22</v>
      </c>
      <c r="F192" s="153" t="s">
        <v>3099</v>
      </c>
      <c r="H192" s="152" t="s">
        <v>22</v>
      </c>
      <c r="I192" s="154"/>
      <c r="J192" s="154"/>
      <c r="M192" s="150"/>
      <c r="N192" s="155"/>
      <c r="X192" s="156"/>
      <c r="AT192" s="152" t="s">
        <v>217</v>
      </c>
      <c r="AU192" s="152" t="s">
        <v>171</v>
      </c>
      <c r="AV192" s="12" t="s">
        <v>85</v>
      </c>
      <c r="AW192" s="12" t="s">
        <v>5</v>
      </c>
      <c r="AX192" s="12" t="s">
        <v>78</v>
      </c>
      <c r="AY192" s="152" t="s">
        <v>163</v>
      </c>
    </row>
    <row r="193" spans="2:51" s="13" customFormat="1" ht="11.25">
      <c r="B193" s="157"/>
      <c r="D193" s="151" t="s">
        <v>217</v>
      </c>
      <c r="E193" s="158" t="s">
        <v>22</v>
      </c>
      <c r="F193" s="159" t="s">
        <v>242</v>
      </c>
      <c r="H193" s="160">
        <v>6</v>
      </c>
      <c r="I193" s="161"/>
      <c r="J193" s="161"/>
      <c r="M193" s="157"/>
      <c r="N193" s="162"/>
      <c r="X193" s="163"/>
      <c r="AT193" s="158" t="s">
        <v>217</v>
      </c>
      <c r="AU193" s="158" t="s">
        <v>171</v>
      </c>
      <c r="AV193" s="13" t="s">
        <v>171</v>
      </c>
      <c r="AW193" s="13" t="s">
        <v>5</v>
      </c>
      <c r="AX193" s="13" t="s">
        <v>78</v>
      </c>
      <c r="AY193" s="158" t="s">
        <v>163</v>
      </c>
    </row>
    <row r="194" spans="2:51" s="14" customFormat="1" ht="11.25">
      <c r="B194" s="164"/>
      <c r="D194" s="151" t="s">
        <v>217</v>
      </c>
      <c r="E194" s="165" t="s">
        <v>22</v>
      </c>
      <c r="F194" s="166" t="s">
        <v>220</v>
      </c>
      <c r="H194" s="167">
        <v>6</v>
      </c>
      <c r="I194" s="168"/>
      <c r="J194" s="168"/>
      <c r="M194" s="164"/>
      <c r="N194" s="169"/>
      <c r="X194" s="170"/>
      <c r="AT194" s="165" t="s">
        <v>217</v>
      </c>
      <c r="AU194" s="165" t="s">
        <v>171</v>
      </c>
      <c r="AV194" s="14" t="s">
        <v>189</v>
      </c>
      <c r="AW194" s="14" t="s">
        <v>5</v>
      </c>
      <c r="AX194" s="14" t="s">
        <v>85</v>
      </c>
      <c r="AY194" s="165" t="s">
        <v>163</v>
      </c>
    </row>
    <row r="195" spans="2:65" s="1" customFormat="1" ht="33" customHeight="1">
      <c r="B195" s="32"/>
      <c r="C195" s="181" t="s">
        <v>406</v>
      </c>
      <c r="D195" s="181" t="s">
        <v>770</v>
      </c>
      <c r="E195" s="182" t="s">
        <v>3100</v>
      </c>
      <c r="F195" s="183" t="s">
        <v>3101</v>
      </c>
      <c r="G195" s="184" t="s">
        <v>178</v>
      </c>
      <c r="H195" s="185">
        <v>6</v>
      </c>
      <c r="I195" s="186"/>
      <c r="J195" s="187"/>
      <c r="K195" s="188">
        <f>ROUND(P195*H195,2)</f>
        <v>0</v>
      </c>
      <c r="L195" s="183" t="s">
        <v>169</v>
      </c>
      <c r="M195" s="189"/>
      <c r="N195" s="190" t="s">
        <v>22</v>
      </c>
      <c r="O195" s="137" t="s">
        <v>48</v>
      </c>
      <c r="P195" s="138">
        <f>I195+J195</f>
        <v>0</v>
      </c>
      <c r="Q195" s="138">
        <f>ROUND(I195*H195,2)</f>
        <v>0</v>
      </c>
      <c r="R195" s="138">
        <f>ROUND(J195*H195,2)</f>
        <v>0</v>
      </c>
      <c r="T195" s="139">
        <f>S195*H195</f>
        <v>0</v>
      </c>
      <c r="U195" s="139">
        <v>0.0008</v>
      </c>
      <c r="V195" s="139">
        <f>U195*H195</f>
        <v>0.0048000000000000004</v>
      </c>
      <c r="W195" s="139">
        <v>0</v>
      </c>
      <c r="X195" s="140">
        <f>W195*H195</f>
        <v>0</v>
      </c>
      <c r="AR195" s="141" t="s">
        <v>440</v>
      </c>
      <c r="AT195" s="141" t="s">
        <v>770</v>
      </c>
      <c r="AU195" s="141" t="s">
        <v>171</v>
      </c>
      <c r="AY195" s="17" t="s">
        <v>163</v>
      </c>
      <c r="BE195" s="142">
        <f>IF(O195="základní",K195,0)</f>
        <v>0</v>
      </c>
      <c r="BF195" s="142">
        <f>IF(O195="snížená",K195,0)</f>
        <v>0</v>
      </c>
      <c r="BG195" s="142">
        <f>IF(O195="zákl. přenesená",K195,0)</f>
        <v>0</v>
      </c>
      <c r="BH195" s="142">
        <f>IF(O195="sníž. přenesená",K195,0)</f>
        <v>0</v>
      </c>
      <c r="BI195" s="142">
        <f>IF(O195="nulová",K195,0)</f>
        <v>0</v>
      </c>
      <c r="BJ195" s="17" t="s">
        <v>171</v>
      </c>
      <c r="BK195" s="142">
        <f>ROUND(P195*H195,2)</f>
        <v>0</v>
      </c>
      <c r="BL195" s="17" t="s">
        <v>313</v>
      </c>
      <c r="BM195" s="141" t="s">
        <v>3102</v>
      </c>
    </row>
    <row r="196" spans="2:51" s="12" customFormat="1" ht="11.25">
      <c r="B196" s="150"/>
      <c r="D196" s="151" t="s">
        <v>217</v>
      </c>
      <c r="E196" s="152" t="s">
        <v>22</v>
      </c>
      <c r="F196" s="153" t="s">
        <v>2967</v>
      </c>
      <c r="H196" s="152" t="s">
        <v>22</v>
      </c>
      <c r="I196" s="154"/>
      <c r="J196" s="154"/>
      <c r="M196" s="150"/>
      <c r="N196" s="155"/>
      <c r="X196" s="156"/>
      <c r="AT196" s="152" t="s">
        <v>217</v>
      </c>
      <c r="AU196" s="152" t="s">
        <v>171</v>
      </c>
      <c r="AV196" s="12" t="s">
        <v>85</v>
      </c>
      <c r="AW196" s="12" t="s">
        <v>5</v>
      </c>
      <c r="AX196" s="12" t="s">
        <v>78</v>
      </c>
      <c r="AY196" s="152" t="s">
        <v>163</v>
      </c>
    </row>
    <row r="197" spans="2:51" s="13" customFormat="1" ht="11.25">
      <c r="B197" s="157"/>
      <c r="D197" s="151" t="s">
        <v>217</v>
      </c>
      <c r="E197" s="158" t="s">
        <v>22</v>
      </c>
      <c r="F197" s="159" t="s">
        <v>242</v>
      </c>
      <c r="H197" s="160">
        <v>6</v>
      </c>
      <c r="I197" s="161"/>
      <c r="J197" s="161"/>
      <c r="M197" s="157"/>
      <c r="N197" s="162"/>
      <c r="X197" s="163"/>
      <c r="AT197" s="158" t="s">
        <v>217</v>
      </c>
      <c r="AU197" s="158" t="s">
        <v>171</v>
      </c>
      <c r="AV197" s="13" t="s">
        <v>171</v>
      </c>
      <c r="AW197" s="13" t="s">
        <v>5</v>
      </c>
      <c r="AX197" s="13" t="s">
        <v>78</v>
      </c>
      <c r="AY197" s="158" t="s">
        <v>163</v>
      </c>
    </row>
    <row r="198" spans="2:51" s="14" customFormat="1" ht="11.25">
      <c r="B198" s="164"/>
      <c r="D198" s="151" t="s">
        <v>217</v>
      </c>
      <c r="E198" s="165" t="s">
        <v>22</v>
      </c>
      <c r="F198" s="166" t="s">
        <v>220</v>
      </c>
      <c r="H198" s="167">
        <v>6</v>
      </c>
      <c r="I198" s="168"/>
      <c r="J198" s="168"/>
      <c r="M198" s="164"/>
      <c r="N198" s="169"/>
      <c r="X198" s="170"/>
      <c r="AT198" s="165" t="s">
        <v>217</v>
      </c>
      <c r="AU198" s="165" t="s">
        <v>171</v>
      </c>
      <c r="AV198" s="14" t="s">
        <v>189</v>
      </c>
      <c r="AW198" s="14" t="s">
        <v>5</v>
      </c>
      <c r="AX198" s="14" t="s">
        <v>85</v>
      </c>
      <c r="AY198" s="165" t="s">
        <v>163</v>
      </c>
    </row>
    <row r="199" spans="2:65" s="1" customFormat="1" ht="66.75" customHeight="1">
      <c r="B199" s="32"/>
      <c r="C199" s="129" t="s">
        <v>616</v>
      </c>
      <c r="D199" s="129" t="s">
        <v>166</v>
      </c>
      <c r="E199" s="130" t="s">
        <v>3103</v>
      </c>
      <c r="F199" s="131" t="s">
        <v>3104</v>
      </c>
      <c r="G199" s="132" t="s">
        <v>403</v>
      </c>
      <c r="H199" s="133">
        <v>4.009</v>
      </c>
      <c r="I199" s="134"/>
      <c r="J199" s="134"/>
      <c r="K199" s="135">
        <f>ROUND(P199*H199,2)</f>
        <v>0</v>
      </c>
      <c r="L199" s="131" t="s">
        <v>169</v>
      </c>
      <c r="M199" s="32"/>
      <c r="N199" s="136" t="s">
        <v>22</v>
      </c>
      <c r="O199" s="137" t="s">
        <v>48</v>
      </c>
      <c r="P199" s="138">
        <f>I199+J199</f>
        <v>0</v>
      </c>
      <c r="Q199" s="138">
        <f>ROUND(I199*H199,2)</f>
        <v>0</v>
      </c>
      <c r="R199" s="138">
        <f>ROUND(J199*H199,2)</f>
        <v>0</v>
      </c>
      <c r="T199" s="139">
        <f>S199*H199</f>
        <v>0</v>
      </c>
      <c r="U199" s="139">
        <v>0</v>
      </c>
      <c r="V199" s="139">
        <f>U199*H199</f>
        <v>0</v>
      </c>
      <c r="W199" s="139">
        <v>0</v>
      </c>
      <c r="X199" s="140">
        <f>W199*H199</f>
        <v>0</v>
      </c>
      <c r="AR199" s="141" t="s">
        <v>313</v>
      </c>
      <c r="AT199" s="141" t="s">
        <v>166</v>
      </c>
      <c r="AU199" s="141" t="s">
        <v>171</v>
      </c>
      <c r="AY199" s="17" t="s">
        <v>163</v>
      </c>
      <c r="BE199" s="142">
        <f>IF(O199="základní",K199,0)</f>
        <v>0</v>
      </c>
      <c r="BF199" s="142">
        <f>IF(O199="snížená",K199,0)</f>
        <v>0</v>
      </c>
      <c r="BG199" s="142">
        <f>IF(O199="zákl. přenesená",K199,0)</f>
        <v>0</v>
      </c>
      <c r="BH199" s="142">
        <f>IF(O199="sníž. přenesená",K199,0)</f>
        <v>0</v>
      </c>
      <c r="BI199" s="142">
        <f>IF(O199="nulová",K199,0)</f>
        <v>0</v>
      </c>
      <c r="BJ199" s="17" t="s">
        <v>171</v>
      </c>
      <c r="BK199" s="142">
        <f>ROUND(P199*H199,2)</f>
        <v>0</v>
      </c>
      <c r="BL199" s="17" t="s">
        <v>313</v>
      </c>
      <c r="BM199" s="141" t="s">
        <v>3105</v>
      </c>
    </row>
    <row r="200" spans="2:47" s="1" customFormat="1" ht="11.25">
      <c r="B200" s="32"/>
      <c r="D200" s="143" t="s">
        <v>173</v>
      </c>
      <c r="F200" s="144" t="s">
        <v>3106</v>
      </c>
      <c r="I200" s="145"/>
      <c r="J200" s="145"/>
      <c r="M200" s="32"/>
      <c r="N200" s="146"/>
      <c r="X200" s="53"/>
      <c r="AT200" s="17" t="s">
        <v>173</v>
      </c>
      <c r="AU200" s="17" t="s">
        <v>171</v>
      </c>
    </row>
    <row r="201" spans="2:65" s="1" customFormat="1" ht="62.65" customHeight="1">
      <c r="B201" s="32"/>
      <c r="C201" s="129" t="s">
        <v>344</v>
      </c>
      <c r="D201" s="129" t="s">
        <v>166</v>
      </c>
      <c r="E201" s="130" t="s">
        <v>3107</v>
      </c>
      <c r="F201" s="131" t="s">
        <v>3108</v>
      </c>
      <c r="G201" s="132" t="s">
        <v>214</v>
      </c>
      <c r="H201" s="133">
        <v>14.972</v>
      </c>
      <c r="I201" s="134"/>
      <c r="J201" s="134"/>
      <c r="K201" s="135">
        <f>ROUND(P201*H201,2)</f>
        <v>0</v>
      </c>
      <c r="L201" s="131" t="s">
        <v>394</v>
      </c>
      <c r="M201" s="32"/>
      <c r="N201" s="136" t="s">
        <v>22</v>
      </c>
      <c r="O201" s="137" t="s">
        <v>48</v>
      </c>
      <c r="P201" s="138">
        <f>I201+J201</f>
        <v>0</v>
      </c>
      <c r="Q201" s="138">
        <f>ROUND(I201*H201,2)</f>
        <v>0</v>
      </c>
      <c r="R201" s="138">
        <f>ROUND(J201*H201,2)</f>
        <v>0</v>
      </c>
      <c r="T201" s="139">
        <f>S201*H201</f>
        <v>0</v>
      </c>
      <c r="U201" s="139">
        <v>0.0545385692</v>
      </c>
      <c r="V201" s="139">
        <f>U201*H201</f>
        <v>0.8165514580623999</v>
      </c>
      <c r="W201" s="139">
        <v>0</v>
      </c>
      <c r="X201" s="140">
        <f>W201*H201</f>
        <v>0</v>
      </c>
      <c r="AR201" s="141" t="s">
        <v>313</v>
      </c>
      <c r="AT201" s="141" t="s">
        <v>166</v>
      </c>
      <c r="AU201" s="141" t="s">
        <v>171</v>
      </c>
      <c r="AY201" s="17" t="s">
        <v>163</v>
      </c>
      <c r="BE201" s="142">
        <f>IF(O201="základní",K201,0)</f>
        <v>0</v>
      </c>
      <c r="BF201" s="142">
        <f>IF(O201="snížená",K201,0)</f>
        <v>0</v>
      </c>
      <c r="BG201" s="142">
        <f>IF(O201="zákl. přenesená",K201,0)</f>
        <v>0</v>
      </c>
      <c r="BH201" s="142">
        <f>IF(O201="sníž. přenesená",K201,0)</f>
        <v>0</v>
      </c>
      <c r="BI201" s="142">
        <f>IF(O201="nulová",K201,0)</f>
        <v>0</v>
      </c>
      <c r="BJ201" s="17" t="s">
        <v>171</v>
      </c>
      <c r="BK201" s="142">
        <f>ROUND(P201*H201,2)</f>
        <v>0</v>
      </c>
      <c r="BL201" s="17" t="s">
        <v>313</v>
      </c>
      <c r="BM201" s="141" t="s">
        <v>3109</v>
      </c>
    </row>
    <row r="202" spans="2:51" s="12" customFormat="1" ht="22.5">
      <c r="B202" s="150"/>
      <c r="D202" s="151" t="s">
        <v>217</v>
      </c>
      <c r="E202" s="152" t="s">
        <v>22</v>
      </c>
      <c r="F202" s="153" t="s">
        <v>3110</v>
      </c>
      <c r="H202" s="152" t="s">
        <v>22</v>
      </c>
      <c r="I202" s="154"/>
      <c r="J202" s="154"/>
      <c r="M202" s="150"/>
      <c r="N202" s="155"/>
      <c r="X202" s="156"/>
      <c r="AT202" s="152" t="s">
        <v>217</v>
      </c>
      <c r="AU202" s="152" t="s">
        <v>171</v>
      </c>
      <c r="AV202" s="12" t="s">
        <v>85</v>
      </c>
      <c r="AW202" s="12" t="s">
        <v>5</v>
      </c>
      <c r="AX202" s="12" t="s">
        <v>78</v>
      </c>
      <c r="AY202" s="152" t="s">
        <v>163</v>
      </c>
    </row>
    <row r="203" spans="2:51" s="13" customFormat="1" ht="11.25">
      <c r="B203" s="157"/>
      <c r="D203" s="151" t="s">
        <v>217</v>
      </c>
      <c r="E203" s="158" t="s">
        <v>22</v>
      </c>
      <c r="F203" s="159" t="s">
        <v>3111</v>
      </c>
      <c r="H203" s="160">
        <v>14.972</v>
      </c>
      <c r="I203" s="161"/>
      <c r="J203" s="161"/>
      <c r="M203" s="157"/>
      <c r="N203" s="162"/>
      <c r="X203" s="163"/>
      <c r="AT203" s="158" t="s">
        <v>217</v>
      </c>
      <c r="AU203" s="158" t="s">
        <v>171</v>
      </c>
      <c r="AV203" s="13" t="s">
        <v>171</v>
      </c>
      <c r="AW203" s="13" t="s">
        <v>5</v>
      </c>
      <c r="AX203" s="13" t="s">
        <v>78</v>
      </c>
      <c r="AY203" s="158" t="s">
        <v>163</v>
      </c>
    </row>
    <row r="204" spans="2:51" s="14" customFormat="1" ht="11.25">
      <c r="B204" s="164"/>
      <c r="D204" s="151" t="s">
        <v>217</v>
      </c>
      <c r="E204" s="165" t="s">
        <v>22</v>
      </c>
      <c r="F204" s="166" t="s">
        <v>220</v>
      </c>
      <c r="H204" s="167">
        <v>14.972</v>
      </c>
      <c r="I204" s="168"/>
      <c r="J204" s="168"/>
      <c r="M204" s="164"/>
      <c r="N204" s="169"/>
      <c r="X204" s="170"/>
      <c r="AT204" s="165" t="s">
        <v>217</v>
      </c>
      <c r="AU204" s="165" t="s">
        <v>171</v>
      </c>
      <c r="AV204" s="14" t="s">
        <v>189</v>
      </c>
      <c r="AW204" s="14" t="s">
        <v>5</v>
      </c>
      <c r="AX204" s="14" t="s">
        <v>85</v>
      </c>
      <c r="AY204" s="165" t="s">
        <v>163</v>
      </c>
    </row>
    <row r="205" spans="2:65" s="1" customFormat="1" ht="62.65" customHeight="1">
      <c r="B205" s="32"/>
      <c r="C205" s="129" t="s">
        <v>353</v>
      </c>
      <c r="D205" s="129" t="s">
        <v>166</v>
      </c>
      <c r="E205" s="130" t="s">
        <v>3112</v>
      </c>
      <c r="F205" s="131" t="s">
        <v>3113</v>
      </c>
      <c r="G205" s="132" t="s">
        <v>214</v>
      </c>
      <c r="H205" s="133">
        <v>18.914</v>
      </c>
      <c r="I205" s="134"/>
      <c r="J205" s="134"/>
      <c r="K205" s="135">
        <f>ROUND(P205*H205,2)</f>
        <v>0</v>
      </c>
      <c r="L205" s="131" t="s">
        <v>394</v>
      </c>
      <c r="M205" s="32"/>
      <c r="N205" s="136" t="s">
        <v>22</v>
      </c>
      <c r="O205" s="137" t="s">
        <v>48</v>
      </c>
      <c r="P205" s="138">
        <f>I205+J205</f>
        <v>0</v>
      </c>
      <c r="Q205" s="138">
        <f>ROUND(I205*H205,2)</f>
        <v>0</v>
      </c>
      <c r="R205" s="138">
        <f>ROUND(J205*H205,2)</f>
        <v>0</v>
      </c>
      <c r="T205" s="139">
        <f>S205*H205</f>
        <v>0</v>
      </c>
      <c r="U205" s="139">
        <v>0.0545385692</v>
      </c>
      <c r="V205" s="139">
        <f>U205*H205</f>
        <v>1.0315424978488001</v>
      </c>
      <c r="W205" s="139">
        <v>0</v>
      </c>
      <c r="X205" s="140">
        <f>W205*H205</f>
        <v>0</v>
      </c>
      <c r="AR205" s="141" t="s">
        <v>313</v>
      </c>
      <c r="AT205" s="141" t="s">
        <v>166</v>
      </c>
      <c r="AU205" s="141" t="s">
        <v>171</v>
      </c>
      <c r="AY205" s="17" t="s">
        <v>163</v>
      </c>
      <c r="BE205" s="142">
        <f>IF(O205="základní",K205,0)</f>
        <v>0</v>
      </c>
      <c r="BF205" s="142">
        <f>IF(O205="snížená",K205,0)</f>
        <v>0</v>
      </c>
      <c r="BG205" s="142">
        <f>IF(O205="zákl. přenesená",K205,0)</f>
        <v>0</v>
      </c>
      <c r="BH205" s="142">
        <f>IF(O205="sníž. přenesená",K205,0)</f>
        <v>0</v>
      </c>
      <c r="BI205" s="142">
        <f>IF(O205="nulová",K205,0)</f>
        <v>0</v>
      </c>
      <c r="BJ205" s="17" t="s">
        <v>171</v>
      </c>
      <c r="BK205" s="142">
        <f>ROUND(P205*H205,2)</f>
        <v>0</v>
      </c>
      <c r="BL205" s="17" t="s">
        <v>313</v>
      </c>
      <c r="BM205" s="141" t="s">
        <v>3114</v>
      </c>
    </row>
    <row r="206" spans="2:51" s="12" customFormat="1" ht="22.5">
      <c r="B206" s="150"/>
      <c r="D206" s="151" t="s">
        <v>217</v>
      </c>
      <c r="E206" s="152" t="s">
        <v>22</v>
      </c>
      <c r="F206" s="153" t="s">
        <v>3115</v>
      </c>
      <c r="H206" s="152" t="s">
        <v>22</v>
      </c>
      <c r="I206" s="154"/>
      <c r="J206" s="154"/>
      <c r="M206" s="150"/>
      <c r="N206" s="155"/>
      <c r="X206" s="156"/>
      <c r="AT206" s="152" t="s">
        <v>217</v>
      </c>
      <c r="AU206" s="152" t="s">
        <v>171</v>
      </c>
      <c r="AV206" s="12" t="s">
        <v>85</v>
      </c>
      <c r="AW206" s="12" t="s">
        <v>5</v>
      </c>
      <c r="AX206" s="12" t="s">
        <v>78</v>
      </c>
      <c r="AY206" s="152" t="s">
        <v>163</v>
      </c>
    </row>
    <row r="207" spans="2:51" s="13" customFormat="1" ht="11.25">
      <c r="B207" s="157"/>
      <c r="D207" s="151" t="s">
        <v>217</v>
      </c>
      <c r="E207" s="158" t="s">
        <v>22</v>
      </c>
      <c r="F207" s="159" t="s">
        <v>3116</v>
      </c>
      <c r="H207" s="160">
        <v>18.914</v>
      </c>
      <c r="I207" s="161"/>
      <c r="J207" s="161"/>
      <c r="M207" s="157"/>
      <c r="N207" s="162"/>
      <c r="X207" s="163"/>
      <c r="AT207" s="158" t="s">
        <v>217</v>
      </c>
      <c r="AU207" s="158" t="s">
        <v>171</v>
      </c>
      <c r="AV207" s="13" t="s">
        <v>171</v>
      </c>
      <c r="AW207" s="13" t="s">
        <v>5</v>
      </c>
      <c r="AX207" s="13" t="s">
        <v>78</v>
      </c>
      <c r="AY207" s="158" t="s">
        <v>163</v>
      </c>
    </row>
    <row r="208" spans="2:51" s="14" customFormat="1" ht="11.25">
      <c r="B208" s="164"/>
      <c r="D208" s="151" t="s">
        <v>217</v>
      </c>
      <c r="E208" s="165" t="s">
        <v>22</v>
      </c>
      <c r="F208" s="166" t="s">
        <v>220</v>
      </c>
      <c r="H208" s="167">
        <v>18.914</v>
      </c>
      <c r="I208" s="168"/>
      <c r="J208" s="168"/>
      <c r="M208" s="164"/>
      <c r="N208" s="169"/>
      <c r="X208" s="170"/>
      <c r="AT208" s="165" t="s">
        <v>217</v>
      </c>
      <c r="AU208" s="165" t="s">
        <v>171</v>
      </c>
      <c r="AV208" s="14" t="s">
        <v>189</v>
      </c>
      <c r="AW208" s="14" t="s">
        <v>5</v>
      </c>
      <c r="AX208" s="14" t="s">
        <v>85</v>
      </c>
      <c r="AY208" s="165" t="s">
        <v>163</v>
      </c>
    </row>
    <row r="209" spans="2:65" s="1" customFormat="1" ht="55.5" customHeight="1">
      <c r="B209" s="32"/>
      <c r="C209" s="129" t="s">
        <v>8</v>
      </c>
      <c r="D209" s="129" t="s">
        <v>166</v>
      </c>
      <c r="E209" s="130" t="s">
        <v>3117</v>
      </c>
      <c r="F209" s="131" t="s">
        <v>3118</v>
      </c>
      <c r="G209" s="132" t="s">
        <v>214</v>
      </c>
      <c r="H209" s="133">
        <v>33.683</v>
      </c>
      <c r="I209" s="134"/>
      <c r="J209" s="134"/>
      <c r="K209" s="135">
        <f>ROUND(P209*H209,2)</f>
        <v>0</v>
      </c>
      <c r="L209" s="131" t="s">
        <v>394</v>
      </c>
      <c r="M209" s="32"/>
      <c r="N209" s="136" t="s">
        <v>22</v>
      </c>
      <c r="O209" s="137" t="s">
        <v>48</v>
      </c>
      <c r="P209" s="138">
        <f>I209+J209</f>
        <v>0</v>
      </c>
      <c r="Q209" s="138">
        <f>ROUND(I209*H209,2)</f>
        <v>0</v>
      </c>
      <c r="R209" s="138">
        <f>ROUND(J209*H209,2)</f>
        <v>0</v>
      </c>
      <c r="T209" s="139">
        <f>S209*H209</f>
        <v>0</v>
      </c>
      <c r="U209" s="139">
        <v>0.0502239212</v>
      </c>
      <c r="V209" s="139">
        <f>U209*H209</f>
        <v>1.6916923377796</v>
      </c>
      <c r="W209" s="139">
        <v>0</v>
      </c>
      <c r="X209" s="140">
        <f>W209*H209</f>
        <v>0</v>
      </c>
      <c r="AR209" s="141" t="s">
        <v>313</v>
      </c>
      <c r="AT209" s="141" t="s">
        <v>166</v>
      </c>
      <c r="AU209" s="141" t="s">
        <v>171</v>
      </c>
      <c r="AY209" s="17" t="s">
        <v>163</v>
      </c>
      <c r="BE209" s="142">
        <f>IF(O209="základní",K209,0)</f>
        <v>0</v>
      </c>
      <c r="BF209" s="142">
        <f>IF(O209="snížená",K209,0)</f>
        <v>0</v>
      </c>
      <c r="BG209" s="142">
        <f>IF(O209="zákl. přenesená",K209,0)</f>
        <v>0</v>
      </c>
      <c r="BH209" s="142">
        <f>IF(O209="sníž. přenesená",K209,0)</f>
        <v>0</v>
      </c>
      <c r="BI209" s="142">
        <f>IF(O209="nulová",K209,0)</f>
        <v>0</v>
      </c>
      <c r="BJ209" s="17" t="s">
        <v>171</v>
      </c>
      <c r="BK209" s="142">
        <f>ROUND(P209*H209,2)</f>
        <v>0</v>
      </c>
      <c r="BL209" s="17" t="s">
        <v>313</v>
      </c>
      <c r="BM209" s="141" t="s">
        <v>3119</v>
      </c>
    </row>
    <row r="210" spans="2:51" s="12" customFormat="1" ht="11.25">
      <c r="B210" s="150"/>
      <c r="D210" s="151" t="s">
        <v>217</v>
      </c>
      <c r="E210" s="152" t="s">
        <v>22</v>
      </c>
      <c r="F210" s="153" t="s">
        <v>3120</v>
      </c>
      <c r="H210" s="152" t="s">
        <v>22</v>
      </c>
      <c r="I210" s="154"/>
      <c r="J210" s="154"/>
      <c r="M210" s="150"/>
      <c r="N210" s="155"/>
      <c r="X210" s="156"/>
      <c r="AT210" s="152" t="s">
        <v>217</v>
      </c>
      <c r="AU210" s="152" t="s">
        <v>171</v>
      </c>
      <c r="AV210" s="12" t="s">
        <v>85</v>
      </c>
      <c r="AW210" s="12" t="s">
        <v>5</v>
      </c>
      <c r="AX210" s="12" t="s">
        <v>78</v>
      </c>
      <c r="AY210" s="152" t="s">
        <v>163</v>
      </c>
    </row>
    <row r="211" spans="2:51" s="13" customFormat="1" ht="11.25">
      <c r="B211" s="157"/>
      <c r="D211" s="151" t="s">
        <v>217</v>
      </c>
      <c r="E211" s="158" t="s">
        <v>22</v>
      </c>
      <c r="F211" s="159" t="s">
        <v>3121</v>
      </c>
      <c r="H211" s="160">
        <v>33.683</v>
      </c>
      <c r="I211" s="161"/>
      <c r="J211" s="161"/>
      <c r="M211" s="157"/>
      <c r="N211" s="162"/>
      <c r="X211" s="163"/>
      <c r="AT211" s="158" t="s">
        <v>217</v>
      </c>
      <c r="AU211" s="158" t="s">
        <v>171</v>
      </c>
      <c r="AV211" s="13" t="s">
        <v>171</v>
      </c>
      <c r="AW211" s="13" t="s">
        <v>5</v>
      </c>
      <c r="AX211" s="13" t="s">
        <v>78</v>
      </c>
      <c r="AY211" s="158" t="s">
        <v>163</v>
      </c>
    </row>
    <row r="212" spans="2:51" s="14" customFormat="1" ht="11.25">
      <c r="B212" s="164"/>
      <c r="D212" s="151" t="s">
        <v>217</v>
      </c>
      <c r="E212" s="165" t="s">
        <v>22</v>
      </c>
      <c r="F212" s="166" t="s">
        <v>220</v>
      </c>
      <c r="H212" s="167">
        <v>33.683</v>
      </c>
      <c r="I212" s="168"/>
      <c r="J212" s="168"/>
      <c r="M212" s="164"/>
      <c r="N212" s="169"/>
      <c r="X212" s="170"/>
      <c r="AT212" s="165" t="s">
        <v>217</v>
      </c>
      <c r="AU212" s="165" t="s">
        <v>171</v>
      </c>
      <c r="AV212" s="14" t="s">
        <v>189</v>
      </c>
      <c r="AW212" s="14" t="s">
        <v>5</v>
      </c>
      <c r="AX212" s="14" t="s">
        <v>85</v>
      </c>
      <c r="AY212" s="165" t="s">
        <v>163</v>
      </c>
    </row>
    <row r="213" spans="2:65" s="1" customFormat="1" ht="49.15" customHeight="1">
      <c r="B213" s="32"/>
      <c r="C213" s="129" t="s">
        <v>319</v>
      </c>
      <c r="D213" s="129" t="s">
        <v>166</v>
      </c>
      <c r="E213" s="130" t="s">
        <v>1893</v>
      </c>
      <c r="F213" s="131" t="s">
        <v>1894</v>
      </c>
      <c r="G213" s="132" t="s">
        <v>214</v>
      </c>
      <c r="H213" s="133">
        <v>14.62</v>
      </c>
      <c r="I213" s="134"/>
      <c r="J213" s="134"/>
      <c r="K213" s="135">
        <f>ROUND(P213*H213,2)</f>
        <v>0</v>
      </c>
      <c r="L213" s="131" t="s">
        <v>169</v>
      </c>
      <c r="M213" s="32"/>
      <c r="N213" s="136" t="s">
        <v>22</v>
      </c>
      <c r="O213" s="137" t="s">
        <v>48</v>
      </c>
      <c r="P213" s="138">
        <f>I213+J213</f>
        <v>0</v>
      </c>
      <c r="Q213" s="138">
        <f>ROUND(I213*H213,2)</f>
        <v>0</v>
      </c>
      <c r="R213" s="138">
        <f>ROUND(J213*H213,2)</f>
        <v>0</v>
      </c>
      <c r="T213" s="139">
        <f>S213*H213</f>
        <v>0</v>
      </c>
      <c r="U213" s="139">
        <v>0.01385</v>
      </c>
      <c r="V213" s="139">
        <f>U213*H213</f>
        <v>0.20248699999999997</v>
      </c>
      <c r="W213" s="139">
        <v>0</v>
      </c>
      <c r="X213" s="140">
        <f>W213*H213</f>
        <v>0</v>
      </c>
      <c r="AR213" s="141" t="s">
        <v>313</v>
      </c>
      <c r="AT213" s="141" t="s">
        <v>166</v>
      </c>
      <c r="AU213" s="141" t="s">
        <v>171</v>
      </c>
      <c r="AY213" s="17" t="s">
        <v>163</v>
      </c>
      <c r="BE213" s="142">
        <f>IF(O213="základní",K213,0)</f>
        <v>0</v>
      </c>
      <c r="BF213" s="142">
        <f>IF(O213="snížená",K213,0)</f>
        <v>0</v>
      </c>
      <c r="BG213" s="142">
        <f>IF(O213="zákl. přenesená",K213,0)</f>
        <v>0</v>
      </c>
      <c r="BH213" s="142">
        <f>IF(O213="sníž. přenesená",K213,0)</f>
        <v>0</v>
      </c>
      <c r="BI213" s="142">
        <f>IF(O213="nulová",K213,0)</f>
        <v>0</v>
      </c>
      <c r="BJ213" s="17" t="s">
        <v>171</v>
      </c>
      <c r="BK213" s="142">
        <f>ROUND(P213*H213,2)</f>
        <v>0</v>
      </c>
      <c r="BL213" s="17" t="s">
        <v>313</v>
      </c>
      <c r="BM213" s="141" t="s">
        <v>3122</v>
      </c>
    </row>
    <row r="214" spans="2:47" s="1" customFormat="1" ht="11.25">
      <c r="B214" s="32"/>
      <c r="D214" s="143" t="s">
        <v>173</v>
      </c>
      <c r="F214" s="144" t="s">
        <v>1896</v>
      </c>
      <c r="I214" s="145"/>
      <c r="J214" s="145"/>
      <c r="M214" s="32"/>
      <c r="N214" s="146"/>
      <c r="X214" s="53"/>
      <c r="AT214" s="17" t="s">
        <v>173</v>
      </c>
      <c r="AU214" s="17" t="s">
        <v>171</v>
      </c>
    </row>
    <row r="215" spans="2:51" s="12" customFormat="1" ht="11.25">
      <c r="B215" s="150"/>
      <c r="D215" s="151" t="s">
        <v>217</v>
      </c>
      <c r="E215" s="152" t="s">
        <v>22</v>
      </c>
      <c r="F215" s="153" t="s">
        <v>2970</v>
      </c>
      <c r="H215" s="152" t="s">
        <v>22</v>
      </c>
      <c r="I215" s="154"/>
      <c r="J215" s="154"/>
      <c r="M215" s="150"/>
      <c r="N215" s="155"/>
      <c r="X215" s="156"/>
      <c r="AT215" s="152" t="s">
        <v>217</v>
      </c>
      <c r="AU215" s="152" t="s">
        <v>171</v>
      </c>
      <c r="AV215" s="12" t="s">
        <v>85</v>
      </c>
      <c r="AW215" s="12" t="s">
        <v>5</v>
      </c>
      <c r="AX215" s="12" t="s">
        <v>78</v>
      </c>
      <c r="AY215" s="152" t="s">
        <v>163</v>
      </c>
    </row>
    <row r="216" spans="2:51" s="13" customFormat="1" ht="11.25">
      <c r="B216" s="157"/>
      <c r="D216" s="151" t="s">
        <v>217</v>
      </c>
      <c r="E216" s="158" t="s">
        <v>22</v>
      </c>
      <c r="F216" s="159" t="s">
        <v>3123</v>
      </c>
      <c r="H216" s="160">
        <v>14.62</v>
      </c>
      <c r="I216" s="161"/>
      <c r="J216" s="161"/>
      <c r="M216" s="157"/>
      <c r="N216" s="162"/>
      <c r="X216" s="163"/>
      <c r="AT216" s="158" t="s">
        <v>217</v>
      </c>
      <c r="AU216" s="158" t="s">
        <v>171</v>
      </c>
      <c r="AV216" s="13" t="s">
        <v>171</v>
      </c>
      <c r="AW216" s="13" t="s">
        <v>5</v>
      </c>
      <c r="AX216" s="13" t="s">
        <v>78</v>
      </c>
      <c r="AY216" s="158" t="s">
        <v>163</v>
      </c>
    </row>
    <row r="217" spans="2:51" s="14" customFormat="1" ht="11.25">
      <c r="B217" s="164"/>
      <c r="D217" s="151" t="s">
        <v>217</v>
      </c>
      <c r="E217" s="165" t="s">
        <v>22</v>
      </c>
      <c r="F217" s="166" t="s">
        <v>220</v>
      </c>
      <c r="H217" s="167">
        <v>14.62</v>
      </c>
      <c r="I217" s="168"/>
      <c r="J217" s="168"/>
      <c r="M217" s="164"/>
      <c r="N217" s="169"/>
      <c r="X217" s="170"/>
      <c r="AT217" s="165" t="s">
        <v>217</v>
      </c>
      <c r="AU217" s="165" t="s">
        <v>171</v>
      </c>
      <c r="AV217" s="14" t="s">
        <v>189</v>
      </c>
      <c r="AW217" s="14" t="s">
        <v>5</v>
      </c>
      <c r="AX217" s="14" t="s">
        <v>85</v>
      </c>
      <c r="AY217" s="165" t="s">
        <v>163</v>
      </c>
    </row>
    <row r="218" spans="2:65" s="1" customFormat="1" ht="55.5" customHeight="1">
      <c r="B218" s="32"/>
      <c r="C218" s="129" t="s">
        <v>326</v>
      </c>
      <c r="D218" s="129" t="s">
        <v>166</v>
      </c>
      <c r="E218" s="130" t="s">
        <v>3124</v>
      </c>
      <c r="F218" s="131" t="s">
        <v>3125</v>
      </c>
      <c r="G218" s="132" t="s">
        <v>214</v>
      </c>
      <c r="H218" s="133">
        <v>18.08</v>
      </c>
      <c r="I218" s="134"/>
      <c r="J218" s="134"/>
      <c r="K218" s="135">
        <f>ROUND(P218*H218,2)</f>
        <v>0</v>
      </c>
      <c r="L218" s="131" t="s">
        <v>169</v>
      </c>
      <c r="M218" s="32"/>
      <c r="N218" s="136" t="s">
        <v>22</v>
      </c>
      <c r="O218" s="137" t="s">
        <v>48</v>
      </c>
      <c r="P218" s="138">
        <f>I218+J218</f>
        <v>0</v>
      </c>
      <c r="Q218" s="138">
        <f>ROUND(I218*H218,2)</f>
        <v>0</v>
      </c>
      <c r="R218" s="138">
        <f>ROUND(J218*H218,2)</f>
        <v>0</v>
      </c>
      <c r="T218" s="139">
        <f>S218*H218</f>
        <v>0</v>
      </c>
      <c r="U218" s="139">
        <v>0.01385</v>
      </c>
      <c r="V218" s="139">
        <f>U218*H218</f>
        <v>0.25040799999999996</v>
      </c>
      <c r="W218" s="139">
        <v>0</v>
      </c>
      <c r="X218" s="140">
        <f>W218*H218</f>
        <v>0</v>
      </c>
      <c r="AR218" s="141" t="s">
        <v>313</v>
      </c>
      <c r="AT218" s="141" t="s">
        <v>166</v>
      </c>
      <c r="AU218" s="141" t="s">
        <v>171</v>
      </c>
      <c r="AY218" s="17" t="s">
        <v>163</v>
      </c>
      <c r="BE218" s="142">
        <f>IF(O218="základní",K218,0)</f>
        <v>0</v>
      </c>
      <c r="BF218" s="142">
        <f>IF(O218="snížená",K218,0)</f>
        <v>0</v>
      </c>
      <c r="BG218" s="142">
        <f>IF(O218="zákl. přenesená",K218,0)</f>
        <v>0</v>
      </c>
      <c r="BH218" s="142">
        <f>IF(O218="sníž. přenesená",K218,0)</f>
        <v>0</v>
      </c>
      <c r="BI218" s="142">
        <f>IF(O218="nulová",K218,0)</f>
        <v>0</v>
      </c>
      <c r="BJ218" s="17" t="s">
        <v>171</v>
      </c>
      <c r="BK218" s="142">
        <f>ROUND(P218*H218,2)</f>
        <v>0</v>
      </c>
      <c r="BL218" s="17" t="s">
        <v>313</v>
      </c>
      <c r="BM218" s="141" t="s">
        <v>3126</v>
      </c>
    </row>
    <row r="219" spans="2:47" s="1" customFormat="1" ht="11.25">
      <c r="B219" s="32"/>
      <c r="D219" s="143" t="s">
        <v>173</v>
      </c>
      <c r="F219" s="144" t="s">
        <v>3127</v>
      </c>
      <c r="I219" s="145"/>
      <c r="J219" s="145"/>
      <c r="M219" s="32"/>
      <c r="N219" s="146"/>
      <c r="X219" s="53"/>
      <c r="AT219" s="17" t="s">
        <v>173</v>
      </c>
      <c r="AU219" s="17" t="s">
        <v>171</v>
      </c>
    </row>
    <row r="220" spans="2:51" s="12" customFormat="1" ht="11.25">
      <c r="B220" s="150"/>
      <c r="D220" s="151" t="s">
        <v>217</v>
      </c>
      <c r="E220" s="152" t="s">
        <v>22</v>
      </c>
      <c r="F220" s="153" t="s">
        <v>2967</v>
      </c>
      <c r="H220" s="152" t="s">
        <v>22</v>
      </c>
      <c r="I220" s="154"/>
      <c r="J220" s="154"/>
      <c r="M220" s="150"/>
      <c r="N220" s="155"/>
      <c r="X220" s="156"/>
      <c r="AT220" s="152" t="s">
        <v>217</v>
      </c>
      <c r="AU220" s="152" t="s">
        <v>171</v>
      </c>
      <c r="AV220" s="12" t="s">
        <v>85</v>
      </c>
      <c r="AW220" s="12" t="s">
        <v>5</v>
      </c>
      <c r="AX220" s="12" t="s">
        <v>78</v>
      </c>
      <c r="AY220" s="152" t="s">
        <v>163</v>
      </c>
    </row>
    <row r="221" spans="2:51" s="13" customFormat="1" ht="11.25">
      <c r="B221" s="157"/>
      <c r="D221" s="151" t="s">
        <v>217</v>
      </c>
      <c r="E221" s="158" t="s">
        <v>22</v>
      </c>
      <c r="F221" s="159" t="s">
        <v>3128</v>
      </c>
      <c r="H221" s="160">
        <v>18.08</v>
      </c>
      <c r="I221" s="161"/>
      <c r="J221" s="161"/>
      <c r="M221" s="157"/>
      <c r="N221" s="162"/>
      <c r="X221" s="163"/>
      <c r="AT221" s="158" t="s">
        <v>217</v>
      </c>
      <c r="AU221" s="158" t="s">
        <v>171</v>
      </c>
      <c r="AV221" s="13" t="s">
        <v>171</v>
      </c>
      <c r="AW221" s="13" t="s">
        <v>5</v>
      </c>
      <c r="AX221" s="13" t="s">
        <v>78</v>
      </c>
      <c r="AY221" s="158" t="s">
        <v>163</v>
      </c>
    </row>
    <row r="222" spans="2:51" s="14" customFormat="1" ht="11.25">
      <c r="B222" s="164"/>
      <c r="D222" s="151" t="s">
        <v>217</v>
      </c>
      <c r="E222" s="165" t="s">
        <v>22</v>
      </c>
      <c r="F222" s="166" t="s">
        <v>220</v>
      </c>
      <c r="H222" s="167">
        <v>18.08</v>
      </c>
      <c r="I222" s="168"/>
      <c r="J222" s="168"/>
      <c r="M222" s="164"/>
      <c r="N222" s="169"/>
      <c r="X222" s="170"/>
      <c r="AT222" s="165" t="s">
        <v>217</v>
      </c>
      <c r="AU222" s="165" t="s">
        <v>171</v>
      </c>
      <c r="AV222" s="14" t="s">
        <v>189</v>
      </c>
      <c r="AW222" s="14" t="s">
        <v>5</v>
      </c>
      <c r="AX222" s="14" t="s">
        <v>85</v>
      </c>
      <c r="AY222" s="165" t="s">
        <v>163</v>
      </c>
    </row>
    <row r="223" spans="2:65" s="1" customFormat="1" ht="44.25" customHeight="1">
      <c r="B223" s="32"/>
      <c r="C223" s="129" t="s">
        <v>376</v>
      </c>
      <c r="D223" s="129" t="s">
        <v>166</v>
      </c>
      <c r="E223" s="130" t="s">
        <v>1899</v>
      </c>
      <c r="F223" s="131" t="s">
        <v>1900</v>
      </c>
      <c r="G223" s="132" t="s">
        <v>214</v>
      </c>
      <c r="H223" s="133">
        <v>35.41</v>
      </c>
      <c r="I223" s="134"/>
      <c r="J223" s="134"/>
      <c r="K223" s="135">
        <f>ROUND(P223*H223,2)</f>
        <v>0</v>
      </c>
      <c r="L223" s="131" t="s">
        <v>169</v>
      </c>
      <c r="M223" s="32"/>
      <c r="N223" s="136" t="s">
        <v>22</v>
      </c>
      <c r="O223" s="137" t="s">
        <v>48</v>
      </c>
      <c r="P223" s="138">
        <f>I223+J223</f>
        <v>0</v>
      </c>
      <c r="Q223" s="138">
        <f>ROUND(I223*H223,2)</f>
        <v>0</v>
      </c>
      <c r="R223" s="138">
        <f>ROUND(J223*H223,2)</f>
        <v>0</v>
      </c>
      <c r="T223" s="139">
        <f>S223*H223</f>
        <v>0</v>
      </c>
      <c r="U223" s="139">
        <v>0</v>
      </c>
      <c r="V223" s="139">
        <f>U223*H223</f>
        <v>0</v>
      </c>
      <c r="W223" s="139">
        <v>0</v>
      </c>
      <c r="X223" s="140">
        <f>W223*H223</f>
        <v>0</v>
      </c>
      <c r="AR223" s="141" t="s">
        <v>313</v>
      </c>
      <c r="AT223" s="141" t="s">
        <v>166</v>
      </c>
      <c r="AU223" s="141" t="s">
        <v>171</v>
      </c>
      <c r="AY223" s="17" t="s">
        <v>163</v>
      </c>
      <c r="BE223" s="142">
        <f>IF(O223="základní",K223,0)</f>
        <v>0</v>
      </c>
      <c r="BF223" s="142">
        <f>IF(O223="snížená",K223,0)</f>
        <v>0</v>
      </c>
      <c r="BG223" s="142">
        <f>IF(O223="zákl. přenesená",K223,0)</f>
        <v>0</v>
      </c>
      <c r="BH223" s="142">
        <f>IF(O223="sníž. přenesená",K223,0)</f>
        <v>0</v>
      </c>
      <c r="BI223" s="142">
        <f>IF(O223="nulová",K223,0)</f>
        <v>0</v>
      </c>
      <c r="BJ223" s="17" t="s">
        <v>171</v>
      </c>
      <c r="BK223" s="142">
        <f>ROUND(P223*H223,2)</f>
        <v>0</v>
      </c>
      <c r="BL223" s="17" t="s">
        <v>313</v>
      </c>
      <c r="BM223" s="141" t="s">
        <v>3129</v>
      </c>
    </row>
    <row r="224" spans="2:47" s="1" customFormat="1" ht="11.25">
      <c r="B224" s="32"/>
      <c r="D224" s="143" t="s">
        <v>173</v>
      </c>
      <c r="F224" s="144" t="s">
        <v>1902</v>
      </c>
      <c r="I224" s="145"/>
      <c r="J224" s="145"/>
      <c r="M224" s="32"/>
      <c r="N224" s="146"/>
      <c r="X224" s="53"/>
      <c r="AT224" s="17" t="s">
        <v>173</v>
      </c>
      <c r="AU224" s="17" t="s">
        <v>171</v>
      </c>
    </row>
    <row r="225" spans="2:51" s="12" customFormat="1" ht="11.25">
      <c r="B225" s="150"/>
      <c r="D225" s="151" t="s">
        <v>217</v>
      </c>
      <c r="E225" s="152" t="s">
        <v>22</v>
      </c>
      <c r="F225" s="153" t="s">
        <v>3130</v>
      </c>
      <c r="H225" s="152" t="s">
        <v>22</v>
      </c>
      <c r="I225" s="154"/>
      <c r="J225" s="154"/>
      <c r="M225" s="150"/>
      <c r="N225" s="155"/>
      <c r="X225" s="156"/>
      <c r="AT225" s="152" t="s">
        <v>217</v>
      </c>
      <c r="AU225" s="152" t="s">
        <v>171</v>
      </c>
      <c r="AV225" s="12" t="s">
        <v>85</v>
      </c>
      <c r="AW225" s="12" t="s">
        <v>5</v>
      </c>
      <c r="AX225" s="12" t="s">
        <v>78</v>
      </c>
      <c r="AY225" s="152" t="s">
        <v>163</v>
      </c>
    </row>
    <row r="226" spans="2:51" s="13" customFormat="1" ht="11.25">
      <c r="B226" s="157"/>
      <c r="D226" s="151" t="s">
        <v>217</v>
      </c>
      <c r="E226" s="158" t="s">
        <v>22</v>
      </c>
      <c r="F226" s="159" t="s">
        <v>3067</v>
      </c>
      <c r="H226" s="160">
        <v>35.41</v>
      </c>
      <c r="I226" s="161"/>
      <c r="J226" s="161"/>
      <c r="M226" s="157"/>
      <c r="N226" s="162"/>
      <c r="X226" s="163"/>
      <c r="AT226" s="158" t="s">
        <v>217</v>
      </c>
      <c r="AU226" s="158" t="s">
        <v>171</v>
      </c>
      <c r="AV226" s="13" t="s">
        <v>171</v>
      </c>
      <c r="AW226" s="13" t="s">
        <v>5</v>
      </c>
      <c r="AX226" s="13" t="s">
        <v>78</v>
      </c>
      <c r="AY226" s="158" t="s">
        <v>163</v>
      </c>
    </row>
    <row r="227" spans="2:51" s="14" customFormat="1" ht="11.25">
      <c r="B227" s="164"/>
      <c r="D227" s="151" t="s">
        <v>217</v>
      </c>
      <c r="E227" s="165" t="s">
        <v>22</v>
      </c>
      <c r="F227" s="166" t="s">
        <v>220</v>
      </c>
      <c r="H227" s="167">
        <v>35.41</v>
      </c>
      <c r="I227" s="168"/>
      <c r="J227" s="168"/>
      <c r="M227" s="164"/>
      <c r="N227" s="169"/>
      <c r="X227" s="170"/>
      <c r="AT227" s="165" t="s">
        <v>217</v>
      </c>
      <c r="AU227" s="165" t="s">
        <v>171</v>
      </c>
      <c r="AV227" s="14" t="s">
        <v>189</v>
      </c>
      <c r="AW227" s="14" t="s">
        <v>5</v>
      </c>
      <c r="AX227" s="14" t="s">
        <v>85</v>
      </c>
      <c r="AY227" s="165" t="s">
        <v>163</v>
      </c>
    </row>
    <row r="228" spans="2:65" s="1" customFormat="1" ht="24.2" customHeight="1">
      <c r="B228" s="32"/>
      <c r="C228" s="181" t="s">
        <v>383</v>
      </c>
      <c r="D228" s="181" t="s">
        <v>770</v>
      </c>
      <c r="E228" s="182" t="s">
        <v>1904</v>
      </c>
      <c r="F228" s="183" t="s">
        <v>1905</v>
      </c>
      <c r="G228" s="184" t="s">
        <v>214</v>
      </c>
      <c r="H228" s="185">
        <v>39.783</v>
      </c>
      <c r="I228" s="186"/>
      <c r="J228" s="187"/>
      <c r="K228" s="188">
        <f>ROUND(P228*H228,2)</f>
        <v>0</v>
      </c>
      <c r="L228" s="183" t="s">
        <v>169</v>
      </c>
      <c r="M228" s="189"/>
      <c r="N228" s="190" t="s">
        <v>22</v>
      </c>
      <c r="O228" s="137" t="s">
        <v>48</v>
      </c>
      <c r="P228" s="138">
        <f>I228+J228</f>
        <v>0</v>
      </c>
      <c r="Q228" s="138">
        <f>ROUND(I228*H228,2)</f>
        <v>0</v>
      </c>
      <c r="R228" s="138">
        <f>ROUND(J228*H228,2)</f>
        <v>0</v>
      </c>
      <c r="T228" s="139">
        <f>S228*H228</f>
        <v>0</v>
      </c>
      <c r="U228" s="139">
        <v>0.00011</v>
      </c>
      <c r="V228" s="139">
        <f>U228*H228</f>
        <v>0.004376130000000001</v>
      </c>
      <c r="W228" s="139">
        <v>0</v>
      </c>
      <c r="X228" s="140">
        <f>W228*H228</f>
        <v>0</v>
      </c>
      <c r="AR228" s="141" t="s">
        <v>440</v>
      </c>
      <c r="AT228" s="141" t="s">
        <v>770</v>
      </c>
      <c r="AU228" s="141" t="s">
        <v>171</v>
      </c>
      <c r="AY228" s="17" t="s">
        <v>163</v>
      </c>
      <c r="BE228" s="142">
        <f>IF(O228="základní",K228,0)</f>
        <v>0</v>
      </c>
      <c r="BF228" s="142">
        <f>IF(O228="snížená",K228,0)</f>
        <v>0</v>
      </c>
      <c r="BG228" s="142">
        <f>IF(O228="zákl. přenesená",K228,0)</f>
        <v>0</v>
      </c>
      <c r="BH228" s="142">
        <f>IF(O228="sníž. přenesená",K228,0)</f>
        <v>0</v>
      </c>
      <c r="BI228" s="142">
        <f>IF(O228="nulová",K228,0)</f>
        <v>0</v>
      </c>
      <c r="BJ228" s="17" t="s">
        <v>171</v>
      </c>
      <c r="BK228" s="142">
        <f>ROUND(P228*H228,2)</f>
        <v>0</v>
      </c>
      <c r="BL228" s="17" t="s">
        <v>313</v>
      </c>
      <c r="BM228" s="141" t="s">
        <v>3131</v>
      </c>
    </row>
    <row r="229" spans="2:51" s="13" customFormat="1" ht="11.25">
      <c r="B229" s="157"/>
      <c r="D229" s="151" t="s">
        <v>217</v>
      </c>
      <c r="E229" s="158" t="s">
        <v>22</v>
      </c>
      <c r="F229" s="159" t="s">
        <v>3067</v>
      </c>
      <c r="H229" s="160">
        <v>35.41</v>
      </c>
      <c r="I229" s="161"/>
      <c r="J229" s="161"/>
      <c r="M229" s="157"/>
      <c r="N229" s="162"/>
      <c r="X229" s="163"/>
      <c r="AT229" s="158" t="s">
        <v>217</v>
      </c>
      <c r="AU229" s="158" t="s">
        <v>171</v>
      </c>
      <c r="AV229" s="13" t="s">
        <v>171</v>
      </c>
      <c r="AW229" s="13" t="s">
        <v>5</v>
      </c>
      <c r="AX229" s="13" t="s">
        <v>78</v>
      </c>
      <c r="AY229" s="158" t="s">
        <v>163</v>
      </c>
    </row>
    <row r="230" spans="2:51" s="14" customFormat="1" ht="11.25">
      <c r="B230" s="164"/>
      <c r="D230" s="151" t="s">
        <v>217</v>
      </c>
      <c r="E230" s="165" t="s">
        <v>22</v>
      </c>
      <c r="F230" s="166" t="s">
        <v>220</v>
      </c>
      <c r="H230" s="167">
        <v>35.41</v>
      </c>
      <c r="I230" s="168"/>
      <c r="J230" s="168"/>
      <c r="M230" s="164"/>
      <c r="N230" s="169"/>
      <c r="X230" s="170"/>
      <c r="AT230" s="165" t="s">
        <v>217</v>
      </c>
      <c r="AU230" s="165" t="s">
        <v>171</v>
      </c>
      <c r="AV230" s="14" t="s">
        <v>189</v>
      </c>
      <c r="AW230" s="14" t="s">
        <v>5</v>
      </c>
      <c r="AX230" s="14" t="s">
        <v>85</v>
      </c>
      <c r="AY230" s="165" t="s">
        <v>163</v>
      </c>
    </row>
    <row r="231" spans="2:51" s="13" customFormat="1" ht="11.25">
      <c r="B231" s="157"/>
      <c r="D231" s="151" t="s">
        <v>217</v>
      </c>
      <c r="F231" s="159" t="s">
        <v>3132</v>
      </c>
      <c r="H231" s="160">
        <v>39.783</v>
      </c>
      <c r="I231" s="161"/>
      <c r="J231" s="161"/>
      <c r="M231" s="157"/>
      <c r="N231" s="162"/>
      <c r="X231" s="163"/>
      <c r="AT231" s="158" t="s">
        <v>217</v>
      </c>
      <c r="AU231" s="158" t="s">
        <v>171</v>
      </c>
      <c r="AV231" s="13" t="s">
        <v>171</v>
      </c>
      <c r="AW231" s="13" t="s">
        <v>4</v>
      </c>
      <c r="AX231" s="13" t="s">
        <v>85</v>
      </c>
      <c r="AY231" s="158" t="s">
        <v>163</v>
      </c>
    </row>
    <row r="232" spans="2:63" s="11" customFormat="1" ht="22.9" customHeight="1">
      <c r="B232" s="116"/>
      <c r="D232" s="117" t="s">
        <v>77</v>
      </c>
      <c r="E232" s="127" t="s">
        <v>608</v>
      </c>
      <c r="F232" s="127" t="s">
        <v>609</v>
      </c>
      <c r="I232" s="119"/>
      <c r="J232" s="119"/>
      <c r="K232" s="128">
        <f>BK232</f>
        <v>0</v>
      </c>
      <c r="M232" s="116"/>
      <c r="N232" s="121"/>
      <c r="Q232" s="122">
        <f>SUM(Q233:Q254)</f>
        <v>0</v>
      </c>
      <c r="R232" s="122">
        <f>SUM(R233:R254)</f>
        <v>0</v>
      </c>
      <c r="T232" s="123">
        <f>SUM(T233:T254)</f>
        <v>0</v>
      </c>
      <c r="V232" s="123">
        <f>SUM(V233:V254)</f>
        <v>0.08320000000000001</v>
      </c>
      <c r="X232" s="124">
        <f>SUM(X233:X254)</f>
        <v>0</v>
      </c>
      <c r="AR232" s="117" t="s">
        <v>171</v>
      </c>
      <c r="AT232" s="125" t="s">
        <v>77</v>
      </c>
      <c r="AU232" s="125" t="s">
        <v>85</v>
      </c>
      <c r="AY232" s="117" t="s">
        <v>163</v>
      </c>
      <c r="BK232" s="126">
        <f>SUM(BK233:BK254)</f>
        <v>0</v>
      </c>
    </row>
    <row r="233" spans="2:65" s="1" customFormat="1" ht="37.9" customHeight="1">
      <c r="B233" s="32"/>
      <c r="C233" s="129" t="s">
        <v>550</v>
      </c>
      <c r="D233" s="129" t="s">
        <v>166</v>
      </c>
      <c r="E233" s="130" t="s">
        <v>1960</v>
      </c>
      <c r="F233" s="131" t="s">
        <v>1961</v>
      </c>
      <c r="G233" s="132" t="s">
        <v>178</v>
      </c>
      <c r="H233" s="133">
        <v>2</v>
      </c>
      <c r="I233" s="134"/>
      <c r="J233" s="134"/>
      <c r="K233" s="135">
        <f>ROUND(P233*H233,2)</f>
        <v>0</v>
      </c>
      <c r="L233" s="131" t="s">
        <v>169</v>
      </c>
      <c r="M233" s="32"/>
      <c r="N233" s="136" t="s">
        <v>22</v>
      </c>
      <c r="O233" s="137" t="s">
        <v>48</v>
      </c>
      <c r="P233" s="138">
        <f>I233+J233</f>
        <v>0</v>
      </c>
      <c r="Q233" s="138">
        <f>ROUND(I233*H233,2)</f>
        <v>0</v>
      </c>
      <c r="R233" s="138">
        <f>ROUND(J233*H233,2)</f>
        <v>0</v>
      </c>
      <c r="T233" s="139">
        <f>S233*H233</f>
        <v>0</v>
      </c>
      <c r="U233" s="139">
        <v>0</v>
      </c>
      <c r="V233" s="139">
        <f>U233*H233</f>
        <v>0</v>
      </c>
      <c r="W233" s="139">
        <v>0</v>
      </c>
      <c r="X233" s="140">
        <f>W233*H233</f>
        <v>0</v>
      </c>
      <c r="AR233" s="141" t="s">
        <v>313</v>
      </c>
      <c r="AT233" s="141" t="s">
        <v>166</v>
      </c>
      <c r="AU233" s="141" t="s">
        <v>171</v>
      </c>
      <c r="AY233" s="17" t="s">
        <v>163</v>
      </c>
      <c r="BE233" s="142">
        <f>IF(O233="základní",K233,0)</f>
        <v>0</v>
      </c>
      <c r="BF233" s="142">
        <f>IF(O233="snížená",K233,0)</f>
        <v>0</v>
      </c>
      <c r="BG233" s="142">
        <f>IF(O233="zákl. přenesená",K233,0)</f>
        <v>0</v>
      </c>
      <c r="BH233" s="142">
        <f>IF(O233="sníž. přenesená",K233,0)</f>
        <v>0</v>
      </c>
      <c r="BI233" s="142">
        <f>IF(O233="nulová",K233,0)</f>
        <v>0</v>
      </c>
      <c r="BJ233" s="17" t="s">
        <v>171</v>
      </c>
      <c r="BK233" s="142">
        <f>ROUND(P233*H233,2)</f>
        <v>0</v>
      </c>
      <c r="BL233" s="17" t="s">
        <v>313</v>
      </c>
      <c r="BM233" s="141" t="s">
        <v>3133</v>
      </c>
    </row>
    <row r="234" spans="2:47" s="1" customFormat="1" ht="11.25">
      <c r="B234" s="32"/>
      <c r="D234" s="143" t="s">
        <v>173</v>
      </c>
      <c r="F234" s="144" t="s">
        <v>1963</v>
      </c>
      <c r="I234" s="145"/>
      <c r="J234" s="145"/>
      <c r="M234" s="32"/>
      <c r="N234" s="146"/>
      <c r="X234" s="53"/>
      <c r="AT234" s="17" t="s">
        <v>173</v>
      </c>
      <c r="AU234" s="17" t="s">
        <v>171</v>
      </c>
    </row>
    <row r="235" spans="2:51" s="13" customFormat="1" ht="11.25">
      <c r="B235" s="157"/>
      <c r="D235" s="151" t="s">
        <v>217</v>
      </c>
      <c r="E235" s="158" t="s">
        <v>22</v>
      </c>
      <c r="F235" s="159" t="s">
        <v>171</v>
      </c>
      <c r="H235" s="160">
        <v>2</v>
      </c>
      <c r="I235" s="161"/>
      <c r="J235" s="161"/>
      <c r="M235" s="157"/>
      <c r="N235" s="162"/>
      <c r="X235" s="163"/>
      <c r="AT235" s="158" t="s">
        <v>217</v>
      </c>
      <c r="AU235" s="158" t="s">
        <v>171</v>
      </c>
      <c r="AV235" s="13" t="s">
        <v>171</v>
      </c>
      <c r="AW235" s="13" t="s">
        <v>5</v>
      </c>
      <c r="AX235" s="13" t="s">
        <v>78</v>
      </c>
      <c r="AY235" s="158" t="s">
        <v>163</v>
      </c>
    </row>
    <row r="236" spans="2:51" s="14" customFormat="1" ht="11.25">
      <c r="B236" s="164"/>
      <c r="D236" s="151" t="s">
        <v>217</v>
      </c>
      <c r="E236" s="165" t="s">
        <v>22</v>
      </c>
      <c r="F236" s="166" t="s">
        <v>220</v>
      </c>
      <c r="H236" s="167">
        <v>2</v>
      </c>
      <c r="I236" s="168"/>
      <c r="J236" s="168"/>
      <c r="M236" s="164"/>
      <c r="N236" s="169"/>
      <c r="X236" s="170"/>
      <c r="AT236" s="165" t="s">
        <v>217</v>
      </c>
      <c r="AU236" s="165" t="s">
        <v>171</v>
      </c>
      <c r="AV236" s="14" t="s">
        <v>189</v>
      </c>
      <c r="AW236" s="14" t="s">
        <v>5</v>
      </c>
      <c r="AX236" s="14" t="s">
        <v>85</v>
      </c>
      <c r="AY236" s="165" t="s">
        <v>163</v>
      </c>
    </row>
    <row r="237" spans="2:65" s="1" customFormat="1" ht="37.9" customHeight="1">
      <c r="B237" s="32"/>
      <c r="C237" s="181" t="s">
        <v>558</v>
      </c>
      <c r="D237" s="181" t="s">
        <v>770</v>
      </c>
      <c r="E237" s="182" t="s">
        <v>1965</v>
      </c>
      <c r="F237" s="183" t="s">
        <v>3134</v>
      </c>
      <c r="G237" s="184" t="s">
        <v>178</v>
      </c>
      <c r="H237" s="185">
        <v>1</v>
      </c>
      <c r="I237" s="186"/>
      <c r="J237" s="187"/>
      <c r="K237" s="188">
        <f>ROUND(P237*H237,2)</f>
        <v>0</v>
      </c>
      <c r="L237" s="183" t="s">
        <v>394</v>
      </c>
      <c r="M237" s="189"/>
      <c r="N237" s="190" t="s">
        <v>22</v>
      </c>
      <c r="O237" s="137" t="s">
        <v>48</v>
      </c>
      <c r="P237" s="138">
        <f>I237+J237</f>
        <v>0</v>
      </c>
      <c r="Q237" s="138">
        <f>ROUND(I237*H237,2)</f>
        <v>0</v>
      </c>
      <c r="R237" s="138">
        <f>ROUND(J237*H237,2)</f>
        <v>0</v>
      </c>
      <c r="T237" s="139">
        <f>S237*H237</f>
        <v>0</v>
      </c>
      <c r="U237" s="139">
        <v>0.0608</v>
      </c>
      <c r="V237" s="139">
        <f>U237*H237</f>
        <v>0.0608</v>
      </c>
      <c r="W237" s="139">
        <v>0</v>
      </c>
      <c r="X237" s="140">
        <f>W237*H237</f>
        <v>0</v>
      </c>
      <c r="AR237" s="141" t="s">
        <v>440</v>
      </c>
      <c r="AT237" s="141" t="s">
        <v>770</v>
      </c>
      <c r="AU237" s="141" t="s">
        <v>171</v>
      </c>
      <c r="AY237" s="17" t="s">
        <v>163</v>
      </c>
      <c r="BE237" s="142">
        <f>IF(O237="základní",K237,0)</f>
        <v>0</v>
      </c>
      <c r="BF237" s="142">
        <f>IF(O237="snížená",K237,0)</f>
        <v>0</v>
      </c>
      <c r="BG237" s="142">
        <f>IF(O237="zákl. přenesená",K237,0)</f>
        <v>0</v>
      </c>
      <c r="BH237" s="142">
        <f>IF(O237="sníž. přenesená",K237,0)</f>
        <v>0</v>
      </c>
      <c r="BI237" s="142">
        <f>IF(O237="nulová",K237,0)</f>
        <v>0</v>
      </c>
      <c r="BJ237" s="17" t="s">
        <v>171</v>
      </c>
      <c r="BK237" s="142">
        <f>ROUND(P237*H237,2)</f>
        <v>0</v>
      </c>
      <c r="BL237" s="17" t="s">
        <v>313</v>
      </c>
      <c r="BM237" s="141" t="s">
        <v>3135</v>
      </c>
    </row>
    <row r="238" spans="2:51" s="12" customFormat="1" ht="11.25">
      <c r="B238" s="150"/>
      <c r="D238" s="151" t="s">
        <v>217</v>
      </c>
      <c r="E238" s="152" t="s">
        <v>22</v>
      </c>
      <c r="F238" s="153" t="s">
        <v>3136</v>
      </c>
      <c r="H238" s="152" t="s">
        <v>22</v>
      </c>
      <c r="I238" s="154"/>
      <c r="J238" s="154"/>
      <c r="M238" s="150"/>
      <c r="N238" s="155"/>
      <c r="X238" s="156"/>
      <c r="AT238" s="152" t="s">
        <v>217</v>
      </c>
      <c r="AU238" s="152" t="s">
        <v>171</v>
      </c>
      <c r="AV238" s="12" t="s">
        <v>85</v>
      </c>
      <c r="AW238" s="12" t="s">
        <v>5</v>
      </c>
      <c r="AX238" s="12" t="s">
        <v>78</v>
      </c>
      <c r="AY238" s="152" t="s">
        <v>163</v>
      </c>
    </row>
    <row r="239" spans="2:51" s="13" customFormat="1" ht="11.25">
      <c r="B239" s="157"/>
      <c r="D239" s="151" t="s">
        <v>217</v>
      </c>
      <c r="E239" s="158" t="s">
        <v>22</v>
      </c>
      <c r="F239" s="159" t="s">
        <v>85</v>
      </c>
      <c r="H239" s="160">
        <v>1</v>
      </c>
      <c r="I239" s="161"/>
      <c r="J239" s="161"/>
      <c r="M239" s="157"/>
      <c r="N239" s="162"/>
      <c r="X239" s="163"/>
      <c r="AT239" s="158" t="s">
        <v>217</v>
      </c>
      <c r="AU239" s="158" t="s">
        <v>171</v>
      </c>
      <c r="AV239" s="13" t="s">
        <v>171</v>
      </c>
      <c r="AW239" s="13" t="s">
        <v>5</v>
      </c>
      <c r="AX239" s="13" t="s">
        <v>78</v>
      </c>
      <c r="AY239" s="158" t="s">
        <v>163</v>
      </c>
    </row>
    <row r="240" spans="2:51" s="14" customFormat="1" ht="11.25">
      <c r="B240" s="164"/>
      <c r="D240" s="151" t="s">
        <v>217</v>
      </c>
      <c r="E240" s="165" t="s">
        <v>22</v>
      </c>
      <c r="F240" s="166" t="s">
        <v>220</v>
      </c>
      <c r="H240" s="167">
        <v>1</v>
      </c>
      <c r="I240" s="168"/>
      <c r="J240" s="168"/>
      <c r="M240" s="164"/>
      <c r="N240" s="169"/>
      <c r="X240" s="170"/>
      <c r="AT240" s="165" t="s">
        <v>217</v>
      </c>
      <c r="AU240" s="165" t="s">
        <v>171</v>
      </c>
      <c r="AV240" s="14" t="s">
        <v>189</v>
      </c>
      <c r="AW240" s="14" t="s">
        <v>5</v>
      </c>
      <c r="AX240" s="14" t="s">
        <v>85</v>
      </c>
      <c r="AY240" s="165" t="s">
        <v>163</v>
      </c>
    </row>
    <row r="241" spans="2:65" s="1" customFormat="1" ht="37.9" customHeight="1">
      <c r="B241" s="32"/>
      <c r="C241" s="181" t="s">
        <v>565</v>
      </c>
      <c r="D241" s="181" t="s">
        <v>770</v>
      </c>
      <c r="E241" s="182" t="s">
        <v>1974</v>
      </c>
      <c r="F241" s="183" t="s">
        <v>3137</v>
      </c>
      <c r="G241" s="184" t="s">
        <v>178</v>
      </c>
      <c r="H241" s="185">
        <v>1</v>
      </c>
      <c r="I241" s="186"/>
      <c r="J241" s="187"/>
      <c r="K241" s="188">
        <f>ROUND(P241*H241,2)</f>
        <v>0</v>
      </c>
      <c r="L241" s="183" t="s">
        <v>394</v>
      </c>
      <c r="M241" s="189"/>
      <c r="N241" s="190" t="s">
        <v>22</v>
      </c>
      <c r="O241" s="137" t="s">
        <v>48</v>
      </c>
      <c r="P241" s="138">
        <f>I241+J241</f>
        <v>0</v>
      </c>
      <c r="Q241" s="138">
        <f>ROUND(I241*H241,2)</f>
        <v>0</v>
      </c>
      <c r="R241" s="138">
        <f>ROUND(J241*H241,2)</f>
        <v>0</v>
      </c>
      <c r="T241" s="139">
        <f>S241*H241</f>
        <v>0</v>
      </c>
      <c r="U241" s="139">
        <v>0.017</v>
      </c>
      <c r="V241" s="139">
        <f>U241*H241</f>
        <v>0.017</v>
      </c>
      <c r="W241" s="139">
        <v>0</v>
      </c>
      <c r="X241" s="140">
        <f>W241*H241</f>
        <v>0</v>
      </c>
      <c r="AR241" s="141" t="s">
        <v>440</v>
      </c>
      <c r="AT241" s="141" t="s">
        <v>770</v>
      </c>
      <c r="AU241" s="141" t="s">
        <v>171</v>
      </c>
      <c r="AY241" s="17" t="s">
        <v>163</v>
      </c>
      <c r="BE241" s="142">
        <f>IF(O241="základní",K241,0)</f>
        <v>0</v>
      </c>
      <c r="BF241" s="142">
        <f>IF(O241="snížená",K241,0)</f>
        <v>0</v>
      </c>
      <c r="BG241" s="142">
        <f>IF(O241="zákl. přenesená",K241,0)</f>
        <v>0</v>
      </c>
      <c r="BH241" s="142">
        <f>IF(O241="sníž. přenesená",K241,0)</f>
        <v>0</v>
      </c>
      <c r="BI241" s="142">
        <f>IF(O241="nulová",K241,0)</f>
        <v>0</v>
      </c>
      <c r="BJ241" s="17" t="s">
        <v>171</v>
      </c>
      <c r="BK241" s="142">
        <f>ROUND(P241*H241,2)</f>
        <v>0</v>
      </c>
      <c r="BL241" s="17" t="s">
        <v>313</v>
      </c>
      <c r="BM241" s="141" t="s">
        <v>3138</v>
      </c>
    </row>
    <row r="242" spans="2:51" s="12" customFormat="1" ht="11.25">
      <c r="B242" s="150"/>
      <c r="D242" s="151" t="s">
        <v>217</v>
      </c>
      <c r="E242" s="152" t="s">
        <v>22</v>
      </c>
      <c r="F242" s="153" t="s">
        <v>3139</v>
      </c>
      <c r="H242" s="152" t="s">
        <v>22</v>
      </c>
      <c r="I242" s="154"/>
      <c r="J242" s="154"/>
      <c r="M242" s="150"/>
      <c r="N242" s="155"/>
      <c r="X242" s="156"/>
      <c r="AT242" s="152" t="s">
        <v>217</v>
      </c>
      <c r="AU242" s="152" t="s">
        <v>171</v>
      </c>
      <c r="AV242" s="12" t="s">
        <v>85</v>
      </c>
      <c r="AW242" s="12" t="s">
        <v>5</v>
      </c>
      <c r="AX242" s="12" t="s">
        <v>78</v>
      </c>
      <c r="AY242" s="152" t="s">
        <v>163</v>
      </c>
    </row>
    <row r="243" spans="2:51" s="13" customFormat="1" ht="11.25">
      <c r="B243" s="157"/>
      <c r="D243" s="151" t="s">
        <v>217</v>
      </c>
      <c r="E243" s="158" t="s">
        <v>22</v>
      </c>
      <c r="F243" s="159" t="s">
        <v>85</v>
      </c>
      <c r="H243" s="160">
        <v>1</v>
      </c>
      <c r="I243" s="161"/>
      <c r="J243" s="161"/>
      <c r="M243" s="157"/>
      <c r="N243" s="162"/>
      <c r="X243" s="163"/>
      <c r="AT243" s="158" t="s">
        <v>217</v>
      </c>
      <c r="AU243" s="158" t="s">
        <v>171</v>
      </c>
      <c r="AV243" s="13" t="s">
        <v>171</v>
      </c>
      <c r="AW243" s="13" t="s">
        <v>5</v>
      </c>
      <c r="AX243" s="13" t="s">
        <v>78</v>
      </c>
      <c r="AY243" s="158" t="s">
        <v>163</v>
      </c>
    </row>
    <row r="244" spans="2:51" s="14" customFormat="1" ht="11.25">
      <c r="B244" s="164"/>
      <c r="D244" s="151" t="s">
        <v>217</v>
      </c>
      <c r="E244" s="165" t="s">
        <v>22</v>
      </c>
      <c r="F244" s="166" t="s">
        <v>220</v>
      </c>
      <c r="H244" s="167">
        <v>1</v>
      </c>
      <c r="I244" s="168"/>
      <c r="J244" s="168"/>
      <c r="M244" s="164"/>
      <c r="N244" s="169"/>
      <c r="X244" s="170"/>
      <c r="AT244" s="165" t="s">
        <v>217</v>
      </c>
      <c r="AU244" s="165" t="s">
        <v>171</v>
      </c>
      <c r="AV244" s="14" t="s">
        <v>189</v>
      </c>
      <c r="AW244" s="14" t="s">
        <v>5</v>
      </c>
      <c r="AX244" s="14" t="s">
        <v>85</v>
      </c>
      <c r="AY244" s="165" t="s">
        <v>163</v>
      </c>
    </row>
    <row r="245" spans="2:65" s="1" customFormat="1" ht="33" customHeight="1">
      <c r="B245" s="32"/>
      <c r="C245" s="129" t="s">
        <v>571</v>
      </c>
      <c r="D245" s="129" t="s">
        <v>166</v>
      </c>
      <c r="E245" s="130" t="s">
        <v>1978</v>
      </c>
      <c r="F245" s="131" t="s">
        <v>1979</v>
      </c>
      <c r="G245" s="132" t="s">
        <v>229</v>
      </c>
      <c r="H245" s="133">
        <v>1.8</v>
      </c>
      <c r="I245" s="134"/>
      <c r="J245" s="134"/>
      <c r="K245" s="135">
        <f>ROUND(P245*H245,2)</f>
        <v>0</v>
      </c>
      <c r="L245" s="131" t="s">
        <v>169</v>
      </c>
      <c r="M245" s="32"/>
      <c r="N245" s="136" t="s">
        <v>22</v>
      </c>
      <c r="O245" s="137" t="s">
        <v>48</v>
      </c>
      <c r="P245" s="138">
        <f>I245+J245</f>
        <v>0</v>
      </c>
      <c r="Q245" s="138">
        <f>ROUND(I245*H245,2)</f>
        <v>0</v>
      </c>
      <c r="R245" s="138">
        <f>ROUND(J245*H245,2)</f>
        <v>0</v>
      </c>
      <c r="T245" s="139">
        <f>S245*H245</f>
        <v>0</v>
      </c>
      <c r="U245" s="139">
        <v>0</v>
      </c>
      <c r="V245" s="139">
        <f>U245*H245</f>
        <v>0</v>
      </c>
      <c r="W245" s="139">
        <v>0</v>
      </c>
      <c r="X245" s="140">
        <f>W245*H245</f>
        <v>0</v>
      </c>
      <c r="AR245" s="141" t="s">
        <v>313</v>
      </c>
      <c r="AT245" s="141" t="s">
        <v>166</v>
      </c>
      <c r="AU245" s="141" t="s">
        <v>171</v>
      </c>
      <c r="AY245" s="17" t="s">
        <v>163</v>
      </c>
      <c r="BE245" s="142">
        <f>IF(O245="základní",K245,0)</f>
        <v>0</v>
      </c>
      <c r="BF245" s="142">
        <f>IF(O245="snížená",K245,0)</f>
        <v>0</v>
      </c>
      <c r="BG245" s="142">
        <f>IF(O245="zákl. přenesená",K245,0)</f>
        <v>0</v>
      </c>
      <c r="BH245" s="142">
        <f>IF(O245="sníž. přenesená",K245,0)</f>
        <v>0</v>
      </c>
      <c r="BI245" s="142">
        <f>IF(O245="nulová",K245,0)</f>
        <v>0</v>
      </c>
      <c r="BJ245" s="17" t="s">
        <v>171</v>
      </c>
      <c r="BK245" s="142">
        <f>ROUND(P245*H245,2)</f>
        <v>0</v>
      </c>
      <c r="BL245" s="17" t="s">
        <v>313</v>
      </c>
      <c r="BM245" s="141" t="s">
        <v>3140</v>
      </c>
    </row>
    <row r="246" spans="2:47" s="1" customFormat="1" ht="11.25">
      <c r="B246" s="32"/>
      <c r="D246" s="143" t="s">
        <v>173</v>
      </c>
      <c r="F246" s="144" t="s">
        <v>1981</v>
      </c>
      <c r="I246" s="145"/>
      <c r="J246" s="145"/>
      <c r="M246" s="32"/>
      <c r="N246" s="146"/>
      <c r="X246" s="53"/>
      <c r="AT246" s="17" t="s">
        <v>173</v>
      </c>
      <c r="AU246" s="17" t="s">
        <v>171</v>
      </c>
    </row>
    <row r="247" spans="2:51" s="12" customFormat="1" ht="11.25">
      <c r="B247" s="150"/>
      <c r="D247" s="151" t="s">
        <v>217</v>
      </c>
      <c r="E247" s="152" t="s">
        <v>22</v>
      </c>
      <c r="F247" s="153" t="s">
        <v>2970</v>
      </c>
      <c r="H247" s="152" t="s">
        <v>22</v>
      </c>
      <c r="I247" s="154"/>
      <c r="J247" s="154"/>
      <c r="M247" s="150"/>
      <c r="N247" s="155"/>
      <c r="X247" s="156"/>
      <c r="AT247" s="152" t="s">
        <v>217</v>
      </c>
      <c r="AU247" s="152" t="s">
        <v>171</v>
      </c>
      <c r="AV247" s="12" t="s">
        <v>85</v>
      </c>
      <c r="AW247" s="12" t="s">
        <v>5</v>
      </c>
      <c r="AX247" s="12" t="s">
        <v>78</v>
      </c>
      <c r="AY247" s="152" t="s">
        <v>163</v>
      </c>
    </row>
    <row r="248" spans="2:51" s="13" customFormat="1" ht="11.25">
      <c r="B248" s="157"/>
      <c r="D248" s="151" t="s">
        <v>217</v>
      </c>
      <c r="E248" s="158" t="s">
        <v>22</v>
      </c>
      <c r="F248" s="159" t="s">
        <v>3141</v>
      </c>
      <c r="H248" s="160">
        <v>1.8</v>
      </c>
      <c r="I248" s="161"/>
      <c r="J248" s="161"/>
      <c r="M248" s="157"/>
      <c r="N248" s="162"/>
      <c r="X248" s="163"/>
      <c r="AT248" s="158" t="s">
        <v>217</v>
      </c>
      <c r="AU248" s="158" t="s">
        <v>171</v>
      </c>
      <c r="AV248" s="13" t="s">
        <v>171</v>
      </c>
      <c r="AW248" s="13" t="s">
        <v>5</v>
      </c>
      <c r="AX248" s="13" t="s">
        <v>78</v>
      </c>
      <c r="AY248" s="158" t="s">
        <v>163</v>
      </c>
    </row>
    <row r="249" spans="2:51" s="14" customFormat="1" ht="11.25">
      <c r="B249" s="164"/>
      <c r="D249" s="151" t="s">
        <v>217</v>
      </c>
      <c r="E249" s="165" t="s">
        <v>22</v>
      </c>
      <c r="F249" s="166" t="s">
        <v>220</v>
      </c>
      <c r="H249" s="167">
        <v>1.8</v>
      </c>
      <c r="I249" s="168"/>
      <c r="J249" s="168"/>
      <c r="M249" s="164"/>
      <c r="N249" s="169"/>
      <c r="X249" s="170"/>
      <c r="AT249" s="165" t="s">
        <v>217</v>
      </c>
      <c r="AU249" s="165" t="s">
        <v>171</v>
      </c>
      <c r="AV249" s="14" t="s">
        <v>189</v>
      </c>
      <c r="AW249" s="14" t="s">
        <v>5</v>
      </c>
      <c r="AX249" s="14" t="s">
        <v>85</v>
      </c>
      <c r="AY249" s="165" t="s">
        <v>163</v>
      </c>
    </row>
    <row r="250" spans="2:65" s="1" customFormat="1" ht="24.2" customHeight="1">
      <c r="B250" s="32"/>
      <c r="C250" s="181" t="s">
        <v>582</v>
      </c>
      <c r="D250" s="181" t="s">
        <v>770</v>
      </c>
      <c r="E250" s="182" t="s">
        <v>3142</v>
      </c>
      <c r="F250" s="183" t="s">
        <v>3143</v>
      </c>
      <c r="G250" s="184" t="s">
        <v>229</v>
      </c>
      <c r="H250" s="185">
        <v>1.8</v>
      </c>
      <c r="I250" s="186"/>
      <c r="J250" s="187"/>
      <c r="K250" s="188">
        <f>ROUND(P250*H250,2)</f>
        <v>0</v>
      </c>
      <c r="L250" s="183" t="s">
        <v>169</v>
      </c>
      <c r="M250" s="189"/>
      <c r="N250" s="190" t="s">
        <v>22</v>
      </c>
      <c r="O250" s="137" t="s">
        <v>48</v>
      </c>
      <c r="P250" s="138">
        <f>I250+J250</f>
        <v>0</v>
      </c>
      <c r="Q250" s="138">
        <f>ROUND(I250*H250,2)</f>
        <v>0</v>
      </c>
      <c r="R250" s="138">
        <f>ROUND(J250*H250,2)</f>
        <v>0</v>
      </c>
      <c r="T250" s="139">
        <f>S250*H250</f>
        <v>0</v>
      </c>
      <c r="U250" s="139">
        <v>0.003</v>
      </c>
      <c r="V250" s="139">
        <f>U250*H250</f>
        <v>0.0054</v>
      </c>
      <c r="W250" s="139">
        <v>0</v>
      </c>
      <c r="X250" s="140">
        <f>W250*H250</f>
        <v>0</v>
      </c>
      <c r="AR250" s="141" t="s">
        <v>440</v>
      </c>
      <c r="AT250" s="141" t="s">
        <v>770</v>
      </c>
      <c r="AU250" s="141" t="s">
        <v>171</v>
      </c>
      <c r="AY250" s="17" t="s">
        <v>163</v>
      </c>
      <c r="BE250" s="142">
        <f>IF(O250="základní",K250,0)</f>
        <v>0</v>
      </c>
      <c r="BF250" s="142">
        <f>IF(O250="snížená",K250,0)</f>
        <v>0</v>
      </c>
      <c r="BG250" s="142">
        <f>IF(O250="zákl. přenesená",K250,0)</f>
        <v>0</v>
      </c>
      <c r="BH250" s="142">
        <f>IF(O250="sníž. přenesená",K250,0)</f>
        <v>0</v>
      </c>
      <c r="BI250" s="142">
        <f>IF(O250="nulová",K250,0)</f>
        <v>0</v>
      </c>
      <c r="BJ250" s="17" t="s">
        <v>171</v>
      </c>
      <c r="BK250" s="142">
        <f>ROUND(P250*H250,2)</f>
        <v>0</v>
      </c>
      <c r="BL250" s="17" t="s">
        <v>313</v>
      </c>
      <c r="BM250" s="141" t="s">
        <v>3144</v>
      </c>
    </row>
    <row r="251" spans="2:51" s="13" customFormat="1" ht="11.25">
      <c r="B251" s="157"/>
      <c r="D251" s="151" t="s">
        <v>217</v>
      </c>
      <c r="E251" s="158" t="s">
        <v>22</v>
      </c>
      <c r="F251" s="159" t="s">
        <v>3145</v>
      </c>
      <c r="H251" s="160">
        <v>1.8</v>
      </c>
      <c r="I251" s="161"/>
      <c r="J251" s="161"/>
      <c r="M251" s="157"/>
      <c r="N251" s="162"/>
      <c r="X251" s="163"/>
      <c r="AT251" s="158" t="s">
        <v>217</v>
      </c>
      <c r="AU251" s="158" t="s">
        <v>171</v>
      </c>
      <c r="AV251" s="13" t="s">
        <v>171</v>
      </c>
      <c r="AW251" s="13" t="s">
        <v>5</v>
      </c>
      <c r="AX251" s="13" t="s">
        <v>78</v>
      </c>
      <c r="AY251" s="158" t="s">
        <v>163</v>
      </c>
    </row>
    <row r="252" spans="2:51" s="14" customFormat="1" ht="11.25">
      <c r="B252" s="164"/>
      <c r="D252" s="151" t="s">
        <v>217</v>
      </c>
      <c r="E252" s="165" t="s">
        <v>22</v>
      </c>
      <c r="F252" s="166" t="s">
        <v>220</v>
      </c>
      <c r="H252" s="167">
        <v>1.8</v>
      </c>
      <c r="I252" s="168"/>
      <c r="J252" s="168"/>
      <c r="M252" s="164"/>
      <c r="N252" s="169"/>
      <c r="X252" s="170"/>
      <c r="AT252" s="165" t="s">
        <v>217</v>
      </c>
      <c r="AU252" s="165" t="s">
        <v>171</v>
      </c>
      <c r="AV252" s="14" t="s">
        <v>189</v>
      </c>
      <c r="AW252" s="14" t="s">
        <v>5</v>
      </c>
      <c r="AX252" s="14" t="s">
        <v>85</v>
      </c>
      <c r="AY252" s="165" t="s">
        <v>163</v>
      </c>
    </row>
    <row r="253" spans="2:65" s="1" customFormat="1" ht="44.25" customHeight="1">
      <c r="B253" s="32"/>
      <c r="C253" s="129" t="s">
        <v>624</v>
      </c>
      <c r="D253" s="129" t="s">
        <v>166</v>
      </c>
      <c r="E253" s="130" t="s">
        <v>2018</v>
      </c>
      <c r="F253" s="131" t="s">
        <v>2019</v>
      </c>
      <c r="G253" s="132" t="s">
        <v>1816</v>
      </c>
      <c r="H253" s="192"/>
      <c r="I253" s="134"/>
      <c r="J253" s="134"/>
      <c r="K253" s="135">
        <f>ROUND(P253*H253,2)</f>
        <v>0</v>
      </c>
      <c r="L253" s="131" t="s">
        <v>169</v>
      </c>
      <c r="M253" s="32"/>
      <c r="N253" s="136" t="s">
        <v>22</v>
      </c>
      <c r="O253" s="137" t="s">
        <v>48</v>
      </c>
      <c r="P253" s="138">
        <f>I253+J253</f>
        <v>0</v>
      </c>
      <c r="Q253" s="138">
        <f>ROUND(I253*H253,2)</f>
        <v>0</v>
      </c>
      <c r="R253" s="138">
        <f>ROUND(J253*H253,2)</f>
        <v>0</v>
      </c>
      <c r="T253" s="139">
        <f>S253*H253</f>
        <v>0</v>
      </c>
      <c r="U253" s="139">
        <v>0</v>
      </c>
      <c r="V253" s="139">
        <f>U253*H253</f>
        <v>0</v>
      </c>
      <c r="W253" s="139">
        <v>0</v>
      </c>
      <c r="X253" s="140">
        <f>W253*H253</f>
        <v>0</v>
      </c>
      <c r="AR253" s="141" t="s">
        <v>313</v>
      </c>
      <c r="AT253" s="141" t="s">
        <v>166</v>
      </c>
      <c r="AU253" s="141" t="s">
        <v>171</v>
      </c>
      <c r="AY253" s="17" t="s">
        <v>163</v>
      </c>
      <c r="BE253" s="142">
        <f>IF(O253="základní",K253,0)</f>
        <v>0</v>
      </c>
      <c r="BF253" s="142">
        <f>IF(O253="snížená",K253,0)</f>
        <v>0</v>
      </c>
      <c r="BG253" s="142">
        <f>IF(O253="zákl. přenesená",K253,0)</f>
        <v>0</v>
      </c>
      <c r="BH253" s="142">
        <f>IF(O253="sníž. přenesená",K253,0)</f>
        <v>0</v>
      </c>
      <c r="BI253" s="142">
        <f>IF(O253="nulová",K253,0)</f>
        <v>0</v>
      </c>
      <c r="BJ253" s="17" t="s">
        <v>171</v>
      </c>
      <c r="BK253" s="142">
        <f>ROUND(P253*H253,2)</f>
        <v>0</v>
      </c>
      <c r="BL253" s="17" t="s">
        <v>313</v>
      </c>
      <c r="BM253" s="141" t="s">
        <v>3146</v>
      </c>
    </row>
    <row r="254" spans="2:47" s="1" customFormat="1" ht="11.25">
      <c r="B254" s="32"/>
      <c r="D254" s="143" t="s">
        <v>173</v>
      </c>
      <c r="F254" s="144" t="s">
        <v>2021</v>
      </c>
      <c r="I254" s="145"/>
      <c r="J254" s="145"/>
      <c r="M254" s="32"/>
      <c r="N254" s="146"/>
      <c r="X254" s="53"/>
      <c r="AT254" s="17" t="s">
        <v>173</v>
      </c>
      <c r="AU254" s="17" t="s">
        <v>171</v>
      </c>
    </row>
    <row r="255" spans="2:63" s="11" customFormat="1" ht="22.9" customHeight="1">
      <c r="B255" s="116"/>
      <c r="D255" s="117" t="s">
        <v>77</v>
      </c>
      <c r="E255" s="127" t="s">
        <v>643</v>
      </c>
      <c r="F255" s="127" t="s">
        <v>644</v>
      </c>
      <c r="I255" s="119"/>
      <c r="J255" s="119"/>
      <c r="K255" s="128">
        <f>BK255</f>
        <v>0</v>
      </c>
      <c r="M255" s="116"/>
      <c r="N255" s="121"/>
      <c r="Q255" s="122">
        <f>SUM(Q256:Q289)</f>
        <v>0</v>
      </c>
      <c r="R255" s="122">
        <f>SUM(R256:R289)</f>
        <v>0</v>
      </c>
      <c r="T255" s="123">
        <f>SUM(T256:T289)</f>
        <v>0</v>
      </c>
      <c r="V255" s="123">
        <f>SUM(V256:V289)</f>
        <v>1.04602924</v>
      </c>
      <c r="X255" s="124">
        <f>SUM(X256:X289)</f>
        <v>0</v>
      </c>
      <c r="AR255" s="117" t="s">
        <v>171</v>
      </c>
      <c r="AT255" s="125" t="s">
        <v>77</v>
      </c>
      <c r="AU255" s="125" t="s">
        <v>85</v>
      </c>
      <c r="AY255" s="117" t="s">
        <v>163</v>
      </c>
      <c r="BK255" s="126">
        <f>SUM(BK256:BK289)</f>
        <v>0</v>
      </c>
    </row>
    <row r="256" spans="2:65" s="1" customFormat="1" ht="24.2" customHeight="1">
      <c r="B256" s="32"/>
      <c r="C256" s="129" t="s">
        <v>452</v>
      </c>
      <c r="D256" s="129" t="s">
        <v>166</v>
      </c>
      <c r="E256" s="130" t="s">
        <v>2113</v>
      </c>
      <c r="F256" s="131" t="s">
        <v>2114</v>
      </c>
      <c r="G256" s="132" t="s">
        <v>214</v>
      </c>
      <c r="H256" s="133">
        <v>32.7</v>
      </c>
      <c r="I256" s="134"/>
      <c r="J256" s="134"/>
      <c r="K256" s="135">
        <f>ROUND(P256*H256,2)</f>
        <v>0</v>
      </c>
      <c r="L256" s="131" t="s">
        <v>169</v>
      </c>
      <c r="M256" s="32"/>
      <c r="N256" s="136" t="s">
        <v>22</v>
      </c>
      <c r="O256" s="137" t="s">
        <v>48</v>
      </c>
      <c r="P256" s="138">
        <f>I256+J256</f>
        <v>0</v>
      </c>
      <c r="Q256" s="138">
        <f>ROUND(I256*H256,2)</f>
        <v>0</v>
      </c>
      <c r="R256" s="138">
        <f>ROUND(J256*H256,2)</f>
        <v>0</v>
      </c>
      <c r="T256" s="139">
        <f>S256*H256</f>
        <v>0</v>
      </c>
      <c r="U256" s="139">
        <v>0.0003</v>
      </c>
      <c r="V256" s="139">
        <f>U256*H256</f>
        <v>0.00981</v>
      </c>
      <c r="W256" s="139">
        <v>0</v>
      </c>
      <c r="X256" s="140">
        <f>W256*H256</f>
        <v>0</v>
      </c>
      <c r="AR256" s="141" t="s">
        <v>313</v>
      </c>
      <c r="AT256" s="141" t="s">
        <v>166</v>
      </c>
      <c r="AU256" s="141" t="s">
        <v>171</v>
      </c>
      <c r="AY256" s="17" t="s">
        <v>163</v>
      </c>
      <c r="BE256" s="142">
        <f>IF(O256="základní",K256,0)</f>
        <v>0</v>
      </c>
      <c r="BF256" s="142">
        <f>IF(O256="snížená",K256,0)</f>
        <v>0</v>
      </c>
      <c r="BG256" s="142">
        <f>IF(O256="zákl. přenesená",K256,0)</f>
        <v>0</v>
      </c>
      <c r="BH256" s="142">
        <f>IF(O256="sníž. přenesená",K256,0)</f>
        <v>0</v>
      </c>
      <c r="BI256" s="142">
        <f>IF(O256="nulová",K256,0)</f>
        <v>0</v>
      </c>
      <c r="BJ256" s="17" t="s">
        <v>171</v>
      </c>
      <c r="BK256" s="142">
        <f>ROUND(P256*H256,2)</f>
        <v>0</v>
      </c>
      <c r="BL256" s="17" t="s">
        <v>313</v>
      </c>
      <c r="BM256" s="141" t="s">
        <v>3147</v>
      </c>
    </row>
    <row r="257" spans="2:47" s="1" customFormat="1" ht="11.25">
      <c r="B257" s="32"/>
      <c r="D257" s="143" t="s">
        <v>173</v>
      </c>
      <c r="F257" s="144" t="s">
        <v>2116</v>
      </c>
      <c r="I257" s="145"/>
      <c r="J257" s="145"/>
      <c r="M257" s="32"/>
      <c r="N257" s="146"/>
      <c r="X257" s="53"/>
      <c r="AT257" s="17" t="s">
        <v>173</v>
      </c>
      <c r="AU257" s="17" t="s">
        <v>171</v>
      </c>
    </row>
    <row r="258" spans="2:51" s="12" customFormat="1" ht="11.25">
      <c r="B258" s="150"/>
      <c r="D258" s="151" t="s">
        <v>217</v>
      </c>
      <c r="E258" s="152" t="s">
        <v>22</v>
      </c>
      <c r="F258" s="153" t="s">
        <v>2967</v>
      </c>
      <c r="H258" s="152" t="s">
        <v>22</v>
      </c>
      <c r="I258" s="154"/>
      <c r="J258" s="154"/>
      <c r="M258" s="150"/>
      <c r="N258" s="155"/>
      <c r="X258" s="156"/>
      <c r="AT258" s="152" t="s">
        <v>217</v>
      </c>
      <c r="AU258" s="152" t="s">
        <v>171</v>
      </c>
      <c r="AV258" s="12" t="s">
        <v>85</v>
      </c>
      <c r="AW258" s="12" t="s">
        <v>5</v>
      </c>
      <c r="AX258" s="12" t="s">
        <v>78</v>
      </c>
      <c r="AY258" s="152" t="s">
        <v>163</v>
      </c>
    </row>
    <row r="259" spans="2:51" s="13" customFormat="1" ht="11.25">
      <c r="B259" s="157"/>
      <c r="D259" s="151" t="s">
        <v>217</v>
      </c>
      <c r="E259" s="158" t="s">
        <v>22</v>
      </c>
      <c r="F259" s="159" t="s">
        <v>3128</v>
      </c>
      <c r="H259" s="160">
        <v>18.08</v>
      </c>
      <c r="I259" s="161"/>
      <c r="J259" s="161"/>
      <c r="M259" s="157"/>
      <c r="N259" s="162"/>
      <c r="X259" s="163"/>
      <c r="AT259" s="158" t="s">
        <v>217</v>
      </c>
      <c r="AU259" s="158" t="s">
        <v>171</v>
      </c>
      <c r="AV259" s="13" t="s">
        <v>171</v>
      </c>
      <c r="AW259" s="13" t="s">
        <v>5</v>
      </c>
      <c r="AX259" s="13" t="s">
        <v>78</v>
      </c>
      <c r="AY259" s="158" t="s">
        <v>163</v>
      </c>
    </row>
    <row r="260" spans="2:51" s="12" customFormat="1" ht="11.25">
      <c r="B260" s="150"/>
      <c r="D260" s="151" t="s">
        <v>217</v>
      </c>
      <c r="E260" s="152" t="s">
        <v>22</v>
      </c>
      <c r="F260" s="153" t="s">
        <v>2970</v>
      </c>
      <c r="H260" s="152" t="s">
        <v>22</v>
      </c>
      <c r="I260" s="154"/>
      <c r="J260" s="154"/>
      <c r="M260" s="150"/>
      <c r="N260" s="155"/>
      <c r="X260" s="156"/>
      <c r="AT260" s="152" t="s">
        <v>217</v>
      </c>
      <c r="AU260" s="152" t="s">
        <v>171</v>
      </c>
      <c r="AV260" s="12" t="s">
        <v>85</v>
      </c>
      <c r="AW260" s="12" t="s">
        <v>5</v>
      </c>
      <c r="AX260" s="12" t="s">
        <v>78</v>
      </c>
      <c r="AY260" s="152" t="s">
        <v>163</v>
      </c>
    </row>
    <row r="261" spans="2:51" s="13" customFormat="1" ht="11.25">
      <c r="B261" s="157"/>
      <c r="D261" s="151" t="s">
        <v>217</v>
      </c>
      <c r="E261" s="158" t="s">
        <v>22</v>
      </c>
      <c r="F261" s="159" t="s">
        <v>3123</v>
      </c>
      <c r="H261" s="160">
        <v>14.62</v>
      </c>
      <c r="I261" s="161"/>
      <c r="J261" s="161"/>
      <c r="M261" s="157"/>
      <c r="N261" s="162"/>
      <c r="X261" s="163"/>
      <c r="AT261" s="158" t="s">
        <v>217</v>
      </c>
      <c r="AU261" s="158" t="s">
        <v>171</v>
      </c>
      <c r="AV261" s="13" t="s">
        <v>171</v>
      </c>
      <c r="AW261" s="13" t="s">
        <v>5</v>
      </c>
      <c r="AX261" s="13" t="s">
        <v>78</v>
      </c>
      <c r="AY261" s="158" t="s">
        <v>163</v>
      </c>
    </row>
    <row r="262" spans="2:51" s="14" customFormat="1" ht="11.25">
      <c r="B262" s="164"/>
      <c r="D262" s="151" t="s">
        <v>217</v>
      </c>
      <c r="E262" s="165" t="s">
        <v>22</v>
      </c>
      <c r="F262" s="166" t="s">
        <v>220</v>
      </c>
      <c r="H262" s="167">
        <v>32.7</v>
      </c>
      <c r="I262" s="168"/>
      <c r="J262" s="168"/>
      <c r="M262" s="164"/>
      <c r="N262" s="169"/>
      <c r="X262" s="170"/>
      <c r="AT262" s="165" t="s">
        <v>217</v>
      </c>
      <c r="AU262" s="165" t="s">
        <v>171</v>
      </c>
      <c r="AV262" s="14" t="s">
        <v>189</v>
      </c>
      <c r="AW262" s="14" t="s">
        <v>5</v>
      </c>
      <c r="AX262" s="14" t="s">
        <v>85</v>
      </c>
      <c r="AY262" s="165" t="s">
        <v>163</v>
      </c>
    </row>
    <row r="263" spans="2:65" s="1" customFormat="1" ht="37.9" customHeight="1">
      <c r="B263" s="32"/>
      <c r="C263" s="129" t="s">
        <v>484</v>
      </c>
      <c r="D263" s="129" t="s">
        <v>166</v>
      </c>
      <c r="E263" s="130" t="s">
        <v>3148</v>
      </c>
      <c r="F263" s="131" t="s">
        <v>3149</v>
      </c>
      <c r="G263" s="132" t="s">
        <v>229</v>
      </c>
      <c r="H263" s="133">
        <v>14.32</v>
      </c>
      <c r="I263" s="134"/>
      <c r="J263" s="134"/>
      <c r="K263" s="135">
        <f>ROUND(P263*H263,2)</f>
        <v>0</v>
      </c>
      <c r="L263" s="131" t="s">
        <v>169</v>
      </c>
      <c r="M263" s="32"/>
      <c r="N263" s="136" t="s">
        <v>22</v>
      </c>
      <c r="O263" s="137" t="s">
        <v>48</v>
      </c>
      <c r="P263" s="138">
        <f>I263+J263</f>
        <v>0</v>
      </c>
      <c r="Q263" s="138">
        <f>ROUND(I263*H263,2)</f>
        <v>0</v>
      </c>
      <c r="R263" s="138">
        <f>ROUND(J263*H263,2)</f>
        <v>0</v>
      </c>
      <c r="T263" s="139">
        <f>S263*H263</f>
        <v>0</v>
      </c>
      <c r="U263" s="139">
        <v>0.00043</v>
      </c>
      <c r="V263" s="139">
        <f>U263*H263</f>
        <v>0.0061576</v>
      </c>
      <c r="W263" s="139">
        <v>0</v>
      </c>
      <c r="X263" s="140">
        <f>W263*H263</f>
        <v>0</v>
      </c>
      <c r="AR263" s="141" t="s">
        <v>313</v>
      </c>
      <c r="AT263" s="141" t="s">
        <v>166</v>
      </c>
      <c r="AU263" s="141" t="s">
        <v>171</v>
      </c>
      <c r="AY263" s="17" t="s">
        <v>163</v>
      </c>
      <c r="BE263" s="142">
        <f>IF(O263="základní",K263,0)</f>
        <v>0</v>
      </c>
      <c r="BF263" s="142">
        <f>IF(O263="snížená",K263,0)</f>
        <v>0</v>
      </c>
      <c r="BG263" s="142">
        <f>IF(O263="zákl. přenesená",K263,0)</f>
        <v>0</v>
      </c>
      <c r="BH263" s="142">
        <f>IF(O263="sníž. přenesená",K263,0)</f>
        <v>0</v>
      </c>
      <c r="BI263" s="142">
        <f>IF(O263="nulová",K263,0)</f>
        <v>0</v>
      </c>
      <c r="BJ263" s="17" t="s">
        <v>171</v>
      </c>
      <c r="BK263" s="142">
        <f>ROUND(P263*H263,2)</f>
        <v>0</v>
      </c>
      <c r="BL263" s="17" t="s">
        <v>313</v>
      </c>
      <c r="BM263" s="141" t="s">
        <v>3150</v>
      </c>
    </row>
    <row r="264" spans="2:47" s="1" customFormat="1" ht="11.25">
      <c r="B264" s="32"/>
      <c r="D264" s="143" t="s">
        <v>173</v>
      </c>
      <c r="F264" s="144" t="s">
        <v>3151</v>
      </c>
      <c r="I264" s="145"/>
      <c r="J264" s="145"/>
      <c r="M264" s="32"/>
      <c r="N264" s="146"/>
      <c r="X264" s="53"/>
      <c r="AT264" s="17" t="s">
        <v>173</v>
      </c>
      <c r="AU264" s="17" t="s">
        <v>171</v>
      </c>
    </row>
    <row r="265" spans="2:51" s="12" customFormat="1" ht="11.25">
      <c r="B265" s="150"/>
      <c r="D265" s="151" t="s">
        <v>217</v>
      </c>
      <c r="E265" s="152" t="s">
        <v>22</v>
      </c>
      <c r="F265" s="153" t="s">
        <v>2970</v>
      </c>
      <c r="H265" s="152" t="s">
        <v>22</v>
      </c>
      <c r="I265" s="154"/>
      <c r="J265" s="154"/>
      <c r="M265" s="150"/>
      <c r="N265" s="155"/>
      <c r="X265" s="156"/>
      <c r="AT265" s="152" t="s">
        <v>217</v>
      </c>
      <c r="AU265" s="152" t="s">
        <v>171</v>
      </c>
      <c r="AV265" s="12" t="s">
        <v>85</v>
      </c>
      <c r="AW265" s="12" t="s">
        <v>5</v>
      </c>
      <c r="AX265" s="12" t="s">
        <v>78</v>
      </c>
      <c r="AY265" s="152" t="s">
        <v>163</v>
      </c>
    </row>
    <row r="266" spans="2:51" s="13" customFormat="1" ht="11.25">
      <c r="B266" s="157"/>
      <c r="D266" s="151" t="s">
        <v>217</v>
      </c>
      <c r="E266" s="158" t="s">
        <v>22</v>
      </c>
      <c r="F266" s="159" t="s">
        <v>3152</v>
      </c>
      <c r="H266" s="160">
        <v>14.32</v>
      </c>
      <c r="I266" s="161"/>
      <c r="J266" s="161"/>
      <c r="M266" s="157"/>
      <c r="N266" s="162"/>
      <c r="X266" s="163"/>
      <c r="AT266" s="158" t="s">
        <v>217</v>
      </c>
      <c r="AU266" s="158" t="s">
        <v>171</v>
      </c>
      <c r="AV266" s="13" t="s">
        <v>171</v>
      </c>
      <c r="AW266" s="13" t="s">
        <v>5</v>
      </c>
      <c r="AX266" s="13" t="s">
        <v>78</v>
      </c>
      <c r="AY266" s="158" t="s">
        <v>163</v>
      </c>
    </row>
    <row r="267" spans="2:51" s="14" customFormat="1" ht="11.25">
      <c r="B267" s="164"/>
      <c r="D267" s="151" t="s">
        <v>217</v>
      </c>
      <c r="E267" s="165" t="s">
        <v>22</v>
      </c>
      <c r="F267" s="166" t="s">
        <v>220</v>
      </c>
      <c r="H267" s="167">
        <v>14.32</v>
      </c>
      <c r="I267" s="168"/>
      <c r="J267" s="168"/>
      <c r="M267" s="164"/>
      <c r="N267" s="169"/>
      <c r="X267" s="170"/>
      <c r="AT267" s="165" t="s">
        <v>217</v>
      </c>
      <c r="AU267" s="165" t="s">
        <v>171</v>
      </c>
      <c r="AV267" s="14" t="s">
        <v>189</v>
      </c>
      <c r="AW267" s="14" t="s">
        <v>5</v>
      </c>
      <c r="AX267" s="14" t="s">
        <v>85</v>
      </c>
      <c r="AY267" s="165" t="s">
        <v>163</v>
      </c>
    </row>
    <row r="268" spans="2:65" s="1" customFormat="1" ht="24.2" customHeight="1">
      <c r="B268" s="32"/>
      <c r="C268" s="181" t="s">
        <v>494</v>
      </c>
      <c r="D268" s="181" t="s">
        <v>770</v>
      </c>
      <c r="E268" s="182" t="s">
        <v>3153</v>
      </c>
      <c r="F268" s="183" t="s">
        <v>3154</v>
      </c>
      <c r="G268" s="184" t="s">
        <v>229</v>
      </c>
      <c r="H268" s="185">
        <v>18.018</v>
      </c>
      <c r="I268" s="186"/>
      <c r="J268" s="187"/>
      <c r="K268" s="188">
        <f>ROUND(P268*H268,2)</f>
        <v>0</v>
      </c>
      <c r="L268" s="183" t="s">
        <v>169</v>
      </c>
      <c r="M268" s="189"/>
      <c r="N268" s="190" t="s">
        <v>22</v>
      </c>
      <c r="O268" s="137" t="s">
        <v>48</v>
      </c>
      <c r="P268" s="138">
        <f>I268+J268</f>
        <v>0</v>
      </c>
      <c r="Q268" s="138">
        <f>ROUND(I268*H268,2)</f>
        <v>0</v>
      </c>
      <c r="R268" s="138">
        <f>ROUND(J268*H268,2)</f>
        <v>0</v>
      </c>
      <c r="T268" s="139">
        <f>S268*H268</f>
        <v>0</v>
      </c>
      <c r="U268" s="139">
        <v>0.00198</v>
      </c>
      <c r="V268" s="139">
        <f>U268*H268</f>
        <v>0.03567564</v>
      </c>
      <c r="W268" s="139">
        <v>0</v>
      </c>
      <c r="X268" s="140">
        <f>W268*H268</f>
        <v>0</v>
      </c>
      <c r="AR268" s="141" t="s">
        <v>440</v>
      </c>
      <c r="AT268" s="141" t="s">
        <v>770</v>
      </c>
      <c r="AU268" s="141" t="s">
        <v>171</v>
      </c>
      <c r="AY268" s="17" t="s">
        <v>163</v>
      </c>
      <c r="BE268" s="142">
        <f>IF(O268="základní",K268,0)</f>
        <v>0</v>
      </c>
      <c r="BF268" s="142">
        <f>IF(O268="snížená",K268,0)</f>
        <v>0</v>
      </c>
      <c r="BG268" s="142">
        <f>IF(O268="zákl. přenesená",K268,0)</f>
        <v>0</v>
      </c>
      <c r="BH268" s="142">
        <f>IF(O268="sníž. přenesená",K268,0)</f>
        <v>0</v>
      </c>
      <c r="BI268" s="142">
        <f>IF(O268="nulová",K268,0)</f>
        <v>0</v>
      </c>
      <c r="BJ268" s="17" t="s">
        <v>171</v>
      </c>
      <c r="BK268" s="142">
        <f>ROUND(P268*H268,2)</f>
        <v>0</v>
      </c>
      <c r="BL268" s="17" t="s">
        <v>313</v>
      </c>
      <c r="BM268" s="141" t="s">
        <v>3155</v>
      </c>
    </row>
    <row r="269" spans="2:51" s="13" customFormat="1" ht="11.25">
      <c r="B269" s="157"/>
      <c r="D269" s="151" t="s">
        <v>217</v>
      </c>
      <c r="E269" s="158" t="s">
        <v>22</v>
      </c>
      <c r="F269" s="159" t="s">
        <v>2974</v>
      </c>
      <c r="H269" s="160">
        <v>2.06</v>
      </c>
      <c r="I269" s="161"/>
      <c r="J269" s="161"/>
      <c r="M269" s="157"/>
      <c r="N269" s="162"/>
      <c r="X269" s="163"/>
      <c r="AT269" s="158" t="s">
        <v>217</v>
      </c>
      <c r="AU269" s="158" t="s">
        <v>171</v>
      </c>
      <c r="AV269" s="13" t="s">
        <v>171</v>
      </c>
      <c r="AW269" s="13" t="s">
        <v>5</v>
      </c>
      <c r="AX269" s="13" t="s">
        <v>78</v>
      </c>
      <c r="AY269" s="158" t="s">
        <v>163</v>
      </c>
    </row>
    <row r="270" spans="2:51" s="13" customFormat="1" ht="11.25">
      <c r="B270" s="157"/>
      <c r="D270" s="151" t="s">
        <v>217</v>
      </c>
      <c r="E270" s="158" t="s">
        <v>22</v>
      </c>
      <c r="F270" s="159" t="s">
        <v>3156</v>
      </c>
      <c r="H270" s="160">
        <v>14.32</v>
      </c>
      <c r="I270" s="161"/>
      <c r="J270" s="161"/>
      <c r="M270" s="157"/>
      <c r="N270" s="162"/>
      <c r="X270" s="163"/>
      <c r="AT270" s="158" t="s">
        <v>217</v>
      </c>
      <c r="AU270" s="158" t="s">
        <v>171</v>
      </c>
      <c r="AV270" s="13" t="s">
        <v>171</v>
      </c>
      <c r="AW270" s="13" t="s">
        <v>5</v>
      </c>
      <c r="AX270" s="13" t="s">
        <v>78</v>
      </c>
      <c r="AY270" s="158" t="s">
        <v>163</v>
      </c>
    </row>
    <row r="271" spans="2:51" s="14" customFormat="1" ht="11.25">
      <c r="B271" s="164"/>
      <c r="D271" s="151" t="s">
        <v>217</v>
      </c>
      <c r="E271" s="165" t="s">
        <v>22</v>
      </c>
      <c r="F271" s="166" t="s">
        <v>220</v>
      </c>
      <c r="H271" s="167">
        <v>16.38</v>
      </c>
      <c r="I271" s="168"/>
      <c r="J271" s="168"/>
      <c r="M271" s="164"/>
      <c r="N271" s="169"/>
      <c r="X271" s="170"/>
      <c r="AT271" s="165" t="s">
        <v>217</v>
      </c>
      <c r="AU271" s="165" t="s">
        <v>171</v>
      </c>
      <c r="AV271" s="14" t="s">
        <v>189</v>
      </c>
      <c r="AW271" s="14" t="s">
        <v>5</v>
      </c>
      <c r="AX271" s="14" t="s">
        <v>85</v>
      </c>
      <c r="AY271" s="165" t="s">
        <v>163</v>
      </c>
    </row>
    <row r="272" spans="2:51" s="13" customFormat="1" ht="11.25">
      <c r="B272" s="157"/>
      <c r="D272" s="151" t="s">
        <v>217</v>
      </c>
      <c r="F272" s="159" t="s">
        <v>3157</v>
      </c>
      <c r="H272" s="160">
        <v>18.018</v>
      </c>
      <c r="I272" s="161"/>
      <c r="J272" s="161"/>
      <c r="M272" s="157"/>
      <c r="N272" s="162"/>
      <c r="X272" s="163"/>
      <c r="AT272" s="158" t="s">
        <v>217</v>
      </c>
      <c r="AU272" s="158" t="s">
        <v>171</v>
      </c>
      <c r="AV272" s="13" t="s">
        <v>171</v>
      </c>
      <c r="AW272" s="13" t="s">
        <v>4</v>
      </c>
      <c r="AX272" s="13" t="s">
        <v>85</v>
      </c>
      <c r="AY272" s="158" t="s">
        <v>163</v>
      </c>
    </row>
    <row r="273" spans="2:65" s="1" customFormat="1" ht="37.9" customHeight="1">
      <c r="B273" s="32"/>
      <c r="C273" s="129" t="s">
        <v>468</v>
      </c>
      <c r="D273" s="129" t="s">
        <v>166</v>
      </c>
      <c r="E273" s="130" t="s">
        <v>3158</v>
      </c>
      <c r="F273" s="131" t="s">
        <v>3159</v>
      </c>
      <c r="G273" s="132" t="s">
        <v>214</v>
      </c>
      <c r="H273" s="133">
        <v>32.7</v>
      </c>
      <c r="I273" s="134"/>
      <c r="J273" s="134"/>
      <c r="K273" s="135">
        <f>ROUND(P273*H273,2)</f>
        <v>0</v>
      </c>
      <c r="L273" s="131" t="s">
        <v>169</v>
      </c>
      <c r="M273" s="32"/>
      <c r="N273" s="136" t="s">
        <v>22</v>
      </c>
      <c r="O273" s="137" t="s">
        <v>48</v>
      </c>
      <c r="P273" s="138">
        <f>I273+J273</f>
        <v>0</v>
      </c>
      <c r="Q273" s="138">
        <f>ROUND(I273*H273,2)</f>
        <v>0</v>
      </c>
      <c r="R273" s="138">
        <f>ROUND(J273*H273,2)</f>
        <v>0</v>
      </c>
      <c r="T273" s="139">
        <f>S273*H273</f>
        <v>0</v>
      </c>
      <c r="U273" s="139">
        <v>0.00538</v>
      </c>
      <c r="V273" s="139">
        <f>U273*H273</f>
        <v>0.17592600000000003</v>
      </c>
      <c r="W273" s="139">
        <v>0</v>
      </c>
      <c r="X273" s="140">
        <f>W273*H273</f>
        <v>0</v>
      </c>
      <c r="AR273" s="141" t="s">
        <v>313</v>
      </c>
      <c r="AT273" s="141" t="s">
        <v>166</v>
      </c>
      <c r="AU273" s="141" t="s">
        <v>171</v>
      </c>
      <c r="AY273" s="17" t="s">
        <v>163</v>
      </c>
      <c r="BE273" s="142">
        <f>IF(O273="základní",K273,0)</f>
        <v>0</v>
      </c>
      <c r="BF273" s="142">
        <f>IF(O273="snížená",K273,0)</f>
        <v>0</v>
      </c>
      <c r="BG273" s="142">
        <f>IF(O273="zákl. přenesená",K273,0)</f>
        <v>0</v>
      </c>
      <c r="BH273" s="142">
        <f>IF(O273="sníž. přenesená",K273,0)</f>
        <v>0</v>
      </c>
      <c r="BI273" s="142">
        <f>IF(O273="nulová",K273,0)</f>
        <v>0</v>
      </c>
      <c r="BJ273" s="17" t="s">
        <v>171</v>
      </c>
      <c r="BK273" s="142">
        <f>ROUND(P273*H273,2)</f>
        <v>0</v>
      </c>
      <c r="BL273" s="17" t="s">
        <v>313</v>
      </c>
      <c r="BM273" s="141" t="s">
        <v>3160</v>
      </c>
    </row>
    <row r="274" spans="2:47" s="1" customFormat="1" ht="11.25">
      <c r="B274" s="32"/>
      <c r="D274" s="143" t="s">
        <v>173</v>
      </c>
      <c r="F274" s="144" t="s">
        <v>3161</v>
      </c>
      <c r="I274" s="145"/>
      <c r="J274" s="145"/>
      <c r="M274" s="32"/>
      <c r="N274" s="146"/>
      <c r="X274" s="53"/>
      <c r="AT274" s="17" t="s">
        <v>173</v>
      </c>
      <c r="AU274" s="17" t="s">
        <v>171</v>
      </c>
    </row>
    <row r="275" spans="2:51" s="12" customFormat="1" ht="11.25">
      <c r="B275" s="150"/>
      <c r="D275" s="151" t="s">
        <v>217</v>
      </c>
      <c r="E275" s="152" t="s">
        <v>22</v>
      </c>
      <c r="F275" s="153" t="s">
        <v>3162</v>
      </c>
      <c r="H275" s="152" t="s">
        <v>22</v>
      </c>
      <c r="I275" s="154"/>
      <c r="J275" s="154"/>
      <c r="M275" s="150"/>
      <c r="N275" s="155"/>
      <c r="X275" s="156"/>
      <c r="AT275" s="152" t="s">
        <v>217</v>
      </c>
      <c r="AU275" s="152" t="s">
        <v>171</v>
      </c>
      <c r="AV275" s="12" t="s">
        <v>85</v>
      </c>
      <c r="AW275" s="12" t="s">
        <v>5</v>
      </c>
      <c r="AX275" s="12" t="s">
        <v>78</v>
      </c>
      <c r="AY275" s="152" t="s">
        <v>163</v>
      </c>
    </row>
    <row r="276" spans="2:51" s="13" customFormat="1" ht="11.25">
      <c r="B276" s="157"/>
      <c r="D276" s="151" t="s">
        <v>217</v>
      </c>
      <c r="E276" s="158" t="s">
        <v>22</v>
      </c>
      <c r="F276" s="159" t="s">
        <v>3163</v>
      </c>
      <c r="H276" s="160">
        <v>32.7</v>
      </c>
      <c r="I276" s="161"/>
      <c r="J276" s="161"/>
      <c r="M276" s="157"/>
      <c r="N276" s="162"/>
      <c r="X276" s="163"/>
      <c r="AT276" s="158" t="s">
        <v>217</v>
      </c>
      <c r="AU276" s="158" t="s">
        <v>171</v>
      </c>
      <c r="AV276" s="13" t="s">
        <v>171</v>
      </c>
      <c r="AW276" s="13" t="s">
        <v>5</v>
      </c>
      <c r="AX276" s="13" t="s">
        <v>78</v>
      </c>
      <c r="AY276" s="158" t="s">
        <v>163</v>
      </c>
    </row>
    <row r="277" spans="2:51" s="14" customFormat="1" ht="11.25">
      <c r="B277" s="164"/>
      <c r="D277" s="151" t="s">
        <v>217</v>
      </c>
      <c r="E277" s="165" t="s">
        <v>22</v>
      </c>
      <c r="F277" s="166" t="s">
        <v>220</v>
      </c>
      <c r="H277" s="167">
        <v>32.7</v>
      </c>
      <c r="I277" s="168"/>
      <c r="J277" s="168"/>
      <c r="M277" s="164"/>
      <c r="N277" s="169"/>
      <c r="X277" s="170"/>
      <c r="AT277" s="165" t="s">
        <v>217</v>
      </c>
      <c r="AU277" s="165" t="s">
        <v>171</v>
      </c>
      <c r="AV277" s="14" t="s">
        <v>189</v>
      </c>
      <c r="AW277" s="14" t="s">
        <v>5</v>
      </c>
      <c r="AX277" s="14" t="s">
        <v>85</v>
      </c>
      <c r="AY277" s="165" t="s">
        <v>163</v>
      </c>
    </row>
    <row r="278" spans="2:65" s="1" customFormat="1" ht="37.9" customHeight="1">
      <c r="B278" s="32"/>
      <c r="C278" s="181" t="s">
        <v>474</v>
      </c>
      <c r="D278" s="181" t="s">
        <v>770</v>
      </c>
      <c r="E278" s="182" t="s">
        <v>3164</v>
      </c>
      <c r="F278" s="183" t="s">
        <v>3165</v>
      </c>
      <c r="G278" s="184" t="s">
        <v>214</v>
      </c>
      <c r="H278" s="185">
        <v>35.97</v>
      </c>
      <c r="I278" s="186"/>
      <c r="J278" s="187"/>
      <c r="K278" s="188">
        <f>ROUND(P278*H278,2)</f>
        <v>0</v>
      </c>
      <c r="L278" s="183" t="s">
        <v>169</v>
      </c>
      <c r="M278" s="189"/>
      <c r="N278" s="190" t="s">
        <v>22</v>
      </c>
      <c r="O278" s="137" t="s">
        <v>48</v>
      </c>
      <c r="P278" s="138">
        <f>I278+J278</f>
        <v>0</v>
      </c>
      <c r="Q278" s="138">
        <f>ROUND(I278*H278,2)</f>
        <v>0</v>
      </c>
      <c r="R278" s="138">
        <f>ROUND(J278*H278,2)</f>
        <v>0</v>
      </c>
      <c r="T278" s="139">
        <f>S278*H278</f>
        <v>0</v>
      </c>
      <c r="U278" s="139">
        <v>0.022</v>
      </c>
      <c r="V278" s="139">
        <f>U278*H278</f>
        <v>0.7913399999999999</v>
      </c>
      <c r="W278" s="139">
        <v>0</v>
      </c>
      <c r="X278" s="140">
        <f>W278*H278</f>
        <v>0</v>
      </c>
      <c r="AR278" s="141" t="s">
        <v>440</v>
      </c>
      <c r="AT278" s="141" t="s">
        <v>770</v>
      </c>
      <c r="AU278" s="141" t="s">
        <v>171</v>
      </c>
      <c r="AY278" s="17" t="s">
        <v>163</v>
      </c>
      <c r="BE278" s="142">
        <f>IF(O278="základní",K278,0)</f>
        <v>0</v>
      </c>
      <c r="BF278" s="142">
        <f>IF(O278="snížená",K278,0)</f>
        <v>0</v>
      </c>
      <c r="BG278" s="142">
        <f>IF(O278="zákl. přenesená",K278,0)</f>
        <v>0</v>
      </c>
      <c r="BH278" s="142">
        <f>IF(O278="sníž. přenesená",K278,0)</f>
        <v>0</v>
      </c>
      <c r="BI278" s="142">
        <f>IF(O278="nulová",K278,0)</f>
        <v>0</v>
      </c>
      <c r="BJ278" s="17" t="s">
        <v>171</v>
      </c>
      <c r="BK278" s="142">
        <f>ROUND(P278*H278,2)</f>
        <v>0</v>
      </c>
      <c r="BL278" s="17" t="s">
        <v>313</v>
      </c>
      <c r="BM278" s="141" t="s">
        <v>3166</v>
      </c>
    </row>
    <row r="279" spans="2:51" s="12" customFormat="1" ht="11.25">
      <c r="B279" s="150"/>
      <c r="D279" s="151" t="s">
        <v>217</v>
      </c>
      <c r="E279" s="152" t="s">
        <v>22</v>
      </c>
      <c r="F279" s="153" t="s">
        <v>3066</v>
      </c>
      <c r="H279" s="152" t="s">
        <v>22</v>
      </c>
      <c r="I279" s="154"/>
      <c r="J279" s="154"/>
      <c r="M279" s="150"/>
      <c r="N279" s="155"/>
      <c r="X279" s="156"/>
      <c r="AT279" s="152" t="s">
        <v>217</v>
      </c>
      <c r="AU279" s="152" t="s">
        <v>171</v>
      </c>
      <c r="AV279" s="12" t="s">
        <v>85</v>
      </c>
      <c r="AW279" s="12" t="s">
        <v>5</v>
      </c>
      <c r="AX279" s="12" t="s">
        <v>78</v>
      </c>
      <c r="AY279" s="152" t="s">
        <v>163</v>
      </c>
    </row>
    <row r="280" spans="2:51" s="13" customFormat="1" ht="11.25">
      <c r="B280" s="157"/>
      <c r="D280" s="151" t="s">
        <v>217</v>
      </c>
      <c r="E280" s="158" t="s">
        <v>22</v>
      </c>
      <c r="F280" s="159" t="s">
        <v>3163</v>
      </c>
      <c r="H280" s="160">
        <v>32.7</v>
      </c>
      <c r="I280" s="161"/>
      <c r="J280" s="161"/>
      <c r="M280" s="157"/>
      <c r="N280" s="162"/>
      <c r="X280" s="163"/>
      <c r="AT280" s="158" t="s">
        <v>217</v>
      </c>
      <c r="AU280" s="158" t="s">
        <v>171</v>
      </c>
      <c r="AV280" s="13" t="s">
        <v>171</v>
      </c>
      <c r="AW280" s="13" t="s">
        <v>5</v>
      </c>
      <c r="AX280" s="13" t="s">
        <v>78</v>
      </c>
      <c r="AY280" s="158" t="s">
        <v>163</v>
      </c>
    </row>
    <row r="281" spans="2:51" s="14" customFormat="1" ht="11.25">
      <c r="B281" s="164"/>
      <c r="D281" s="151" t="s">
        <v>217</v>
      </c>
      <c r="E281" s="165" t="s">
        <v>22</v>
      </c>
      <c r="F281" s="166" t="s">
        <v>220</v>
      </c>
      <c r="H281" s="167">
        <v>32.7</v>
      </c>
      <c r="I281" s="168"/>
      <c r="J281" s="168"/>
      <c r="M281" s="164"/>
      <c r="N281" s="169"/>
      <c r="X281" s="170"/>
      <c r="AT281" s="165" t="s">
        <v>217</v>
      </c>
      <c r="AU281" s="165" t="s">
        <v>171</v>
      </c>
      <c r="AV281" s="14" t="s">
        <v>189</v>
      </c>
      <c r="AW281" s="14" t="s">
        <v>5</v>
      </c>
      <c r="AX281" s="14" t="s">
        <v>85</v>
      </c>
      <c r="AY281" s="165" t="s">
        <v>163</v>
      </c>
    </row>
    <row r="282" spans="2:51" s="13" customFormat="1" ht="11.25">
      <c r="B282" s="157"/>
      <c r="D282" s="151" t="s">
        <v>217</v>
      </c>
      <c r="F282" s="159" t="s">
        <v>3167</v>
      </c>
      <c r="H282" s="160">
        <v>35.97</v>
      </c>
      <c r="I282" s="161"/>
      <c r="J282" s="161"/>
      <c r="M282" s="157"/>
      <c r="N282" s="162"/>
      <c r="X282" s="163"/>
      <c r="AT282" s="158" t="s">
        <v>217</v>
      </c>
      <c r="AU282" s="158" t="s">
        <v>171</v>
      </c>
      <c r="AV282" s="13" t="s">
        <v>171</v>
      </c>
      <c r="AW282" s="13" t="s">
        <v>4</v>
      </c>
      <c r="AX282" s="13" t="s">
        <v>85</v>
      </c>
      <c r="AY282" s="158" t="s">
        <v>163</v>
      </c>
    </row>
    <row r="283" spans="2:65" s="1" customFormat="1" ht="24.2" customHeight="1">
      <c r="B283" s="32"/>
      <c r="C283" s="129" t="s">
        <v>462</v>
      </c>
      <c r="D283" s="129" t="s">
        <v>166</v>
      </c>
      <c r="E283" s="130" t="s">
        <v>2164</v>
      </c>
      <c r="F283" s="131" t="s">
        <v>2165</v>
      </c>
      <c r="G283" s="132" t="s">
        <v>214</v>
      </c>
      <c r="H283" s="133">
        <v>18.08</v>
      </c>
      <c r="I283" s="134"/>
      <c r="J283" s="134"/>
      <c r="K283" s="135">
        <f>ROUND(P283*H283,2)</f>
        <v>0</v>
      </c>
      <c r="L283" s="131" t="s">
        <v>169</v>
      </c>
      <c r="M283" s="32"/>
      <c r="N283" s="136" t="s">
        <v>22</v>
      </c>
      <c r="O283" s="137" t="s">
        <v>48</v>
      </c>
      <c r="P283" s="138">
        <f>I283+J283</f>
        <v>0</v>
      </c>
      <c r="Q283" s="138">
        <f>ROUND(I283*H283,2)</f>
        <v>0</v>
      </c>
      <c r="R283" s="138">
        <f>ROUND(J283*H283,2)</f>
        <v>0</v>
      </c>
      <c r="T283" s="139">
        <f>S283*H283</f>
        <v>0</v>
      </c>
      <c r="U283" s="139">
        <v>0.0015</v>
      </c>
      <c r="V283" s="139">
        <f>U283*H283</f>
        <v>0.02712</v>
      </c>
      <c r="W283" s="139">
        <v>0</v>
      </c>
      <c r="X283" s="140">
        <f>W283*H283</f>
        <v>0</v>
      </c>
      <c r="AR283" s="141" t="s">
        <v>313</v>
      </c>
      <c r="AT283" s="141" t="s">
        <v>166</v>
      </c>
      <c r="AU283" s="141" t="s">
        <v>171</v>
      </c>
      <c r="AY283" s="17" t="s">
        <v>163</v>
      </c>
      <c r="BE283" s="142">
        <f>IF(O283="základní",K283,0)</f>
        <v>0</v>
      </c>
      <c r="BF283" s="142">
        <f>IF(O283="snížená",K283,0)</f>
        <v>0</v>
      </c>
      <c r="BG283" s="142">
        <f>IF(O283="zákl. přenesená",K283,0)</f>
        <v>0</v>
      </c>
      <c r="BH283" s="142">
        <f>IF(O283="sníž. přenesená",K283,0)</f>
        <v>0</v>
      </c>
      <c r="BI283" s="142">
        <f>IF(O283="nulová",K283,0)</f>
        <v>0</v>
      </c>
      <c r="BJ283" s="17" t="s">
        <v>171</v>
      </c>
      <c r="BK283" s="142">
        <f>ROUND(P283*H283,2)</f>
        <v>0</v>
      </c>
      <c r="BL283" s="17" t="s">
        <v>313</v>
      </c>
      <c r="BM283" s="141" t="s">
        <v>3168</v>
      </c>
    </row>
    <row r="284" spans="2:47" s="1" customFormat="1" ht="11.25">
      <c r="B284" s="32"/>
      <c r="D284" s="143" t="s">
        <v>173</v>
      </c>
      <c r="F284" s="144" t="s">
        <v>2167</v>
      </c>
      <c r="I284" s="145"/>
      <c r="J284" s="145"/>
      <c r="M284" s="32"/>
      <c r="N284" s="146"/>
      <c r="X284" s="53"/>
      <c r="AT284" s="17" t="s">
        <v>173</v>
      </c>
      <c r="AU284" s="17" t="s">
        <v>171</v>
      </c>
    </row>
    <row r="285" spans="2:51" s="12" customFormat="1" ht="11.25">
      <c r="B285" s="150"/>
      <c r="D285" s="151" t="s">
        <v>217</v>
      </c>
      <c r="E285" s="152" t="s">
        <v>22</v>
      </c>
      <c r="F285" s="153" t="s">
        <v>2967</v>
      </c>
      <c r="H285" s="152" t="s">
        <v>22</v>
      </c>
      <c r="I285" s="154"/>
      <c r="J285" s="154"/>
      <c r="M285" s="150"/>
      <c r="N285" s="155"/>
      <c r="X285" s="156"/>
      <c r="AT285" s="152" t="s">
        <v>217</v>
      </c>
      <c r="AU285" s="152" t="s">
        <v>171</v>
      </c>
      <c r="AV285" s="12" t="s">
        <v>85</v>
      </c>
      <c r="AW285" s="12" t="s">
        <v>5</v>
      </c>
      <c r="AX285" s="12" t="s">
        <v>78</v>
      </c>
      <c r="AY285" s="152" t="s">
        <v>163</v>
      </c>
    </row>
    <row r="286" spans="2:51" s="13" customFormat="1" ht="11.25">
      <c r="B286" s="157"/>
      <c r="D286" s="151" t="s">
        <v>217</v>
      </c>
      <c r="E286" s="158" t="s">
        <v>22</v>
      </c>
      <c r="F286" s="159" t="s">
        <v>3128</v>
      </c>
      <c r="H286" s="160">
        <v>18.08</v>
      </c>
      <c r="I286" s="161"/>
      <c r="J286" s="161"/>
      <c r="M286" s="157"/>
      <c r="N286" s="162"/>
      <c r="X286" s="163"/>
      <c r="AT286" s="158" t="s">
        <v>217</v>
      </c>
      <c r="AU286" s="158" t="s">
        <v>171</v>
      </c>
      <c r="AV286" s="13" t="s">
        <v>171</v>
      </c>
      <c r="AW286" s="13" t="s">
        <v>5</v>
      </c>
      <c r="AX286" s="13" t="s">
        <v>78</v>
      </c>
      <c r="AY286" s="158" t="s">
        <v>163</v>
      </c>
    </row>
    <row r="287" spans="2:51" s="14" customFormat="1" ht="11.25">
      <c r="B287" s="164"/>
      <c r="D287" s="151" t="s">
        <v>217</v>
      </c>
      <c r="E287" s="165" t="s">
        <v>22</v>
      </c>
      <c r="F287" s="166" t="s">
        <v>220</v>
      </c>
      <c r="H287" s="167">
        <v>18.08</v>
      </c>
      <c r="I287" s="168"/>
      <c r="J287" s="168"/>
      <c r="M287" s="164"/>
      <c r="N287" s="169"/>
      <c r="X287" s="170"/>
      <c r="AT287" s="165" t="s">
        <v>217</v>
      </c>
      <c r="AU287" s="165" t="s">
        <v>171</v>
      </c>
      <c r="AV287" s="14" t="s">
        <v>189</v>
      </c>
      <c r="AW287" s="14" t="s">
        <v>5</v>
      </c>
      <c r="AX287" s="14" t="s">
        <v>85</v>
      </c>
      <c r="AY287" s="165" t="s">
        <v>163</v>
      </c>
    </row>
    <row r="288" spans="2:65" s="1" customFormat="1" ht="49.15" customHeight="1">
      <c r="B288" s="32"/>
      <c r="C288" s="129" t="s">
        <v>631</v>
      </c>
      <c r="D288" s="129" t="s">
        <v>166</v>
      </c>
      <c r="E288" s="130" t="s">
        <v>2171</v>
      </c>
      <c r="F288" s="131" t="s">
        <v>2172</v>
      </c>
      <c r="G288" s="132" t="s">
        <v>403</v>
      </c>
      <c r="H288" s="133">
        <v>1.046</v>
      </c>
      <c r="I288" s="134"/>
      <c r="J288" s="134"/>
      <c r="K288" s="135">
        <f>ROUND(P288*H288,2)</f>
        <v>0</v>
      </c>
      <c r="L288" s="131" t="s">
        <v>169</v>
      </c>
      <c r="M288" s="32"/>
      <c r="N288" s="136" t="s">
        <v>22</v>
      </c>
      <c r="O288" s="137" t="s">
        <v>48</v>
      </c>
      <c r="P288" s="138">
        <f>I288+J288</f>
        <v>0</v>
      </c>
      <c r="Q288" s="138">
        <f>ROUND(I288*H288,2)</f>
        <v>0</v>
      </c>
      <c r="R288" s="138">
        <f>ROUND(J288*H288,2)</f>
        <v>0</v>
      </c>
      <c r="T288" s="139">
        <f>S288*H288</f>
        <v>0</v>
      </c>
      <c r="U288" s="139">
        <v>0</v>
      </c>
      <c r="V288" s="139">
        <f>U288*H288</f>
        <v>0</v>
      </c>
      <c r="W288" s="139">
        <v>0</v>
      </c>
      <c r="X288" s="140">
        <f>W288*H288</f>
        <v>0</v>
      </c>
      <c r="AR288" s="141" t="s">
        <v>313</v>
      </c>
      <c r="AT288" s="141" t="s">
        <v>166</v>
      </c>
      <c r="AU288" s="141" t="s">
        <v>171</v>
      </c>
      <c r="AY288" s="17" t="s">
        <v>163</v>
      </c>
      <c r="BE288" s="142">
        <f>IF(O288="základní",K288,0)</f>
        <v>0</v>
      </c>
      <c r="BF288" s="142">
        <f>IF(O288="snížená",K288,0)</f>
        <v>0</v>
      </c>
      <c r="BG288" s="142">
        <f>IF(O288="zákl. přenesená",K288,0)</f>
        <v>0</v>
      </c>
      <c r="BH288" s="142">
        <f>IF(O288="sníž. přenesená",K288,0)</f>
        <v>0</v>
      </c>
      <c r="BI288" s="142">
        <f>IF(O288="nulová",K288,0)</f>
        <v>0</v>
      </c>
      <c r="BJ288" s="17" t="s">
        <v>171</v>
      </c>
      <c r="BK288" s="142">
        <f>ROUND(P288*H288,2)</f>
        <v>0</v>
      </c>
      <c r="BL288" s="17" t="s">
        <v>313</v>
      </c>
      <c r="BM288" s="141" t="s">
        <v>3169</v>
      </c>
    </row>
    <row r="289" spans="2:47" s="1" customFormat="1" ht="11.25">
      <c r="B289" s="32"/>
      <c r="D289" s="143" t="s">
        <v>173</v>
      </c>
      <c r="F289" s="144" t="s">
        <v>2174</v>
      </c>
      <c r="I289" s="145"/>
      <c r="J289" s="145"/>
      <c r="M289" s="32"/>
      <c r="N289" s="146"/>
      <c r="X289" s="53"/>
      <c r="AT289" s="17" t="s">
        <v>173</v>
      </c>
      <c r="AU289" s="17" t="s">
        <v>171</v>
      </c>
    </row>
    <row r="290" spans="2:63" s="11" customFormat="1" ht="22.9" customHeight="1">
      <c r="B290" s="116"/>
      <c r="D290" s="117" t="s">
        <v>77</v>
      </c>
      <c r="E290" s="127" t="s">
        <v>2997</v>
      </c>
      <c r="F290" s="127" t="s">
        <v>2998</v>
      </c>
      <c r="I290" s="119"/>
      <c r="J290" s="119"/>
      <c r="K290" s="128">
        <f>BK290</f>
        <v>0</v>
      </c>
      <c r="M290" s="116"/>
      <c r="N290" s="121"/>
      <c r="Q290" s="122">
        <f>SUM(Q291:Q347)</f>
        <v>0</v>
      </c>
      <c r="R290" s="122">
        <f>SUM(R291:R347)</f>
        <v>0</v>
      </c>
      <c r="T290" s="123">
        <f>SUM(T291:T347)</f>
        <v>0</v>
      </c>
      <c r="V290" s="123">
        <f>SUM(V291:V347)</f>
        <v>0.2769348</v>
      </c>
      <c r="X290" s="124">
        <f>SUM(X291:X347)</f>
        <v>0</v>
      </c>
      <c r="AR290" s="117" t="s">
        <v>171</v>
      </c>
      <c r="AT290" s="125" t="s">
        <v>77</v>
      </c>
      <c r="AU290" s="125" t="s">
        <v>85</v>
      </c>
      <c r="AY290" s="117" t="s">
        <v>163</v>
      </c>
      <c r="BK290" s="126">
        <f>SUM(BK291:BK347)</f>
        <v>0</v>
      </c>
    </row>
    <row r="291" spans="2:65" s="1" customFormat="1" ht="24.2" customHeight="1">
      <c r="B291" s="32"/>
      <c r="C291" s="129" t="s">
        <v>242</v>
      </c>
      <c r="D291" s="129" t="s">
        <v>166</v>
      </c>
      <c r="E291" s="130" t="s">
        <v>3170</v>
      </c>
      <c r="F291" s="131" t="s">
        <v>3171</v>
      </c>
      <c r="G291" s="132" t="s">
        <v>214</v>
      </c>
      <c r="H291" s="133">
        <v>33.711</v>
      </c>
      <c r="I291" s="134"/>
      <c r="J291" s="134"/>
      <c r="K291" s="135">
        <f>ROUND(P291*H291,2)</f>
        <v>0</v>
      </c>
      <c r="L291" s="131" t="s">
        <v>169</v>
      </c>
      <c r="M291" s="32"/>
      <c r="N291" s="136" t="s">
        <v>22</v>
      </c>
      <c r="O291" s="137" t="s">
        <v>48</v>
      </c>
      <c r="P291" s="138">
        <f>I291+J291</f>
        <v>0</v>
      </c>
      <c r="Q291" s="138">
        <f>ROUND(I291*H291,2)</f>
        <v>0</v>
      </c>
      <c r="R291" s="138">
        <f>ROUND(J291*H291,2)</f>
        <v>0</v>
      </c>
      <c r="T291" s="139">
        <f>S291*H291</f>
        <v>0</v>
      </c>
      <c r="U291" s="139">
        <v>0.0003</v>
      </c>
      <c r="V291" s="139">
        <f>U291*H291</f>
        <v>0.010113299999999999</v>
      </c>
      <c r="W291" s="139">
        <v>0</v>
      </c>
      <c r="X291" s="140">
        <f>W291*H291</f>
        <v>0</v>
      </c>
      <c r="AR291" s="141" t="s">
        <v>313</v>
      </c>
      <c r="AT291" s="141" t="s">
        <v>166</v>
      </c>
      <c r="AU291" s="141" t="s">
        <v>171</v>
      </c>
      <c r="AY291" s="17" t="s">
        <v>163</v>
      </c>
      <c r="BE291" s="142">
        <f>IF(O291="základní",K291,0)</f>
        <v>0</v>
      </c>
      <c r="BF291" s="142">
        <f>IF(O291="snížená",K291,0)</f>
        <v>0</v>
      </c>
      <c r="BG291" s="142">
        <f>IF(O291="zákl. přenesená",K291,0)</f>
        <v>0</v>
      </c>
      <c r="BH291" s="142">
        <f>IF(O291="sníž. přenesená",K291,0)</f>
        <v>0</v>
      </c>
      <c r="BI291" s="142">
        <f>IF(O291="nulová",K291,0)</f>
        <v>0</v>
      </c>
      <c r="BJ291" s="17" t="s">
        <v>171</v>
      </c>
      <c r="BK291" s="142">
        <f>ROUND(P291*H291,2)</f>
        <v>0</v>
      </c>
      <c r="BL291" s="17" t="s">
        <v>313</v>
      </c>
      <c r="BM291" s="141" t="s">
        <v>3172</v>
      </c>
    </row>
    <row r="292" spans="2:47" s="1" customFormat="1" ht="11.25">
      <c r="B292" s="32"/>
      <c r="D292" s="143" t="s">
        <v>173</v>
      </c>
      <c r="F292" s="144" t="s">
        <v>3173</v>
      </c>
      <c r="I292" s="145"/>
      <c r="J292" s="145"/>
      <c r="M292" s="32"/>
      <c r="N292" s="146"/>
      <c r="X292" s="53"/>
      <c r="AT292" s="17" t="s">
        <v>173</v>
      </c>
      <c r="AU292" s="17" t="s">
        <v>171</v>
      </c>
    </row>
    <row r="293" spans="2:51" s="12" customFormat="1" ht="11.25">
      <c r="B293" s="150"/>
      <c r="D293" s="151" t="s">
        <v>217</v>
      </c>
      <c r="E293" s="152" t="s">
        <v>22</v>
      </c>
      <c r="F293" s="153" t="s">
        <v>2967</v>
      </c>
      <c r="H293" s="152" t="s">
        <v>22</v>
      </c>
      <c r="I293" s="154"/>
      <c r="J293" s="154"/>
      <c r="M293" s="150"/>
      <c r="N293" s="155"/>
      <c r="X293" s="156"/>
      <c r="AT293" s="152" t="s">
        <v>217</v>
      </c>
      <c r="AU293" s="152" t="s">
        <v>171</v>
      </c>
      <c r="AV293" s="12" t="s">
        <v>85</v>
      </c>
      <c r="AW293" s="12" t="s">
        <v>5</v>
      </c>
      <c r="AX293" s="12" t="s">
        <v>78</v>
      </c>
      <c r="AY293" s="152" t="s">
        <v>163</v>
      </c>
    </row>
    <row r="294" spans="2:51" s="13" customFormat="1" ht="11.25">
      <c r="B294" s="157"/>
      <c r="D294" s="151" t="s">
        <v>217</v>
      </c>
      <c r="E294" s="158" t="s">
        <v>22</v>
      </c>
      <c r="F294" s="159" t="s">
        <v>3174</v>
      </c>
      <c r="H294" s="160">
        <v>30.453</v>
      </c>
      <c r="I294" s="161"/>
      <c r="J294" s="161"/>
      <c r="M294" s="157"/>
      <c r="N294" s="162"/>
      <c r="X294" s="163"/>
      <c r="AT294" s="158" t="s">
        <v>217</v>
      </c>
      <c r="AU294" s="158" t="s">
        <v>171</v>
      </c>
      <c r="AV294" s="13" t="s">
        <v>171</v>
      </c>
      <c r="AW294" s="13" t="s">
        <v>5</v>
      </c>
      <c r="AX294" s="13" t="s">
        <v>78</v>
      </c>
      <c r="AY294" s="158" t="s">
        <v>163</v>
      </c>
    </row>
    <row r="295" spans="2:51" s="13" customFormat="1" ht="11.25">
      <c r="B295" s="157"/>
      <c r="D295" s="151" t="s">
        <v>217</v>
      </c>
      <c r="E295" s="158" t="s">
        <v>22</v>
      </c>
      <c r="F295" s="159" t="s">
        <v>3175</v>
      </c>
      <c r="H295" s="160">
        <v>0.12</v>
      </c>
      <c r="I295" s="161"/>
      <c r="J295" s="161"/>
      <c r="M295" s="157"/>
      <c r="N295" s="162"/>
      <c r="X295" s="163"/>
      <c r="AT295" s="158" t="s">
        <v>217</v>
      </c>
      <c r="AU295" s="158" t="s">
        <v>171</v>
      </c>
      <c r="AV295" s="13" t="s">
        <v>171</v>
      </c>
      <c r="AW295" s="13" t="s">
        <v>5</v>
      </c>
      <c r="AX295" s="13" t="s">
        <v>78</v>
      </c>
      <c r="AY295" s="158" t="s">
        <v>163</v>
      </c>
    </row>
    <row r="296" spans="2:51" s="12" customFormat="1" ht="11.25">
      <c r="B296" s="150"/>
      <c r="D296" s="151" t="s">
        <v>217</v>
      </c>
      <c r="E296" s="152" t="s">
        <v>22</v>
      </c>
      <c r="F296" s="153" t="s">
        <v>2970</v>
      </c>
      <c r="H296" s="152" t="s">
        <v>22</v>
      </c>
      <c r="I296" s="154"/>
      <c r="J296" s="154"/>
      <c r="M296" s="150"/>
      <c r="N296" s="155"/>
      <c r="X296" s="156"/>
      <c r="AT296" s="152" t="s">
        <v>217</v>
      </c>
      <c r="AU296" s="152" t="s">
        <v>171</v>
      </c>
      <c r="AV296" s="12" t="s">
        <v>85</v>
      </c>
      <c r="AW296" s="12" t="s">
        <v>5</v>
      </c>
      <c r="AX296" s="12" t="s">
        <v>78</v>
      </c>
      <c r="AY296" s="152" t="s">
        <v>163</v>
      </c>
    </row>
    <row r="297" spans="2:51" s="12" customFormat="1" ht="11.25">
      <c r="B297" s="150"/>
      <c r="D297" s="151" t="s">
        <v>217</v>
      </c>
      <c r="E297" s="152" t="s">
        <v>22</v>
      </c>
      <c r="F297" s="153" t="s">
        <v>3176</v>
      </c>
      <c r="H297" s="152" t="s">
        <v>22</v>
      </c>
      <c r="I297" s="154"/>
      <c r="J297" s="154"/>
      <c r="M297" s="150"/>
      <c r="N297" s="155"/>
      <c r="X297" s="156"/>
      <c r="AT297" s="152" t="s">
        <v>217</v>
      </c>
      <c r="AU297" s="152" t="s">
        <v>171</v>
      </c>
      <c r="AV297" s="12" t="s">
        <v>85</v>
      </c>
      <c r="AW297" s="12" t="s">
        <v>5</v>
      </c>
      <c r="AX297" s="12" t="s">
        <v>78</v>
      </c>
      <c r="AY297" s="152" t="s">
        <v>163</v>
      </c>
    </row>
    <row r="298" spans="2:51" s="13" customFormat="1" ht="11.25">
      <c r="B298" s="157"/>
      <c r="D298" s="151" t="s">
        <v>217</v>
      </c>
      <c r="E298" s="158" t="s">
        <v>22</v>
      </c>
      <c r="F298" s="159" t="s">
        <v>3177</v>
      </c>
      <c r="H298" s="160">
        <v>1.203</v>
      </c>
      <c r="I298" s="161"/>
      <c r="J298" s="161"/>
      <c r="M298" s="157"/>
      <c r="N298" s="162"/>
      <c r="X298" s="163"/>
      <c r="AT298" s="158" t="s">
        <v>217</v>
      </c>
      <c r="AU298" s="158" t="s">
        <v>171</v>
      </c>
      <c r="AV298" s="13" t="s">
        <v>171</v>
      </c>
      <c r="AW298" s="13" t="s">
        <v>5</v>
      </c>
      <c r="AX298" s="13" t="s">
        <v>78</v>
      </c>
      <c r="AY298" s="158" t="s">
        <v>163</v>
      </c>
    </row>
    <row r="299" spans="2:51" s="12" customFormat="1" ht="11.25">
      <c r="B299" s="150"/>
      <c r="D299" s="151" t="s">
        <v>217</v>
      </c>
      <c r="E299" s="152" t="s">
        <v>22</v>
      </c>
      <c r="F299" s="153" t="s">
        <v>3178</v>
      </c>
      <c r="H299" s="152" t="s">
        <v>22</v>
      </c>
      <c r="I299" s="154"/>
      <c r="J299" s="154"/>
      <c r="M299" s="150"/>
      <c r="N299" s="155"/>
      <c r="X299" s="156"/>
      <c r="AT299" s="152" t="s">
        <v>217</v>
      </c>
      <c r="AU299" s="152" t="s">
        <v>171</v>
      </c>
      <c r="AV299" s="12" t="s">
        <v>85</v>
      </c>
      <c r="AW299" s="12" t="s">
        <v>5</v>
      </c>
      <c r="AX299" s="12" t="s">
        <v>78</v>
      </c>
      <c r="AY299" s="152" t="s">
        <v>163</v>
      </c>
    </row>
    <row r="300" spans="2:51" s="13" customFormat="1" ht="11.25">
      <c r="B300" s="157"/>
      <c r="D300" s="151" t="s">
        <v>217</v>
      </c>
      <c r="E300" s="158" t="s">
        <v>22</v>
      </c>
      <c r="F300" s="159" t="s">
        <v>3179</v>
      </c>
      <c r="H300" s="160">
        <v>1.935</v>
      </c>
      <c r="I300" s="161"/>
      <c r="J300" s="161"/>
      <c r="M300" s="157"/>
      <c r="N300" s="162"/>
      <c r="X300" s="163"/>
      <c r="AT300" s="158" t="s">
        <v>217</v>
      </c>
      <c r="AU300" s="158" t="s">
        <v>171</v>
      </c>
      <c r="AV300" s="13" t="s">
        <v>171</v>
      </c>
      <c r="AW300" s="13" t="s">
        <v>5</v>
      </c>
      <c r="AX300" s="13" t="s">
        <v>78</v>
      </c>
      <c r="AY300" s="158" t="s">
        <v>163</v>
      </c>
    </row>
    <row r="301" spans="2:51" s="14" customFormat="1" ht="11.25">
      <c r="B301" s="164"/>
      <c r="D301" s="151" t="s">
        <v>217</v>
      </c>
      <c r="E301" s="165" t="s">
        <v>22</v>
      </c>
      <c r="F301" s="166" t="s">
        <v>220</v>
      </c>
      <c r="H301" s="167">
        <v>33.711</v>
      </c>
      <c r="I301" s="168"/>
      <c r="J301" s="168"/>
      <c r="M301" s="164"/>
      <c r="N301" s="169"/>
      <c r="X301" s="170"/>
      <c r="AT301" s="165" t="s">
        <v>217</v>
      </c>
      <c r="AU301" s="165" t="s">
        <v>171</v>
      </c>
      <c r="AV301" s="14" t="s">
        <v>189</v>
      </c>
      <c r="AW301" s="14" t="s">
        <v>5</v>
      </c>
      <c r="AX301" s="14" t="s">
        <v>85</v>
      </c>
      <c r="AY301" s="165" t="s">
        <v>163</v>
      </c>
    </row>
    <row r="302" spans="2:65" s="1" customFormat="1" ht="24.2" customHeight="1">
      <c r="B302" s="32"/>
      <c r="C302" s="129" t="s">
        <v>249</v>
      </c>
      <c r="D302" s="129" t="s">
        <v>166</v>
      </c>
      <c r="E302" s="130" t="s">
        <v>3180</v>
      </c>
      <c r="F302" s="131" t="s">
        <v>3181</v>
      </c>
      <c r="G302" s="132" t="s">
        <v>214</v>
      </c>
      <c r="H302" s="133">
        <v>3.092</v>
      </c>
      <c r="I302" s="134"/>
      <c r="J302" s="134"/>
      <c r="K302" s="135">
        <f>ROUND(P302*H302,2)</f>
        <v>0</v>
      </c>
      <c r="L302" s="131" t="s">
        <v>169</v>
      </c>
      <c r="M302" s="32"/>
      <c r="N302" s="136" t="s">
        <v>22</v>
      </c>
      <c r="O302" s="137" t="s">
        <v>48</v>
      </c>
      <c r="P302" s="138">
        <f>I302+J302</f>
        <v>0</v>
      </c>
      <c r="Q302" s="138">
        <f>ROUND(I302*H302,2)</f>
        <v>0</v>
      </c>
      <c r="R302" s="138">
        <f>ROUND(J302*H302,2)</f>
        <v>0</v>
      </c>
      <c r="T302" s="139">
        <f>S302*H302</f>
        <v>0</v>
      </c>
      <c r="U302" s="139">
        <v>0.0015</v>
      </c>
      <c r="V302" s="139">
        <f>U302*H302</f>
        <v>0.004638000000000001</v>
      </c>
      <c r="W302" s="139">
        <v>0</v>
      </c>
      <c r="X302" s="140">
        <f>W302*H302</f>
        <v>0</v>
      </c>
      <c r="AR302" s="141" t="s">
        <v>313</v>
      </c>
      <c r="AT302" s="141" t="s">
        <v>166</v>
      </c>
      <c r="AU302" s="141" t="s">
        <v>171</v>
      </c>
      <c r="AY302" s="17" t="s">
        <v>163</v>
      </c>
      <c r="BE302" s="142">
        <f>IF(O302="základní",K302,0)</f>
        <v>0</v>
      </c>
      <c r="BF302" s="142">
        <f>IF(O302="snížená",K302,0)</f>
        <v>0</v>
      </c>
      <c r="BG302" s="142">
        <f>IF(O302="zákl. přenesená",K302,0)</f>
        <v>0</v>
      </c>
      <c r="BH302" s="142">
        <f>IF(O302="sníž. přenesená",K302,0)</f>
        <v>0</v>
      </c>
      <c r="BI302" s="142">
        <f>IF(O302="nulová",K302,0)</f>
        <v>0</v>
      </c>
      <c r="BJ302" s="17" t="s">
        <v>171</v>
      </c>
      <c r="BK302" s="142">
        <f>ROUND(P302*H302,2)</f>
        <v>0</v>
      </c>
      <c r="BL302" s="17" t="s">
        <v>313</v>
      </c>
      <c r="BM302" s="141" t="s">
        <v>3182</v>
      </c>
    </row>
    <row r="303" spans="2:47" s="1" customFormat="1" ht="11.25">
      <c r="B303" s="32"/>
      <c r="D303" s="143" t="s">
        <v>173</v>
      </c>
      <c r="F303" s="144" t="s">
        <v>3183</v>
      </c>
      <c r="I303" s="145"/>
      <c r="J303" s="145"/>
      <c r="M303" s="32"/>
      <c r="N303" s="146"/>
      <c r="X303" s="53"/>
      <c r="AT303" s="17" t="s">
        <v>173</v>
      </c>
      <c r="AU303" s="17" t="s">
        <v>171</v>
      </c>
    </row>
    <row r="304" spans="2:51" s="12" customFormat="1" ht="11.25">
      <c r="B304" s="150"/>
      <c r="D304" s="151" t="s">
        <v>217</v>
      </c>
      <c r="E304" s="152" t="s">
        <v>22</v>
      </c>
      <c r="F304" s="153" t="s">
        <v>2967</v>
      </c>
      <c r="H304" s="152" t="s">
        <v>22</v>
      </c>
      <c r="I304" s="154"/>
      <c r="J304" s="154"/>
      <c r="M304" s="150"/>
      <c r="N304" s="155"/>
      <c r="X304" s="156"/>
      <c r="AT304" s="152" t="s">
        <v>217</v>
      </c>
      <c r="AU304" s="152" t="s">
        <v>171</v>
      </c>
      <c r="AV304" s="12" t="s">
        <v>85</v>
      </c>
      <c r="AW304" s="12" t="s">
        <v>5</v>
      </c>
      <c r="AX304" s="12" t="s">
        <v>78</v>
      </c>
      <c r="AY304" s="152" t="s">
        <v>163</v>
      </c>
    </row>
    <row r="305" spans="2:51" s="13" customFormat="1" ht="11.25">
      <c r="B305" s="157"/>
      <c r="D305" s="151" t="s">
        <v>217</v>
      </c>
      <c r="E305" s="158" t="s">
        <v>22</v>
      </c>
      <c r="F305" s="159" t="s">
        <v>3184</v>
      </c>
      <c r="H305" s="160">
        <v>3.092</v>
      </c>
      <c r="I305" s="161"/>
      <c r="J305" s="161"/>
      <c r="M305" s="157"/>
      <c r="N305" s="162"/>
      <c r="X305" s="163"/>
      <c r="AT305" s="158" t="s">
        <v>217</v>
      </c>
      <c r="AU305" s="158" t="s">
        <v>171</v>
      </c>
      <c r="AV305" s="13" t="s">
        <v>171</v>
      </c>
      <c r="AW305" s="13" t="s">
        <v>5</v>
      </c>
      <c r="AX305" s="13" t="s">
        <v>78</v>
      </c>
      <c r="AY305" s="158" t="s">
        <v>163</v>
      </c>
    </row>
    <row r="306" spans="2:51" s="14" customFormat="1" ht="11.25">
      <c r="B306" s="164"/>
      <c r="D306" s="151" t="s">
        <v>217</v>
      </c>
      <c r="E306" s="165" t="s">
        <v>22</v>
      </c>
      <c r="F306" s="166" t="s">
        <v>220</v>
      </c>
      <c r="H306" s="167">
        <v>3.092</v>
      </c>
      <c r="I306" s="168"/>
      <c r="J306" s="168"/>
      <c r="M306" s="164"/>
      <c r="N306" s="169"/>
      <c r="X306" s="170"/>
      <c r="AT306" s="165" t="s">
        <v>217</v>
      </c>
      <c r="AU306" s="165" t="s">
        <v>171</v>
      </c>
      <c r="AV306" s="14" t="s">
        <v>189</v>
      </c>
      <c r="AW306" s="14" t="s">
        <v>5</v>
      </c>
      <c r="AX306" s="14" t="s">
        <v>85</v>
      </c>
      <c r="AY306" s="165" t="s">
        <v>163</v>
      </c>
    </row>
    <row r="307" spans="2:65" s="1" customFormat="1" ht="37.9" customHeight="1">
      <c r="B307" s="32"/>
      <c r="C307" s="129" t="s">
        <v>278</v>
      </c>
      <c r="D307" s="129" t="s">
        <v>166</v>
      </c>
      <c r="E307" s="130" t="s">
        <v>3185</v>
      </c>
      <c r="F307" s="131" t="s">
        <v>3186</v>
      </c>
      <c r="G307" s="132" t="s">
        <v>214</v>
      </c>
      <c r="H307" s="133">
        <v>33.591</v>
      </c>
      <c r="I307" s="134"/>
      <c r="J307" s="134"/>
      <c r="K307" s="135">
        <f>ROUND(P307*H307,2)</f>
        <v>0</v>
      </c>
      <c r="L307" s="131" t="s">
        <v>169</v>
      </c>
      <c r="M307" s="32"/>
      <c r="N307" s="136" t="s">
        <v>22</v>
      </c>
      <c r="O307" s="137" t="s">
        <v>48</v>
      </c>
      <c r="P307" s="138">
        <f>I307+J307</f>
        <v>0</v>
      </c>
      <c r="Q307" s="138">
        <f>ROUND(I307*H307,2)</f>
        <v>0</v>
      </c>
      <c r="R307" s="138">
        <f>ROUND(J307*H307,2)</f>
        <v>0</v>
      </c>
      <c r="T307" s="139">
        <f>S307*H307</f>
        <v>0</v>
      </c>
      <c r="U307" s="139">
        <v>0.0052</v>
      </c>
      <c r="V307" s="139">
        <f>U307*H307</f>
        <v>0.1746732</v>
      </c>
      <c r="W307" s="139">
        <v>0</v>
      </c>
      <c r="X307" s="140">
        <f>W307*H307</f>
        <v>0</v>
      </c>
      <c r="AR307" s="141" t="s">
        <v>313</v>
      </c>
      <c r="AT307" s="141" t="s">
        <v>166</v>
      </c>
      <c r="AU307" s="141" t="s">
        <v>171</v>
      </c>
      <c r="AY307" s="17" t="s">
        <v>163</v>
      </c>
      <c r="BE307" s="142">
        <f>IF(O307="základní",K307,0)</f>
        <v>0</v>
      </c>
      <c r="BF307" s="142">
        <f>IF(O307="snížená",K307,0)</f>
        <v>0</v>
      </c>
      <c r="BG307" s="142">
        <f>IF(O307="zákl. přenesená",K307,0)</f>
        <v>0</v>
      </c>
      <c r="BH307" s="142">
        <f>IF(O307="sníž. přenesená",K307,0)</f>
        <v>0</v>
      </c>
      <c r="BI307" s="142">
        <f>IF(O307="nulová",K307,0)</f>
        <v>0</v>
      </c>
      <c r="BJ307" s="17" t="s">
        <v>171</v>
      </c>
      <c r="BK307" s="142">
        <f>ROUND(P307*H307,2)</f>
        <v>0</v>
      </c>
      <c r="BL307" s="17" t="s">
        <v>313</v>
      </c>
      <c r="BM307" s="141" t="s">
        <v>3187</v>
      </c>
    </row>
    <row r="308" spans="2:47" s="1" customFormat="1" ht="11.25">
      <c r="B308" s="32"/>
      <c r="D308" s="143" t="s">
        <v>173</v>
      </c>
      <c r="F308" s="144" t="s">
        <v>3188</v>
      </c>
      <c r="I308" s="145"/>
      <c r="J308" s="145"/>
      <c r="M308" s="32"/>
      <c r="N308" s="146"/>
      <c r="X308" s="53"/>
      <c r="AT308" s="17" t="s">
        <v>173</v>
      </c>
      <c r="AU308" s="17" t="s">
        <v>171</v>
      </c>
    </row>
    <row r="309" spans="2:51" s="12" customFormat="1" ht="11.25">
      <c r="B309" s="150"/>
      <c r="D309" s="151" t="s">
        <v>217</v>
      </c>
      <c r="E309" s="152" t="s">
        <v>22</v>
      </c>
      <c r="F309" s="153" t="s">
        <v>3189</v>
      </c>
      <c r="H309" s="152" t="s">
        <v>22</v>
      </c>
      <c r="I309" s="154"/>
      <c r="J309" s="154"/>
      <c r="M309" s="150"/>
      <c r="N309" s="155"/>
      <c r="X309" s="156"/>
      <c r="AT309" s="152" t="s">
        <v>217</v>
      </c>
      <c r="AU309" s="152" t="s">
        <v>171</v>
      </c>
      <c r="AV309" s="12" t="s">
        <v>85</v>
      </c>
      <c r="AW309" s="12" t="s">
        <v>5</v>
      </c>
      <c r="AX309" s="12" t="s">
        <v>78</v>
      </c>
      <c r="AY309" s="152" t="s">
        <v>163</v>
      </c>
    </row>
    <row r="310" spans="2:51" s="13" customFormat="1" ht="11.25">
      <c r="B310" s="157"/>
      <c r="D310" s="151" t="s">
        <v>217</v>
      </c>
      <c r="E310" s="158" t="s">
        <v>22</v>
      </c>
      <c r="F310" s="159" t="s">
        <v>3190</v>
      </c>
      <c r="H310" s="160">
        <v>33.591</v>
      </c>
      <c r="I310" s="161"/>
      <c r="J310" s="161"/>
      <c r="M310" s="157"/>
      <c r="N310" s="162"/>
      <c r="X310" s="163"/>
      <c r="AT310" s="158" t="s">
        <v>217</v>
      </c>
      <c r="AU310" s="158" t="s">
        <v>171</v>
      </c>
      <c r="AV310" s="13" t="s">
        <v>171</v>
      </c>
      <c r="AW310" s="13" t="s">
        <v>5</v>
      </c>
      <c r="AX310" s="13" t="s">
        <v>78</v>
      </c>
      <c r="AY310" s="158" t="s">
        <v>163</v>
      </c>
    </row>
    <row r="311" spans="2:51" s="14" customFormat="1" ht="11.25">
      <c r="B311" s="164"/>
      <c r="D311" s="151" t="s">
        <v>217</v>
      </c>
      <c r="E311" s="165" t="s">
        <v>22</v>
      </c>
      <c r="F311" s="166" t="s">
        <v>220</v>
      </c>
      <c r="H311" s="167">
        <v>33.591</v>
      </c>
      <c r="I311" s="168"/>
      <c r="J311" s="168"/>
      <c r="M311" s="164"/>
      <c r="N311" s="169"/>
      <c r="X311" s="170"/>
      <c r="AT311" s="165" t="s">
        <v>217</v>
      </c>
      <c r="AU311" s="165" t="s">
        <v>171</v>
      </c>
      <c r="AV311" s="14" t="s">
        <v>189</v>
      </c>
      <c r="AW311" s="14" t="s">
        <v>5</v>
      </c>
      <c r="AX311" s="14" t="s">
        <v>85</v>
      </c>
      <c r="AY311" s="165" t="s">
        <v>163</v>
      </c>
    </row>
    <row r="312" spans="2:65" s="1" customFormat="1" ht="33" customHeight="1">
      <c r="B312" s="32"/>
      <c r="C312" s="129" t="s">
        <v>287</v>
      </c>
      <c r="D312" s="129" t="s">
        <v>166</v>
      </c>
      <c r="E312" s="130" t="s">
        <v>3191</v>
      </c>
      <c r="F312" s="131" t="s">
        <v>3192</v>
      </c>
      <c r="G312" s="132" t="s">
        <v>229</v>
      </c>
      <c r="H312" s="133">
        <v>4.95</v>
      </c>
      <c r="I312" s="134"/>
      <c r="J312" s="134"/>
      <c r="K312" s="135">
        <f>ROUND(P312*H312,2)</f>
        <v>0</v>
      </c>
      <c r="L312" s="131" t="s">
        <v>169</v>
      </c>
      <c r="M312" s="32"/>
      <c r="N312" s="136" t="s">
        <v>22</v>
      </c>
      <c r="O312" s="137" t="s">
        <v>48</v>
      </c>
      <c r="P312" s="138">
        <f>I312+J312</f>
        <v>0</v>
      </c>
      <c r="Q312" s="138">
        <f>ROUND(I312*H312,2)</f>
        <v>0</v>
      </c>
      <c r="R312" s="138">
        <f>ROUND(J312*H312,2)</f>
        <v>0</v>
      </c>
      <c r="T312" s="139">
        <f>S312*H312</f>
        <v>0</v>
      </c>
      <c r="U312" s="139">
        <v>0.0002</v>
      </c>
      <c r="V312" s="139">
        <f>U312*H312</f>
        <v>0.00099</v>
      </c>
      <c r="W312" s="139">
        <v>0</v>
      </c>
      <c r="X312" s="140">
        <f>W312*H312</f>
        <v>0</v>
      </c>
      <c r="AR312" s="141" t="s">
        <v>313</v>
      </c>
      <c r="AT312" s="141" t="s">
        <v>166</v>
      </c>
      <c r="AU312" s="141" t="s">
        <v>171</v>
      </c>
      <c r="AY312" s="17" t="s">
        <v>163</v>
      </c>
      <c r="BE312" s="142">
        <f>IF(O312="základní",K312,0)</f>
        <v>0</v>
      </c>
      <c r="BF312" s="142">
        <f>IF(O312="snížená",K312,0)</f>
        <v>0</v>
      </c>
      <c r="BG312" s="142">
        <f>IF(O312="zákl. přenesená",K312,0)</f>
        <v>0</v>
      </c>
      <c r="BH312" s="142">
        <f>IF(O312="sníž. přenesená",K312,0)</f>
        <v>0</v>
      </c>
      <c r="BI312" s="142">
        <f>IF(O312="nulová",K312,0)</f>
        <v>0</v>
      </c>
      <c r="BJ312" s="17" t="s">
        <v>171</v>
      </c>
      <c r="BK312" s="142">
        <f>ROUND(P312*H312,2)</f>
        <v>0</v>
      </c>
      <c r="BL312" s="17" t="s">
        <v>313</v>
      </c>
      <c r="BM312" s="141" t="s">
        <v>3193</v>
      </c>
    </row>
    <row r="313" spans="2:47" s="1" customFormat="1" ht="11.25">
      <c r="B313" s="32"/>
      <c r="D313" s="143" t="s">
        <v>173</v>
      </c>
      <c r="F313" s="144" t="s">
        <v>3194</v>
      </c>
      <c r="I313" s="145"/>
      <c r="J313" s="145"/>
      <c r="M313" s="32"/>
      <c r="N313" s="146"/>
      <c r="X313" s="53"/>
      <c r="AT313" s="17" t="s">
        <v>173</v>
      </c>
      <c r="AU313" s="17" t="s">
        <v>171</v>
      </c>
    </row>
    <row r="314" spans="2:51" s="12" customFormat="1" ht="11.25">
      <c r="B314" s="150"/>
      <c r="D314" s="151" t="s">
        <v>217</v>
      </c>
      <c r="E314" s="152" t="s">
        <v>22</v>
      </c>
      <c r="F314" s="153" t="s">
        <v>2967</v>
      </c>
      <c r="H314" s="152" t="s">
        <v>22</v>
      </c>
      <c r="I314" s="154"/>
      <c r="J314" s="154"/>
      <c r="M314" s="150"/>
      <c r="N314" s="155"/>
      <c r="X314" s="156"/>
      <c r="AT314" s="152" t="s">
        <v>217</v>
      </c>
      <c r="AU314" s="152" t="s">
        <v>171</v>
      </c>
      <c r="AV314" s="12" t="s">
        <v>85</v>
      </c>
      <c r="AW314" s="12" t="s">
        <v>5</v>
      </c>
      <c r="AX314" s="12" t="s">
        <v>78</v>
      </c>
      <c r="AY314" s="152" t="s">
        <v>163</v>
      </c>
    </row>
    <row r="315" spans="2:51" s="13" customFormat="1" ht="11.25">
      <c r="B315" s="157"/>
      <c r="D315" s="151" t="s">
        <v>217</v>
      </c>
      <c r="E315" s="158" t="s">
        <v>22</v>
      </c>
      <c r="F315" s="159" t="s">
        <v>3195</v>
      </c>
      <c r="H315" s="160">
        <v>4.95</v>
      </c>
      <c r="I315" s="161"/>
      <c r="J315" s="161"/>
      <c r="M315" s="157"/>
      <c r="N315" s="162"/>
      <c r="X315" s="163"/>
      <c r="AT315" s="158" t="s">
        <v>217</v>
      </c>
      <c r="AU315" s="158" t="s">
        <v>171</v>
      </c>
      <c r="AV315" s="13" t="s">
        <v>171</v>
      </c>
      <c r="AW315" s="13" t="s">
        <v>5</v>
      </c>
      <c r="AX315" s="13" t="s">
        <v>78</v>
      </c>
      <c r="AY315" s="158" t="s">
        <v>163</v>
      </c>
    </row>
    <row r="316" spans="2:51" s="14" customFormat="1" ht="11.25">
      <c r="B316" s="164"/>
      <c r="D316" s="151" t="s">
        <v>217</v>
      </c>
      <c r="E316" s="165" t="s">
        <v>22</v>
      </c>
      <c r="F316" s="166" t="s">
        <v>220</v>
      </c>
      <c r="H316" s="167">
        <v>4.95</v>
      </c>
      <c r="I316" s="168"/>
      <c r="J316" s="168"/>
      <c r="M316" s="164"/>
      <c r="N316" s="169"/>
      <c r="X316" s="170"/>
      <c r="AT316" s="165" t="s">
        <v>217</v>
      </c>
      <c r="AU316" s="165" t="s">
        <v>171</v>
      </c>
      <c r="AV316" s="14" t="s">
        <v>189</v>
      </c>
      <c r="AW316" s="14" t="s">
        <v>5</v>
      </c>
      <c r="AX316" s="14" t="s">
        <v>85</v>
      </c>
      <c r="AY316" s="165" t="s">
        <v>163</v>
      </c>
    </row>
    <row r="317" spans="2:65" s="1" customFormat="1" ht="33" customHeight="1">
      <c r="B317" s="32"/>
      <c r="C317" s="129" t="s">
        <v>301</v>
      </c>
      <c r="D317" s="129" t="s">
        <v>166</v>
      </c>
      <c r="E317" s="130" t="s">
        <v>3196</v>
      </c>
      <c r="F317" s="131" t="s">
        <v>3197</v>
      </c>
      <c r="G317" s="132" t="s">
        <v>229</v>
      </c>
      <c r="H317" s="133">
        <v>26.305</v>
      </c>
      <c r="I317" s="134"/>
      <c r="J317" s="134"/>
      <c r="K317" s="135">
        <f>ROUND(P317*H317,2)</f>
        <v>0</v>
      </c>
      <c r="L317" s="131" t="s">
        <v>169</v>
      </c>
      <c r="M317" s="32"/>
      <c r="N317" s="136" t="s">
        <v>22</v>
      </c>
      <c r="O317" s="137" t="s">
        <v>48</v>
      </c>
      <c r="P317" s="138">
        <f>I317+J317</f>
        <v>0</v>
      </c>
      <c r="Q317" s="138">
        <f>ROUND(I317*H317,2)</f>
        <v>0</v>
      </c>
      <c r="R317" s="138">
        <f>ROUND(J317*H317,2)</f>
        <v>0</v>
      </c>
      <c r="T317" s="139">
        <f>S317*H317</f>
        <v>0</v>
      </c>
      <c r="U317" s="139">
        <v>0.00018</v>
      </c>
      <c r="V317" s="139">
        <f>U317*H317</f>
        <v>0.0047349</v>
      </c>
      <c r="W317" s="139">
        <v>0</v>
      </c>
      <c r="X317" s="140">
        <f>W317*H317</f>
        <v>0</v>
      </c>
      <c r="AR317" s="141" t="s">
        <v>313</v>
      </c>
      <c r="AT317" s="141" t="s">
        <v>166</v>
      </c>
      <c r="AU317" s="141" t="s">
        <v>171</v>
      </c>
      <c r="AY317" s="17" t="s">
        <v>163</v>
      </c>
      <c r="BE317" s="142">
        <f>IF(O317="základní",K317,0)</f>
        <v>0</v>
      </c>
      <c r="BF317" s="142">
        <f>IF(O317="snížená",K317,0)</f>
        <v>0</v>
      </c>
      <c r="BG317" s="142">
        <f>IF(O317="zákl. přenesená",K317,0)</f>
        <v>0</v>
      </c>
      <c r="BH317" s="142">
        <f>IF(O317="sníž. přenesená",K317,0)</f>
        <v>0</v>
      </c>
      <c r="BI317" s="142">
        <f>IF(O317="nulová",K317,0)</f>
        <v>0</v>
      </c>
      <c r="BJ317" s="17" t="s">
        <v>171</v>
      </c>
      <c r="BK317" s="142">
        <f>ROUND(P317*H317,2)</f>
        <v>0</v>
      </c>
      <c r="BL317" s="17" t="s">
        <v>313</v>
      </c>
      <c r="BM317" s="141" t="s">
        <v>3198</v>
      </c>
    </row>
    <row r="318" spans="2:47" s="1" customFormat="1" ht="11.25">
      <c r="B318" s="32"/>
      <c r="D318" s="143" t="s">
        <v>173</v>
      </c>
      <c r="F318" s="144" t="s">
        <v>3199</v>
      </c>
      <c r="I318" s="145"/>
      <c r="J318" s="145"/>
      <c r="M318" s="32"/>
      <c r="N318" s="146"/>
      <c r="X318" s="53"/>
      <c r="AT318" s="17" t="s">
        <v>173</v>
      </c>
      <c r="AU318" s="17" t="s">
        <v>171</v>
      </c>
    </row>
    <row r="319" spans="2:51" s="12" customFormat="1" ht="11.25">
      <c r="B319" s="150"/>
      <c r="D319" s="151" t="s">
        <v>217</v>
      </c>
      <c r="E319" s="152" t="s">
        <v>22</v>
      </c>
      <c r="F319" s="153" t="s">
        <v>2970</v>
      </c>
      <c r="H319" s="152" t="s">
        <v>22</v>
      </c>
      <c r="I319" s="154"/>
      <c r="J319" s="154"/>
      <c r="M319" s="150"/>
      <c r="N319" s="155"/>
      <c r="X319" s="156"/>
      <c r="AT319" s="152" t="s">
        <v>217</v>
      </c>
      <c r="AU319" s="152" t="s">
        <v>171</v>
      </c>
      <c r="AV319" s="12" t="s">
        <v>85</v>
      </c>
      <c r="AW319" s="12" t="s">
        <v>5</v>
      </c>
      <c r="AX319" s="12" t="s">
        <v>78</v>
      </c>
      <c r="AY319" s="152" t="s">
        <v>163</v>
      </c>
    </row>
    <row r="320" spans="2:51" s="13" customFormat="1" ht="11.25">
      <c r="B320" s="157"/>
      <c r="D320" s="151" t="s">
        <v>217</v>
      </c>
      <c r="E320" s="158" t="s">
        <v>22</v>
      </c>
      <c r="F320" s="159" t="s">
        <v>3200</v>
      </c>
      <c r="H320" s="160">
        <v>6.295</v>
      </c>
      <c r="I320" s="161"/>
      <c r="J320" s="161"/>
      <c r="M320" s="157"/>
      <c r="N320" s="162"/>
      <c r="X320" s="163"/>
      <c r="AT320" s="158" t="s">
        <v>217</v>
      </c>
      <c r="AU320" s="158" t="s">
        <v>171</v>
      </c>
      <c r="AV320" s="13" t="s">
        <v>171</v>
      </c>
      <c r="AW320" s="13" t="s">
        <v>5</v>
      </c>
      <c r="AX320" s="13" t="s">
        <v>78</v>
      </c>
      <c r="AY320" s="158" t="s">
        <v>163</v>
      </c>
    </row>
    <row r="321" spans="2:51" s="12" customFormat="1" ht="11.25">
      <c r="B321" s="150"/>
      <c r="D321" s="151" t="s">
        <v>217</v>
      </c>
      <c r="E321" s="152" t="s">
        <v>22</v>
      </c>
      <c r="F321" s="153" t="s">
        <v>2967</v>
      </c>
      <c r="H321" s="152" t="s">
        <v>22</v>
      </c>
      <c r="I321" s="154"/>
      <c r="J321" s="154"/>
      <c r="M321" s="150"/>
      <c r="N321" s="155"/>
      <c r="X321" s="156"/>
      <c r="AT321" s="152" t="s">
        <v>217</v>
      </c>
      <c r="AU321" s="152" t="s">
        <v>171</v>
      </c>
      <c r="AV321" s="12" t="s">
        <v>85</v>
      </c>
      <c r="AW321" s="12" t="s">
        <v>5</v>
      </c>
      <c r="AX321" s="12" t="s">
        <v>78</v>
      </c>
      <c r="AY321" s="152" t="s">
        <v>163</v>
      </c>
    </row>
    <row r="322" spans="2:51" s="13" customFormat="1" ht="11.25">
      <c r="B322" s="157"/>
      <c r="D322" s="151" t="s">
        <v>217</v>
      </c>
      <c r="E322" s="158" t="s">
        <v>22</v>
      </c>
      <c r="F322" s="159" t="s">
        <v>3201</v>
      </c>
      <c r="H322" s="160">
        <v>20.01</v>
      </c>
      <c r="I322" s="161"/>
      <c r="J322" s="161"/>
      <c r="M322" s="157"/>
      <c r="N322" s="162"/>
      <c r="X322" s="163"/>
      <c r="AT322" s="158" t="s">
        <v>217</v>
      </c>
      <c r="AU322" s="158" t="s">
        <v>171</v>
      </c>
      <c r="AV322" s="13" t="s">
        <v>171</v>
      </c>
      <c r="AW322" s="13" t="s">
        <v>5</v>
      </c>
      <c r="AX322" s="13" t="s">
        <v>78</v>
      </c>
      <c r="AY322" s="158" t="s">
        <v>163</v>
      </c>
    </row>
    <row r="323" spans="2:51" s="14" customFormat="1" ht="11.25">
      <c r="B323" s="164"/>
      <c r="D323" s="151" t="s">
        <v>217</v>
      </c>
      <c r="E323" s="165" t="s">
        <v>22</v>
      </c>
      <c r="F323" s="166" t="s">
        <v>220</v>
      </c>
      <c r="H323" s="167">
        <v>26.305</v>
      </c>
      <c r="I323" s="168"/>
      <c r="J323" s="168"/>
      <c r="M323" s="164"/>
      <c r="N323" s="169"/>
      <c r="X323" s="170"/>
      <c r="AT323" s="165" t="s">
        <v>217</v>
      </c>
      <c r="AU323" s="165" t="s">
        <v>171</v>
      </c>
      <c r="AV323" s="14" t="s">
        <v>189</v>
      </c>
      <c r="AW323" s="14" t="s">
        <v>5</v>
      </c>
      <c r="AX323" s="14" t="s">
        <v>85</v>
      </c>
      <c r="AY323" s="165" t="s">
        <v>163</v>
      </c>
    </row>
    <row r="324" spans="2:65" s="1" customFormat="1" ht="24.2" customHeight="1">
      <c r="B324" s="32"/>
      <c r="C324" s="181" t="s">
        <v>9</v>
      </c>
      <c r="D324" s="181" t="s">
        <v>770</v>
      </c>
      <c r="E324" s="182" t="s">
        <v>3202</v>
      </c>
      <c r="F324" s="183" t="s">
        <v>3203</v>
      </c>
      <c r="G324" s="184" t="s">
        <v>229</v>
      </c>
      <c r="H324" s="185">
        <v>32.818</v>
      </c>
      <c r="I324" s="186"/>
      <c r="J324" s="187"/>
      <c r="K324" s="188">
        <f>ROUND(P324*H324,2)</f>
        <v>0</v>
      </c>
      <c r="L324" s="183" t="s">
        <v>169</v>
      </c>
      <c r="M324" s="189"/>
      <c r="N324" s="190" t="s">
        <v>22</v>
      </c>
      <c r="O324" s="137" t="s">
        <v>48</v>
      </c>
      <c r="P324" s="138">
        <f>I324+J324</f>
        <v>0</v>
      </c>
      <c r="Q324" s="138">
        <f>ROUND(I324*H324,2)</f>
        <v>0</v>
      </c>
      <c r="R324" s="138">
        <f>ROUND(J324*H324,2)</f>
        <v>0</v>
      </c>
      <c r="T324" s="139">
        <f>S324*H324</f>
        <v>0</v>
      </c>
      <c r="U324" s="139">
        <v>0.0003</v>
      </c>
      <c r="V324" s="139">
        <f>U324*H324</f>
        <v>0.009845399999999999</v>
      </c>
      <c r="W324" s="139">
        <v>0</v>
      </c>
      <c r="X324" s="140">
        <f>W324*H324</f>
        <v>0</v>
      </c>
      <c r="AR324" s="141" t="s">
        <v>440</v>
      </c>
      <c r="AT324" s="141" t="s">
        <v>770</v>
      </c>
      <c r="AU324" s="141" t="s">
        <v>171</v>
      </c>
      <c r="AY324" s="17" t="s">
        <v>163</v>
      </c>
      <c r="BE324" s="142">
        <f>IF(O324="základní",K324,0)</f>
        <v>0</v>
      </c>
      <c r="BF324" s="142">
        <f>IF(O324="snížená",K324,0)</f>
        <v>0</v>
      </c>
      <c r="BG324" s="142">
        <f>IF(O324="zákl. přenesená",K324,0)</f>
        <v>0</v>
      </c>
      <c r="BH324" s="142">
        <f>IF(O324="sníž. přenesená",K324,0)</f>
        <v>0</v>
      </c>
      <c r="BI324" s="142">
        <f>IF(O324="nulová",K324,0)</f>
        <v>0</v>
      </c>
      <c r="BJ324" s="17" t="s">
        <v>171</v>
      </c>
      <c r="BK324" s="142">
        <f>ROUND(P324*H324,2)</f>
        <v>0</v>
      </c>
      <c r="BL324" s="17" t="s">
        <v>313</v>
      </c>
      <c r="BM324" s="141" t="s">
        <v>3204</v>
      </c>
    </row>
    <row r="325" spans="2:51" s="12" customFormat="1" ht="11.25">
      <c r="B325" s="150"/>
      <c r="D325" s="151" t="s">
        <v>217</v>
      </c>
      <c r="E325" s="152" t="s">
        <v>22</v>
      </c>
      <c r="F325" s="153" t="s">
        <v>3205</v>
      </c>
      <c r="H325" s="152" t="s">
        <v>22</v>
      </c>
      <c r="I325" s="154"/>
      <c r="J325" s="154"/>
      <c r="M325" s="150"/>
      <c r="N325" s="155"/>
      <c r="X325" s="156"/>
      <c r="AT325" s="152" t="s">
        <v>217</v>
      </c>
      <c r="AU325" s="152" t="s">
        <v>171</v>
      </c>
      <c r="AV325" s="12" t="s">
        <v>85</v>
      </c>
      <c r="AW325" s="12" t="s">
        <v>5</v>
      </c>
      <c r="AX325" s="12" t="s">
        <v>78</v>
      </c>
      <c r="AY325" s="152" t="s">
        <v>163</v>
      </c>
    </row>
    <row r="326" spans="2:51" s="13" customFormat="1" ht="11.25">
      <c r="B326" s="157"/>
      <c r="D326" s="151" t="s">
        <v>217</v>
      </c>
      <c r="E326" s="158" t="s">
        <v>22</v>
      </c>
      <c r="F326" s="159" t="s">
        <v>3206</v>
      </c>
      <c r="H326" s="160">
        <v>31.255</v>
      </c>
      <c r="I326" s="161"/>
      <c r="J326" s="161"/>
      <c r="M326" s="157"/>
      <c r="N326" s="162"/>
      <c r="X326" s="163"/>
      <c r="AT326" s="158" t="s">
        <v>217</v>
      </c>
      <c r="AU326" s="158" t="s">
        <v>171</v>
      </c>
      <c r="AV326" s="13" t="s">
        <v>171</v>
      </c>
      <c r="AW326" s="13" t="s">
        <v>5</v>
      </c>
      <c r="AX326" s="13" t="s">
        <v>78</v>
      </c>
      <c r="AY326" s="158" t="s">
        <v>163</v>
      </c>
    </row>
    <row r="327" spans="2:51" s="14" customFormat="1" ht="11.25">
      <c r="B327" s="164"/>
      <c r="D327" s="151" t="s">
        <v>217</v>
      </c>
      <c r="E327" s="165" t="s">
        <v>22</v>
      </c>
      <c r="F327" s="166" t="s">
        <v>220</v>
      </c>
      <c r="H327" s="167">
        <v>31.255</v>
      </c>
      <c r="I327" s="168"/>
      <c r="J327" s="168"/>
      <c r="M327" s="164"/>
      <c r="N327" s="169"/>
      <c r="X327" s="170"/>
      <c r="AT327" s="165" t="s">
        <v>217</v>
      </c>
      <c r="AU327" s="165" t="s">
        <v>171</v>
      </c>
      <c r="AV327" s="14" t="s">
        <v>189</v>
      </c>
      <c r="AW327" s="14" t="s">
        <v>5</v>
      </c>
      <c r="AX327" s="14" t="s">
        <v>85</v>
      </c>
      <c r="AY327" s="165" t="s">
        <v>163</v>
      </c>
    </row>
    <row r="328" spans="2:51" s="13" customFormat="1" ht="11.25">
      <c r="B328" s="157"/>
      <c r="D328" s="151" t="s">
        <v>217</v>
      </c>
      <c r="F328" s="159" t="s">
        <v>3207</v>
      </c>
      <c r="H328" s="160">
        <v>32.818</v>
      </c>
      <c r="I328" s="161"/>
      <c r="J328" s="161"/>
      <c r="M328" s="157"/>
      <c r="N328" s="162"/>
      <c r="X328" s="163"/>
      <c r="AT328" s="158" t="s">
        <v>217</v>
      </c>
      <c r="AU328" s="158" t="s">
        <v>171</v>
      </c>
      <c r="AV328" s="13" t="s">
        <v>171</v>
      </c>
      <c r="AW328" s="13" t="s">
        <v>4</v>
      </c>
      <c r="AX328" s="13" t="s">
        <v>85</v>
      </c>
      <c r="AY328" s="158" t="s">
        <v>163</v>
      </c>
    </row>
    <row r="329" spans="2:65" s="1" customFormat="1" ht="33" customHeight="1">
      <c r="B329" s="32"/>
      <c r="C329" s="129" t="s">
        <v>270</v>
      </c>
      <c r="D329" s="129" t="s">
        <v>166</v>
      </c>
      <c r="E329" s="130" t="s">
        <v>3208</v>
      </c>
      <c r="F329" s="131" t="s">
        <v>3209</v>
      </c>
      <c r="G329" s="132" t="s">
        <v>229</v>
      </c>
      <c r="H329" s="133">
        <v>1.14</v>
      </c>
      <c r="I329" s="134"/>
      <c r="J329" s="134"/>
      <c r="K329" s="135">
        <f>ROUND(P329*H329,2)</f>
        <v>0</v>
      </c>
      <c r="L329" s="131" t="s">
        <v>169</v>
      </c>
      <c r="M329" s="32"/>
      <c r="N329" s="136" t="s">
        <v>22</v>
      </c>
      <c r="O329" s="137" t="s">
        <v>48</v>
      </c>
      <c r="P329" s="138">
        <f>I329+J329</f>
        <v>0</v>
      </c>
      <c r="Q329" s="138">
        <f>ROUND(I329*H329,2)</f>
        <v>0</v>
      </c>
      <c r="R329" s="138">
        <f>ROUND(J329*H329,2)</f>
        <v>0</v>
      </c>
      <c r="T329" s="139">
        <f>S329*H329</f>
        <v>0</v>
      </c>
      <c r="U329" s="139">
        <v>0.00095</v>
      </c>
      <c r="V329" s="139">
        <f>U329*H329</f>
        <v>0.001083</v>
      </c>
      <c r="W329" s="139">
        <v>0</v>
      </c>
      <c r="X329" s="140">
        <f>W329*H329</f>
        <v>0</v>
      </c>
      <c r="AR329" s="141" t="s">
        <v>313</v>
      </c>
      <c r="AT329" s="141" t="s">
        <v>166</v>
      </c>
      <c r="AU329" s="141" t="s">
        <v>171</v>
      </c>
      <c r="AY329" s="17" t="s">
        <v>163</v>
      </c>
      <c r="BE329" s="142">
        <f>IF(O329="základní",K329,0)</f>
        <v>0</v>
      </c>
      <c r="BF329" s="142">
        <f>IF(O329="snížená",K329,0)</f>
        <v>0</v>
      </c>
      <c r="BG329" s="142">
        <f>IF(O329="zákl. přenesená",K329,0)</f>
        <v>0</v>
      </c>
      <c r="BH329" s="142">
        <f>IF(O329="sníž. přenesená",K329,0)</f>
        <v>0</v>
      </c>
      <c r="BI329" s="142">
        <f>IF(O329="nulová",K329,0)</f>
        <v>0</v>
      </c>
      <c r="BJ329" s="17" t="s">
        <v>171</v>
      </c>
      <c r="BK329" s="142">
        <f>ROUND(P329*H329,2)</f>
        <v>0</v>
      </c>
      <c r="BL329" s="17" t="s">
        <v>313</v>
      </c>
      <c r="BM329" s="141" t="s">
        <v>3210</v>
      </c>
    </row>
    <row r="330" spans="2:47" s="1" customFormat="1" ht="11.25">
      <c r="B330" s="32"/>
      <c r="D330" s="143" t="s">
        <v>173</v>
      </c>
      <c r="F330" s="144" t="s">
        <v>3211</v>
      </c>
      <c r="I330" s="145"/>
      <c r="J330" s="145"/>
      <c r="M330" s="32"/>
      <c r="N330" s="146"/>
      <c r="X330" s="53"/>
      <c r="AT330" s="17" t="s">
        <v>173</v>
      </c>
      <c r="AU330" s="17" t="s">
        <v>171</v>
      </c>
    </row>
    <row r="331" spans="2:51" s="12" customFormat="1" ht="11.25">
      <c r="B331" s="150"/>
      <c r="D331" s="151" t="s">
        <v>217</v>
      </c>
      <c r="E331" s="152" t="s">
        <v>22</v>
      </c>
      <c r="F331" s="153" t="s">
        <v>2967</v>
      </c>
      <c r="H331" s="152" t="s">
        <v>22</v>
      </c>
      <c r="I331" s="154"/>
      <c r="J331" s="154"/>
      <c r="M331" s="150"/>
      <c r="N331" s="155"/>
      <c r="X331" s="156"/>
      <c r="AT331" s="152" t="s">
        <v>217</v>
      </c>
      <c r="AU331" s="152" t="s">
        <v>171</v>
      </c>
      <c r="AV331" s="12" t="s">
        <v>85</v>
      </c>
      <c r="AW331" s="12" t="s">
        <v>5</v>
      </c>
      <c r="AX331" s="12" t="s">
        <v>78</v>
      </c>
      <c r="AY331" s="152" t="s">
        <v>163</v>
      </c>
    </row>
    <row r="332" spans="2:51" s="13" customFormat="1" ht="11.25">
      <c r="B332" s="157"/>
      <c r="D332" s="151" t="s">
        <v>217</v>
      </c>
      <c r="E332" s="158" t="s">
        <v>22</v>
      </c>
      <c r="F332" s="159" t="s">
        <v>3212</v>
      </c>
      <c r="H332" s="160">
        <v>1.14</v>
      </c>
      <c r="I332" s="161"/>
      <c r="J332" s="161"/>
      <c r="M332" s="157"/>
      <c r="N332" s="162"/>
      <c r="X332" s="163"/>
      <c r="AT332" s="158" t="s">
        <v>217</v>
      </c>
      <c r="AU332" s="158" t="s">
        <v>171</v>
      </c>
      <c r="AV332" s="13" t="s">
        <v>171</v>
      </c>
      <c r="AW332" s="13" t="s">
        <v>5</v>
      </c>
      <c r="AX332" s="13" t="s">
        <v>78</v>
      </c>
      <c r="AY332" s="158" t="s">
        <v>163</v>
      </c>
    </row>
    <row r="333" spans="2:51" s="14" customFormat="1" ht="11.25">
      <c r="B333" s="164"/>
      <c r="D333" s="151" t="s">
        <v>217</v>
      </c>
      <c r="E333" s="165" t="s">
        <v>22</v>
      </c>
      <c r="F333" s="166" t="s">
        <v>220</v>
      </c>
      <c r="H333" s="167">
        <v>1.14</v>
      </c>
      <c r="I333" s="168"/>
      <c r="J333" s="168"/>
      <c r="M333" s="164"/>
      <c r="N333" s="169"/>
      <c r="X333" s="170"/>
      <c r="AT333" s="165" t="s">
        <v>217</v>
      </c>
      <c r="AU333" s="165" t="s">
        <v>171</v>
      </c>
      <c r="AV333" s="14" t="s">
        <v>189</v>
      </c>
      <c r="AW333" s="14" t="s">
        <v>5</v>
      </c>
      <c r="AX333" s="14" t="s">
        <v>85</v>
      </c>
      <c r="AY333" s="165" t="s">
        <v>163</v>
      </c>
    </row>
    <row r="334" spans="2:65" s="1" customFormat="1" ht="37.9" customHeight="1">
      <c r="B334" s="32"/>
      <c r="C334" s="129" t="s">
        <v>257</v>
      </c>
      <c r="D334" s="129" t="s">
        <v>166</v>
      </c>
      <c r="E334" s="130" t="s">
        <v>3213</v>
      </c>
      <c r="F334" s="131" t="s">
        <v>3214</v>
      </c>
      <c r="G334" s="132" t="s">
        <v>229</v>
      </c>
      <c r="H334" s="133">
        <v>0.81</v>
      </c>
      <c r="I334" s="134"/>
      <c r="J334" s="134"/>
      <c r="K334" s="135">
        <f>ROUND(P334*H334,2)</f>
        <v>0</v>
      </c>
      <c r="L334" s="131" t="s">
        <v>169</v>
      </c>
      <c r="M334" s="32"/>
      <c r="N334" s="136" t="s">
        <v>22</v>
      </c>
      <c r="O334" s="137" t="s">
        <v>48</v>
      </c>
      <c r="P334" s="138">
        <f>I334+J334</f>
        <v>0</v>
      </c>
      <c r="Q334" s="138">
        <f>ROUND(I334*H334,2)</f>
        <v>0</v>
      </c>
      <c r="R334" s="138">
        <f>ROUND(J334*H334,2)</f>
        <v>0</v>
      </c>
      <c r="T334" s="139">
        <f>S334*H334</f>
        <v>0</v>
      </c>
      <c r="U334" s="139">
        <v>0.00074</v>
      </c>
      <c r="V334" s="139">
        <f>U334*H334</f>
        <v>0.0005994</v>
      </c>
      <c r="W334" s="139">
        <v>0</v>
      </c>
      <c r="X334" s="140">
        <f>W334*H334</f>
        <v>0</v>
      </c>
      <c r="AR334" s="141" t="s">
        <v>313</v>
      </c>
      <c r="AT334" s="141" t="s">
        <v>166</v>
      </c>
      <c r="AU334" s="141" t="s">
        <v>171</v>
      </c>
      <c r="AY334" s="17" t="s">
        <v>163</v>
      </c>
      <c r="BE334" s="142">
        <f>IF(O334="základní",K334,0)</f>
        <v>0</v>
      </c>
      <c r="BF334" s="142">
        <f>IF(O334="snížená",K334,0)</f>
        <v>0</v>
      </c>
      <c r="BG334" s="142">
        <f>IF(O334="zákl. přenesená",K334,0)</f>
        <v>0</v>
      </c>
      <c r="BH334" s="142">
        <f>IF(O334="sníž. přenesená",K334,0)</f>
        <v>0</v>
      </c>
      <c r="BI334" s="142">
        <f>IF(O334="nulová",K334,0)</f>
        <v>0</v>
      </c>
      <c r="BJ334" s="17" t="s">
        <v>171</v>
      </c>
      <c r="BK334" s="142">
        <f>ROUND(P334*H334,2)</f>
        <v>0</v>
      </c>
      <c r="BL334" s="17" t="s">
        <v>313</v>
      </c>
      <c r="BM334" s="141" t="s">
        <v>3215</v>
      </c>
    </row>
    <row r="335" spans="2:47" s="1" customFormat="1" ht="11.25">
      <c r="B335" s="32"/>
      <c r="D335" s="143" t="s">
        <v>173</v>
      </c>
      <c r="F335" s="144" t="s">
        <v>3216</v>
      </c>
      <c r="I335" s="145"/>
      <c r="J335" s="145"/>
      <c r="M335" s="32"/>
      <c r="N335" s="146"/>
      <c r="X335" s="53"/>
      <c r="AT335" s="17" t="s">
        <v>173</v>
      </c>
      <c r="AU335" s="17" t="s">
        <v>171</v>
      </c>
    </row>
    <row r="336" spans="2:51" s="12" customFormat="1" ht="11.25">
      <c r="B336" s="150"/>
      <c r="D336" s="151" t="s">
        <v>217</v>
      </c>
      <c r="E336" s="152" t="s">
        <v>22</v>
      </c>
      <c r="F336" s="153" t="s">
        <v>2967</v>
      </c>
      <c r="H336" s="152" t="s">
        <v>22</v>
      </c>
      <c r="I336" s="154"/>
      <c r="J336" s="154"/>
      <c r="M336" s="150"/>
      <c r="N336" s="155"/>
      <c r="X336" s="156"/>
      <c r="AT336" s="152" t="s">
        <v>217</v>
      </c>
      <c r="AU336" s="152" t="s">
        <v>171</v>
      </c>
      <c r="AV336" s="12" t="s">
        <v>85</v>
      </c>
      <c r="AW336" s="12" t="s">
        <v>5</v>
      </c>
      <c r="AX336" s="12" t="s">
        <v>78</v>
      </c>
      <c r="AY336" s="152" t="s">
        <v>163</v>
      </c>
    </row>
    <row r="337" spans="2:51" s="13" customFormat="1" ht="11.25">
      <c r="B337" s="157"/>
      <c r="D337" s="151" t="s">
        <v>217</v>
      </c>
      <c r="E337" s="158" t="s">
        <v>22</v>
      </c>
      <c r="F337" s="159" t="s">
        <v>3217</v>
      </c>
      <c r="H337" s="160">
        <v>0.81</v>
      </c>
      <c r="I337" s="161"/>
      <c r="J337" s="161"/>
      <c r="M337" s="157"/>
      <c r="N337" s="162"/>
      <c r="X337" s="163"/>
      <c r="AT337" s="158" t="s">
        <v>217</v>
      </c>
      <c r="AU337" s="158" t="s">
        <v>171</v>
      </c>
      <c r="AV337" s="13" t="s">
        <v>171</v>
      </c>
      <c r="AW337" s="13" t="s">
        <v>5</v>
      </c>
      <c r="AX337" s="13" t="s">
        <v>78</v>
      </c>
      <c r="AY337" s="158" t="s">
        <v>163</v>
      </c>
    </row>
    <row r="338" spans="2:51" s="14" customFormat="1" ht="11.25">
      <c r="B338" s="164"/>
      <c r="D338" s="151" t="s">
        <v>217</v>
      </c>
      <c r="E338" s="165" t="s">
        <v>22</v>
      </c>
      <c r="F338" s="166" t="s">
        <v>220</v>
      </c>
      <c r="H338" s="167">
        <v>0.81</v>
      </c>
      <c r="I338" s="168"/>
      <c r="J338" s="168"/>
      <c r="M338" s="164"/>
      <c r="N338" s="169"/>
      <c r="X338" s="170"/>
      <c r="AT338" s="165" t="s">
        <v>217</v>
      </c>
      <c r="AU338" s="165" t="s">
        <v>171</v>
      </c>
      <c r="AV338" s="14" t="s">
        <v>189</v>
      </c>
      <c r="AW338" s="14" t="s">
        <v>5</v>
      </c>
      <c r="AX338" s="14" t="s">
        <v>85</v>
      </c>
      <c r="AY338" s="165" t="s">
        <v>163</v>
      </c>
    </row>
    <row r="339" spans="2:65" s="1" customFormat="1" ht="24.2" customHeight="1">
      <c r="B339" s="32"/>
      <c r="C339" s="181" t="s">
        <v>234</v>
      </c>
      <c r="D339" s="181" t="s">
        <v>770</v>
      </c>
      <c r="E339" s="182" t="s">
        <v>3218</v>
      </c>
      <c r="F339" s="183" t="s">
        <v>3219</v>
      </c>
      <c r="G339" s="184" t="s">
        <v>214</v>
      </c>
      <c r="H339" s="185">
        <v>5.576</v>
      </c>
      <c r="I339" s="186"/>
      <c r="J339" s="187"/>
      <c r="K339" s="188">
        <f>ROUND(P339*H339,2)</f>
        <v>0</v>
      </c>
      <c r="L339" s="183" t="s">
        <v>169</v>
      </c>
      <c r="M339" s="189"/>
      <c r="N339" s="190" t="s">
        <v>22</v>
      </c>
      <c r="O339" s="137" t="s">
        <v>48</v>
      </c>
      <c r="P339" s="138">
        <f>I339+J339</f>
        <v>0</v>
      </c>
      <c r="Q339" s="138">
        <f>ROUND(I339*H339,2)</f>
        <v>0</v>
      </c>
      <c r="R339" s="138">
        <f>ROUND(J339*H339,2)</f>
        <v>0</v>
      </c>
      <c r="T339" s="139">
        <f>S339*H339</f>
        <v>0</v>
      </c>
      <c r="U339" s="139">
        <v>0.0126</v>
      </c>
      <c r="V339" s="139">
        <f>U339*H339</f>
        <v>0.07025759999999999</v>
      </c>
      <c r="W339" s="139">
        <v>0</v>
      </c>
      <c r="X339" s="140">
        <f>W339*H339</f>
        <v>0</v>
      </c>
      <c r="AR339" s="141" t="s">
        <v>440</v>
      </c>
      <c r="AT339" s="141" t="s">
        <v>770</v>
      </c>
      <c r="AU339" s="141" t="s">
        <v>171</v>
      </c>
      <c r="AY339" s="17" t="s">
        <v>163</v>
      </c>
      <c r="BE339" s="142">
        <f>IF(O339="základní",K339,0)</f>
        <v>0</v>
      </c>
      <c r="BF339" s="142">
        <f>IF(O339="snížená",K339,0)</f>
        <v>0</v>
      </c>
      <c r="BG339" s="142">
        <f>IF(O339="zákl. přenesená",K339,0)</f>
        <v>0</v>
      </c>
      <c r="BH339" s="142">
        <f>IF(O339="sníž. přenesená",K339,0)</f>
        <v>0</v>
      </c>
      <c r="BI339" s="142">
        <f>IF(O339="nulová",K339,0)</f>
        <v>0</v>
      </c>
      <c r="BJ339" s="17" t="s">
        <v>171</v>
      </c>
      <c r="BK339" s="142">
        <f>ROUND(P339*H339,2)</f>
        <v>0</v>
      </c>
      <c r="BL339" s="17" t="s">
        <v>313</v>
      </c>
      <c r="BM339" s="141" t="s">
        <v>3220</v>
      </c>
    </row>
    <row r="340" spans="2:51" s="12" customFormat="1" ht="11.25">
      <c r="B340" s="150"/>
      <c r="D340" s="151" t="s">
        <v>217</v>
      </c>
      <c r="E340" s="152" t="s">
        <v>22</v>
      </c>
      <c r="F340" s="153" t="s">
        <v>3221</v>
      </c>
      <c r="H340" s="152" t="s">
        <v>22</v>
      </c>
      <c r="I340" s="154"/>
      <c r="J340" s="154"/>
      <c r="M340" s="150"/>
      <c r="N340" s="155"/>
      <c r="X340" s="156"/>
      <c r="AT340" s="152" t="s">
        <v>217</v>
      </c>
      <c r="AU340" s="152" t="s">
        <v>171</v>
      </c>
      <c r="AV340" s="12" t="s">
        <v>85</v>
      </c>
      <c r="AW340" s="12" t="s">
        <v>5</v>
      </c>
      <c r="AX340" s="12" t="s">
        <v>78</v>
      </c>
      <c r="AY340" s="152" t="s">
        <v>163</v>
      </c>
    </row>
    <row r="341" spans="2:51" s="13" customFormat="1" ht="11.25">
      <c r="B341" s="157"/>
      <c r="D341" s="151" t="s">
        <v>217</v>
      </c>
      <c r="E341" s="158" t="s">
        <v>22</v>
      </c>
      <c r="F341" s="159" t="s">
        <v>3222</v>
      </c>
      <c r="H341" s="160">
        <v>33.711</v>
      </c>
      <c r="I341" s="161"/>
      <c r="J341" s="161"/>
      <c r="M341" s="157"/>
      <c r="N341" s="162"/>
      <c r="X341" s="163"/>
      <c r="AT341" s="158" t="s">
        <v>217</v>
      </c>
      <c r="AU341" s="158" t="s">
        <v>171</v>
      </c>
      <c r="AV341" s="13" t="s">
        <v>171</v>
      </c>
      <c r="AW341" s="13" t="s">
        <v>5</v>
      </c>
      <c r="AX341" s="13" t="s">
        <v>78</v>
      </c>
      <c r="AY341" s="158" t="s">
        <v>163</v>
      </c>
    </row>
    <row r="342" spans="2:51" s="12" customFormat="1" ht="11.25">
      <c r="B342" s="150"/>
      <c r="D342" s="151" t="s">
        <v>217</v>
      </c>
      <c r="E342" s="152" t="s">
        <v>22</v>
      </c>
      <c r="F342" s="153" t="s">
        <v>1187</v>
      </c>
      <c r="H342" s="152" t="s">
        <v>22</v>
      </c>
      <c r="I342" s="154"/>
      <c r="J342" s="154"/>
      <c r="M342" s="150"/>
      <c r="N342" s="155"/>
      <c r="X342" s="156"/>
      <c r="AT342" s="152" t="s">
        <v>217</v>
      </c>
      <c r="AU342" s="152" t="s">
        <v>171</v>
      </c>
      <c r="AV342" s="12" t="s">
        <v>85</v>
      </c>
      <c r="AW342" s="12" t="s">
        <v>5</v>
      </c>
      <c r="AX342" s="12" t="s">
        <v>78</v>
      </c>
      <c r="AY342" s="152" t="s">
        <v>163</v>
      </c>
    </row>
    <row r="343" spans="2:51" s="13" customFormat="1" ht="11.25">
      <c r="B343" s="157"/>
      <c r="D343" s="151" t="s">
        <v>217</v>
      </c>
      <c r="E343" s="158" t="s">
        <v>22</v>
      </c>
      <c r="F343" s="159" t="s">
        <v>3223</v>
      </c>
      <c r="H343" s="160">
        <v>0.085</v>
      </c>
      <c r="I343" s="161"/>
      <c r="J343" s="161"/>
      <c r="M343" s="157"/>
      <c r="N343" s="162"/>
      <c r="X343" s="163"/>
      <c r="AT343" s="158" t="s">
        <v>217</v>
      </c>
      <c r="AU343" s="158" t="s">
        <v>171</v>
      </c>
      <c r="AV343" s="13" t="s">
        <v>171</v>
      </c>
      <c r="AW343" s="13" t="s">
        <v>5</v>
      </c>
      <c r="AX343" s="13" t="s">
        <v>78</v>
      </c>
      <c r="AY343" s="158" t="s">
        <v>163</v>
      </c>
    </row>
    <row r="344" spans="2:51" s="14" customFormat="1" ht="11.25">
      <c r="B344" s="164"/>
      <c r="D344" s="151" t="s">
        <v>217</v>
      </c>
      <c r="E344" s="165" t="s">
        <v>22</v>
      </c>
      <c r="F344" s="166" t="s">
        <v>220</v>
      </c>
      <c r="H344" s="167">
        <v>33.796</v>
      </c>
      <c r="I344" s="168"/>
      <c r="J344" s="168"/>
      <c r="M344" s="164"/>
      <c r="N344" s="169"/>
      <c r="X344" s="170"/>
      <c r="AT344" s="165" t="s">
        <v>217</v>
      </c>
      <c r="AU344" s="165" t="s">
        <v>171</v>
      </c>
      <c r="AV344" s="14" t="s">
        <v>189</v>
      </c>
      <c r="AW344" s="14" t="s">
        <v>5</v>
      </c>
      <c r="AX344" s="14" t="s">
        <v>85</v>
      </c>
      <c r="AY344" s="165" t="s">
        <v>163</v>
      </c>
    </row>
    <row r="345" spans="2:51" s="13" customFormat="1" ht="11.25">
      <c r="B345" s="157"/>
      <c r="D345" s="151" t="s">
        <v>217</v>
      </c>
      <c r="F345" s="159" t="s">
        <v>3224</v>
      </c>
      <c r="H345" s="160">
        <v>5.576</v>
      </c>
      <c r="I345" s="161"/>
      <c r="J345" s="161"/>
      <c r="M345" s="157"/>
      <c r="N345" s="162"/>
      <c r="X345" s="163"/>
      <c r="AT345" s="158" t="s">
        <v>217</v>
      </c>
      <c r="AU345" s="158" t="s">
        <v>171</v>
      </c>
      <c r="AV345" s="13" t="s">
        <v>171</v>
      </c>
      <c r="AW345" s="13" t="s">
        <v>4</v>
      </c>
      <c r="AX345" s="13" t="s">
        <v>85</v>
      </c>
      <c r="AY345" s="158" t="s">
        <v>163</v>
      </c>
    </row>
    <row r="346" spans="2:65" s="1" customFormat="1" ht="49.15" customHeight="1">
      <c r="B346" s="32"/>
      <c r="C346" s="129" t="s">
        <v>645</v>
      </c>
      <c r="D346" s="129" t="s">
        <v>166</v>
      </c>
      <c r="E346" s="130" t="s">
        <v>3225</v>
      </c>
      <c r="F346" s="131" t="s">
        <v>3226</v>
      </c>
      <c r="G346" s="132" t="s">
        <v>403</v>
      </c>
      <c r="H346" s="133">
        <v>0.277</v>
      </c>
      <c r="I346" s="134"/>
      <c r="J346" s="134"/>
      <c r="K346" s="135">
        <f>ROUND(P346*H346,2)</f>
        <v>0</v>
      </c>
      <c r="L346" s="131" t="s">
        <v>169</v>
      </c>
      <c r="M346" s="32"/>
      <c r="N346" s="136" t="s">
        <v>22</v>
      </c>
      <c r="O346" s="137" t="s">
        <v>48</v>
      </c>
      <c r="P346" s="138">
        <f>I346+J346</f>
        <v>0</v>
      </c>
      <c r="Q346" s="138">
        <f>ROUND(I346*H346,2)</f>
        <v>0</v>
      </c>
      <c r="R346" s="138">
        <f>ROUND(J346*H346,2)</f>
        <v>0</v>
      </c>
      <c r="T346" s="139">
        <f>S346*H346</f>
        <v>0</v>
      </c>
      <c r="U346" s="139">
        <v>0</v>
      </c>
      <c r="V346" s="139">
        <f>U346*H346</f>
        <v>0</v>
      </c>
      <c r="W346" s="139">
        <v>0</v>
      </c>
      <c r="X346" s="140">
        <f>W346*H346</f>
        <v>0</v>
      </c>
      <c r="AR346" s="141" t="s">
        <v>313</v>
      </c>
      <c r="AT346" s="141" t="s">
        <v>166</v>
      </c>
      <c r="AU346" s="141" t="s">
        <v>171</v>
      </c>
      <c r="AY346" s="17" t="s">
        <v>163</v>
      </c>
      <c r="BE346" s="142">
        <f>IF(O346="základní",K346,0)</f>
        <v>0</v>
      </c>
      <c r="BF346" s="142">
        <f>IF(O346="snížená",K346,0)</f>
        <v>0</v>
      </c>
      <c r="BG346" s="142">
        <f>IF(O346="zákl. přenesená",K346,0)</f>
        <v>0</v>
      </c>
      <c r="BH346" s="142">
        <f>IF(O346="sníž. přenesená",K346,0)</f>
        <v>0</v>
      </c>
      <c r="BI346" s="142">
        <f>IF(O346="nulová",K346,0)</f>
        <v>0</v>
      </c>
      <c r="BJ346" s="17" t="s">
        <v>171</v>
      </c>
      <c r="BK346" s="142">
        <f>ROUND(P346*H346,2)</f>
        <v>0</v>
      </c>
      <c r="BL346" s="17" t="s">
        <v>313</v>
      </c>
      <c r="BM346" s="141" t="s">
        <v>3227</v>
      </c>
    </row>
    <row r="347" spans="2:47" s="1" customFormat="1" ht="11.25">
      <c r="B347" s="32"/>
      <c r="D347" s="143" t="s">
        <v>173</v>
      </c>
      <c r="F347" s="144" t="s">
        <v>3228</v>
      </c>
      <c r="I347" s="145"/>
      <c r="J347" s="145"/>
      <c r="M347" s="32"/>
      <c r="N347" s="146"/>
      <c r="X347" s="53"/>
      <c r="AT347" s="17" t="s">
        <v>173</v>
      </c>
      <c r="AU347" s="17" t="s">
        <v>171</v>
      </c>
    </row>
    <row r="348" spans="2:63" s="11" customFormat="1" ht="22.9" customHeight="1">
      <c r="B348" s="116"/>
      <c r="D348" s="117" t="s">
        <v>77</v>
      </c>
      <c r="E348" s="127" t="s">
        <v>2175</v>
      </c>
      <c r="F348" s="127" t="s">
        <v>2176</v>
      </c>
      <c r="I348" s="119"/>
      <c r="J348" s="119"/>
      <c r="K348" s="128">
        <f>BK348</f>
        <v>0</v>
      </c>
      <c r="M348" s="116"/>
      <c r="N348" s="121"/>
      <c r="Q348" s="122">
        <f>SUM(Q349:Q361)</f>
        <v>0</v>
      </c>
      <c r="R348" s="122">
        <f>SUM(R349:R361)</f>
        <v>0</v>
      </c>
      <c r="T348" s="123">
        <f>SUM(T349:T361)</f>
        <v>0</v>
      </c>
      <c r="V348" s="123">
        <f>SUM(V349:V361)</f>
        <v>0.00036023999999999995</v>
      </c>
      <c r="X348" s="124">
        <f>SUM(X349:X361)</f>
        <v>0</v>
      </c>
      <c r="AR348" s="117" t="s">
        <v>171</v>
      </c>
      <c r="AT348" s="125" t="s">
        <v>77</v>
      </c>
      <c r="AU348" s="125" t="s">
        <v>85</v>
      </c>
      <c r="AY348" s="117" t="s">
        <v>163</v>
      </c>
      <c r="BK348" s="126">
        <f>SUM(BK349:BK361)</f>
        <v>0</v>
      </c>
    </row>
    <row r="349" spans="2:65" s="1" customFormat="1" ht="24.2" customHeight="1">
      <c r="B349" s="32"/>
      <c r="C349" s="129" t="s">
        <v>501</v>
      </c>
      <c r="D349" s="129" t="s">
        <v>166</v>
      </c>
      <c r="E349" s="130" t="s">
        <v>3229</v>
      </c>
      <c r="F349" s="131" t="s">
        <v>3230</v>
      </c>
      <c r="G349" s="132" t="s">
        <v>214</v>
      </c>
      <c r="H349" s="133">
        <v>0.948</v>
      </c>
      <c r="I349" s="134"/>
      <c r="J349" s="134"/>
      <c r="K349" s="135">
        <f>ROUND(P349*H349,2)</f>
        <v>0</v>
      </c>
      <c r="L349" s="131" t="s">
        <v>169</v>
      </c>
      <c r="M349" s="32"/>
      <c r="N349" s="136" t="s">
        <v>22</v>
      </c>
      <c r="O349" s="137" t="s">
        <v>48</v>
      </c>
      <c r="P349" s="138">
        <f>I349+J349</f>
        <v>0</v>
      </c>
      <c r="Q349" s="138">
        <f>ROUND(I349*H349,2)</f>
        <v>0</v>
      </c>
      <c r="R349" s="138">
        <f>ROUND(J349*H349,2)</f>
        <v>0</v>
      </c>
      <c r="T349" s="139">
        <f>S349*H349</f>
        <v>0</v>
      </c>
      <c r="U349" s="139">
        <v>0.00014</v>
      </c>
      <c r="V349" s="139">
        <f>U349*H349</f>
        <v>0.00013272</v>
      </c>
      <c r="W349" s="139">
        <v>0</v>
      </c>
      <c r="X349" s="140">
        <f>W349*H349</f>
        <v>0</v>
      </c>
      <c r="AR349" s="141" t="s">
        <v>313</v>
      </c>
      <c r="AT349" s="141" t="s">
        <v>166</v>
      </c>
      <c r="AU349" s="141" t="s">
        <v>171</v>
      </c>
      <c r="AY349" s="17" t="s">
        <v>163</v>
      </c>
      <c r="BE349" s="142">
        <f>IF(O349="základní",K349,0)</f>
        <v>0</v>
      </c>
      <c r="BF349" s="142">
        <f>IF(O349="snížená",K349,0)</f>
        <v>0</v>
      </c>
      <c r="BG349" s="142">
        <f>IF(O349="zákl. přenesená",K349,0)</f>
        <v>0</v>
      </c>
      <c r="BH349" s="142">
        <f>IF(O349="sníž. přenesená",K349,0)</f>
        <v>0</v>
      </c>
      <c r="BI349" s="142">
        <f>IF(O349="nulová",K349,0)</f>
        <v>0</v>
      </c>
      <c r="BJ349" s="17" t="s">
        <v>171</v>
      </c>
      <c r="BK349" s="142">
        <f>ROUND(P349*H349,2)</f>
        <v>0</v>
      </c>
      <c r="BL349" s="17" t="s">
        <v>313</v>
      </c>
      <c r="BM349" s="141" t="s">
        <v>3231</v>
      </c>
    </row>
    <row r="350" spans="2:47" s="1" customFormat="1" ht="11.25">
      <c r="B350" s="32"/>
      <c r="D350" s="143" t="s">
        <v>173</v>
      </c>
      <c r="F350" s="144" t="s">
        <v>3232</v>
      </c>
      <c r="I350" s="145"/>
      <c r="J350" s="145"/>
      <c r="M350" s="32"/>
      <c r="N350" s="146"/>
      <c r="X350" s="53"/>
      <c r="AT350" s="17" t="s">
        <v>173</v>
      </c>
      <c r="AU350" s="17" t="s">
        <v>171</v>
      </c>
    </row>
    <row r="351" spans="2:51" s="12" customFormat="1" ht="11.25">
      <c r="B351" s="150"/>
      <c r="D351" s="151" t="s">
        <v>217</v>
      </c>
      <c r="E351" s="152" t="s">
        <v>22</v>
      </c>
      <c r="F351" s="153" t="s">
        <v>3233</v>
      </c>
      <c r="H351" s="152" t="s">
        <v>22</v>
      </c>
      <c r="I351" s="154"/>
      <c r="J351" s="154"/>
      <c r="M351" s="150"/>
      <c r="N351" s="155"/>
      <c r="X351" s="156"/>
      <c r="AT351" s="152" t="s">
        <v>217</v>
      </c>
      <c r="AU351" s="152" t="s">
        <v>171</v>
      </c>
      <c r="AV351" s="12" t="s">
        <v>85</v>
      </c>
      <c r="AW351" s="12" t="s">
        <v>5</v>
      </c>
      <c r="AX351" s="12" t="s">
        <v>78</v>
      </c>
      <c r="AY351" s="152" t="s">
        <v>163</v>
      </c>
    </row>
    <row r="352" spans="2:51" s="13" customFormat="1" ht="11.25">
      <c r="B352" s="157"/>
      <c r="D352" s="151" t="s">
        <v>217</v>
      </c>
      <c r="E352" s="158" t="s">
        <v>22</v>
      </c>
      <c r="F352" s="159" t="s">
        <v>3234</v>
      </c>
      <c r="H352" s="160">
        <v>0.948</v>
      </c>
      <c r="I352" s="161"/>
      <c r="J352" s="161"/>
      <c r="M352" s="157"/>
      <c r="N352" s="162"/>
      <c r="X352" s="163"/>
      <c r="AT352" s="158" t="s">
        <v>217</v>
      </c>
      <c r="AU352" s="158" t="s">
        <v>171</v>
      </c>
      <c r="AV352" s="13" t="s">
        <v>171</v>
      </c>
      <c r="AW352" s="13" t="s">
        <v>5</v>
      </c>
      <c r="AX352" s="13" t="s">
        <v>78</v>
      </c>
      <c r="AY352" s="158" t="s">
        <v>163</v>
      </c>
    </row>
    <row r="353" spans="2:51" s="14" customFormat="1" ht="11.25">
      <c r="B353" s="164"/>
      <c r="D353" s="151" t="s">
        <v>217</v>
      </c>
      <c r="E353" s="165" t="s">
        <v>22</v>
      </c>
      <c r="F353" s="166" t="s">
        <v>220</v>
      </c>
      <c r="H353" s="167">
        <v>0.948</v>
      </c>
      <c r="I353" s="168"/>
      <c r="J353" s="168"/>
      <c r="M353" s="164"/>
      <c r="N353" s="169"/>
      <c r="X353" s="170"/>
      <c r="AT353" s="165" t="s">
        <v>217</v>
      </c>
      <c r="AU353" s="165" t="s">
        <v>171</v>
      </c>
      <c r="AV353" s="14" t="s">
        <v>189</v>
      </c>
      <c r="AW353" s="14" t="s">
        <v>5</v>
      </c>
      <c r="AX353" s="14" t="s">
        <v>85</v>
      </c>
      <c r="AY353" s="165" t="s">
        <v>163</v>
      </c>
    </row>
    <row r="354" spans="2:65" s="1" customFormat="1" ht="24.2" customHeight="1">
      <c r="B354" s="32"/>
      <c r="C354" s="129" t="s">
        <v>510</v>
      </c>
      <c r="D354" s="129" t="s">
        <v>166</v>
      </c>
      <c r="E354" s="130" t="s">
        <v>2196</v>
      </c>
      <c r="F354" s="131" t="s">
        <v>2197</v>
      </c>
      <c r="G354" s="132" t="s">
        <v>214</v>
      </c>
      <c r="H354" s="133">
        <v>0.948</v>
      </c>
      <c r="I354" s="134"/>
      <c r="J354" s="134"/>
      <c r="K354" s="135">
        <f>ROUND(P354*H354,2)</f>
        <v>0</v>
      </c>
      <c r="L354" s="131" t="s">
        <v>169</v>
      </c>
      <c r="M354" s="32"/>
      <c r="N354" s="136" t="s">
        <v>22</v>
      </c>
      <c r="O354" s="137" t="s">
        <v>48</v>
      </c>
      <c r="P354" s="138">
        <f>I354+J354</f>
        <v>0</v>
      </c>
      <c r="Q354" s="138">
        <f>ROUND(I354*H354,2)</f>
        <v>0</v>
      </c>
      <c r="R354" s="138">
        <f>ROUND(J354*H354,2)</f>
        <v>0</v>
      </c>
      <c r="T354" s="139">
        <f>S354*H354</f>
        <v>0</v>
      </c>
      <c r="U354" s="139">
        <v>0.00012</v>
      </c>
      <c r="V354" s="139">
        <f>U354*H354</f>
        <v>0.00011376</v>
      </c>
      <c r="W354" s="139">
        <v>0</v>
      </c>
      <c r="X354" s="140">
        <f>W354*H354</f>
        <v>0</v>
      </c>
      <c r="AR354" s="141" t="s">
        <v>313</v>
      </c>
      <c r="AT354" s="141" t="s">
        <v>166</v>
      </c>
      <c r="AU354" s="141" t="s">
        <v>171</v>
      </c>
      <c r="AY354" s="17" t="s">
        <v>163</v>
      </c>
      <c r="BE354" s="142">
        <f>IF(O354="základní",K354,0)</f>
        <v>0</v>
      </c>
      <c r="BF354" s="142">
        <f>IF(O354="snížená",K354,0)</f>
        <v>0</v>
      </c>
      <c r="BG354" s="142">
        <f>IF(O354="zákl. přenesená",K354,0)</f>
        <v>0</v>
      </c>
      <c r="BH354" s="142">
        <f>IF(O354="sníž. přenesená",K354,0)</f>
        <v>0</v>
      </c>
      <c r="BI354" s="142">
        <f>IF(O354="nulová",K354,0)</f>
        <v>0</v>
      </c>
      <c r="BJ354" s="17" t="s">
        <v>171</v>
      </c>
      <c r="BK354" s="142">
        <f>ROUND(P354*H354,2)</f>
        <v>0</v>
      </c>
      <c r="BL354" s="17" t="s">
        <v>313</v>
      </c>
      <c r="BM354" s="141" t="s">
        <v>3235</v>
      </c>
    </row>
    <row r="355" spans="2:47" s="1" customFormat="1" ht="11.25">
      <c r="B355" s="32"/>
      <c r="D355" s="143" t="s">
        <v>173</v>
      </c>
      <c r="F355" s="144" t="s">
        <v>2199</v>
      </c>
      <c r="I355" s="145"/>
      <c r="J355" s="145"/>
      <c r="M355" s="32"/>
      <c r="N355" s="146"/>
      <c r="X355" s="53"/>
      <c r="AT355" s="17" t="s">
        <v>173</v>
      </c>
      <c r="AU355" s="17" t="s">
        <v>171</v>
      </c>
    </row>
    <row r="356" spans="2:51" s="13" customFormat="1" ht="11.25">
      <c r="B356" s="157"/>
      <c r="D356" s="151" t="s">
        <v>217</v>
      </c>
      <c r="E356" s="158" t="s">
        <v>22</v>
      </c>
      <c r="F356" s="159" t="s">
        <v>3234</v>
      </c>
      <c r="H356" s="160">
        <v>0.948</v>
      </c>
      <c r="I356" s="161"/>
      <c r="J356" s="161"/>
      <c r="M356" s="157"/>
      <c r="N356" s="162"/>
      <c r="X356" s="163"/>
      <c r="AT356" s="158" t="s">
        <v>217</v>
      </c>
      <c r="AU356" s="158" t="s">
        <v>171</v>
      </c>
      <c r="AV356" s="13" t="s">
        <v>171</v>
      </c>
      <c r="AW356" s="13" t="s">
        <v>5</v>
      </c>
      <c r="AX356" s="13" t="s">
        <v>78</v>
      </c>
      <c r="AY356" s="158" t="s">
        <v>163</v>
      </c>
    </row>
    <row r="357" spans="2:51" s="14" customFormat="1" ht="11.25">
      <c r="B357" s="164"/>
      <c r="D357" s="151" t="s">
        <v>217</v>
      </c>
      <c r="E357" s="165" t="s">
        <v>22</v>
      </c>
      <c r="F357" s="166" t="s">
        <v>220</v>
      </c>
      <c r="H357" s="167">
        <v>0.948</v>
      </c>
      <c r="I357" s="168"/>
      <c r="J357" s="168"/>
      <c r="M357" s="164"/>
      <c r="N357" s="169"/>
      <c r="X357" s="170"/>
      <c r="AT357" s="165" t="s">
        <v>217</v>
      </c>
      <c r="AU357" s="165" t="s">
        <v>171</v>
      </c>
      <c r="AV357" s="14" t="s">
        <v>189</v>
      </c>
      <c r="AW357" s="14" t="s">
        <v>5</v>
      </c>
      <c r="AX357" s="14" t="s">
        <v>85</v>
      </c>
      <c r="AY357" s="165" t="s">
        <v>163</v>
      </c>
    </row>
    <row r="358" spans="2:65" s="1" customFormat="1" ht="24.2" customHeight="1">
      <c r="B358" s="32"/>
      <c r="C358" s="129" t="s">
        <v>517</v>
      </c>
      <c r="D358" s="129" t="s">
        <v>166</v>
      </c>
      <c r="E358" s="130" t="s">
        <v>2203</v>
      </c>
      <c r="F358" s="131" t="s">
        <v>2204</v>
      </c>
      <c r="G358" s="132" t="s">
        <v>214</v>
      </c>
      <c r="H358" s="133">
        <v>0.948</v>
      </c>
      <c r="I358" s="134"/>
      <c r="J358" s="134"/>
      <c r="K358" s="135">
        <f>ROUND(P358*H358,2)</f>
        <v>0</v>
      </c>
      <c r="L358" s="131" t="s">
        <v>169</v>
      </c>
      <c r="M358" s="32"/>
      <c r="N358" s="136" t="s">
        <v>22</v>
      </c>
      <c r="O358" s="137" t="s">
        <v>48</v>
      </c>
      <c r="P358" s="138">
        <f>I358+J358</f>
        <v>0</v>
      </c>
      <c r="Q358" s="138">
        <f>ROUND(I358*H358,2)</f>
        <v>0</v>
      </c>
      <c r="R358" s="138">
        <f>ROUND(J358*H358,2)</f>
        <v>0</v>
      </c>
      <c r="T358" s="139">
        <f>S358*H358</f>
        <v>0</v>
      </c>
      <c r="U358" s="139">
        <v>0.00012</v>
      </c>
      <c r="V358" s="139">
        <f>U358*H358</f>
        <v>0.00011376</v>
      </c>
      <c r="W358" s="139">
        <v>0</v>
      </c>
      <c r="X358" s="140">
        <f>W358*H358</f>
        <v>0</v>
      </c>
      <c r="AR358" s="141" t="s">
        <v>313</v>
      </c>
      <c r="AT358" s="141" t="s">
        <v>166</v>
      </c>
      <c r="AU358" s="141" t="s">
        <v>171</v>
      </c>
      <c r="AY358" s="17" t="s">
        <v>163</v>
      </c>
      <c r="BE358" s="142">
        <f>IF(O358="základní",K358,0)</f>
        <v>0</v>
      </c>
      <c r="BF358" s="142">
        <f>IF(O358="snížená",K358,0)</f>
        <v>0</v>
      </c>
      <c r="BG358" s="142">
        <f>IF(O358="zákl. přenesená",K358,0)</f>
        <v>0</v>
      </c>
      <c r="BH358" s="142">
        <f>IF(O358="sníž. přenesená",K358,0)</f>
        <v>0</v>
      </c>
      <c r="BI358" s="142">
        <f>IF(O358="nulová",K358,0)</f>
        <v>0</v>
      </c>
      <c r="BJ358" s="17" t="s">
        <v>171</v>
      </c>
      <c r="BK358" s="142">
        <f>ROUND(P358*H358,2)</f>
        <v>0</v>
      </c>
      <c r="BL358" s="17" t="s">
        <v>313</v>
      </c>
      <c r="BM358" s="141" t="s">
        <v>3236</v>
      </c>
    </row>
    <row r="359" spans="2:47" s="1" customFormat="1" ht="11.25">
      <c r="B359" s="32"/>
      <c r="D359" s="143" t="s">
        <v>173</v>
      </c>
      <c r="F359" s="144" t="s">
        <v>2206</v>
      </c>
      <c r="I359" s="145"/>
      <c r="J359" s="145"/>
      <c r="M359" s="32"/>
      <c r="N359" s="146"/>
      <c r="X359" s="53"/>
      <c r="AT359" s="17" t="s">
        <v>173</v>
      </c>
      <c r="AU359" s="17" t="s">
        <v>171</v>
      </c>
    </row>
    <row r="360" spans="2:51" s="13" customFormat="1" ht="11.25">
      <c r="B360" s="157"/>
      <c r="D360" s="151" t="s">
        <v>217</v>
      </c>
      <c r="E360" s="158" t="s">
        <v>22</v>
      </c>
      <c r="F360" s="159" t="s">
        <v>3234</v>
      </c>
      <c r="H360" s="160">
        <v>0.948</v>
      </c>
      <c r="I360" s="161"/>
      <c r="J360" s="161"/>
      <c r="M360" s="157"/>
      <c r="N360" s="162"/>
      <c r="X360" s="163"/>
      <c r="AT360" s="158" t="s">
        <v>217</v>
      </c>
      <c r="AU360" s="158" t="s">
        <v>171</v>
      </c>
      <c r="AV360" s="13" t="s">
        <v>171</v>
      </c>
      <c r="AW360" s="13" t="s">
        <v>5</v>
      </c>
      <c r="AX360" s="13" t="s">
        <v>78</v>
      </c>
      <c r="AY360" s="158" t="s">
        <v>163</v>
      </c>
    </row>
    <row r="361" spans="2:51" s="14" customFormat="1" ht="11.25">
      <c r="B361" s="164"/>
      <c r="D361" s="151" t="s">
        <v>217</v>
      </c>
      <c r="E361" s="165" t="s">
        <v>22</v>
      </c>
      <c r="F361" s="166" t="s">
        <v>220</v>
      </c>
      <c r="H361" s="167">
        <v>0.948</v>
      </c>
      <c r="I361" s="168"/>
      <c r="J361" s="168"/>
      <c r="M361" s="164"/>
      <c r="N361" s="169"/>
      <c r="X361" s="170"/>
      <c r="AT361" s="165" t="s">
        <v>217</v>
      </c>
      <c r="AU361" s="165" t="s">
        <v>171</v>
      </c>
      <c r="AV361" s="14" t="s">
        <v>189</v>
      </c>
      <c r="AW361" s="14" t="s">
        <v>5</v>
      </c>
      <c r="AX361" s="14" t="s">
        <v>85</v>
      </c>
      <c r="AY361" s="165" t="s">
        <v>163</v>
      </c>
    </row>
    <row r="362" spans="2:63" s="11" customFormat="1" ht="22.9" customHeight="1">
      <c r="B362" s="116"/>
      <c r="D362" s="117" t="s">
        <v>77</v>
      </c>
      <c r="E362" s="127" t="s">
        <v>2235</v>
      </c>
      <c r="F362" s="127" t="s">
        <v>2236</v>
      </c>
      <c r="I362" s="119"/>
      <c r="J362" s="119"/>
      <c r="K362" s="128">
        <f>BK362</f>
        <v>0</v>
      </c>
      <c r="M362" s="116"/>
      <c r="N362" s="121"/>
      <c r="Q362" s="122">
        <f>SUM(Q363:Q383)</f>
        <v>0</v>
      </c>
      <c r="R362" s="122">
        <f>SUM(R363:R383)</f>
        <v>0</v>
      </c>
      <c r="T362" s="123">
        <f>SUM(T363:T383)</f>
        <v>0</v>
      </c>
      <c r="V362" s="123">
        <f>SUM(V363:V383)</f>
        <v>0.04901323</v>
      </c>
      <c r="X362" s="124">
        <f>SUM(X363:X383)</f>
        <v>0</v>
      </c>
      <c r="AR362" s="117" t="s">
        <v>171</v>
      </c>
      <c r="AT362" s="125" t="s">
        <v>77</v>
      </c>
      <c r="AU362" s="125" t="s">
        <v>85</v>
      </c>
      <c r="AY362" s="117" t="s">
        <v>163</v>
      </c>
      <c r="BK362" s="126">
        <f>SUM(BK363:BK383)</f>
        <v>0</v>
      </c>
    </row>
    <row r="363" spans="2:65" s="1" customFormat="1" ht="33" customHeight="1">
      <c r="B363" s="32"/>
      <c r="C363" s="129" t="s">
        <v>525</v>
      </c>
      <c r="D363" s="129" t="s">
        <v>166</v>
      </c>
      <c r="E363" s="130" t="s">
        <v>2238</v>
      </c>
      <c r="F363" s="131" t="s">
        <v>2239</v>
      </c>
      <c r="G363" s="132" t="s">
        <v>214</v>
      </c>
      <c r="H363" s="133">
        <v>100.027</v>
      </c>
      <c r="I363" s="134"/>
      <c r="J363" s="134"/>
      <c r="K363" s="135">
        <f>ROUND(P363*H363,2)</f>
        <v>0</v>
      </c>
      <c r="L363" s="131" t="s">
        <v>169</v>
      </c>
      <c r="M363" s="32"/>
      <c r="N363" s="136" t="s">
        <v>22</v>
      </c>
      <c r="O363" s="137" t="s">
        <v>48</v>
      </c>
      <c r="P363" s="138">
        <f>I363+J363</f>
        <v>0</v>
      </c>
      <c r="Q363" s="138">
        <f>ROUND(I363*H363,2)</f>
        <v>0</v>
      </c>
      <c r="R363" s="138">
        <f>ROUND(J363*H363,2)</f>
        <v>0</v>
      </c>
      <c r="T363" s="139">
        <f>S363*H363</f>
        <v>0</v>
      </c>
      <c r="U363" s="139">
        <v>0.0002</v>
      </c>
      <c r="V363" s="139">
        <f>U363*H363</f>
        <v>0.0200054</v>
      </c>
      <c r="W363" s="139">
        <v>0</v>
      </c>
      <c r="X363" s="140">
        <f>W363*H363</f>
        <v>0</v>
      </c>
      <c r="AR363" s="141" t="s">
        <v>313</v>
      </c>
      <c r="AT363" s="141" t="s">
        <v>166</v>
      </c>
      <c r="AU363" s="141" t="s">
        <v>171</v>
      </c>
      <c r="AY363" s="17" t="s">
        <v>163</v>
      </c>
      <c r="BE363" s="142">
        <f>IF(O363="základní",K363,0)</f>
        <v>0</v>
      </c>
      <c r="BF363" s="142">
        <f>IF(O363="snížená",K363,0)</f>
        <v>0</v>
      </c>
      <c r="BG363" s="142">
        <f>IF(O363="zákl. přenesená",K363,0)</f>
        <v>0</v>
      </c>
      <c r="BH363" s="142">
        <f>IF(O363="sníž. přenesená",K363,0)</f>
        <v>0</v>
      </c>
      <c r="BI363" s="142">
        <f>IF(O363="nulová",K363,0)</f>
        <v>0</v>
      </c>
      <c r="BJ363" s="17" t="s">
        <v>171</v>
      </c>
      <c r="BK363" s="142">
        <f>ROUND(P363*H363,2)</f>
        <v>0</v>
      </c>
      <c r="BL363" s="17" t="s">
        <v>313</v>
      </c>
      <c r="BM363" s="141" t="s">
        <v>3237</v>
      </c>
    </row>
    <row r="364" spans="2:47" s="1" customFormat="1" ht="11.25">
      <c r="B364" s="32"/>
      <c r="D364" s="143" t="s">
        <v>173</v>
      </c>
      <c r="F364" s="144" t="s">
        <v>2241</v>
      </c>
      <c r="I364" s="145"/>
      <c r="J364" s="145"/>
      <c r="M364" s="32"/>
      <c r="N364" s="146"/>
      <c r="X364" s="53"/>
      <c r="AT364" s="17" t="s">
        <v>173</v>
      </c>
      <c r="AU364" s="17" t="s">
        <v>171</v>
      </c>
    </row>
    <row r="365" spans="2:51" s="12" customFormat="1" ht="11.25">
      <c r="B365" s="150"/>
      <c r="D365" s="151" t="s">
        <v>217</v>
      </c>
      <c r="E365" s="152" t="s">
        <v>22</v>
      </c>
      <c r="F365" s="153" t="s">
        <v>2967</v>
      </c>
      <c r="H365" s="152" t="s">
        <v>22</v>
      </c>
      <c r="I365" s="154"/>
      <c r="J365" s="154"/>
      <c r="M365" s="150"/>
      <c r="N365" s="155"/>
      <c r="X365" s="156"/>
      <c r="AT365" s="152" t="s">
        <v>217</v>
      </c>
      <c r="AU365" s="152" t="s">
        <v>171</v>
      </c>
      <c r="AV365" s="12" t="s">
        <v>85</v>
      </c>
      <c r="AW365" s="12" t="s">
        <v>5</v>
      </c>
      <c r="AX365" s="12" t="s">
        <v>78</v>
      </c>
      <c r="AY365" s="152" t="s">
        <v>163</v>
      </c>
    </row>
    <row r="366" spans="2:51" s="13" customFormat="1" ht="11.25">
      <c r="B366" s="157"/>
      <c r="D366" s="151" t="s">
        <v>217</v>
      </c>
      <c r="E366" s="158" t="s">
        <v>22</v>
      </c>
      <c r="F366" s="159" t="s">
        <v>3238</v>
      </c>
      <c r="H366" s="160">
        <v>23.529</v>
      </c>
      <c r="I366" s="161"/>
      <c r="J366" s="161"/>
      <c r="M366" s="157"/>
      <c r="N366" s="162"/>
      <c r="X366" s="163"/>
      <c r="AT366" s="158" t="s">
        <v>217</v>
      </c>
      <c r="AU366" s="158" t="s">
        <v>171</v>
      </c>
      <c r="AV366" s="13" t="s">
        <v>171</v>
      </c>
      <c r="AW366" s="13" t="s">
        <v>5</v>
      </c>
      <c r="AX366" s="13" t="s">
        <v>78</v>
      </c>
      <c r="AY366" s="158" t="s">
        <v>163</v>
      </c>
    </row>
    <row r="367" spans="2:51" s="13" customFormat="1" ht="11.25">
      <c r="B367" s="157"/>
      <c r="D367" s="151" t="s">
        <v>217</v>
      </c>
      <c r="E367" s="158" t="s">
        <v>22</v>
      </c>
      <c r="F367" s="159" t="s">
        <v>3239</v>
      </c>
      <c r="H367" s="160">
        <v>0.167</v>
      </c>
      <c r="I367" s="161"/>
      <c r="J367" s="161"/>
      <c r="M367" s="157"/>
      <c r="N367" s="162"/>
      <c r="X367" s="163"/>
      <c r="AT367" s="158" t="s">
        <v>217</v>
      </c>
      <c r="AU367" s="158" t="s">
        <v>171</v>
      </c>
      <c r="AV367" s="13" t="s">
        <v>171</v>
      </c>
      <c r="AW367" s="13" t="s">
        <v>5</v>
      </c>
      <c r="AX367" s="13" t="s">
        <v>78</v>
      </c>
      <c r="AY367" s="158" t="s">
        <v>163</v>
      </c>
    </row>
    <row r="368" spans="2:51" s="12" customFormat="1" ht="11.25">
      <c r="B368" s="150"/>
      <c r="D368" s="151" t="s">
        <v>217</v>
      </c>
      <c r="E368" s="152" t="s">
        <v>22</v>
      </c>
      <c r="F368" s="153" t="s">
        <v>3240</v>
      </c>
      <c r="H368" s="152" t="s">
        <v>22</v>
      </c>
      <c r="I368" s="154"/>
      <c r="J368" s="154"/>
      <c r="M368" s="150"/>
      <c r="N368" s="155"/>
      <c r="X368" s="156"/>
      <c r="AT368" s="152" t="s">
        <v>217</v>
      </c>
      <c r="AU368" s="152" t="s">
        <v>171</v>
      </c>
      <c r="AV368" s="12" t="s">
        <v>85</v>
      </c>
      <c r="AW368" s="12" t="s">
        <v>5</v>
      </c>
      <c r="AX368" s="12" t="s">
        <v>78</v>
      </c>
      <c r="AY368" s="152" t="s">
        <v>163</v>
      </c>
    </row>
    <row r="369" spans="2:51" s="13" customFormat="1" ht="11.25">
      <c r="B369" s="157"/>
      <c r="D369" s="151" t="s">
        <v>217</v>
      </c>
      <c r="E369" s="158" t="s">
        <v>22</v>
      </c>
      <c r="F369" s="159" t="s">
        <v>3128</v>
      </c>
      <c r="H369" s="160">
        <v>18.08</v>
      </c>
      <c r="I369" s="161"/>
      <c r="J369" s="161"/>
      <c r="M369" s="157"/>
      <c r="N369" s="162"/>
      <c r="X369" s="163"/>
      <c r="AT369" s="158" t="s">
        <v>217</v>
      </c>
      <c r="AU369" s="158" t="s">
        <v>171</v>
      </c>
      <c r="AV369" s="13" t="s">
        <v>171</v>
      </c>
      <c r="AW369" s="13" t="s">
        <v>5</v>
      </c>
      <c r="AX369" s="13" t="s">
        <v>78</v>
      </c>
      <c r="AY369" s="158" t="s">
        <v>163</v>
      </c>
    </row>
    <row r="370" spans="2:51" s="12" customFormat="1" ht="11.25">
      <c r="B370" s="150"/>
      <c r="D370" s="151" t="s">
        <v>217</v>
      </c>
      <c r="E370" s="152" t="s">
        <v>22</v>
      </c>
      <c r="F370" s="153" t="s">
        <v>2970</v>
      </c>
      <c r="H370" s="152" t="s">
        <v>22</v>
      </c>
      <c r="I370" s="154"/>
      <c r="J370" s="154"/>
      <c r="M370" s="150"/>
      <c r="N370" s="155"/>
      <c r="X370" s="156"/>
      <c r="AT370" s="152" t="s">
        <v>217</v>
      </c>
      <c r="AU370" s="152" t="s">
        <v>171</v>
      </c>
      <c r="AV370" s="12" t="s">
        <v>85</v>
      </c>
      <c r="AW370" s="12" t="s">
        <v>5</v>
      </c>
      <c r="AX370" s="12" t="s">
        <v>78</v>
      </c>
      <c r="AY370" s="152" t="s">
        <v>163</v>
      </c>
    </row>
    <row r="371" spans="2:51" s="13" customFormat="1" ht="11.25">
      <c r="B371" s="157"/>
      <c r="D371" s="151" t="s">
        <v>217</v>
      </c>
      <c r="E371" s="158" t="s">
        <v>22</v>
      </c>
      <c r="F371" s="159" t="s">
        <v>3241</v>
      </c>
      <c r="H371" s="160">
        <v>42.666</v>
      </c>
      <c r="I371" s="161"/>
      <c r="J371" s="161"/>
      <c r="M371" s="157"/>
      <c r="N371" s="162"/>
      <c r="X371" s="163"/>
      <c r="AT371" s="158" t="s">
        <v>217</v>
      </c>
      <c r="AU371" s="158" t="s">
        <v>171</v>
      </c>
      <c r="AV371" s="13" t="s">
        <v>171</v>
      </c>
      <c r="AW371" s="13" t="s">
        <v>5</v>
      </c>
      <c r="AX371" s="13" t="s">
        <v>78</v>
      </c>
      <c r="AY371" s="158" t="s">
        <v>163</v>
      </c>
    </row>
    <row r="372" spans="2:51" s="13" customFormat="1" ht="11.25">
      <c r="B372" s="157"/>
      <c r="D372" s="151" t="s">
        <v>217</v>
      </c>
      <c r="E372" s="158" t="s">
        <v>22</v>
      </c>
      <c r="F372" s="159" t="s">
        <v>2949</v>
      </c>
      <c r="H372" s="160">
        <v>0.965</v>
      </c>
      <c r="I372" s="161"/>
      <c r="J372" s="161"/>
      <c r="M372" s="157"/>
      <c r="N372" s="162"/>
      <c r="X372" s="163"/>
      <c r="AT372" s="158" t="s">
        <v>217</v>
      </c>
      <c r="AU372" s="158" t="s">
        <v>171</v>
      </c>
      <c r="AV372" s="13" t="s">
        <v>171</v>
      </c>
      <c r="AW372" s="13" t="s">
        <v>5</v>
      </c>
      <c r="AX372" s="13" t="s">
        <v>78</v>
      </c>
      <c r="AY372" s="158" t="s">
        <v>163</v>
      </c>
    </row>
    <row r="373" spans="2:51" s="12" customFormat="1" ht="11.25">
      <c r="B373" s="150"/>
      <c r="D373" s="151" t="s">
        <v>217</v>
      </c>
      <c r="E373" s="152" t="s">
        <v>22</v>
      </c>
      <c r="F373" s="153" t="s">
        <v>3240</v>
      </c>
      <c r="H373" s="152" t="s">
        <v>22</v>
      </c>
      <c r="I373" s="154"/>
      <c r="J373" s="154"/>
      <c r="M373" s="150"/>
      <c r="N373" s="155"/>
      <c r="X373" s="156"/>
      <c r="AT373" s="152" t="s">
        <v>217</v>
      </c>
      <c r="AU373" s="152" t="s">
        <v>171</v>
      </c>
      <c r="AV373" s="12" t="s">
        <v>85</v>
      </c>
      <c r="AW373" s="12" t="s">
        <v>5</v>
      </c>
      <c r="AX373" s="12" t="s">
        <v>78</v>
      </c>
      <c r="AY373" s="152" t="s">
        <v>163</v>
      </c>
    </row>
    <row r="374" spans="2:51" s="13" customFormat="1" ht="11.25">
      <c r="B374" s="157"/>
      <c r="D374" s="151" t="s">
        <v>217</v>
      </c>
      <c r="E374" s="158" t="s">
        <v>22</v>
      </c>
      <c r="F374" s="159" t="s">
        <v>3123</v>
      </c>
      <c r="H374" s="160">
        <v>14.62</v>
      </c>
      <c r="I374" s="161"/>
      <c r="J374" s="161"/>
      <c r="M374" s="157"/>
      <c r="N374" s="162"/>
      <c r="X374" s="163"/>
      <c r="AT374" s="158" t="s">
        <v>217</v>
      </c>
      <c r="AU374" s="158" t="s">
        <v>171</v>
      </c>
      <c r="AV374" s="13" t="s">
        <v>171</v>
      </c>
      <c r="AW374" s="13" t="s">
        <v>5</v>
      </c>
      <c r="AX374" s="13" t="s">
        <v>78</v>
      </c>
      <c r="AY374" s="158" t="s">
        <v>163</v>
      </c>
    </row>
    <row r="375" spans="2:51" s="14" customFormat="1" ht="11.25">
      <c r="B375" s="164"/>
      <c r="D375" s="151" t="s">
        <v>217</v>
      </c>
      <c r="E375" s="165" t="s">
        <v>22</v>
      </c>
      <c r="F375" s="166" t="s">
        <v>220</v>
      </c>
      <c r="H375" s="167">
        <v>100.027</v>
      </c>
      <c r="I375" s="168"/>
      <c r="J375" s="168"/>
      <c r="M375" s="164"/>
      <c r="N375" s="169"/>
      <c r="X375" s="170"/>
      <c r="AT375" s="165" t="s">
        <v>217</v>
      </c>
      <c r="AU375" s="165" t="s">
        <v>171</v>
      </c>
      <c r="AV375" s="14" t="s">
        <v>189</v>
      </c>
      <c r="AW375" s="14" t="s">
        <v>5</v>
      </c>
      <c r="AX375" s="14" t="s">
        <v>85</v>
      </c>
      <c r="AY375" s="165" t="s">
        <v>163</v>
      </c>
    </row>
    <row r="376" spans="2:65" s="1" customFormat="1" ht="37.9" customHeight="1">
      <c r="B376" s="32"/>
      <c r="C376" s="129" t="s">
        <v>534</v>
      </c>
      <c r="D376" s="129" t="s">
        <v>166</v>
      </c>
      <c r="E376" s="130" t="s">
        <v>2248</v>
      </c>
      <c r="F376" s="131" t="s">
        <v>2249</v>
      </c>
      <c r="G376" s="132" t="s">
        <v>214</v>
      </c>
      <c r="H376" s="133">
        <v>100.027</v>
      </c>
      <c r="I376" s="134"/>
      <c r="J376" s="134"/>
      <c r="K376" s="135">
        <f>ROUND(P376*H376,2)</f>
        <v>0</v>
      </c>
      <c r="L376" s="131" t="s">
        <v>169</v>
      </c>
      <c r="M376" s="32"/>
      <c r="N376" s="136" t="s">
        <v>22</v>
      </c>
      <c r="O376" s="137" t="s">
        <v>48</v>
      </c>
      <c r="P376" s="138">
        <f>I376+J376</f>
        <v>0</v>
      </c>
      <c r="Q376" s="138">
        <f>ROUND(I376*H376,2)</f>
        <v>0</v>
      </c>
      <c r="R376" s="138">
        <f>ROUND(J376*H376,2)</f>
        <v>0</v>
      </c>
      <c r="T376" s="139">
        <f>S376*H376</f>
        <v>0</v>
      </c>
      <c r="U376" s="139">
        <v>0.00026</v>
      </c>
      <c r="V376" s="139">
        <f>U376*H376</f>
        <v>0.02600702</v>
      </c>
      <c r="W376" s="139">
        <v>0</v>
      </c>
      <c r="X376" s="140">
        <f>W376*H376</f>
        <v>0</v>
      </c>
      <c r="AR376" s="141" t="s">
        <v>313</v>
      </c>
      <c r="AT376" s="141" t="s">
        <v>166</v>
      </c>
      <c r="AU376" s="141" t="s">
        <v>171</v>
      </c>
      <c r="AY376" s="17" t="s">
        <v>163</v>
      </c>
      <c r="BE376" s="142">
        <f>IF(O376="základní",K376,0)</f>
        <v>0</v>
      </c>
      <c r="BF376" s="142">
        <f>IF(O376="snížená",K376,0)</f>
        <v>0</v>
      </c>
      <c r="BG376" s="142">
        <f>IF(O376="zákl. přenesená",K376,0)</f>
        <v>0</v>
      </c>
      <c r="BH376" s="142">
        <f>IF(O376="sníž. přenesená",K376,0)</f>
        <v>0</v>
      </c>
      <c r="BI376" s="142">
        <f>IF(O376="nulová",K376,0)</f>
        <v>0</v>
      </c>
      <c r="BJ376" s="17" t="s">
        <v>171</v>
      </c>
      <c r="BK376" s="142">
        <f>ROUND(P376*H376,2)</f>
        <v>0</v>
      </c>
      <c r="BL376" s="17" t="s">
        <v>313</v>
      </c>
      <c r="BM376" s="141" t="s">
        <v>3242</v>
      </c>
    </row>
    <row r="377" spans="2:47" s="1" customFormat="1" ht="11.25">
      <c r="B377" s="32"/>
      <c r="D377" s="143" t="s">
        <v>173</v>
      </c>
      <c r="F377" s="144" t="s">
        <v>2251</v>
      </c>
      <c r="I377" s="145"/>
      <c r="J377" s="145"/>
      <c r="M377" s="32"/>
      <c r="N377" s="146"/>
      <c r="X377" s="53"/>
      <c r="AT377" s="17" t="s">
        <v>173</v>
      </c>
      <c r="AU377" s="17" t="s">
        <v>171</v>
      </c>
    </row>
    <row r="378" spans="2:51" s="13" customFormat="1" ht="11.25">
      <c r="B378" s="157"/>
      <c r="D378" s="151" t="s">
        <v>217</v>
      </c>
      <c r="E378" s="158" t="s">
        <v>22</v>
      </c>
      <c r="F378" s="159" t="s">
        <v>3243</v>
      </c>
      <c r="H378" s="160">
        <v>100.027</v>
      </c>
      <c r="I378" s="161"/>
      <c r="J378" s="161"/>
      <c r="M378" s="157"/>
      <c r="N378" s="162"/>
      <c r="X378" s="163"/>
      <c r="AT378" s="158" t="s">
        <v>217</v>
      </c>
      <c r="AU378" s="158" t="s">
        <v>171</v>
      </c>
      <c r="AV378" s="13" t="s">
        <v>171</v>
      </c>
      <c r="AW378" s="13" t="s">
        <v>5</v>
      </c>
      <c r="AX378" s="13" t="s">
        <v>78</v>
      </c>
      <c r="AY378" s="158" t="s">
        <v>163</v>
      </c>
    </row>
    <row r="379" spans="2:51" s="14" customFormat="1" ht="11.25">
      <c r="B379" s="164"/>
      <c r="D379" s="151" t="s">
        <v>217</v>
      </c>
      <c r="E379" s="165" t="s">
        <v>22</v>
      </c>
      <c r="F379" s="166" t="s">
        <v>220</v>
      </c>
      <c r="H379" s="167">
        <v>100.027</v>
      </c>
      <c r="I379" s="168"/>
      <c r="J379" s="168"/>
      <c r="M379" s="164"/>
      <c r="N379" s="169"/>
      <c r="X379" s="170"/>
      <c r="AT379" s="165" t="s">
        <v>217</v>
      </c>
      <c r="AU379" s="165" t="s">
        <v>171</v>
      </c>
      <c r="AV379" s="14" t="s">
        <v>189</v>
      </c>
      <c r="AW379" s="14" t="s">
        <v>5</v>
      </c>
      <c r="AX379" s="14" t="s">
        <v>85</v>
      </c>
      <c r="AY379" s="165" t="s">
        <v>163</v>
      </c>
    </row>
    <row r="380" spans="2:65" s="1" customFormat="1" ht="44.25" customHeight="1">
      <c r="B380" s="32"/>
      <c r="C380" s="129" t="s">
        <v>544</v>
      </c>
      <c r="D380" s="129" t="s">
        <v>166</v>
      </c>
      <c r="E380" s="130" t="s">
        <v>2254</v>
      </c>
      <c r="F380" s="131" t="s">
        <v>2255</v>
      </c>
      <c r="G380" s="132" t="s">
        <v>214</v>
      </c>
      <c r="H380" s="133">
        <v>100.027</v>
      </c>
      <c r="I380" s="134"/>
      <c r="J380" s="134"/>
      <c r="K380" s="135">
        <f>ROUND(P380*H380,2)</f>
        <v>0</v>
      </c>
      <c r="L380" s="131" t="s">
        <v>169</v>
      </c>
      <c r="M380" s="32"/>
      <c r="N380" s="136" t="s">
        <v>22</v>
      </c>
      <c r="O380" s="137" t="s">
        <v>48</v>
      </c>
      <c r="P380" s="138">
        <f>I380+J380</f>
        <v>0</v>
      </c>
      <c r="Q380" s="138">
        <f>ROUND(I380*H380,2)</f>
        <v>0</v>
      </c>
      <c r="R380" s="138">
        <f>ROUND(J380*H380,2)</f>
        <v>0</v>
      </c>
      <c r="T380" s="139">
        <f>S380*H380</f>
        <v>0</v>
      </c>
      <c r="U380" s="139">
        <v>3E-05</v>
      </c>
      <c r="V380" s="139">
        <f>U380*H380</f>
        <v>0.00300081</v>
      </c>
      <c r="W380" s="139">
        <v>0</v>
      </c>
      <c r="X380" s="140">
        <f>W380*H380</f>
        <v>0</v>
      </c>
      <c r="AR380" s="141" t="s">
        <v>313</v>
      </c>
      <c r="AT380" s="141" t="s">
        <v>166</v>
      </c>
      <c r="AU380" s="141" t="s">
        <v>171</v>
      </c>
      <c r="AY380" s="17" t="s">
        <v>163</v>
      </c>
      <c r="BE380" s="142">
        <f>IF(O380="základní",K380,0)</f>
        <v>0</v>
      </c>
      <c r="BF380" s="142">
        <f>IF(O380="snížená",K380,0)</f>
        <v>0</v>
      </c>
      <c r="BG380" s="142">
        <f>IF(O380="zákl. přenesená",K380,0)</f>
        <v>0</v>
      </c>
      <c r="BH380" s="142">
        <f>IF(O380="sníž. přenesená",K380,0)</f>
        <v>0</v>
      </c>
      <c r="BI380" s="142">
        <f>IF(O380="nulová",K380,0)</f>
        <v>0</v>
      </c>
      <c r="BJ380" s="17" t="s">
        <v>171</v>
      </c>
      <c r="BK380" s="142">
        <f>ROUND(P380*H380,2)</f>
        <v>0</v>
      </c>
      <c r="BL380" s="17" t="s">
        <v>313</v>
      </c>
      <c r="BM380" s="141" t="s">
        <v>3244</v>
      </c>
    </row>
    <row r="381" spans="2:47" s="1" customFormat="1" ht="11.25">
      <c r="B381" s="32"/>
      <c r="D381" s="143" t="s">
        <v>173</v>
      </c>
      <c r="F381" s="144" t="s">
        <v>2257</v>
      </c>
      <c r="I381" s="145"/>
      <c r="J381" s="145"/>
      <c r="M381" s="32"/>
      <c r="N381" s="146"/>
      <c r="X381" s="53"/>
      <c r="AT381" s="17" t="s">
        <v>173</v>
      </c>
      <c r="AU381" s="17" t="s">
        <v>171</v>
      </c>
    </row>
    <row r="382" spans="2:51" s="13" customFormat="1" ht="11.25">
      <c r="B382" s="157"/>
      <c r="D382" s="151" t="s">
        <v>217</v>
      </c>
      <c r="E382" s="158" t="s">
        <v>22</v>
      </c>
      <c r="F382" s="159" t="s">
        <v>3243</v>
      </c>
      <c r="H382" s="160">
        <v>100.027</v>
      </c>
      <c r="I382" s="161"/>
      <c r="J382" s="161"/>
      <c r="M382" s="157"/>
      <c r="N382" s="162"/>
      <c r="X382" s="163"/>
      <c r="AT382" s="158" t="s">
        <v>217</v>
      </c>
      <c r="AU382" s="158" t="s">
        <v>171</v>
      </c>
      <c r="AV382" s="13" t="s">
        <v>171</v>
      </c>
      <c r="AW382" s="13" t="s">
        <v>5</v>
      </c>
      <c r="AX382" s="13" t="s">
        <v>78</v>
      </c>
      <c r="AY382" s="158" t="s">
        <v>163</v>
      </c>
    </row>
    <row r="383" spans="2:51" s="14" customFormat="1" ht="11.25">
      <c r="B383" s="164"/>
      <c r="D383" s="151" t="s">
        <v>217</v>
      </c>
      <c r="E383" s="165" t="s">
        <v>22</v>
      </c>
      <c r="F383" s="166" t="s">
        <v>220</v>
      </c>
      <c r="H383" s="167">
        <v>100.027</v>
      </c>
      <c r="I383" s="168"/>
      <c r="J383" s="168"/>
      <c r="M383" s="164"/>
      <c r="N383" s="171"/>
      <c r="O383" s="172"/>
      <c r="P383" s="172"/>
      <c r="Q383" s="172"/>
      <c r="R383" s="172"/>
      <c r="S383" s="172"/>
      <c r="T383" s="172"/>
      <c r="U383" s="172"/>
      <c r="V383" s="172"/>
      <c r="W383" s="172"/>
      <c r="X383" s="173"/>
      <c r="AT383" s="165" t="s">
        <v>217</v>
      </c>
      <c r="AU383" s="165" t="s">
        <v>171</v>
      </c>
      <c r="AV383" s="14" t="s">
        <v>189</v>
      </c>
      <c r="AW383" s="14" t="s">
        <v>5</v>
      </c>
      <c r="AX383" s="14" t="s">
        <v>85</v>
      </c>
      <c r="AY383" s="165" t="s">
        <v>163</v>
      </c>
    </row>
    <row r="384" spans="2:13" s="1" customFormat="1" ht="6.95" customHeight="1">
      <c r="B384" s="41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32"/>
    </row>
  </sheetData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hyperlinks>
    <hyperlink ref="F97" r:id="rId1" display="https://podminky.urs.cz/item/CS_URS_2023_02/612315412"/>
    <hyperlink ref="F105" r:id="rId2" display="https://podminky.urs.cz/item/CS_URS_2023_02/612315417"/>
    <hyperlink ref="F117" r:id="rId3" display="https://podminky.urs.cz/item/CS_URS_2023_02/612321111"/>
    <hyperlink ref="F122" r:id="rId4" display="https://podminky.urs.cz/item/CS_URS_2023_02/612321141"/>
    <hyperlink ref="F129" r:id="rId5" display="https://podminky.urs.cz/item/CS_URS_2023_02/612331111"/>
    <hyperlink ref="F135" r:id="rId6" display="https://podminky.urs.cz/item/CS_URS_2023_02/619991011"/>
    <hyperlink ref="F139" r:id="rId7" display="https://podminky.urs.cz/item/CS_URS_2023_02/632451103"/>
    <hyperlink ref="F145" r:id="rId8" display="https://podminky.urs.cz/item/CS_URS_2023_02/952901111"/>
    <hyperlink ref="F152" r:id="rId9" display="https://podminky.urs.cz/item/CS_URS_2023_02/953943211"/>
    <hyperlink ref="F159" r:id="rId10" display="https://podminky.urs.cz/item/CS_URS_2023_02/998011002"/>
    <hyperlink ref="F163" r:id="rId11" display="https://podminky.urs.cz/item/CS_URS_2023_02/711191001"/>
    <hyperlink ref="F171" r:id="rId12" display="https://podminky.urs.cz/item/CS_URS_2023_02/998711102"/>
    <hyperlink ref="F174" r:id="rId13" display="https://podminky.urs.cz/item/CS_URS_2023_02/763111741"/>
    <hyperlink ref="F182" r:id="rId14" display="https://podminky.urs.cz/item/CS_URS_2023_02/763173111"/>
    <hyperlink ref="F191" r:id="rId15" display="https://podminky.urs.cz/item/CS_URS_2023_02/763173131"/>
    <hyperlink ref="F200" r:id="rId16" display="https://podminky.urs.cz/item/CS_URS_2023_02/998763302"/>
    <hyperlink ref="F214" r:id="rId17" display="https://podminky.urs.cz/item/CS_URS_2023_02/763131431"/>
    <hyperlink ref="F219" r:id="rId18" display="https://podminky.urs.cz/item/CS_URS_2023_02/763131471"/>
    <hyperlink ref="F224" r:id="rId19" display="https://podminky.urs.cz/item/CS_URS_2023_02/763131751"/>
    <hyperlink ref="F234" r:id="rId20" display="https://podminky.urs.cz/item/CS_URS_2023_02/766660001"/>
    <hyperlink ref="F246" r:id="rId21" display="https://podminky.urs.cz/item/CS_URS_2023_02/766694116"/>
    <hyperlink ref="F254" r:id="rId22" display="https://podminky.urs.cz/item/CS_URS_2023_02/998766202"/>
    <hyperlink ref="F257" r:id="rId23" display="https://podminky.urs.cz/item/CS_URS_2023_02/771121011"/>
    <hyperlink ref="F264" r:id="rId24" display="https://podminky.urs.cz/item/CS_URS_2023_02/771474112"/>
    <hyperlink ref="F274" r:id="rId25" display="https://podminky.urs.cz/item/CS_URS_2023_02/771574419"/>
    <hyperlink ref="F284" r:id="rId26" display="https://podminky.urs.cz/item/CS_URS_2023_02/771591112"/>
    <hyperlink ref="F289" r:id="rId27" display="https://podminky.urs.cz/item/CS_URS_2023_02/998771102"/>
    <hyperlink ref="F292" r:id="rId28" display="https://podminky.urs.cz/item/CS_URS_2023_02/781121011"/>
    <hyperlink ref="F303" r:id="rId29" display="https://podminky.urs.cz/item/CS_URS_2023_02/781131112"/>
    <hyperlink ref="F308" r:id="rId30" display="https://podminky.urs.cz/item/CS_URS_2023_02/781474115"/>
    <hyperlink ref="F313" r:id="rId31" display="https://podminky.urs.cz/item/CS_URS_2023_02/781492211"/>
    <hyperlink ref="F318" r:id="rId32" display="https://podminky.urs.cz/item/CS_URS_2023_02/781492251"/>
    <hyperlink ref="F330" r:id="rId33" display="https://podminky.urs.cz/item/CS_URS_2023_02/781571131"/>
    <hyperlink ref="F335" r:id="rId34" display="https://podminky.urs.cz/item/CS_URS_2023_02/781674112"/>
    <hyperlink ref="F347" r:id="rId35" display="https://podminky.urs.cz/item/CS_URS_2023_02/998781102"/>
    <hyperlink ref="F350" r:id="rId36" display="https://podminky.urs.cz/item/CS_URS_2023_02/783314101"/>
    <hyperlink ref="F355" r:id="rId37" display="https://podminky.urs.cz/item/CS_URS_2023_02/783315101"/>
    <hyperlink ref="F359" r:id="rId38" display="https://podminky.urs.cz/item/CS_URS_2023_02/783317101"/>
    <hyperlink ref="F364" r:id="rId39" display="https://podminky.urs.cz/item/CS_URS_2023_02/784181101"/>
    <hyperlink ref="F377" r:id="rId40" display="https://podminky.urs.cz/item/CS_URS_2023_02/784211101"/>
    <hyperlink ref="F381" r:id="rId41" display="https://podminky.urs.cz/item/CS_URS_2023_02/78421115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120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3245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99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3246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2409</v>
      </c>
      <c r="M23" s="32"/>
    </row>
    <row r="24" spans="2:13" s="1" customFormat="1" ht="18" customHeight="1">
      <c r="B24" s="32"/>
      <c r="E24" s="25" t="s">
        <v>2410</v>
      </c>
      <c r="I24" s="27" t="s">
        <v>31</v>
      </c>
      <c r="J24" s="25" t="s">
        <v>22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ROUND(K89,2)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ROUND((SUM(BE89:BE224)),2)</f>
        <v>0</v>
      </c>
      <c r="I35" s="89">
        <v>0.21</v>
      </c>
      <c r="K35" s="87">
        <f>ROUND(((SUM(BE89:BE224))*I35),2)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ROUND((SUM(BF89:BF224)),2)</f>
        <v>0</v>
      </c>
      <c r="I36" s="89">
        <v>0.15</v>
      </c>
      <c r="K36" s="87">
        <f>ROUND(((SUM(BF89:BF224))*I36),2)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ROUND((SUM(BG89:BG224)),2)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ROUND((SUM(BH89:BH224)),2)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ROUND((SUM(BI89:BI224)),2)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2023-23-12 - ETAPA II ELEKTRO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Ing.Jiří Jecelín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Odnoha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Q89</f>
        <v>0</v>
      </c>
      <c r="J61" s="63">
        <f t="shared" si="0"/>
        <v>0</v>
      </c>
      <c r="K61" s="63">
        <f>K89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K90</f>
        <v>0</v>
      </c>
      <c r="M62" s="99"/>
    </row>
    <row r="63" spans="2:13" s="9" customFormat="1" ht="19.9" customHeight="1">
      <c r="B63" s="103"/>
      <c r="D63" s="104" t="s">
        <v>2411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K91</f>
        <v>0</v>
      </c>
      <c r="M63" s="103"/>
    </row>
    <row r="64" spans="2:13" s="9" customFormat="1" ht="19.9" customHeight="1">
      <c r="B64" s="103"/>
      <c r="D64" s="104" t="s">
        <v>2412</v>
      </c>
      <c r="E64" s="105"/>
      <c r="F64" s="105"/>
      <c r="G64" s="105"/>
      <c r="H64" s="105"/>
      <c r="I64" s="106">
        <f>Q97</f>
        <v>0</v>
      </c>
      <c r="J64" s="106">
        <f>R97</f>
        <v>0</v>
      </c>
      <c r="K64" s="106">
        <f>K97</f>
        <v>0</v>
      </c>
      <c r="M64" s="103"/>
    </row>
    <row r="65" spans="2:13" s="9" customFormat="1" ht="19.9" customHeight="1">
      <c r="B65" s="103"/>
      <c r="D65" s="104" t="s">
        <v>2413</v>
      </c>
      <c r="E65" s="105"/>
      <c r="F65" s="105"/>
      <c r="G65" s="105"/>
      <c r="H65" s="105"/>
      <c r="I65" s="106">
        <f>Q182</f>
        <v>0</v>
      </c>
      <c r="J65" s="106">
        <f>R182</f>
        <v>0</v>
      </c>
      <c r="K65" s="106">
        <f>K182</f>
        <v>0</v>
      </c>
      <c r="M65" s="103"/>
    </row>
    <row r="66" spans="2:13" s="9" customFormat="1" ht="19.9" customHeight="1">
      <c r="B66" s="103"/>
      <c r="D66" s="104" t="s">
        <v>3247</v>
      </c>
      <c r="E66" s="105"/>
      <c r="F66" s="105"/>
      <c r="G66" s="105"/>
      <c r="H66" s="105"/>
      <c r="I66" s="106">
        <f>Q201</f>
        <v>0</v>
      </c>
      <c r="J66" s="106">
        <f>R201</f>
        <v>0</v>
      </c>
      <c r="K66" s="106">
        <f>K201</f>
        <v>0</v>
      </c>
      <c r="M66" s="103"/>
    </row>
    <row r="67" spans="2:13" s="8" customFormat="1" ht="24.95" customHeight="1">
      <c r="B67" s="99"/>
      <c r="D67" s="100" t="s">
        <v>698</v>
      </c>
      <c r="E67" s="101"/>
      <c r="F67" s="101"/>
      <c r="G67" s="101"/>
      <c r="H67" s="101"/>
      <c r="I67" s="102">
        <f>Q204</f>
        <v>0</v>
      </c>
      <c r="J67" s="102">
        <f>R204</f>
        <v>0</v>
      </c>
      <c r="K67" s="102">
        <f>K204</f>
        <v>0</v>
      </c>
      <c r="M67" s="99"/>
    </row>
    <row r="68" spans="2:13" s="9" customFormat="1" ht="19.9" customHeight="1">
      <c r="B68" s="103"/>
      <c r="D68" s="104" t="s">
        <v>2414</v>
      </c>
      <c r="E68" s="105"/>
      <c r="F68" s="105"/>
      <c r="G68" s="105"/>
      <c r="H68" s="105"/>
      <c r="I68" s="106">
        <f>Q205</f>
        <v>0</v>
      </c>
      <c r="J68" s="106">
        <f>R205</f>
        <v>0</v>
      </c>
      <c r="K68" s="106">
        <f>K205</f>
        <v>0</v>
      </c>
      <c r="M68" s="103"/>
    </row>
    <row r="69" spans="2:13" s="9" customFormat="1" ht="19.9" customHeight="1">
      <c r="B69" s="103"/>
      <c r="D69" s="104" t="s">
        <v>2415</v>
      </c>
      <c r="E69" s="105"/>
      <c r="F69" s="105"/>
      <c r="G69" s="105"/>
      <c r="H69" s="105"/>
      <c r="I69" s="106">
        <f>Q214</f>
        <v>0</v>
      </c>
      <c r="J69" s="106">
        <f>R214</f>
        <v>0</v>
      </c>
      <c r="K69" s="106">
        <f>K214</f>
        <v>0</v>
      </c>
      <c r="M69" s="103"/>
    </row>
    <row r="70" spans="2:13" s="1" customFormat="1" ht="21.75" customHeight="1">
      <c r="B70" s="32"/>
      <c r="M70" s="32"/>
    </row>
    <row r="71" spans="2:13" s="1" customFormat="1" ht="6.9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2"/>
    </row>
    <row r="75" spans="2:13" s="1" customFormat="1" ht="6.9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32"/>
    </row>
    <row r="76" spans="2:13" s="1" customFormat="1" ht="24.95" customHeight="1">
      <c r="B76" s="32"/>
      <c r="C76" s="21" t="s">
        <v>143</v>
      </c>
      <c r="M76" s="32"/>
    </row>
    <row r="77" spans="2:13" s="1" customFormat="1" ht="6.95" customHeight="1">
      <c r="B77" s="32"/>
      <c r="M77" s="32"/>
    </row>
    <row r="78" spans="2:13" s="1" customFormat="1" ht="12" customHeight="1">
      <c r="B78" s="32"/>
      <c r="C78" s="27" t="s">
        <v>17</v>
      </c>
      <c r="M78" s="32"/>
    </row>
    <row r="79" spans="2:13" s="1" customFormat="1" ht="26.25" customHeight="1">
      <c r="B79" s="32"/>
      <c r="E79" s="236" t="str">
        <f>E7</f>
        <v>PŘÍSTAVBA VÝTAHU SE STAVEBNÍMI ÚPRAVYMI PAVILONŮ 5 A 6, UL. VÁCLAVKOVA 950, MLADÁ BOLESLAV</v>
      </c>
      <c r="F79" s="237"/>
      <c r="G79" s="237"/>
      <c r="H79" s="237"/>
      <c r="M79" s="32"/>
    </row>
    <row r="80" spans="2:13" s="1" customFormat="1" ht="12" customHeight="1">
      <c r="B80" s="32"/>
      <c r="C80" s="27" t="s">
        <v>128</v>
      </c>
      <c r="M80" s="32"/>
    </row>
    <row r="81" spans="2:13" s="1" customFormat="1" ht="16.5" customHeight="1">
      <c r="B81" s="32"/>
      <c r="E81" s="203" t="str">
        <f>E9</f>
        <v>2023-23-12 - ETAPA II ELEKTRO</v>
      </c>
      <c r="F81" s="238"/>
      <c r="G81" s="238"/>
      <c r="H81" s="238"/>
      <c r="M81" s="32"/>
    </row>
    <row r="82" spans="2:13" s="1" customFormat="1" ht="6.95" customHeight="1">
      <c r="B82" s="32"/>
      <c r="M82" s="32"/>
    </row>
    <row r="83" spans="2:13" s="1" customFormat="1" ht="12" customHeight="1">
      <c r="B83" s="32"/>
      <c r="C83" s="27" t="s">
        <v>23</v>
      </c>
      <c r="F83" s="25" t="str">
        <f>F12</f>
        <v>Mladá Boleslav</v>
      </c>
      <c r="I83" s="27" t="s">
        <v>25</v>
      </c>
      <c r="J83" s="49" t="str">
        <f>IF(J12="","",J12)</f>
        <v>28. 8. 2023</v>
      </c>
      <c r="M83" s="32"/>
    </row>
    <row r="84" spans="2:13" s="1" customFormat="1" ht="6.95" customHeight="1">
      <c r="B84" s="32"/>
      <c r="M84" s="32"/>
    </row>
    <row r="85" spans="2:13" s="1" customFormat="1" ht="15.2" customHeight="1">
      <c r="B85" s="32"/>
      <c r="C85" s="27" t="s">
        <v>27</v>
      </c>
      <c r="F85" s="25" t="str">
        <f>E15</f>
        <v>CENTRUM 83, poskytovatel sociálních služeb</v>
      </c>
      <c r="I85" s="27" t="s">
        <v>34</v>
      </c>
      <c r="J85" s="30" t="str">
        <f>E21</f>
        <v>Ing.Jiří Jecelín</v>
      </c>
      <c r="M85" s="32"/>
    </row>
    <row r="86" spans="2:13" s="1" customFormat="1" ht="15.2" customHeight="1">
      <c r="B86" s="32"/>
      <c r="C86" s="27" t="s">
        <v>32</v>
      </c>
      <c r="F86" s="25" t="str">
        <f>IF(E18="","",E18)</f>
        <v>Vyplň údaj</v>
      </c>
      <c r="I86" s="27" t="s">
        <v>36</v>
      </c>
      <c r="J86" s="30" t="str">
        <f>E24</f>
        <v>Petr Odnoha</v>
      </c>
      <c r="M86" s="32"/>
    </row>
    <row r="87" spans="2:13" s="1" customFormat="1" ht="10.35" customHeight="1">
      <c r="B87" s="32"/>
      <c r="M87" s="32"/>
    </row>
    <row r="88" spans="2:24" s="10" customFormat="1" ht="29.25" customHeight="1">
      <c r="B88" s="107"/>
      <c r="C88" s="108" t="s">
        <v>144</v>
      </c>
      <c r="D88" s="109" t="s">
        <v>61</v>
      </c>
      <c r="E88" s="109" t="s">
        <v>57</v>
      </c>
      <c r="F88" s="109" t="s">
        <v>58</v>
      </c>
      <c r="G88" s="109" t="s">
        <v>145</v>
      </c>
      <c r="H88" s="109" t="s">
        <v>146</v>
      </c>
      <c r="I88" s="109" t="s">
        <v>147</v>
      </c>
      <c r="J88" s="109" t="s">
        <v>148</v>
      </c>
      <c r="K88" s="109" t="s">
        <v>136</v>
      </c>
      <c r="L88" s="110" t="s">
        <v>149</v>
      </c>
      <c r="M88" s="107"/>
      <c r="N88" s="56" t="s">
        <v>22</v>
      </c>
      <c r="O88" s="57" t="s">
        <v>46</v>
      </c>
      <c r="P88" s="57" t="s">
        <v>150</v>
      </c>
      <c r="Q88" s="57" t="s">
        <v>151</v>
      </c>
      <c r="R88" s="57" t="s">
        <v>152</v>
      </c>
      <c r="S88" s="57" t="s">
        <v>153</v>
      </c>
      <c r="T88" s="57" t="s">
        <v>154</v>
      </c>
      <c r="U88" s="57" t="s">
        <v>155</v>
      </c>
      <c r="V88" s="57" t="s">
        <v>156</v>
      </c>
      <c r="W88" s="57" t="s">
        <v>157</v>
      </c>
      <c r="X88" s="58" t="s">
        <v>158</v>
      </c>
    </row>
    <row r="89" spans="2:63" s="1" customFormat="1" ht="22.9" customHeight="1">
      <c r="B89" s="32"/>
      <c r="C89" s="61" t="s">
        <v>159</v>
      </c>
      <c r="K89" s="111">
        <f>BK89</f>
        <v>0</v>
      </c>
      <c r="M89" s="32"/>
      <c r="N89" s="59"/>
      <c r="O89" s="50"/>
      <c r="P89" s="50"/>
      <c r="Q89" s="112">
        <f>Q90+Q204</f>
        <v>0</v>
      </c>
      <c r="R89" s="112">
        <f>R90+R204</f>
        <v>0</v>
      </c>
      <c r="S89" s="50"/>
      <c r="T89" s="113">
        <f>T90+T204</f>
        <v>0</v>
      </c>
      <c r="U89" s="50"/>
      <c r="V89" s="113">
        <f>V90+V204</f>
        <v>0.37621000000000004</v>
      </c>
      <c r="W89" s="50"/>
      <c r="X89" s="114">
        <f>X90+X204</f>
        <v>0.3492</v>
      </c>
      <c r="AT89" s="17" t="s">
        <v>77</v>
      </c>
      <c r="AU89" s="17" t="s">
        <v>137</v>
      </c>
      <c r="BK89" s="115">
        <f>BK90+BK204</f>
        <v>0</v>
      </c>
    </row>
    <row r="90" spans="2:63" s="11" customFormat="1" ht="25.9" customHeight="1">
      <c r="B90" s="116"/>
      <c r="D90" s="117" t="s">
        <v>77</v>
      </c>
      <c r="E90" s="118" t="s">
        <v>458</v>
      </c>
      <c r="F90" s="118" t="s">
        <v>459</v>
      </c>
      <c r="I90" s="119"/>
      <c r="J90" s="119"/>
      <c r="K90" s="120">
        <f>BK90</f>
        <v>0</v>
      </c>
      <c r="M90" s="116"/>
      <c r="N90" s="121"/>
      <c r="Q90" s="122">
        <f>Q91+Q97+Q182+Q201</f>
        <v>0</v>
      </c>
      <c r="R90" s="122">
        <f>R91+R97+R182+R201</f>
        <v>0</v>
      </c>
      <c r="T90" s="123">
        <f>T91+T97+T182+T201</f>
        <v>0</v>
      </c>
      <c r="V90" s="123">
        <f>V91+V97+V182+V201</f>
        <v>0.16381000000000007</v>
      </c>
      <c r="X90" s="124">
        <f>X91+X97+X182+X201</f>
        <v>0.036</v>
      </c>
      <c r="AR90" s="117" t="s">
        <v>171</v>
      </c>
      <c r="AT90" s="125" t="s">
        <v>77</v>
      </c>
      <c r="AU90" s="125" t="s">
        <v>78</v>
      </c>
      <c r="AY90" s="117" t="s">
        <v>163</v>
      </c>
      <c r="BK90" s="126">
        <f>BK91+BK97+BK182+BK201</f>
        <v>0</v>
      </c>
    </row>
    <row r="91" spans="2:63" s="11" customFormat="1" ht="22.9" customHeight="1">
      <c r="B91" s="116"/>
      <c r="D91" s="117" t="s">
        <v>77</v>
      </c>
      <c r="E91" s="127" t="s">
        <v>2416</v>
      </c>
      <c r="F91" s="127" t="s">
        <v>2417</v>
      </c>
      <c r="I91" s="119"/>
      <c r="J91" s="119"/>
      <c r="K91" s="128">
        <f>BK91</f>
        <v>0</v>
      </c>
      <c r="M91" s="116"/>
      <c r="N91" s="121"/>
      <c r="Q91" s="122">
        <f>SUM(Q92:Q96)</f>
        <v>0</v>
      </c>
      <c r="R91" s="122">
        <f>SUM(R92:R96)</f>
        <v>0</v>
      </c>
      <c r="T91" s="123">
        <f>SUM(T92:T96)</f>
        <v>0</v>
      </c>
      <c r="V91" s="123">
        <f>SUM(V92:V96)</f>
        <v>0.0088</v>
      </c>
      <c r="X91" s="124">
        <f>SUM(X92:X96)</f>
        <v>0.036</v>
      </c>
      <c r="AR91" s="117" t="s">
        <v>171</v>
      </c>
      <c r="AT91" s="125" t="s">
        <v>77</v>
      </c>
      <c r="AU91" s="125" t="s">
        <v>85</v>
      </c>
      <c r="AY91" s="117" t="s">
        <v>163</v>
      </c>
      <c r="BK91" s="126">
        <f>SUM(BK92:BK96)</f>
        <v>0</v>
      </c>
    </row>
    <row r="92" spans="2:65" s="1" customFormat="1" ht="24.2" customHeight="1">
      <c r="B92" s="32"/>
      <c r="C92" s="129" t="s">
        <v>1367</v>
      </c>
      <c r="D92" s="129" t="s">
        <v>166</v>
      </c>
      <c r="E92" s="130" t="s">
        <v>3248</v>
      </c>
      <c r="F92" s="131" t="s">
        <v>3249</v>
      </c>
      <c r="G92" s="132" t="s">
        <v>178</v>
      </c>
      <c r="H92" s="133">
        <v>1</v>
      </c>
      <c r="I92" s="134"/>
      <c r="J92" s="134"/>
      <c r="K92" s="135">
        <f>ROUND(P92*H92,2)</f>
        <v>0</v>
      </c>
      <c r="L92" s="131" t="s">
        <v>1707</v>
      </c>
      <c r="M92" s="32"/>
      <c r="N92" s="136" t="s">
        <v>22</v>
      </c>
      <c r="O92" s="137" t="s">
        <v>48</v>
      </c>
      <c r="P92" s="138">
        <f>I92+J92</f>
        <v>0</v>
      </c>
      <c r="Q92" s="138">
        <f>ROUND(I92*H92,2)</f>
        <v>0</v>
      </c>
      <c r="R92" s="138">
        <f>ROUND(J92*H92,2)</f>
        <v>0</v>
      </c>
      <c r="T92" s="139">
        <f>S92*H92</f>
        <v>0</v>
      </c>
      <c r="U92" s="139">
        <v>0</v>
      </c>
      <c r="V92" s="139">
        <f>U92*H92</f>
        <v>0</v>
      </c>
      <c r="W92" s="139">
        <v>0.036</v>
      </c>
      <c r="X92" s="140">
        <f>W92*H92</f>
        <v>0.036</v>
      </c>
      <c r="AR92" s="141" t="s">
        <v>313</v>
      </c>
      <c r="AT92" s="141" t="s">
        <v>166</v>
      </c>
      <c r="AU92" s="141" t="s">
        <v>171</v>
      </c>
      <c r="AY92" s="17" t="s">
        <v>163</v>
      </c>
      <c r="BE92" s="142">
        <f>IF(O92="základní",K92,0)</f>
        <v>0</v>
      </c>
      <c r="BF92" s="142">
        <f>IF(O92="snížená",K92,0)</f>
        <v>0</v>
      </c>
      <c r="BG92" s="142">
        <f>IF(O92="zákl. přenesená",K92,0)</f>
        <v>0</v>
      </c>
      <c r="BH92" s="142">
        <f>IF(O92="sníž. přenesená",K92,0)</f>
        <v>0</v>
      </c>
      <c r="BI92" s="142">
        <f>IF(O92="nulová",K92,0)</f>
        <v>0</v>
      </c>
      <c r="BJ92" s="17" t="s">
        <v>171</v>
      </c>
      <c r="BK92" s="142">
        <f>ROUND(P92*H92,2)</f>
        <v>0</v>
      </c>
      <c r="BL92" s="17" t="s">
        <v>313</v>
      </c>
      <c r="BM92" s="141" t="s">
        <v>3250</v>
      </c>
    </row>
    <row r="93" spans="2:47" s="1" customFormat="1" ht="11.25">
      <c r="B93" s="32"/>
      <c r="D93" s="143" t="s">
        <v>173</v>
      </c>
      <c r="F93" s="144" t="s">
        <v>3251</v>
      </c>
      <c r="I93" s="145"/>
      <c r="J93" s="145"/>
      <c r="M93" s="32"/>
      <c r="N93" s="146"/>
      <c r="X93" s="53"/>
      <c r="AT93" s="17" t="s">
        <v>173</v>
      </c>
      <c r="AU93" s="17" t="s">
        <v>171</v>
      </c>
    </row>
    <row r="94" spans="2:65" s="1" customFormat="1" ht="24.2" customHeight="1">
      <c r="B94" s="32"/>
      <c r="C94" s="129" t="s">
        <v>1348</v>
      </c>
      <c r="D94" s="129" t="s">
        <v>166</v>
      </c>
      <c r="E94" s="130" t="s">
        <v>2418</v>
      </c>
      <c r="F94" s="131" t="s">
        <v>2419</v>
      </c>
      <c r="G94" s="132" t="s">
        <v>2420</v>
      </c>
      <c r="H94" s="133">
        <v>1</v>
      </c>
      <c r="I94" s="134"/>
      <c r="J94" s="134"/>
      <c r="K94" s="135">
        <f>ROUND(P94*H94,2)</f>
        <v>0</v>
      </c>
      <c r="L94" s="131" t="s">
        <v>1707</v>
      </c>
      <c r="M94" s="32"/>
      <c r="N94" s="136" t="s">
        <v>22</v>
      </c>
      <c r="O94" s="137" t="s">
        <v>48</v>
      </c>
      <c r="P94" s="138">
        <f>I94+J94</f>
        <v>0</v>
      </c>
      <c r="Q94" s="138">
        <f>ROUND(I94*H94,2)</f>
        <v>0</v>
      </c>
      <c r="R94" s="138">
        <f>ROUND(J94*H94,2)</f>
        <v>0</v>
      </c>
      <c r="T94" s="139">
        <f>S94*H94</f>
        <v>0</v>
      </c>
      <c r="U94" s="139">
        <v>0</v>
      </c>
      <c r="V94" s="139">
        <f>U94*H94</f>
        <v>0</v>
      </c>
      <c r="W94" s="139">
        <v>0</v>
      </c>
      <c r="X94" s="140">
        <f>W94*H94</f>
        <v>0</v>
      </c>
      <c r="AR94" s="141" t="s">
        <v>313</v>
      </c>
      <c r="AT94" s="141" t="s">
        <v>166</v>
      </c>
      <c r="AU94" s="141" t="s">
        <v>171</v>
      </c>
      <c r="AY94" s="17" t="s">
        <v>163</v>
      </c>
      <c r="BE94" s="142">
        <f>IF(O94="základní",K94,0)</f>
        <v>0</v>
      </c>
      <c r="BF94" s="142">
        <f>IF(O94="snížená",K94,0)</f>
        <v>0</v>
      </c>
      <c r="BG94" s="142">
        <f>IF(O94="zákl. přenesená",K94,0)</f>
        <v>0</v>
      </c>
      <c r="BH94" s="142">
        <f>IF(O94="sníž. přenesená",K94,0)</f>
        <v>0</v>
      </c>
      <c r="BI94" s="142">
        <f>IF(O94="nulová",K94,0)</f>
        <v>0</v>
      </c>
      <c r="BJ94" s="17" t="s">
        <v>171</v>
      </c>
      <c r="BK94" s="142">
        <f>ROUND(P94*H94,2)</f>
        <v>0</v>
      </c>
      <c r="BL94" s="17" t="s">
        <v>313</v>
      </c>
      <c r="BM94" s="141" t="s">
        <v>2421</v>
      </c>
    </row>
    <row r="95" spans="2:47" s="1" customFormat="1" ht="11.25">
      <c r="B95" s="32"/>
      <c r="D95" s="143" t="s">
        <v>173</v>
      </c>
      <c r="F95" s="144" t="s">
        <v>2422</v>
      </c>
      <c r="I95" s="145"/>
      <c r="J95" s="145"/>
      <c r="M95" s="32"/>
      <c r="N95" s="146"/>
      <c r="X95" s="53"/>
      <c r="AT95" s="17" t="s">
        <v>173</v>
      </c>
      <c r="AU95" s="17" t="s">
        <v>171</v>
      </c>
    </row>
    <row r="96" spans="2:65" s="1" customFormat="1" ht="24.2" customHeight="1">
      <c r="B96" s="32"/>
      <c r="C96" s="181" t="s">
        <v>1989</v>
      </c>
      <c r="D96" s="181" t="s">
        <v>770</v>
      </c>
      <c r="E96" s="182" t="s">
        <v>2424</v>
      </c>
      <c r="F96" s="183" t="s">
        <v>2425</v>
      </c>
      <c r="G96" s="184" t="s">
        <v>178</v>
      </c>
      <c r="H96" s="185">
        <v>1</v>
      </c>
      <c r="I96" s="186"/>
      <c r="J96" s="187"/>
      <c r="K96" s="188">
        <f>ROUND(P96*H96,2)</f>
        <v>0</v>
      </c>
      <c r="L96" s="183" t="s">
        <v>394</v>
      </c>
      <c r="M96" s="189"/>
      <c r="N96" s="190" t="s">
        <v>22</v>
      </c>
      <c r="O96" s="137" t="s">
        <v>48</v>
      </c>
      <c r="P96" s="138">
        <f>I96+J96</f>
        <v>0</v>
      </c>
      <c r="Q96" s="138">
        <f>ROUND(I96*H96,2)</f>
        <v>0</v>
      </c>
      <c r="R96" s="138">
        <f>ROUND(J96*H96,2)</f>
        <v>0</v>
      </c>
      <c r="T96" s="139">
        <f>S96*H96</f>
        <v>0</v>
      </c>
      <c r="U96" s="139">
        <v>0.0088</v>
      </c>
      <c r="V96" s="139">
        <f>U96*H96</f>
        <v>0.0088</v>
      </c>
      <c r="W96" s="139">
        <v>0</v>
      </c>
      <c r="X96" s="140">
        <f>W96*H96</f>
        <v>0</v>
      </c>
      <c r="AR96" s="141" t="s">
        <v>440</v>
      </c>
      <c r="AT96" s="141" t="s">
        <v>770</v>
      </c>
      <c r="AU96" s="141" t="s">
        <v>171</v>
      </c>
      <c r="AY96" s="17" t="s">
        <v>163</v>
      </c>
      <c r="BE96" s="142">
        <f>IF(O96="základní",K96,0)</f>
        <v>0</v>
      </c>
      <c r="BF96" s="142">
        <f>IF(O96="snížená",K96,0)</f>
        <v>0</v>
      </c>
      <c r="BG96" s="142">
        <f>IF(O96="zákl. přenesená",K96,0)</f>
        <v>0</v>
      </c>
      <c r="BH96" s="142">
        <f>IF(O96="sníž. přenesená",K96,0)</f>
        <v>0</v>
      </c>
      <c r="BI96" s="142">
        <f>IF(O96="nulová",K96,0)</f>
        <v>0</v>
      </c>
      <c r="BJ96" s="17" t="s">
        <v>171</v>
      </c>
      <c r="BK96" s="142">
        <f>ROUND(P96*H96,2)</f>
        <v>0</v>
      </c>
      <c r="BL96" s="17" t="s">
        <v>313</v>
      </c>
      <c r="BM96" s="141" t="s">
        <v>3252</v>
      </c>
    </row>
    <row r="97" spans="2:63" s="11" customFormat="1" ht="22.9" customHeight="1">
      <c r="B97" s="116"/>
      <c r="D97" s="117" t="s">
        <v>77</v>
      </c>
      <c r="E97" s="127" t="s">
        <v>2429</v>
      </c>
      <c r="F97" s="127" t="s">
        <v>2430</v>
      </c>
      <c r="I97" s="119"/>
      <c r="J97" s="119"/>
      <c r="K97" s="128">
        <f>BK97</f>
        <v>0</v>
      </c>
      <c r="M97" s="116"/>
      <c r="N97" s="121"/>
      <c r="Q97" s="122">
        <f>SUM(Q98:Q181)</f>
        <v>0</v>
      </c>
      <c r="R97" s="122">
        <f>SUM(R98:R181)</f>
        <v>0</v>
      </c>
      <c r="T97" s="123">
        <f>SUM(T98:T181)</f>
        <v>0</v>
      </c>
      <c r="V97" s="123">
        <f>SUM(V98:V181)</f>
        <v>0.14892000000000005</v>
      </c>
      <c r="X97" s="124">
        <f>SUM(X98:X181)</f>
        <v>0</v>
      </c>
      <c r="AR97" s="117" t="s">
        <v>171</v>
      </c>
      <c r="AT97" s="125" t="s">
        <v>77</v>
      </c>
      <c r="AU97" s="125" t="s">
        <v>85</v>
      </c>
      <c r="AY97" s="117" t="s">
        <v>163</v>
      </c>
      <c r="BK97" s="126">
        <f>SUM(BK98:BK181)</f>
        <v>0</v>
      </c>
    </row>
    <row r="98" spans="2:65" s="1" customFormat="1" ht="44.25" customHeight="1">
      <c r="B98" s="32"/>
      <c r="C98" s="129" t="s">
        <v>85</v>
      </c>
      <c r="D98" s="129" t="s">
        <v>166</v>
      </c>
      <c r="E98" s="130" t="s">
        <v>2431</v>
      </c>
      <c r="F98" s="131" t="s">
        <v>2432</v>
      </c>
      <c r="G98" s="132" t="s">
        <v>229</v>
      </c>
      <c r="H98" s="133">
        <v>120</v>
      </c>
      <c r="I98" s="134"/>
      <c r="J98" s="134"/>
      <c r="K98" s="135">
        <f>ROUND(P98*H98,2)</f>
        <v>0</v>
      </c>
      <c r="L98" s="131" t="s">
        <v>1707</v>
      </c>
      <c r="M98" s="32"/>
      <c r="N98" s="136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0</v>
      </c>
      <c r="V98" s="139">
        <f>U98*H98</f>
        <v>0</v>
      </c>
      <c r="W98" s="139">
        <v>0</v>
      </c>
      <c r="X98" s="140">
        <f>W98*H98</f>
        <v>0</v>
      </c>
      <c r="AR98" s="141" t="s">
        <v>313</v>
      </c>
      <c r="AT98" s="141" t="s">
        <v>166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313</v>
      </c>
      <c r="BM98" s="141" t="s">
        <v>2433</v>
      </c>
    </row>
    <row r="99" spans="2:47" s="1" customFormat="1" ht="11.25">
      <c r="B99" s="32"/>
      <c r="D99" s="143" t="s">
        <v>173</v>
      </c>
      <c r="F99" s="144" t="s">
        <v>2434</v>
      </c>
      <c r="I99" s="145"/>
      <c r="J99" s="145"/>
      <c r="M99" s="32"/>
      <c r="N99" s="146"/>
      <c r="X99" s="53"/>
      <c r="AT99" s="17" t="s">
        <v>173</v>
      </c>
      <c r="AU99" s="17" t="s">
        <v>171</v>
      </c>
    </row>
    <row r="100" spans="2:65" s="1" customFormat="1" ht="24">
      <c r="B100" s="32"/>
      <c r="C100" s="181" t="s">
        <v>171</v>
      </c>
      <c r="D100" s="181" t="s">
        <v>770</v>
      </c>
      <c r="E100" s="182" t="s">
        <v>2435</v>
      </c>
      <c r="F100" s="183" t="s">
        <v>2436</v>
      </c>
      <c r="G100" s="184" t="s">
        <v>229</v>
      </c>
      <c r="H100" s="185">
        <v>120</v>
      </c>
      <c r="I100" s="186"/>
      <c r="J100" s="187"/>
      <c r="K100" s="188">
        <f>ROUND(P100*H100,2)</f>
        <v>0</v>
      </c>
      <c r="L100" s="183" t="s">
        <v>1707</v>
      </c>
      <c r="M100" s="189"/>
      <c r="N100" s="190" t="s">
        <v>22</v>
      </c>
      <c r="O100" s="137" t="s">
        <v>48</v>
      </c>
      <c r="P100" s="138">
        <f>I100+J100</f>
        <v>0</v>
      </c>
      <c r="Q100" s="138">
        <f>ROUND(I100*H100,2)</f>
        <v>0</v>
      </c>
      <c r="R100" s="138">
        <f>ROUND(J100*H100,2)</f>
        <v>0</v>
      </c>
      <c r="T100" s="139">
        <f>S100*H100</f>
        <v>0</v>
      </c>
      <c r="U100" s="139">
        <v>7E-05</v>
      </c>
      <c r="V100" s="139">
        <f>U100*H100</f>
        <v>0.0084</v>
      </c>
      <c r="W100" s="139">
        <v>0</v>
      </c>
      <c r="X100" s="140">
        <f>W100*H100</f>
        <v>0</v>
      </c>
      <c r="AR100" s="141" t="s">
        <v>440</v>
      </c>
      <c r="AT100" s="141" t="s">
        <v>770</v>
      </c>
      <c r="AU100" s="141" t="s">
        <v>171</v>
      </c>
      <c r="AY100" s="17" t="s">
        <v>163</v>
      </c>
      <c r="BE100" s="142">
        <f>IF(O100="základní",K100,0)</f>
        <v>0</v>
      </c>
      <c r="BF100" s="142">
        <f>IF(O100="snížená",K100,0)</f>
        <v>0</v>
      </c>
      <c r="BG100" s="142">
        <f>IF(O100="zákl. přenesená",K100,0)</f>
        <v>0</v>
      </c>
      <c r="BH100" s="142">
        <f>IF(O100="sníž. přenesená",K100,0)</f>
        <v>0</v>
      </c>
      <c r="BI100" s="142">
        <f>IF(O100="nulová",K100,0)</f>
        <v>0</v>
      </c>
      <c r="BJ100" s="17" t="s">
        <v>171</v>
      </c>
      <c r="BK100" s="142">
        <f>ROUND(P100*H100,2)</f>
        <v>0</v>
      </c>
      <c r="BL100" s="17" t="s">
        <v>313</v>
      </c>
      <c r="BM100" s="141" t="s">
        <v>2437</v>
      </c>
    </row>
    <row r="101" spans="2:65" s="1" customFormat="1" ht="44.25" customHeight="1">
      <c r="B101" s="32"/>
      <c r="C101" s="129" t="s">
        <v>183</v>
      </c>
      <c r="D101" s="129" t="s">
        <v>166</v>
      </c>
      <c r="E101" s="130" t="s">
        <v>2438</v>
      </c>
      <c r="F101" s="131" t="s">
        <v>2439</v>
      </c>
      <c r="G101" s="132" t="s">
        <v>178</v>
      </c>
      <c r="H101" s="133">
        <v>20</v>
      </c>
      <c r="I101" s="134"/>
      <c r="J101" s="134"/>
      <c r="K101" s="135">
        <f>ROUND(P101*H101,2)</f>
        <v>0</v>
      </c>
      <c r="L101" s="131" t="s">
        <v>1707</v>
      </c>
      <c r="M101" s="32"/>
      <c r="N101" s="136" t="s">
        <v>22</v>
      </c>
      <c r="O101" s="137" t="s">
        <v>48</v>
      </c>
      <c r="P101" s="138">
        <f>I101+J101</f>
        <v>0</v>
      </c>
      <c r="Q101" s="138">
        <f>ROUND(I101*H101,2)</f>
        <v>0</v>
      </c>
      <c r="R101" s="138">
        <f>ROUND(J101*H101,2)</f>
        <v>0</v>
      </c>
      <c r="T101" s="139">
        <f>S101*H101</f>
        <v>0</v>
      </c>
      <c r="U101" s="139">
        <v>0</v>
      </c>
      <c r="V101" s="139">
        <f>U101*H101</f>
        <v>0</v>
      </c>
      <c r="W101" s="139">
        <v>0</v>
      </c>
      <c r="X101" s="140">
        <f>W101*H101</f>
        <v>0</v>
      </c>
      <c r="AR101" s="141" t="s">
        <v>313</v>
      </c>
      <c r="AT101" s="141" t="s">
        <v>166</v>
      </c>
      <c r="AU101" s="141" t="s">
        <v>171</v>
      </c>
      <c r="AY101" s="17" t="s">
        <v>163</v>
      </c>
      <c r="BE101" s="142">
        <f>IF(O101="základní",K101,0)</f>
        <v>0</v>
      </c>
      <c r="BF101" s="142">
        <f>IF(O101="snížená",K101,0)</f>
        <v>0</v>
      </c>
      <c r="BG101" s="142">
        <f>IF(O101="zákl. přenesená",K101,0)</f>
        <v>0</v>
      </c>
      <c r="BH101" s="142">
        <f>IF(O101="sníž. přenesená",K101,0)</f>
        <v>0</v>
      </c>
      <c r="BI101" s="142">
        <f>IF(O101="nulová",K101,0)</f>
        <v>0</v>
      </c>
      <c r="BJ101" s="17" t="s">
        <v>171</v>
      </c>
      <c r="BK101" s="142">
        <f>ROUND(P101*H101,2)</f>
        <v>0</v>
      </c>
      <c r="BL101" s="17" t="s">
        <v>313</v>
      </c>
      <c r="BM101" s="141" t="s">
        <v>2440</v>
      </c>
    </row>
    <row r="102" spans="2:47" s="1" customFormat="1" ht="11.25">
      <c r="B102" s="32"/>
      <c r="D102" s="143" t="s">
        <v>173</v>
      </c>
      <c r="F102" s="144" t="s">
        <v>2441</v>
      </c>
      <c r="I102" s="145"/>
      <c r="J102" s="145"/>
      <c r="M102" s="32"/>
      <c r="N102" s="146"/>
      <c r="X102" s="53"/>
      <c r="AT102" s="17" t="s">
        <v>173</v>
      </c>
      <c r="AU102" s="17" t="s">
        <v>171</v>
      </c>
    </row>
    <row r="103" spans="2:65" s="1" customFormat="1" ht="24.2" customHeight="1">
      <c r="B103" s="32"/>
      <c r="C103" s="181" t="s">
        <v>189</v>
      </c>
      <c r="D103" s="181" t="s">
        <v>770</v>
      </c>
      <c r="E103" s="182" t="s">
        <v>2442</v>
      </c>
      <c r="F103" s="183" t="s">
        <v>2443</v>
      </c>
      <c r="G103" s="184" t="s">
        <v>178</v>
      </c>
      <c r="H103" s="185">
        <v>20</v>
      </c>
      <c r="I103" s="186"/>
      <c r="J103" s="187"/>
      <c r="K103" s="188">
        <f>ROUND(P103*H103,2)</f>
        <v>0</v>
      </c>
      <c r="L103" s="183" t="s">
        <v>1707</v>
      </c>
      <c r="M103" s="189"/>
      <c r="N103" s="190" t="s">
        <v>22</v>
      </c>
      <c r="O103" s="137" t="s">
        <v>48</v>
      </c>
      <c r="P103" s="138">
        <f>I103+J103</f>
        <v>0</v>
      </c>
      <c r="Q103" s="138">
        <f>ROUND(I103*H103,2)</f>
        <v>0</v>
      </c>
      <c r="R103" s="138">
        <f>ROUND(J103*H103,2)</f>
        <v>0</v>
      </c>
      <c r="T103" s="139">
        <f>S103*H103</f>
        <v>0</v>
      </c>
      <c r="U103" s="139">
        <v>5E-05</v>
      </c>
      <c r="V103" s="139">
        <f>U103*H103</f>
        <v>0.001</v>
      </c>
      <c r="W103" s="139">
        <v>0</v>
      </c>
      <c r="X103" s="140">
        <f>W103*H103</f>
        <v>0</v>
      </c>
      <c r="AR103" s="141" t="s">
        <v>440</v>
      </c>
      <c r="AT103" s="141" t="s">
        <v>770</v>
      </c>
      <c r="AU103" s="141" t="s">
        <v>171</v>
      </c>
      <c r="AY103" s="17" t="s">
        <v>163</v>
      </c>
      <c r="BE103" s="142">
        <f>IF(O103="základní",K103,0)</f>
        <v>0</v>
      </c>
      <c r="BF103" s="142">
        <f>IF(O103="snížená",K103,0)</f>
        <v>0</v>
      </c>
      <c r="BG103" s="142">
        <f>IF(O103="zákl. přenesená",K103,0)</f>
        <v>0</v>
      </c>
      <c r="BH103" s="142">
        <f>IF(O103="sníž. přenesená",K103,0)</f>
        <v>0</v>
      </c>
      <c r="BI103" s="142">
        <f>IF(O103="nulová",K103,0)</f>
        <v>0</v>
      </c>
      <c r="BJ103" s="17" t="s">
        <v>171</v>
      </c>
      <c r="BK103" s="142">
        <f>ROUND(P103*H103,2)</f>
        <v>0</v>
      </c>
      <c r="BL103" s="17" t="s">
        <v>313</v>
      </c>
      <c r="BM103" s="141" t="s">
        <v>2444</v>
      </c>
    </row>
    <row r="104" spans="2:65" s="1" customFormat="1" ht="49.15" customHeight="1">
      <c r="B104" s="32"/>
      <c r="C104" s="129" t="s">
        <v>162</v>
      </c>
      <c r="D104" s="129" t="s">
        <v>166</v>
      </c>
      <c r="E104" s="130" t="s">
        <v>2445</v>
      </c>
      <c r="F104" s="131" t="s">
        <v>2446</v>
      </c>
      <c r="G104" s="132" t="s">
        <v>178</v>
      </c>
      <c r="H104" s="133">
        <v>10</v>
      </c>
      <c r="I104" s="134"/>
      <c r="J104" s="134"/>
      <c r="K104" s="135">
        <f>ROUND(P104*H104,2)</f>
        <v>0</v>
      </c>
      <c r="L104" s="131" t="s">
        <v>1707</v>
      </c>
      <c r="M104" s="32"/>
      <c r="N104" s="136" t="s">
        <v>22</v>
      </c>
      <c r="O104" s="137" t="s">
        <v>48</v>
      </c>
      <c r="P104" s="138">
        <f>I104+J104</f>
        <v>0</v>
      </c>
      <c r="Q104" s="138">
        <f>ROUND(I104*H104,2)</f>
        <v>0</v>
      </c>
      <c r="R104" s="138">
        <f>ROUND(J104*H104,2)</f>
        <v>0</v>
      </c>
      <c r="T104" s="139">
        <f>S104*H104</f>
        <v>0</v>
      </c>
      <c r="U104" s="139">
        <v>0</v>
      </c>
      <c r="V104" s="139">
        <f>U104*H104</f>
        <v>0</v>
      </c>
      <c r="W104" s="139">
        <v>0</v>
      </c>
      <c r="X104" s="140">
        <f>W104*H104</f>
        <v>0</v>
      </c>
      <c r="AR104" s="141" t="s">
        <v>313</v>
      </c>
      <c r="AT104" s="141" t="s">
        <v>166</v>
      </c>
      <c r="AU104" s="141" t="s">
        <v>171</v>
      </c>
      <c r="AY104" s="17" t="s">
        <v>163</v>
      </c>
      <c r="BE104" s="142">
        <f>IF(O104="základní",K104,0)</f>
        <v>0</v>
      </c>
      <c r="BF104" s="142">
        <f>IF(O104="snížená",K104,0)</f>
        <v>0</v>
      </c>
      <c r="BG104" s="142">
        <f>IF(O104="zákl. přenesená",K104,0)</f>
        <v>0</v>
      </c>
      <c r="BH104" s="142">
        <f>IF(O104="sníž. přenesená",K104,0)</f>
        <v>0</v>
      </c>
      <c r="BI104" s="142">
        <f>IF(O104="nulová",K104,0)</f>
        <v>0</v>
      </c>
      <c r="BJ104" s="17" t="s">
        <v>171</v>
      </c>
      <c r="BK104" s="142">
        <f>ROUND(P104*H104,2)</f>
        <v>0</v>
      </c>
      <c r="BL104" s="17" t="s">
        <v>313</v>
      </c>
      <c r="BM104" s="141" t="s">
        <v>2447</v>
      </c>
    </row>
    <row r="105" spans="2:47" s="1" customFormat="1" ht="11.25">
      <c r="B105" s="32"/>
      <c r="D105" s="143" t="s">
        <v>173</v>
      </c>
      <c r="F105" s="144" t="s">
        <v>2448</v>
      </c>
      <c r="I105" s="145"/>
      <c r="J105" s="145"/>
      <c r="M105" s="32"/>
      <c r="N105" s="146"/>
      <c r="X105" s="53"/>
      <c r="AT105" s="17" t="s">
        <v>173</v>
      </c>
      <c r="AU105" s="17" t="s">
        <v>171</v>
      </c>
    </row>
    <row r="106" spans="2:65" s="1" customFormat="1" ht="24.2" customHeight="1">
      <c r="B106" s="32"/>
      <c r="C106" s="181" t="s">
        <v>242</v>
      </c>
      <c r="D106" s="181" t="s">
        <v>770</v>
      </c>
      <c r="E106" s="182" t="s">
        <v>2449</v>
      </c>
      <c r="F106" s="183" t="s">
        <v>2450</v>
      </c>
      <c r="G106" s="184" t="s">
        <v>178</v>
      </c>
      <c r="H106" s="185">
        <v>10</v>
      </c>
      <c r="I106" s="186"/>
      <c r="J106" s="187"/>
      <c r="K106" s="188">
        <f>ROUND(P106*H106,2)</f>
        <v>0</v>
      </c>
      <c r="L106" s="183" t="s">
        <v>1707</v>
      </c>
      <c r="M106" s="189"/>
      <c r="N106" s="190" t="s">
        <v>22</v>
      </c>
      <c r="O106" s="137" t="s">
        <v>48</v>
      </c>
      <c r="P106" s="138">
        <f>I106+J106</f>
        <v>0</v>
      </c>
      <c r="Q106" s="138">
        <f>ROUND(I106*H106,2)</f>
        <v>0</v>
      </c>
      <c r="R106" s="138">
        <f>ROUND(J106*H106,2)</f>
        <v>0</v>
      </c>
      <c r="T106" s="139">
        <f>S106*H106</f>
        <v>0</v>
      </c>
      <c r="U106" s="139">
        <v>9E-05</v>
      </c>
      <c r="V106" s="139">
        <f>U106*H106</f>
        <v>0.0009000000000000001</v>
      </c>
      <c r="W106" s="139">
        <v>0</v>
      </c>
      <c r="X106" s="140">
        <f>W106*H106</f>
        <v>0</v>
      </c>
      <c r="AR106" s="141" t="s">
        <v>440</v>
      </c>
      <c r="AT106" s="141" t="s">
        <v>770</v>
      </c>
      <c r="AU106" s="141" t="s">
        <v>171</v>
      </c>
      <c r="AY106" s="17" t="s">
        <v>163</v>
      </c>
      <c r="BE106" s="142">
        <f>IF(O106="základní",K106,0)</f>
        <v>0</v>
      </c>
      <c r="BF106" s="142">
        <f>IF(O106="snížená",K106,0)</f>
        <v>0</v>
      </c>
      <c r="BG106" s="142">
        <f>IF(O106="zákl. přenesená",K106,0)</f>
        <v>0</v>
      </c>
      <c r="BH106" s="142">
        <f>IF(O106="sníž. přenesená",K106,0)</f>
        <v>0</v>
      </c>
      <c r="BI106" s="142">
        <f>IF(O106="nulová",K106,0)</f>
        <v>0</v>
      </c>
      <c r="BJ106" s="17" t="s">
        <v>171</v>
      </c>
      <c r="BK106" s="142">
        <f>ROUND(P106*H106,2)</f>
        <v>0</v>
      </c>
      <c r="BL106" s="17" t="s">
        <v>313</v>
      </c>
      <c r="BM106" s="141" t="s">
        <v>2451</v>
      </c>
    </row>
    <row r="107" spans="2:65" s="1" customFormat="1" ht="44.25" customHeight="1">
      <c r="B107" s="32"/>
      <c r="C107" s="129" t="s">
        <v>249</v>
      </c>
      <c r="D107" s="129" t="s">
        <v>166</v>
      </c>
      <c r="E107" s="130" t="s">
        <v>2452</v>
      </c>
      <c r="F107" s="131" t="s">
        <v>2453</v>
      </c>
      <c r="G107" s="132" t="s">
        <v>229</v>
      </c>
      <c r="H107" s="133">
        <v>100</v>
      </c>
      <c r="I107" s="134"/>
      <c r="J107" s="134"/>
      <c r="K107" s="135">
        <f>ROUND(P107*H107,2)</f>
        <v>0</v>
      </c>
      <c r="L107" s="131" t="s">
        <v>1707</v>
      </c>
      <c r="M107" s="32"/>
      <c r="N107" s="136" t="s">
        <v>22</v>
      </c>
      <c r="O107" s="137" t="s">
        <v>48</v>
      </c>
      <c r="P107" s="138">
        <f>I107+J107</f>
        <v>0</v>
      </c>
      <c r="Q107" s="138">
        <f>ROUND(I107*H107,2)</f>
        <v>0</v>
      </c>
      <c r="R107" s="138">
        <f>ROUND(J107*H107,2)</f>
        <v>0</v>
      </c>
      <c r="T107" s="139">
        <f>S107*H107</f>
        <v>0</v>
      </c>
      <c r="U107" s="139">
        <v>0</v>
      </c>
      <c r="V107" s="139">
        <f>U107*H107</f>
        <v>0</v>
      </c>
      <c r="W107" s="139">
        <v>0</v>
      </c>
      <c r="X107" s="140">
        <f>W107*H107</f>
        <v>0</v>
      </c>
      <c r="AR107" s="141" t="s">
        <v>313</v>
      </c>
      <c r="AT107" s="141" t="s">
        <v>166</v>
      </c>
      <c r="AU107" s="141" t="s">
        <v>171</v>
      </c>
      <c r="AY107" s="17" t="s">
        <v>163</v>
      </c>
      <c r="BE107" s="142">
        <f>IF(O107="základní",K107,0)</f>
        <v>0</v>
      </c>
      <c r="BF107" s="142">
        <f>IF(O107="snížená",K107,0)</f>
        <v>0</v>
      </c>
      <c r="BG107" s="142">
        <f>IF(O107="zákl. přenesená",K107,0)</f>
        <v>0</v>
      </c>
      <c r="BH107" s="142">
        <f>IF(O107="sníž. přenesená",K107,0)</f>
        <v>0</v>
      </c>
      <c r="BI107" s="142">
        <f>IF(O107="nulová",K107,0)</f>
        <v>0</v>
      </c>
      <c r="BJ107" s="17" t="s">
        <v>171</v>
      </c>
      <c r="BK107" s="142">
        <f>ROUND(P107*H107,2)</f>
        <v>0</v>
      </c>
      <c r="BL107" s="17" t="s">
        <v>313</v>
      </c>
      <c r="BM107" s="141" t="s">
        <v>2454</v>
      </c>
    </row>
    <row r="108" spans="2:47" s="1" customFormat="1" ht="11.25">
      <c r="B108" s="32"/>
      <c r="D108" s="143" t="s">
        <v>173</v>
      </c>
      <c r="F108" s="144" t="s">
        <v>2455</v>
      </c>
      <c r="I108" s="145"/>
      <c r="J108" s="145"/>
      <c r="M108" s="32"/>
      <c r="N108" s="146"/>
      <c r="X108" s="53"/>
      <c r="AT108" s="17" t="s">
        <v>173</v>
      </c>
      <c r="AU108" s="17" t="s">
        <v>171</v>
      </c>
    </row>
    <row r="109" spans="2:65" s="1" customFormat="1" ht="24.2" customHeight="1">
      <c r="B109" s="32"/>
      <c r="C109" s="181" t="s">
        <v>257</v>
      </c>
      <c r="D109" s="181" t="s">
        <v>770</v>
      </c>
      <c r="E109" s="182" t="s">
        <v>2456</v>
      </c>
      <c r="F109" s="183" t="s">
        <v>2457</v>
      </c>
      <c r="G109" s="184" t="s">
        <v>229</v>
      </c>
      <c r="H109" s="185">
        <v>100</v>
      </c>
      <c r="I109" s="186"/>
      <c r="J109" s="187"/>
      <c r="K109" s="188">
        <f>ROUND(P109*H109,2)</f>
        <v>0</v>
      </c>
      <c r="L109" s="183" t="s">
        <v>1707</v>
      </c>
      <c r="M109" s="189"/>
      <c r="N109" s="190" t="s">
        <v>22</v>
      </c>
      <c r="O109" s="137" t="s">
        <v>48</v>
      </c>
      <c r="P109" s="138">
        <f>I109+J109</f>
        <v>0</v>
      </c>
      <c r="Q109" s="138">
        <f>ROUND(I109*H109,2)</f>
        <v>0</v>
      </c>
      <c r="R109" s="138">
        <f>ROUND(J109*H109,2)</f>
        <v>0</v>
      </c>
      <c r="T109" s="139">
        <f>S109*H109</f>
        <v>0</v>
      </c>
      <c r="U109" s="139">
        <v>7E-05</v>
      </c>
      <c r="V109" s="139">
        <f>U109*H109</f>
        <v>0.006999999999999999</v>
      </c>
      <c r="W109" s="139">
        <v>0</v>
      </c>
      <c r="X109" s="140">
        <f>W109*H109</f>
        <v>0</v>
      </c>
      <c r="AR109" s="141" t="s">
        <v>440</v>
      </c>
      <c r="AT109" s="141" t="s">
        <v>770</v>
      </c>
      <c r="AU109" s="141" t="s">
        <v>171</v>
      </c>
      <c r="AY109" s="17" t="s">
        <v>163</v>
      </c>
      <c r="BE109" s="142">
        <f>IF(O109="základní",K109,0)</f>
        <v>0</v>
      </c>
      <c r="BF109" s="142">
        <f>IF(O109="snížená",K109,0)</f>
        <v>0</v>
      </c>
      <c r="BG109" s="142">
        <f>IF(O109="zákl. přenesená",K109,0)</f>
        <v>0</v>
      </c>
      <c r="BH109" s="142">
        <f>IF(O109="sníž. přenesená",K109,0)</f>
        <v>0</v>
      </c>
      <c r="BI109" s="142">
        <f>IF(O109="nulová",K109,0)</f>
        <v>0</v>
      </c>
      <c r="BJ109" s="17" t="s">
        <v>171</v>
      </c>
      <c r="BK109" s="142">
        <f>ROUND(P109*H109,2)</f>
        <v>0</v>
      </c>
      <c r="BL109" s="17" t="s">
        <v>313</v>
      </c>
      <c r="BM109" s="141" t="s">
        <v>2458</v>
      </c>
    </row>
    <row r="110" spans="2:65" s="1" customFormat="1" ht="33" customHeight="1">
      <c r="B110" s="32"/>
      <c r="C110" s="129" t="s">
        <v>234</v>
      </c>
      <c r="D110" s="129" t="s">
        <v>166</v>
      </c>
      <c r="E110" s="130" t="s">
        <v>2459</v>
      </c>
      <c r="F110" s="131" t="s">
        <v>2460</v>
      </c>
      <c r="G110" s="132" t="s">
        <v>229</v>
      </c>
      <c r="H110" s="133">
        <v>35</v>
      </c>
      <c r="I110" s="134"/>
      <c r="J110" s="134"/>
      <c r="K110" s="135">
        <f>ROUND(P110*H110,2)</f>
        <v>0</v>
      </c>
      <c r="L110" s="131" t="s">
        <v>1707</v>
      </c>
      <c r="M110" s="32"/>
      <c r="N110" s="136" t="s">
        <v>22</v>
      </c>
      <c r="O110" s="137" t="s">
        <v>48</v>
      </c>
      <c r="P110" s="138">
        <f>I110+J110</f>
        <v>0</v>
      </c>
      <c r="Q110" s="138">
        <f>ROUND(I110*H110,2)</f>
        <v>0</v>
      </c>
      <c r="R110" s="138">
        <f>ROUND(J110*H110,2)</f>
        <v>0</v>
      </c>
      <c r="T110" s="139">
        <f>S110*H110</f>
        <v>0</v>
      </c>
      <c r="U110" s="139">
        <v>0</v>
      </c>
      <c r="V110" s="139">
        <f>U110*H110</f>
        <v>0</v>
      </c>
      <c r="W110" s="139">
        <v>0</v>
      </c>
      <c r="X110" s="140">
        <f>W110*H110</f>
        <v>0</v>
      </c>
      <c r="AR110" s="141" t="s">
        <v>313</v>
      </c>
      <c r="AT110" s="141" t="s">
        <v>166</v>
      </c>
      <c r="AU110" s="141" t="s">
        <v>171</v>
      </c>
      <c r="AY110" s="17" t="s">
        <v>163</v>
      </c>
      <c r="BE110" s="142">
        <f>IF(O110="základní",K110,0)</f>
        <v>0</v>
      </c>
      <c r="BF110" s="142">
        <f>IF(O110="snížená",K110,0)</f>
        <v>0</v>
      </c>
      <c r="BG110" s="142">
        <f>IF(O110="zákl. přenesená",K110,0)</f>
        <v>0</v>
      </c>
      <c r="BH110" s="142">
        <f>IF(O110="sníž. přenesená",K110,0)</f>
        <v>0</v>
      </c>
      <c r="BI110" s="142">
        <f>IF(O110="nulová",K110,0)</f>
        <v>0</v>
      </c>
      <c r="BJ110" s="17" t="s">
        <v>171</v>
      </c>
      <c r="BK110" s="142">
        <f>ROUND(P110*H110,2)</f>
        <v>0</v>
      </c>
      <c r="BL110" s="17" t="s">
        <v>313</v>
      </c>
      <c r="BM110" s="141" t="s">
        <v>2461</v>
      </c>
    </row>
    <row r="111" spans="2:47" s="1" customFormat="1" ht="11.25">
      <c r="B111" s="32"/>
      <c r="D111" s="143" t="s">
        <v>173</v>
      </c>
      <c r="F111" s="144" t="s">
        <v>2462</v>
      </c>
      <c r="I111" s="145"/>
      <c r="J111" s="145"/>
      <c r="M111" s="32"/>
      <c r="N111" s="146"/>
      <c r="X111" s="53"/>
      <c r="AT111" s="17" t="s">
        <v>173</v>
      </c>
      <c r="AU111" s="17" t="s">
        <v>171</v>
      </c>
    </row>
    <row r="112" spans="2:65" s="1" customFormat="1" ht="33" customHeight="1">
      <c r="B112" s="32"/>
      <c r="C112" s="181" t="s">
        <v>270</v>
      </c>
      <c r="D112" s="181" t="s">
        <v>770</v>
      </c>
      <c r="E112" s="182" t="s">
        <v>2463</v>
      </c>
      <c r="F112" s="183" t="s">
        <v>2464</v>
      </c>
      <c r="G112" s="184" t="s">
        <v>229</v>
      </c>
      <c r="H112" s="185">
        <v>30</v>
      </c>
      <c r="I112" s="186"/>
      <c r="J112" s="187"/>
      <c r="K112" s="188">
        <f>ROUND(P112*H112,2)</f>
        <v>0</v>
      </c>
      <c r="L112" s="183" t="s">
        <v>1707</v>
      </c>
      <c r="M112" s="189"/>
      <c r="N112" s="190" t="s">
        <v>22</v>
      </c>
      <c r="O112" s="137" t="s">
        <v>48</v>
      </c>
      <c r="P112" s="138">
        <f>I112+J112</f>
        <v>0</v>
      </c>
      <c r="Q112" s="138">
        <f>ROUND(I112*H112,2)</f>
        <v>0</v>
      </c>
      <c r="R112" s="138">
        <f>ROUND(J112*H112,2)</f>
        <v>0</v>
      </c>
      <c r="T112" s="139">
        <f>S112*H112</f>
        <v>0</v>
      </c>
      <c r="U112" s="139">
        <v>9E-05</v>
      </c>
      <c r="V112" s="139">
        <f>U112*H112</f>
        <v>0.0027</v>
      </c>
      <c r="W112" s="139">
        <v>0</v>
      </c>
      <c r="X112" s="140">
        <f>W112*H112</f>
        <v>0</v>
      </c>
      <c r="AR112" s="141" t="s">
        <v>440</v>
      </c>
      <c r="AT112" s="141" t="s">
        <v>770</v>
      </c>
      <c r="AU112" s="141" t="s">
        <v>171</v>
      </c>
      <c r="AY112" s="17" t="s">
        <v>163</v>
      </c>
      <c r="BE112" s="142">
        <f>IF(O112="základní",K112,0)</f>
        <v>0</v>
      </c>
      <c r="BF112" s="142">
        <f>IF(O112="snížená",K112,0)</f>
        <v>0</v>
      </c>
      <c r="BG112" s="142">
        <f>IF(O112="zákl. přenesená",K112,0)</f>
        <v>0</v>
      </c>
      <c r="BH112" s="142">
        <f>IF(O112="sníž. přenesená",K112,0)</f>
        <v>0</v>
      </c>
      <c r="BI112" s="142">
        <f>IF(O112="nulová",K112,0)</f>
        <v>0</v>
      </c>
      <c r="BJ112" s="17" t="s">
        <v>171</v>
      </c>
      <c r="BK112" s="142">
        <f>ROUND(P112*H112,2)</f>
        <v>0</v>
      </c>
      <c r="BL112" s="17" t="s">
        <v>313</v>
      </c>
      <c r="BM112" s="141" t="s">
        <v>2465</v>
      </c>
    </row>
    <row r="113" spans="2:65" s="1" customFormat="1" ht="33" customHeight="1">
      <c r="B113" s="32"/>
      <c r="C113" s="181" t="s">
        <v>2055</v>
      </c>
      <c r="D113" s="181" t="s">
        <v>770</v>
      </c>
      <c r="E113" s="182" t="s">
        <v>3253</v>
      </c>
      <c r="F113" s="183" t="s">
        <v>3254</v>
      </c>
      <c r="G113" s="184" t="s">
        <v>229</v>
      </c>
      <c r="H113" s="185">
        <v>5</v>
      </c>
      <c r="I113" s="186"/>
      <c r="J113" s="187"/>
      <c r="K113" s="188">
        <f>ROUND(P113*H113,2)</f>
        <v>0</v>
      </c>
      <c r="L113" s="183" t="s">
        <v>1707</v>
      </c>
      <c r="M113" s="189"/>
      <c r="N113" s="190" t="s">
        <v>22</v>
      </c>
      <c r="O113" s="137" t="s">
        <v>48</v>
      </c>
      <c r="P113" s="138">
        <f>I113+J113</f>
        <v>0</v>
      </c>
      <c r="Q113" s="138">
        <f>ROUND(I113*H113,2)</f>
        <v>0</v>
      </c>
      <c r="R113" s="138">
        <f>ROUND(J113*H113,2)</f>
        <v>0</v>
      </c>
      <c r="T113" s="139">
        <f>S113*H113</f>
        <v>0</v>
      </c>
      <c r="U113" s="139">
        <v>0.00014</v>
      </c>
      <c r="V113" s="139">
        <f>U113*H113</f>
        <v>0.0006999999999999999</v>
      </c>
      <c r="W113" s="139">
        <v>0</v>
      </c>
      <c r="X113" s="140">
        <f>W113*H113</f>
        <v>0</v>
      </c>
      <c r="AR113" s="141" t="s">
        <v>440</v>
      </c>
      <c r="AT113" s="141" t="s">
        <v>770</v>
      </c>
      <c r="AU113" s="141" t="s">
        <v>171</v>
      </c>
      <c r="AY113" s="17" t="s">
        <v>163</v>
      </c>
      <c r="BE113" s="142">
        <f>IF(O113="základní",K113,0)</f>
        <v>0</v>
      </c>
      <c r="BF113" s="142">
        <f>IF(O113="snížená",K113,0)</f>
        <v>0</v>
      </c>
      <c r="BG113" s="142">
        <f>IF(O113="zákl. přenesená",K113,0)</f>
        <v>0</v>
      </c>
      <c r="BH113" s="142">
        <f>IF(O113="sníž. přenesená",K113,0)</f>
        <v>0</v>
      </c>
      <c r="BI113" s="142">
        <f>IF(O113="nulová",K113,0)</f>
        <v>0</v>
      </c>
      <c r="BJ113" s="17" t="s">
        <v>171</v>
      </c>
      <c r="BK113" s="142">
        <f>ROUND(P113*H113,2)</f>
        <v>0</v>
      </c>
      <c r="BL113" s="17" t="s">
        <v>313</v>
      </c>
      <c r="BM113" s="141" t="s">
        <v>3255</v>
      </c>
    </row>
    <row r="114" spans="2:65" s="1" customFormat="1" ht="37.9" customHeight="1">
      <c r="B114" s="32"/>
      <c r="C114" s="129" t="s">
        <v>287</v>
      </c>
      <c r="D114" s="129" t="s">
        <v>166</v>
      </c>
      <c r="E114" s="130" t="s">
        <v>2472</v>
      </c>
      <c r="F114" s="131" t="s">
        <v>2473</v>
      </c>
      <c r="G114" s="132" t="s">
        <v>229</v>
      </c>
      <c r="H114" s="133">
        <v>250</v>
      </c>
      <c r="I114" s="134"/>
      <c r="J114" s="134"/>
      <c r="K114" s="135">
        <f>ROUND(P114*H114,2)</f>
        <v>0</v>
      </c>
      <c r="L114" s="131" t="s">
        <v>1707</v>
      </c>
      <c r="M114" s="32"/>
      <c r="N114" s="136" t="s">
        <v>22</v>
      </c>
      <c r="O114" s="137" t="s">
        <v>48</v>
      </c>
      <c r="P114" s="138">
        <f>I114+J114</f>
        <v>0</v>
      </c>
      <c r="Q114" s="138">
        <f>ROUND(I114*H114,2)</f>
        <v>0</v>
      </c>
      <c r="R114" s="138">
        <f>ROUND(J114*H114,2)</f>
        <v>0</v>
      </c>
      <c r="T114" s="139">
        <f>S114*H114</f>
        <v>0</v>
      </c>
      <c r="U114" s="139">
        <v>0</v>
      </c>
      <c r="V114" s="139">
        <f>U114*H114</f>
        <v>0</v>
      </c>
      <c r="W114" s="139">
        <v>0</v>
      </c>
      <c r="X114" s="140">
        <f>W114*H114</f>
        <v>0</v>
      </c>
      <c r="AR114" s="141" t="s">
        <v>313</v>
      </c>
      <c r="AT114" s="141" t="s">
        <v>166</v>
      </c>
      <c r="AU114" s="141" t="s">
        <v>171</v>
      </c>
      <c r="AY114" s="17" t="s">
        <v>163</v>
      </c>
      <c r="BE114" s="142">
        <f>IF(O114="základní",K114,0)</f>
        <v>0</v>
      </c>
      <c r="BF114" s="142">
        <f>IF(O114="snížená",K114,0)</f>
        <v>0</v>
      </c>
      <c r="BG114" s="142">
        <f>IF(O114="zákl. přenesená",K114,0)</f>
        <v>0</v>
      </c>
      <c r="BH114" s="142">
        <f>IF(O114="sníž. přenesená",K114,0)</f>
        <v>0</v>
      </c>
      <c r="BI114" s="142">
        <f>IF(O114="nulová",K114,0)</f>
        <v>0</v>
      </c>
      <c r="BJ114" s="17" t="s">
        <v>171</v>
      </c>
      <c r="BK114" s="142">
        <f>ROUND(P114*H114,2)</f>
        <v>0</v>
      </c>
      <c r="BL114" s="17" t="s">
        <v>313</v>
      </c>
      <c r="BM114" s="141" t="s">
        <v>2474</v>
      </c>
    </row>
    <row r="115" spans="2:47" s="1" customFormat="1" ht="11.25">
      <c r="B115" s="32"/>
      <c r="D115" s="143" t="s">
        <v>173</v>
      </c>
      <c r="F115" s="144" t="s">
        <v>2475</v>
      </c>
      <c r="I115" s="145"/>
      <c r="J115" s="145"/>
      <c r="M115" s="32"/>
      <c r="N115" s="146"/>
      <c r="X115" s="53"/>
      <c r="AT115" s="17" t="s">
        <v>173</v>
      </c>
      <c r="AU115" s="17" t="s">
        <v>171</v>
      </c>
    </row>
    <row r="116" spans="2:65" s="1" customFormat="1" ht="24.2" customHeight="1">
      <c r="B116" s="32"/>
      <c r="C116" s="181" t="s">
        <v>295</v>
      </c>
      <c r="D116" s="181" t="s">
        <v>770</v>
      </c>
      <c r="E116" s="182" t="s">
        <v>2476</v>
      </c>
      <c r="F116" s="183" t="s">
        <v>2477</v>
      </c>
      <c r="G116" s="184" t="s">
        <v>229</v>
      </c>
      <c r="H116" s="185">
        <v>250</v>
      </c>
      <c r="I116" s="186"/>
      <c r="J116" s="187"/>
      <c r="K116" s="188">
        <f>ROUND(P116*H116,2)</f>
        <v>0</v>
      </c>
      <c r="L116" s="183" t="s">
        <v>1707</v>
      </c>
      <c r="M116" s="189"/>
      <c r="N116" s="190" t="s">
        <v>22</v>
      </c>
      <c r="O116" s="137" t="s">
        <v>48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T116" s="139">
        <f>S116*H116</f>
        <v>0</v>
      </c>
      <c r="U116" s="139">
        <v>0.00012</v>
      </c>
      <c r="V116" s="139">
        <f>U116*H116</f>
        <v>0.030000000000000002</v>
      </c>
      <c r="W116" s="139">
        <v>0</v>
      </c>
      <c r="X116" s="140">
        <f>W116*H116</f>
        <v>0</v>
      </c>
      <c r="AR116" s="141" t="s">
        <v>440</v>
      </c>
      <c r="AT116" s="141" t="s">
        <v>770</v>
      </c>
      <c r="AU116" s="141" t="s">
        <v>171</v>
      </c>
      <c r="AY116" s="17" t="s">
        <v>163</v>
      </c>
      <c r="BE116" s="142">
        <f>IF(O116="základní",K116,0)</f>
        <v>0</v>
      </c>
      <c r="BF116" s="142">
        <f>IF(O116="snížená",K116,0)</f>
        <v>0</v>
      </c>
      <c r="BG116" s="142">
        <f>IF(O116="zákl. přenesená",K116,0)</f>
        <v>0</v>
      </c>
      <c r="BH116" s="142">
        <f>IF(O116="sníž. přenesená",K116,0)</f>
        <v>0</v>
      </c>
      <c r="BI116" s="142">
        <f>IF(O116="nulová",K116,0)</f>
        <v>0</v>
      </c>
      <c r="BJ116" s="17" t="s">
        <v>171</v>
      </c>
      <c r="BK116" s="142">
        <f>ROUND(P116*H116,2)</f>
        <v>0</v>
      </c>
      <c r="BL116" s="17" t="s">
        <v>313</v>
      </c>
      <c r="BM116" s="141" t="s">
        <v>2478</v>
      </c>
    </row>
    <row r="117" spans="2:65" s="1" customFormat="1" ht="37.9" customHeight="1">
      <c r="B117" s="32"/>
      <c r="C117" s="129" t="s">
        <v>301</v>
      </c>
      <c r="D117" s="129" t="s">
        <v>166</v>
      </c>
      <c r="E117" s="130" t="s">
        <v>2479</v>
      </c>
      <c r="F117" s="131" t="s">
        <v>2480</v>
      </c>
      <c r="G117" s="132" t="s">
        <v>229</v>
      </c>
      <c r="H117" s="133">
        <v>360</v>
      </c>
      <c r="I117" s="134"/>
      <c r="J117" s="134"/>
      <c r="K117" s="135">
        <f>ROUND(P117*H117,2)</f>
        <v>0</v>
      </c>
      <c r="L117" s="131" t="s">
        <v>1707</v>
      </c>
      <c r="M117" s="32"/>
      <c r="N117" s="136" t="s">
        <v>22</v>
      </c>
      <c r="O117" s="137" t="s">
        <v>48</v>
      </c>
      <c r="P117" s="138">
        <f>I117+J117</f>
        <v>0</v>
      </c>
      <c r="Q117" s="138">
        <f>ROUND(I117*H117,2)</f>
        <v>0</v>
      </c>
      <c r="R117" s="138">
        <f>ROUND(J117*H117,2)</f>
        <v>0</v>
      </c>
      <c r="T117" s="139">
        <f>S117*H117</f>
        <v>0</v>
      </c>
      <c r="U117" s="139">
        <v>0</v>
      </c>
      <c r="V117" s="139">
        <f>U117*H117</f>
        <v>0</v>
      </c>
      <c r="W117" s="139">
        <v>0</v>
      </c>
      <c r="X117" s="140">
        <f>W117*H117</f>
        <v>0</v>
      </c>
      <c r="AR117" s="141" t="s">
        <v>313</v>
      </c>
      <c r="AT117" s="141" t="s">
        <v>166</v>
      </c>
      <c r="AU117" s="141" t="s">
        <v>171</v>
      </c>
      <c r="AY117" s="17" t="s">
        <v>163</v>
      </c>
      <c r="BE117" s="142">
        <f>IF(O117="základní",K117,0)</f>
        <v>0</v>
      </c>
      <c r="BF117" s="142">
        <f>IF(O117="snížená",K117,0)</f>
        <v>0</v>
      </c>
      <c r="BG117" s="142">
        <f>IF(O117="zákl. přenesená",K117,0)</f>
        <v>0</v>
      </c>
      <c r="BH117" s="142">
        <f>IF(O117="sníž. přenesená",K117,0)</f>
        <v>0</v>
      </c>
      <c r="BI117" s="142">
        <f>IF(O117="nulová",K117,0)</f>
        <v>0</v>
      </c>
      <c r="BJ117" s="17" t="s">
        <v>171</v>
      </c>
      <c r="BK117" s="142">
        <f>ROUND(P117*H117,2)</f>
        <v>0</v>
      </c>
      <c r="BL117" s="17" t="s">
        <v>313</v>
      </c>
      <c r="BM117" s="141" t="s">
        <v>2481</v>
      </c>
    </row>
    <row r="118" spans="2:47" s="1" customFormat="1" ht="11.25">
      <c r="B118" s="32"/>
      <c r="D118" s="143" t="s">
        <v>173</v>
      </c>
      <c r="F118" s="144" t="s">
        <v>2482</v>
      </c>
      <c r="I118" s="145"/>
      <c r="J118" s="145"/>
      <c r="M118" s="32"/>
      <c r="N118" s="146"/>
      <c r="X118" s="53"/>
      <c r="AT118" s="17" t="s">
        <v>173</v>
      </c>
      <c r="AU118" s="17" t="s">
        <v>171</v>
      </c>
    </row>
    <row r="119" spans="2:65" s="1" customFormat="1" ht="24.2" customHeight="1">
      <c r="B119" s="32"/>
      <c r="C119" s="181" t="s">
        <v>9</v>
      </c>
      <c r="D119" s="181" t="s">
        <v>770</v>
      </c>
      <c r="E119" s="182" t="s">
        <v>2483</v>
      </c>
      <c r="F119" s="183" t="s">
        <v>2484</v>
      </c>
      <c r="G119" s="184" t="s">
        <v>229</v>
      </c>
      <c r="H119" s="185">
        <v>360</v>
      </c>
      <c r="I119" s="186"/>
      <c r="J119" s="187"/>
      <c r="K119" s="188">
        <f>ROUND(P119*H119,2)</f>
        <v>0</v>
      </c>
      <c r="L119" s="183" t="s">
        <v>1707</v>
      </c>
      <c r="M119" s="189"/>
      <c r="N119" s="190" t="s">
        <v>22</v>
      </c>
      <c r="O119" s="137" t="s">
        <v>48</v>
      </c>
      <c r="P119" s="138">
        <f>I119+J119</f>
        <v>0</v>
      </c>
      <c r="Q119" s="138">
        <f>ROUND(I119*H119,2)</f>
        <v>0</v>
      </c>
      <c r="R119" s="138">
        <f>ROUND(J119*H119,2)</f>
        <v>0</v>
      </c>
      <c r="T119" s="139">
        <f>S119*H119</f>
        <v>0</v>
      </c>
      <c r="U119" s="139">
        <v>0.00017</v>
      </c>
      <c r="V119" s="139">
        <f>U119*H119</f>
        <v>0.061200000000000004</v>
      </c>
      <c r="W119" s="139">
        <v>0</v>
      </c>
      <c r="X119" s="140">
        <f>W119*H119</f>
        <v>0</v>
      </c>
      <c r="AR119" s="141" t="s">
        <v>440</v>
      </c>
      <c r="AT119" s="141" t="s">
        <v>770</v>
      </c>
      <c r="AU119" s="141" t="s">
        <v>171</v>
      </c>
      <c r="AY119" s="17" t="s">
        <v>163</v>
      </c>
      <c r="BE119" s="142">
        <f>IF(O119="základní",K119,0)</f>
        <v>0</v>
      </c>
      <c r="BF119" s="142">
        <f>IF(O119="snížená",K119,0)</f>
        <v>0</v>
      </c>
      <c r="BG119" s="142">
        <f>IF(O119="zákl. přenesená",K119,0)</f>
        <v>0</v>
      </c>
      <c r="BH119" s="142">
        <f>IF(O119="sníž. přenesená",K119,0)</f>
        <v>0</v>
      </c>
      <c r="BI119" s="142">
        <f>IF(O119="nulová",K119,0)</f>
        <v>0</v>
      </c>
      <c r="BJ119" s="17" t="s">
        <v>171</v>
      </c>
      <c r="BK119" s="142">
        <f>ROUND(P119*H119,2)</f>
        <v>0</v>
      </c>
      <c r="BL119" s="17" t="s">
        <v>313</v>
      </c>
      <c r="BM119" s="141" t="s">
        <v>2485</v>
      </c>
    </row>
    <row r="120" spans="2:65" s="1" customFormat="1" ht="37.9" customHeight="1">
      <c r="B120" s="32"/>
      <c r="C120" s="129" t="s">
        <v>2584</v>
      </c>
      <c r="D120" s="129" t="s">
        <v>166</v>
      </c>
      <c r="E120" s="130" t="s">
        <v>3256</v>
      </c>
      <c r="F120" s="131" t="s">
        <v>3257</v>
      </c>
      <c r="G120" s="132" t="s">
        <v>229</v>
      </c>
      <c r="H120" s="133">
        <v>30</v>
      </c>
      <c r="I120" s="134"/>
      <c r="J120" s="134"/>
      <c r="K120" s="135">
        <f>ROUND(P120*H120,2)</f>
        <v>0</v>
      </c>
      <c r="L120" s="131" t="s">
        <v>1707</v>
      </c>
      <c r="M120" s="32"/>
      <c r="N120" s="136" t="s">
        <v>22</v>
      </c>
      <c r="O120" s="137" t="s">
        <v>48</v>
      </c>
      <c r="P120" s="138">
        <f>I120+J120</f>
        <v>0</v>
      </c>
      <c r="Q120" s="138">
        <f>ROUND(I120*H120,2)</f>
        <v>0</v>
      </c>
      <c r="R120" s="138">
        <f>ROUND(J120*H120,2)</f>
        <v>0</v>
      </c>
      <c r="T120" s="139">
        <f>S120*H120</f>
        <v>0</v>
      </c>
      <c r="U120" s="139">
        <v>0</v>
      </c>
      <c r="V120" s="139">
        <f>U120*H120</f>
        <v>0</v>
      </c>
      <c r="W120" s="139">
        <v>0</v>
      </c>
      <c r="X120" s="140">
        <f>W120*H120</f>
        <v>0</v>
      </c>
      <c r="AR120" s="141" t="s">
        <v>313</v>
      </c>
      <c r="AT120" s="141" t="s">
        <v>166</v>
      </c>
      <c r="AU120" s="141" t="s">
        <v>171</v>
      </c>
      <c r="AY120" s="17" t="s">
        <v>163</v>
      </c>
      <c r="BE120" s="142">
        <f>IF(O120="základní",K120,0)</f>
        <v>0</v>
      </c>
      <c r="BF120" s="142">
        <f>IF(O120="snížená",K120,0)</f>
        <v>0</v>
      </c>
      <c r="BG120" s="142">
        <f>IF(O120="zákl. přenesená",K120,0)</f>
        <v>0</v>
      </c>
      <c r="BH120" s="142">
        <f>IF(O120="sníž. přenesená",K120,0)</f>
        <v>0</v>
      </c>
      <c r="BI120" s="142">
        <f>IF(O120="nulová",K120,0)</f>
        <v>0</v>
      </c>
      <c r="BJ120" s="17" t="s">
        <v>171</v>
      </c>
      <c r="BK120" s="142">
        <f>ROUND(P120*H120,2)</f>
        <v>0</v>
      </c>
      <c r="BL120" s="17" t="s">
        <v>313</v>
      </c>
      <c r="BM120" s="141" t="s">
        <v>3258</v>
      </c>
    </row>
    <row r="121" spans="2:47" s="1" customFormat="1" ht="11.25">
      <c r="B121" s="32"/>
      <c r="D121" s="143" t="s">
        <v>173</v>
      </c>
      <c r="F121" s="144" t="s">
        <v>3259</v>
      </c>
      <c r="I121" s="145"/>
      <c r="J121" s="145"/>
      <c r="M121" s="32"/>
      <c r="N121" s="146"/>
      <c r="X121" s="53"/>
      <c r="AT121" s="17" t="s">
        <v>173</v>
      </c>
      <c r="AU121" s="17" t="s">
        <v>171</v>
      </c>
    </row>
    <row r="122" spans="2:65" s="1" customFormat="1" ht="24.2" customHeight="1">
      <c r="B122" s="32"/>
      <c r="C122" s="181" t="s">
        <v>2423</v>
      </c>
      <c r="D122" s="181" t="s">
        <v>770</v>
      </c>
      <c r="E122" s="182" t="s">
        <v>3260</v>
      </c>
      <c r="F122" s="183" t="s">
        <v>3261</v>
      </c>
      <c r="G122" s="184" t="s">
        <v>229</v>
      </c>
      <c r="H122" s="185">
        <v>30</v>
      </c>
      <c r="I122" s="186"/>
      <c r="J122" s="187"/>
      <c r="K122" s="188">
        <f>ROUND(P122*H122,2)</f>
        <v>0</v>
      </c>
      <c r="L122" s="183" t="s">
        <v>1707</v>
      </c>
      <c r="M122" s="189"/>
      <c r="N122" s="190" t="s">
        <v>22</v>
      </c>
      <c r="O122" s="137" t="s">
        <v>48</v>
      </c>
      <c r="P122" s="138">
        <f>I122+J122</f>
        <v>0</v>
      </c>
      <c r="Q122" s="138">
        <f>ROUND(I122*H122,2)</f>
        <v>0</v>
      </c>
      <c r="R122" s="138">
        <f>ROUND(J122*H122,2)</f>
        <v>0</v>
      </c>
      <c r="T122" s="139">
        <f>S122*H122</f>
        <v>0</v>
      </c>
      <c r="U122" s="139">
        <v>0.00064</v>
      </c>
      <c r="V122" s="139">
        <f>U122*H122</f>
        <v>0.019200000000000002</v>
      </c>
      <c r="W122" s="139">
        <v>0</v>
      </c>
      <c r="X122" s="140">
        <f>W122*H122</f>
        <v>0</v>
      </c>
      <c r="AR122" s="141" t="s">
        <v>440</v>
      </c>
      <c r="AT122" s="141" t="s">
        <v>770</v>
      </c>
      <c r="AU122" s="141" t="s">
        <v>171</v>
      </c>
      <c r="AY122" s="17" t="s">
        <v>163</v>
      </c>
      <c r="BE122" s="142">
        <f>IF(O122="základní",K122,0)</f>
        <v>0</v>
      </c>
      <c r="BF122" s="142">
        <f>IF(O122="snížená",K122,0)</f>
        <v>0</v>
      </c>
      <c r="BG122" s="142">
        <f>IF(O122="zákl. přenesená",K122,0)</f>
        <v>0</v>
      </c>
      <c r="BH122" s="142">
        <f>IF(O122="sníž. přenesená",K122,0)</f>
        <v>0</v>
      </c>
      <c r="BI122" s="142">
        <f>IF(O122="nulová",K122,0)</f>
        <v>0</v>
      </c>
      <c r="BJ122" s="17" t="s">
        <v>171</v>
      </c>
      <c r="BK122" s="142">
        <f>ROUND(P122*H122,2)</f>
        <v>0</v>
      </c>
      <c r="BL122" s="17" t="s">
        <v>313</v>
      </c>
      <c r="BM122" s="141" t="s">
        <v>3262</v>
      </c>
    </row>
    <row r="123" spans="2:51" s="13" customFormat="1" ht="11.25">
      <c r="B123" s="157"/>
      <c r="D123" s="151" t="s">
        <v>217</v>
      </c>
      <c r="F123" s="159" t="s">
        <v>3263</v>
      </c>
      <c r="H123" s="160">
        <v>30</v>
      </c>
      <c r="I123" s="161"/>
      <c r="J123" s="161"/>
      <c r="M123" s="157"/>
      <c r="N123" s="162"/>
      <c r="X123" s="163"/>
      <c r="AT123" s="158" t="s">
        <v>217</v>
      </c>
      <c r="AU123" s="158" t="s">
        <v>171</v>
      </c>
      <c r="AV123" s="13" t="s">
        <v>171</v>
      </c>
      <c r="AW123" s="13" t="s">
        <v>4</v>
      </c>
      <c r="AX123" s="13" t="s">
        <v>85</v>
      </c>
      <c r="AY123" s="158" t="s">
        <v>163</v>
      </c>
    </row>
    <row r="124" spans="2:65" s="1" customFormat="1" ht="37.9" customHeight="1">
      <c r="B124" s="32"/>
      <c r="C124" s="129" t="s">
        <v>313</v>
      </c>
      <c r="D124" s="129" t="s">
        <v>166</v>
      </c>
      <c r="E124" s="130" t="s">
        <v>3264</v>
      </c>
      <c r="F124" s="131" t="s">
        <v>3265</v>
      </c>
      <c r="G124" s="132" t="s">
        <v>229</v>
      </c>
      <c r="H124" s="133">
        <v>15</v>
      </c>
      <c r="I124" s="134"/>
      <c r="J124" s="134"/>
      <c r="K124" s="135">
        <f>ROUND(P124*H124,2)</f>
        <v>0</v>
      </c>
      <c r="L124" s="131" t="s">
        <v>1707</v>
      </c>
      <c r="M124" s="32"/>
      <c r="N124" s="136" t="s">
        <v>22</v>
      </c>
      <c r="O124" s="137" t="s">
        <v>48</v>
      </c>
      <c r="P124" s="138">
        <f>I124+J124</f>
        <v>0</v>
      </c>
      <c r="Q124" s="138">
        <f>ROUND(I124*H124,2)</f>
        <v>0</v>
      </c>
      <c r="R124" s="138">
        <f>ROUND(J124*H124,2)</f>
        <v>0</v>
      </c>
      <c r="T124" s="139">
        <f>S124*H124</f>
        <v>0</v>
      </c>
      <c r="U124" s="139">
        <v>0</v>
      </c>
      <c r="V124" s="139">
        <f>U124*H124</f>
        <v>0</v>
      </c>
      <c r="W124" s="139">
        <v>0</v>
      </c>
      <c r="X124" s="140">
        <f>W124*H124</f>
        <v>0</v>
      </c>
      <c r="AR124" s="141" t="s">
        <v>313</v>
      </c>
      <c r="AT124" s="141" t="s">
        <v>166</v>
      </c>
      <c r="AU124" s="141" t="s">
        <v>171</v>
      </c>
      <c r="AY124" s="17" t="s">
        <v>163</v>
      </c>
      <c r="BE124" s="142">
        <f>IF(O124="základní",K124,0)</f>
        <v>0</v>
      </c>
      <c r="BF124" s="142">
        <f>IF(O124="snížená",K124,0)</f>
        <v>0</v>
      </c>
      <c r="BG124" s="142">
        <f>IF(O124="zákl. přenesená",K124,0)</f>
        <v>0</v>
      </c>
      <c r="BH124" s="142">
        <f>IF(O124="sníž. přenesená",K124,0)</f>
        <v>0</v>
      </c>
      <c r="BI124" s="142">
        <f>IF(O124="nulová",K124,0)</f>
        <v>0</v>
      </c>
      <c r="BJ124" s="17" t="s">
        <v>171</v>
      </c>
      <c r="BK124" s="142">
        <f>ROUND(P124*H124,2)</f>
        <v>0</v>
      </c>
      <c r="BL124" s="17" t="s">
        <v>313</v>
      </c>
      <c r="BM124" s="141" t="s">
        <v>3266</v>
      </c>
    </row>
    <row r="125" spans="2:47" s="1" customFormat="1" ht="11.25">
      <c r="B125" s="32"/>
      <c r="D125" s="143" t="s">
        <v>173</v>
      </c>
      <c r="F125" s="144" t="s">
        <v>3267</v>
      </c>
      <c r="I125" s="145"/>
      <c r="J125" s="145"/>
      <c r="M125" s="32"/>
      <c r="N125" s="146"/>
      <c r="X125" s="53"/>
      <c r="AT125" s="17" t="s">
        <v>173</v>
      </c>
      <c r="AU125" s="17" t="s">
        <v>171</v>
      </c>
    </row>
    <row r="126" spans="2:65" s="1" customFormat="1" ht="24.2" customHeight="1">
      <c r="B126" s="32"/>
      <c r="C126" s="181" t="s">
        <v>2028</v>
      </c>
      <c r="D126" s="181" t="s">
        <v>770</v>
      </c>
      <c r="E126" s="182" t="s">
        <v>3268</v>
      </c>
      <c r="F126" s="183" t="s">
        <v>3269</v>
      </c>
      <c r="G126" s="184" t="s">
        <v>229</v>
      </c>
      <c r="H126" s="185">
        <v>15</v>
      </c>
      <c r="I126" s="186"/>
      <c r="J126" s="187"/>
      <c r="K126" s="188">
        <f>ROUND(P126*H126,2)</f>
        <v>0</v>
      </c>
      <c r="L126" s="183" t="s">
        <v>1707</v>
      </c>
      <c r="M126" s="189"/>
      <c r="N126" s="190" t="s">
        <v>22</v>
      </c>
      <c r="O126" s="137" t="s">
        <v>48</v>
      </c>
      <c r="P126" s="138">
        <f>I126+J126</f>
        <v>0</v>
      </c>
      <c r="Q126" s="138">
        <f>ROUND(I126*H126,2)</f>
        <v>0</v>
      </c>
      <c r="R126" s="138">
        <f>ROUND(J126*H126,2)</f>
        <v>0</v>
      </c>
      <c r="T126" s="139">
        <f>S126*H126</f>
        <v>0</v>
      </c>
      <c r="U126" s="139">
        <v>0.00016</v>
      </c>
      <c r="V126" s="139">
        <f>U126*H126</f>
        <v>0.0024000000000000002</v>
      </c>
      <c r="W126" s="139">
        <v>0</v>
      </c>
      <c r="X126" s="140">
        <f>W126*H126</f>
        <v>0</v>
      </c>
      <c r="AR126" s="141" t="s">
        <v>440</v>
      </c>
      <c r="AT126" s="141" t="s">
        <v>770</v>
      </c>
      <c r="AU126" s="141" t="s">
        <v>171</v>
      </c>
      <c r="AY126" s="17" t="s">
        <v>163</v>
      </c>
      <c r="BE126" s="142">
        <f>IF(O126="základní",K126,0)</f>
        <v>0</v>
      </c>
      <c r="BF126" s="142">
        <f>IF(O126="snížená",K126,0)</f>
        <v>0</v>
      </c>
      <c r="BG126" s="142">
        <f>IF(O126="zákl. přenesená",K126,0)</f>
        <v>0</v>
      </c>
      <c r="BH126" s="142">
        <f>IF(O126="sníž. přenesená",K126,0)</f>
        <v>0</v>
      </c>
      <c r="BI126" s="142">
        <f>IF(O126="nulová",K126,0)</f>
        <v>0</v>
      </c>
      <c r="BJ126" s="17" t="s">
        <v>171</v>
      </c>
      <c r="BK126" s="142">
        <f>ROUND(P126*H126,2)</f>
        <v>0</v>
      </c>
      <c r="BL126" s="17" t="s">
        <v>313</v>
      </c>
      <c r="BM126" s="141" t="s">
        <v>3270</v>
      </c>
    </row>
    <row r="127" spans="2:65" s="1" customFormat="1" ht="44.25" customHeight="1">
      <c r="B127" s="32"/>
      <c r="C127" s="129" t="s">
        <v>383</v>
      </c>
      <c r="D127" s="129" t="s">
        <v>166</v>
      </c>
      <c r="E127" s="130" t="s">
        <v>2534</v>
      </c>
      <c r="F127" s="131" t="s">
        <v>2535</v>
      </c>
      <c r="G127" s="132" t="s">
        <v>229</v>
      </c>
      <c r="H127" s="133">
        <v>35</v>
      </c>
      <c r="I127" s="134"/>
      <c r="J127" s="134"/>
      <c r="K127" s="135">
        <f>ROUND(P127*H127,2)</f>
        <v>0</v>
      </c>
      <c r="L127" s="131" t="s">
        <v>1707</v>
      </c>
      <c r="M127" s="32"/>
      <c r="N127" s="136" t="s">
        <v>22</v>
      </c>
      <c r="O127" s="137" t="s">
        <v>48</v>
      </c>
      <c r="P127" s="138">
        <f>I127+J127</f>
        <v>0</v>
      </c>
      <c r="Q127" s="138">
        <f>ROUND(I127*H127,2)</f>
        <v>0</v>
      </c>
      <c r="R127" s="138">
        <f>ROUND(J127*H127,2)</f>
        <v>0</v>
      </c>
      <c r="T127" s="139">
        <f>S127*H127</f>
        <v>0</v>
      </c>
      <c r="U127" s="139">
        <v>0</v>
      </c>
      <c r="V127" s="139">
        <f>U127*H127</f>
        <v>0</v>
      </c>
      <c r="W127" s="139">
        <v>0</v>
      </c>
      <c r="X127" s="140">
        <f>W127*H127</f>
        <v>0</v>
      </c>
      <c r="AR127" s="141" t="s">
        <v>313</v>
      </c>
      <c r="AT127" s="141" t="s">
        <v>166</v>
      </c>
      <c r="AU127" s="141" t="s">
        <v>171</v>
      </c>
      <c r="AY127" s="17" t="s">
        <v>163</v>
      </c>
      <c r="BE127" s="142">
        <f>IF(O127="základní",K127,0)</f>
        <v>0</v>
      </c>
      <c r="BF127" s="142">
        <f>IF(O127="snížená",K127,0)</f>
        <v>0</v>
      </c>
      <c r="BG127" s="142">
        <f>IF(O127="zákl. přenesená",K127,0)</f>
        <v>0</v>
      </c>
      <c r="BH127" s="142">
        <f>IF(O127="sníž. přenesená",K127,0)</f>
        <v>0</v>
      </c>
      <c r="BI127" s="142">
        <f>IF(O127="nulová",K127,0)</f>
        <v>0</v>
      </c>
      <c r="BJ127" s="17" t="s">
        <v>171</v>
      </c>
      <c r="BK127" s="142">
        <f>ROUND(P127*H127,2)</f>
        <v>0</v>
      </c>
      <c r="BL127" s="17" t="s">
        <v>313</v>
      </c>
      <c r="BM127" s="141" t="s">
        <v>2536</v>
      </c>
    </row>
    <row r="128" spans="2:47" s="1" customFormat="1" ht="11.25">
      <c r="B128" s="32"/>
      <c r="D128" s="143" t="s">
        <v>173</v>
      </c>
      <c r="F128" s="144" t="s">
        <v>2537</v>
      </c>
      <c r="I128" s="145"/>
      <c r="J128" s="145"/>
      <c r="M128" s="32"/>
      <c r="N128" s="146"/>
      <c r="X128" s="53"/>
      <c r="AT128" s="17" t="s">
        <v>173</v>
      </c>
      <c r="AU128" s="17" t="s">
        <v>171</v>
      </c>
    </row>
    <row r="129" spans="2:65" s="1" customFormat="1" ht="37.9" customHeight="1">
      <c r="B129" s="32"/>
      <c r="C129" s="181" t="s">
        <v>8</v>
      </c>
      <c r="D129" s="181" t="s">
        <v>770</v>
      </c>
      <c r="E129" s="182" t="s">
        <v>2538</v>
      </c>
      <c r="F129" s="183" t="s">
        <v>2539</v>
      </c>
      <c r="G129" s="184" t="s">
        <v>229</v>
      </c>
      <c r="H129" s="185">
        <v>35</v>
      </c>
      <c r="I129" s="186"/>
      <c r="J129" s="187"/>
      <c r="K129" s="188">
        <f>ROUND(P129*H129,2)</f>
        <v>0</v>
      </c>
      <c r="L129" s="183" t="s">
        <v>1707</v>
      </c>
      <c r="M129" s="189"/>
      <c r="N129" s="190" t="s">
        <v>22</v>
      </c>
      <c r="O129" s="137" t="s">
        <v>48</v>
      </c>
      <c r="P129" s="138">
        <f>I129+J129</f>
        <v>0</v>
      </c>
      <c r="Q129" s="138">
        <f>ROUND(I129*H129,2)</f>
        <v>0</v>
      </c>
      <c r="R129" s="138">
        <f>ROUND(J129*H129,2)</f>
        <v>0</v>
      </c>
      <c r="T129" s="139">
        <f>S129*H129</f>
        <v>0</v>
      </c>
      <c r="U129" s="139">
        <v>0.00012</v>
      </c>
      <c r="V129" s="139">
        <f>U129*H129</f>
        <v>0.0042</v>
      </c>
      <c r="W129" s="139">
        <v>0</v>
      </c>
      <c r="X129" s="140">
        <f>W129*H129</f>
        <v>0</v>
      </c>
      <c r="AR129" s="141" t="s">
        <v>440</v>
      </c>
      <c r="AT129" s="141" t="s">
        <v>770</v>
      </c>
      <c r="AU129" s="141" t="s">
        <v>171</v>
      </c>
      <c r="AY129" s="17" t="s">
        <v>163</v>
      </c>
      <c r="BE129" s="142">
        <f>IF(O129="základní",K129,0)</f>
        <v>0</v>
      </c>
      <c r="BF129" s="142">
        <f>IF(O129="snížená",K129,0)</f>
        <v>0</v>
      </c>
      <c r="BG129" s="142">
        <f>IF(O129="zákl. přenesená",K129,0)</f>
        <v>0</v>
      </c>
      <c r="BH129" s="142">
        <f>IF(O129="sníž. přenesená",K129,0)</f>
        <v>0</v>
      </c>
      <c r="BI129" s="142">
        <f>IF(O129="nulová",K129,0)</f>
        <v>0</v>
      </c>
      <c r="BJ129" s="17" t="s">
        <v>171</v>
      </c>
      <c r="BK129" s="142">
        <f>ROUND(P129*H129,2)</f>
        <v>0</v>
      </c>
      <c r="BL129" s="17" t="s">
        <v>313</v>
      </c>
      <c r="BM129" s="141" t="s">
        <v>2540</v>
      </c>
    </row>
    <row r="130" spans="2:65" s="1" customFormat="1" ht="33" customHeight="1">
      <c r="B130" s="32"/>
      <c r="C130" s="129" t="s">
        <v>843</v>
      </c>
      <c r="D130" s="129" t="s">
        <v>166</v>
      </c>
      <c r="E130" s="130" t="s">
        <v>2541</v>
      </c>
      <c r="F130" s="131" t="s">
        <v>2542</v>
      </c>
      <c r="G130" s="132" t="s">
        <v>178</v>
      </c>
      <c r="H130" s="133">
        <v>180</v>
      </c>
      <c r="I130" s="134"/>
      <c r="J130" s="134"/>
      <c r="K130" s="135">
        <f>ROUND(P130*H130,2)</f>
        <v>0</v>
      </c>
      <c r="L130" s="131" t="s">
        <v>1707</v>
      </c>
      <c r="M130" s="32"/>
      <c r="N130" s="136" t="s">
        <v>22</v>
      </c>
      <c r="O130" s="137" t="s">
        <v>48</v>
      </c>
      <c r="P130" s="138">
        <f>I130+J130</f>
        <v>0</v>
      </c>
      <c r="Q130" s="138">
        <f>ROUND(I130*H130,2)</f>
        <v>0</v>
      </c>
      <c r="R130" s="138">
        <f>ROUND(J130*H130,2)</f>
        <v>0</v>
      </c>
      <c r="T130" s="139">
        <f>S130*H130</f>
        <v>0</v>
      </c>
      <c r="U130" s="139">
        <v>0</v>
      </c>
      <c r="V130" s="139">
        <f>U130*H130</f>
        <v>0</v>
      </c>
      <c r="W130" s="139">
        <v>0</v>
      </c>
      <c r="X130" s="140">
        <f>W130*H130</f>
        <v>0</v>
      </c>
      <c r="AR130" s="141" t="s">
        <v>313</v>
      </c>
      <c r="AT130" s="141" t="s">
        <v>166</v>
      </c>
      <c r="AU130" s="141" t="s">
        <v>171</v>
      </c>
      <c r="AY130" s="17" t="s">
        <v>163</v>
      </c>
      <c r="BE130" s="142">
        <f>IF(O130="základní",K130,0)</f>
        <v>0</v>
      </c>
      <c r="BF130" s="142">
        <f>IF(O130="snížená",K130,0)</f>
        <v>0</v>
      </c>
      <c r="BG130" s="142">
        <f>IF(O130="zákl. přenesená",K130,0)</f>
        <v>0</v>
      </c>
      <c r="BH130" s="142">
        <f>IF(O130="sníž. přenesená",K130,0)</f>
        <v>0</v>
      </c>
      <c r="BI130" s="142">
        <f>IF(O130="nulová",K130,0)</f>
        <v>0</v>
      </c>
      <c r="BJ130" s="17" t="s">
        <v>171</v>
      </c>
      <c r="BK130" s="142">
        <f>ROUND(P130*H130,2)</f>
        <v>0</v>
      </c>
      <c r="BL130" s="17" t="s">
        <v>313</v>
      </c>
      <c r="BM130" s="141" t="s">
        <v>2543</v>
      </c>
    </row>
    <row r="131" spans="2:47" s="1" customFormat="1" ht="11.25">
      <c r="B131" s="32"/>
      <c r="D131" s="143" t="s">
        <v>173</v>
      </c>
      <c r="F131" s="144" t="s">
        <v>2544</v>
      </c>
      <c r="I131" s="145"/>
      <c r="J131" s="145"/>
      <c r="M131" s="32"/>
      <c r="N131" s="146"/>
      <c r="X131" s="53"/>
      <c r="AT131" s="17" t="s">
        <v>173</v>
      </c>
      <c r="AU131" s="17" t="s">
        <v>171</v>
      </c>
    </row>
    <row r="132" spans="2:65" s="1" customFormat="1" ht="37.9" customHeight="1">
      <c r="B132" s="32"/>
      <c r="C132" s="129" t="s">
        <v>344</v>
      </c>
      <c r="D132" s="129" t="s">
        <v>166</v>
      </c>
      <c r="E132" s="130" t="s">
        <v>2557</v>
      </c>
      <c r="F132" s="131" t="s">
        <v>2558</v>
      </c>
      <c r="G132" s="132" t="s">
        <v>178</v>
      </c>
      <c r="H132" s="133">
        <v>160</v>
      </c>
      <c r="I132" s="134"/>
      <c r="J132" s="134"/>
      <c r="K132" s="135">
        <f>ROUND(P132*H132,2)</f>
        <v>0</v>
      </c>
      <c r="L132" s="131" t="s">
        <v>1707</v>
      </c>
      <c r="M132" s="32"/>
      <c r="N132" s="136" t="s">
        <v>22</v>
      </c>
      <c r="O132" s="137" t="s">
        <v>48</v>
      </c>
      <c r="P132" s="138">
        <f>I132+J132</f>
        <v>0</v>
      </c>
      <c r="Q132" s="138">
        <f>ROUND(I132*H132,2)</f>
        <v>0</v>
      </c>
      <c r="R132" s="138">
        <f>ROUND(J132*H132,2)</f>
        <v>0</v>
      </c>
      <c r="T132" s="139">
        <f>S132*H132</f>
        <v>0</v>
      </c>
      <c r="U132" s="139">
        <v>0</v>
      </c>
      <c r="V132" s="139">
        <f>U132*H132</f>
        <v>0</v>
      </c>
      <c r="W132" s="139">
        <v>0</v>
      </c>
      <c r="X132" s="140">
        <f>W132*H132</f>
        <v>0</v>
      </c>
      <c r="AR132" s="141" t="s">
        <v>313</v>
      </c>
      <c r="AT132" s="141" t="s">
        <v>166</v>
      </c>
      <c r="AU132" s="141" t="s">
        <v>171</v>
      </c>
      <c r="AY132" s="17" t="s">
        <v>163</v>
      </c>
      <c r="BE132" s="142">
        <f>IF(O132="základní",K132,0)</f>
        <v>0</v>
      </c>
      <c r="BF132" s="142">
        <f>IF(O132="snížená",K132,0)</f>
        <v>0</v>
      </c>
      <c r="BG132" s="142">
        <f>IF(O132="zákl. přenesená",K132,0)</f>
        <v>0</v>
      </c>
      <c r="BH132" s="142">
        <f>IF(O132="sníž. přenesená",K132,0)</f>
        <v>0</v>
      </c>
      <c r="BI132" s="142">
        <f>IF(O132="nulová",K132,0)</f>
        <v>0</v>
      </c>
      <c r="BJ132" s="17" t="s">
        <v>171</v>
      </c>
      <c r="BK132" s="142">
        <f>ROUND(P132*H132,2)</f>
        <v>0</v>
      </c>
      <c r="BL132" s="17" t="s">
        <v>313</v>
      </c>
      <c r="BM132" s="141" t="s">
        <v>2559</v>
      </c>
    </row>
    <row r="133" spans="2:47" s="1" customFormat="1" ht="11.25">
      <c r="B133" s="32"/>
      <c r="D133" s="143" t="s">
        <v>173</v>
      </c>
      <c r="F133" s="144" t="s">
        <v>2560</v>
      </c>
      <c r="I133" s="145"/>
      <c r="J133" s="145"/>
      <c r="M133" s="32"/>
      <c r="N133" s="146"/>
      <c r="X133" s="53"/>
      <c r="AT133" s="17" t="s">
        <v>173</v>
      </c>
      <c r="AU133" s="17" t="s">
        <v>171</v>
      </c>
    </row>
    <row r="134" spans="2:65" s="1" customFormat="1" ht="24.2" customHeight="1">
      <c r="B134" s="32"/>
      <c r="C134" s="129" t="s">
        <v>353</v>
      </c>
      <c r="D134" s="129" t="s">
        <v>166</v>
      </c>
      <c r="E134" s="130" t="s">
        <v>2561</v>
      </c>
      <c r="F134" s="131" t="s">
        <v>2562</v>
      </c>
      <c r="G134" s="132" t="s">
        <v>178</v>
      </c>
      <c r="H134" s="133">
        <v>30</v>
      </c>
      <c r="I134" s="134"/>
      <c r="J134" s="134"/>
      <c r="K134" s="135">
        <f>ROUND(P134*H134,2)</f>
        <v>0</v>
      </c>
      <c r="L134" s="131" t="s">
        <v>1707</v>
      </c>
      <c r="M134" s="32"/>
      <c r="N134" s="136" t="s">
        <v>22</v>
      </c>
      <c r="O134" s="137" t="s">
        <v>48</v>
      </c>
      <c r="P134" s="138">
        <f>I134+J134</f>
        <v>0</v>
      </c>
      <c r="Q134" s="138">
        <f>ROUND(I134*H134,2)</f>
        <v>0</v>
      </c>
      <c r="R134" s="138">
        <f>ROUND(J134*H134,2)</f>
        <v>0</v>
      </c>
      <c r="T134" s="139">
        <f>S134*H134</f>
        <v>0</v>
      </c>
      <c r="U134" s="139">
        <v>0</v>
      </c>
      <c r="V134" s="139">
        <f>U134*H134</f>
        <v>0</v>
      </c>
      <c r="W134" s="139">
        <v>0</v>
      </c>
      <c r="X134" s="140">
        <f>W134*H134</f>
        <v>0</v>
      </c>
      <c r="AR134" s="141" t="s">
        <v>313</v>
      </c>
      <c r="AT134" s="141" t="s">
        <v>166</v>
      </c>
      <c r="AU134" s="141" t="s">
        <v>171</v>
      </c>
      <c r="AY134" s="17" t="s">
        <v>163</v>
      </c>
      <c r="BE134" s="142">
        <f>IF(O134="základní",K134,0)</f>
        <v>0</v>
      </c>
      <c r="BF134" s="142">
        <f>IF(O134="snížená",K134,0)</f>
        <v>0</v>
      </c>
      <c r="BG134" s="142">
        <f>IF(O134="zákl. přenesená",K134,0)</f>
        <v>0</v>
      </c>
      <c r="BH134" s="142">
        <f>IF(O134="sníž. přenesená",K134,0)</f>
        <v>0</v>
      </c>
      <c r="BI134" s="142">
        <f>IF(O134="nulová",K134,0)</f>
        <v>0</v>
      </c>
      <c r="BJ134" s="17" t="s">
        <v>171</v>
      </c>
      <c r="BK134" s="142">
        <f>ROUND(P134*H134,2)</f>
        <v>0</v>
      </c>
      <c r="BL134" s="17" t="s">
        <v>313</v>
      </c>
      <c r="BM134" s="141" t="s">
        <v>2563</v>
      </c>
    </row>
    <row r="135" spans="2:47" s="1" customFormat="1" ht="11.25">
      <c r="B135" s="32"/>
      <c r="D135" s="143" t="s">
        <v>173</v>
      </c>
      <c r="F135" s="144" t="s">
        <v>2564</v>
      </c>
      <c r="I135" s="145"/>
      <c r="J135" s="145"/>
      <c r="M135" s="32"/>
      <c r="N135" s="146"/>
      <c r="X135" s="53"/>
      <c r="AT135" s="17" t="s">
        <v>173</v>
      </c>
      <c r="AU135" s="17" t="s">
        <v>171</v>
      </c>
    </row>
    <row r="136" spans="2:65" s="1" customFormat="1" ht="24.2" customHeight="1">
      <c r="B136" s="32"/>
      <c r="C136" s="129" t="s">
        <v>362</v>
      </c>
      <c r="D136" s="129" t="s">
        <v>166</v>
      </c>
      <c r="E136" s="130" t="s">
        <v>2565</v>
      </c>
      <c r="F136" s="131" t="s">
        <v>2566</v>
      </c>
      <c r="G136" s="132" t="s">
        <v>178</v>
      </c>
      <c r="H136" s="133">
        <v>30</v>
      </c>
      <c r="I136" s="134"/>
      <c r="J136" s="134"/>
      <c r="K136" s="135">
        <f>ROUND(P136*H136,2)</f>
        <v>0</v>
      </c>
      <c r="L136" s="131" t="s">
        <v>1707</v>
      </c>
      <c r="M136" s="32"/>
      <c r="N136" s="136" t="s">
        <v>22</v>
      </c>
      <c r="O136" s="137" t="s">
        <v>48</v>
      </c>
      <c r="P136" s="138">
        <f>I136+J136</f>
        <v>0</v>
      </c>
      <c r="Q136" s="138">
        <f>ROUND(I136*H136,2)</f>
        <v>0</v>
      </c>
      <c r="R136" s="138">
        <f>ROUND(J136*H136,2)</f>
        <v>0</v>
      </c>
      <c r="T136" s="139">
        <f>S136*H136</f>
        <v>0</v>
      </c>
      <c r="U136" s="139">
        <v>0</v>
      </c>
      <c r="V136" s="139">
        <f>U136*H136</f>
        <v>0</v>
      </c>
      <c r="W136" s="139">
        <v>0</v>
      </c>
      <c r="X136" s="140">
        <f>W136*H136</f>
        <v>0</v>
      </c>
      <c r="AR136" s="141" t="s">
        <v>313</v>
      </c>
      <c r="AT136" s="141" t="s">
        <v>166</v>
      </c>
      <c r="AU136" s="141" t="s">
        <v>171</v>
      </c>
      <c r="AY136" s="17" t="s">
        <v>163</v>
      </c>
      <c r="BE136" s="142">
        <f>IF(O136="základní",K136,0)</f>
        <v>0</v>
      </c>
      <c r="BF136" s="142">
        <f>IF(O136="snížená",K136,0)</f>
        <v>0</v>
      </c>
      <c r="BG136" s="142">
        <f>IF(O136="zákl. přenesená",K136,0)</f>
        <v>0</v>
      </c>
      <c r="BH136" s="142">
        <f>IF(O136="sníž. přenesená",K136,0)</f>
        <v>0</v>
      </c>
      <c r="BI136" s="142">
        <f>IF(O136="nulová",K136,0)</f>
        <v>0</v>
      </c>
      <c r="BJ136" s="17" t="s">
        <v>171</v>
      </c>
      <c r="BK136" s="142">
        <f>ROUND(P136*H136,2)</f>
        <v>0</v>
      </c>
      <c r="BL136" s="17" t="s">
        <v>313</v>
      </c>
      <c r="BM136" s="141" t="s">
        <v>2567</v>
      </c>
    </row>
    <row r="137" spans="2:47" s="1" customFormat="1" ht="11.25">
      <c r="B137" s="32"/>
      <c r="D137" s="143" t="s">
        <v>173</v>
      </c>
      <c r="F137" s="144" t="s">
        <v>2568</v>
      </c>
      <c r="I137" s="145"/>
      <c r="J137" s="145"/>
      <c r="M137" s="32"/>
      <c r="N137" s="146"/>
      <c r="X137" s="53"/>
      <c r="AT137" s="17" t="s">
        <v>173</v>
      </c>
      <c r="AU137" s="17" t="s">
        <v>171</v>
      </c>
    </row>
    <row r="138" spans="2:65" s="1" customFormat="1" ht="33" customHeight="1">
      <c r="B138" s="32"/>
      <c r="C138" s="129" t="s">
        <v>370</v>
      </c>
      <c r="D138" s="129" t="s">
        <v>166</v>
      </c>
      <c r="E138" s="130" t="s">
        <v>2576</v>
      </c>
      <c r="F138" s="131" t="s">
        <v>2577</v>
      </c>
      <c r="G138" s="132" t="s">
        <v>178</v>
      </c>
      <c r="H138" s="133">
        <v>2</v>
      </c>
      <c r="I138" s="134"/>
      <c r="J138" s="134"/>
      <c r="K138" s="135">
        <f>ROUND(P138*H138,2)</f>
        <v>0</v>
      </c>
      <c r="L138" s="131" t="s">
        <v>1707</v>
      </c>
      <c r="M138" s="32"/>
      <c r="N138" s="136" t="s">
        <v>22</v>
      </c>
      <c r="O138" s="137" t="s">
        <v>48</v>
      </c>
      <c r="P138" s="138">
        <f>I138+J138</f>
        <v>0</v>
      </c>
      <c r="Q138" s="138">
        <f>ROUND(I138*H138,2)</f>
        <v>0</v>
      </c>
      <c r="R138" s="138">
        <f>ROUND(J138*H138,2)</f>
        <v>0</v>
      </c>
      <c r="T138" s="139">
        <f>S138*H138</f>
        <v>0</v>
      </c>
      <c r="U138" s="139">
        <v>0</v>
      </c>
      <c r="V138" s="139">
        <f>U138*H138</f>
        <v>0</v>
      </c>
      <c r="W138" s="139">
        <v>0</v>
      </c>
      <c r="X138" s="140">
        <f>W138*H138</f>
        <v>0</v>
      </c>
      <c r="AR138" s="141" t="s">
        <v>313</v>
      </c>
      <c r="AT138" s="141" t="s">
        <v>166</v>
      </c>
      <c r="AU138" s="141" t="s">
        <v>171</v>
      </c>
      <c r="AY138" s="17" t="s">
        <v>163</v>
      </c>
      <c r="BE138" s="142">
        <f>IF(O138="základní",K138,0)</f>
        <v>0</v>
      </c>
      <c r="BF138" s="142">
        <f>IF(O138="snížená",K138,0)</f>
        <v>0</v>
      </c>
      <c r="BG138" s="142">
        <f>IF(O138="zákl. přenesená",K138,0)</f>
        <v>0</v>
      </c>
      <c r="BH138" s="142">
        <f>IF(O138="sníž. přenesená",K138,0)</f>
        <v>0</v>
      </c>
      <c r="BI138" s="142">
        <f>IF(O138="nulová",K138,0)</f>
        <v>0</v>
      </c>
      <c r="BJ138" s="17" t="s">
        <v>171</v>
      </c>
      <c r="BK138" s="142">
        <f>ROUND(P138*H138,2)</f>
        <v>0</v>
      </c>
      <c r="BL138" s="17" t="s">
        <v>313</v>
      </c>
      <c r="BM138" s="141" t="s">
        <v>2578</v>
      </c>
    </row>
    <row r="139" spans="2:47" s="1" customFormat="1" ht="11.25">
      <c r="B139" s="32"/>
      <c r="D139" s="143" t="s">
        <v>173</v>
      </c>
      <c r="F139" s="144" t="s">
        <v>2579</v>
      </c>
      <c r="I139" s="145"/>
      <c r="J139" s="145"/>
      <c r="M139" s="32"/>
      <c r="N139" s="146"/>
      <c r="X139" s="53"/>
      <c r="AT139" s="17" t="s">
        <v>173</v>
      </c>
      <c r="AU139" s="17" t="s">
        <v>171</v>
      </c>
    </row>
    <row r="140" spans="2:65" s="1" customFormat="1" ht="24.2" customHeight="1">
      <c r="B140" s="32"/>
      <c r="C140" s="181" t="s">
        <v>2626</v>
      </c>
      <c r="D140" s="181" t="s">
        <v>770</v>
      </c>
      <c r="E140" s="182" t="s">
        <v>2683</v>
      </c>
      <c r="F140" s="183" t="s">
        <v>3271</v>
      </c>
      <c r="G140" s="184" t="s">
        <v>22</v>
      </c>
      <c r="H140" s="185">
        <v>1</v>
      </c>
      <c r="I140" s="186"/>
      <c r="J140" s="187"/>
      <c r="K140" s="188">
        <f>ROUND(P140*H140,2)</f>
        <v>0</v>
      </c>
      <c r="L140" s="183" t="s">
        <v>394</v>
      </c>
      <c r="M140" s="189"/>
      <c r="N140" s="190" t="s">
        <v>22</v>
      </c>
      <c r="O140" s="137" t="s">
        <v>48</v>
      </c>
      <c r="P140" s="138">
        <f>I140+J140</f>
        <v>0</v>
      </c>
      <c r="Q140" s="138">
        <f>ROUND(I140*H140,2)</f>
        <v>0</v>
      </c>
      <c r="R140" s="138">
        <f>ROUND(J140*H140,2)</f>
        <v>0</v>
      </c>
      <c r="T140" s="139">
        <f>S140*H140</f>
        <v>0</v>
      </c>
      <c r="U140" s="139">
        <v>0</v>
      </c>
      <c r="V140" s="139">
        <f>U140*H140</f>
        <v>0</v>
      </c>
      <c r="W140" s="139">
        <v>0</v>
      </c>
      <c r="X140" s="140">
        <f>W140*H140</f>
        <v>0</v>
      </c>
      <c r="AR140" s="141" t="s">
        <v>440</v>
      </c>
      <c r="AT140" s="141" t="s">
        <v>770</v>
      </c>
      <c r="AU140" s="141" t="s">
        <v>171</v>
      </c>
      <c r="AY140" s="17" t="s">
        <v>163</v>
      </c>
      <c r="BE140" s="142">
        <f>IF(O140="základní",K140,0)</f>
        <v>0</v>
      </c>
      <c r="BF140" s="142">
        <f>IF(O140="snížená",K140,0)</f>
        <v>0</v>
      </c>
      <c r="BG140" s="142">
        <f>IF(O140="zákl. přenesená",K140,0)</f>
        <v>0</v>
      </c>
      <c r="BH140" s="142">
        <f>IF(O140="sníž. přenesená",K140,0)</f>
        <v>0</v>
      </c>
      <c r="BI140" s="142">
        <f>IF(O140="nulová",K140,0)</f>
        <v>0</v>
      </c>
      <c r="BJ140" s="17" t="s">
        <v>171</v>
      </c>
      <c r="BK140" s="142">
        <f>ROUND(P140*H140,2)</f>
        <v>0</v>
      </c>
      <c r="BL140" s="17" t="s">
        <v>313</v>
      </c>
      <c r="BM140" s="141" t="s">
        <v>3272</v>
      </c>
    </row>
    <row r="141" spans="2:65" s="1" customFormat="1" ht="24.2" customHeight="1">
      <c r="B141" s="32"/>
      <c r="C141" s="181" t="s">
        <v>2651</v>
      </c>
      <c r="D141" s="181" t="s">
        <v>770</v>
      </c>
      <c r="E141" s="182" t="s">
        <v>3273</v>
      </c>
      <c r="F141" s="183" t="s">
        <v>3274</v>
      </c>
      <c r="G141" s="184" t="s">
        <v>22</v>
      </c>
      <c r="H141" s="185">
        <v>1</v>
      </c>
      <c r="I141" s="186"/>
      <c r="J141" s="187"/>
      <c r="K141" s="188">
        <f>ROUND(P141*H141,2)</f>
        <v>0</v>
      </c>
      <c r="L141" s="183" t="s">
        <v>394</v>
      </c>
      <c r="M141" s="189"/>
      <c r="N141" s="190" t="s">
        <v>22</v>
      </c>
      <c r="O141" s="137" t="s">
        <v>48</v>
      </c>
      <c r="P141" s="138">
        <f>I141+J141</f>
        <v>0</v>
      </c>
      <c r="Q141" s="138">
        <f>ROUND(I141*H141,2)</f>
        <v>0</v>
      </c>
      <c r="R141" s="138">
        <f>ROUND(J141*H141,2)</f>
        <v>0</v>
      </c>
      <c r="T141" s="139">
        <f>S141*H141</f>
        <v>0</v>
      </c>
      <c r="U141" s="139">
        <v>0</v>
      </c>
      <c r="V141" s="139">
        <f>U141*H141</f>
        <v>0</v>
      </c>
      <c r="W141" s="139">
        <v>0</v>
      </c>
      <c r="X141" s="140">
        <f>W141*H141</f>
        <v>0</v>
      </c>
      <c r="AR141" s="141" t="s">
        <v>440</v>
      </c>
      <c r="AT141" s="141" t="s">
        <v>770</v>
      </c>
      <c r="AU141" s="141" t="s">
        <v>171</v>
      </c>
      <c r="AY141" s="17" t="s">
        <v>163</v>
      </c>
      <c r="BE141" s="142">
        <f>IF(O141="základní",K141,0)</f>
        <v>0</v>
      </c>
      <c r="BF141" s="142">
        <f>IF(O141="snížená",K141,0)</f>
        <v>0</v>
      </c>
      <c r="BG141" s="142">
        <f>IF(O141="zákl. přenesená",K141,0)</f>
        <v>0</v>
      </c>
      <c r="BH141" s="142">
        <f>IF(O141="sníž. přenesená",K141,0)</f>
        <v>0</v>
      </c>
      <c r="BI141" s="142">
        <f>IF(O141="nulová",K141,0)</f>
        <v>0</v>
      </c>
      <c r="BJ141" s="17" t="s">
        <v>171</v>
      </c>
      <c r="BK141" s="142">
        <f>ROUND(P141*H141,2)</f>
        <v>0</v>
      </c>
      <c r="BL141" s="17" t="s">
        <v>313</v>
      </c>
      <c r="BM141" s="141" t="s">
        <v>3275</v>
      </c>
    </row>
    <row r="142" spans="2:65" s="1" customFormat="1" ht="33" customHeight="1">
      <c r="B142" s="32"/>
      <c r="C142" s="129" t="s">
        <v>2091</v>
      </c>
      <c r="D142" s="129" t="s">
        <v>166</v>
      </c>
      <c r="E142" s="130" t="s">
        <v>3276</v>
      </c>
      <c r="F142" s="131" t="s">
        <v>3277</v>
      </c>
      <c r="G142" s="132" t="s">
        <v>178</v>
      </c>
      <c r="H142" s="133">
        <v>1</v>
      </c>
      <c r="I142" s="134"/>
      <c r="J142" s="134"/>
      <c r="K142" s="135">
        <f>ROUND(P142*H142,2)</f>
        <v>0</v>
      </c>
      <c r="L142" s="131" t="s">
        <v>1707</v>
      </c>
      <c r="M142" s="32"/>
      <c r="N142" s="136" t="s">
        <v>22</v>
      </c>
      <c r="O142" s="137" t="s">
        <v>48</v>
      </c>
      <c r="P142" s="138">
        <f>I142+J142</f>
        <v>0</v>
      </c>
      <c r="Q142" s="138">
        <f>ROUND(I142*H142,2)</f>
        <v>0</v>
      </c>
      <c r="R142" s="138">
        <f>ROUND(J142*H142,2)</f>
        <v>0</v>
      </c>
      <c r="T142" s="139">
        <f>S142*H142</f>
        <v>0</v>
      </c>
      <c r="U142" s="139">
        <v>0</v>
      </c>
      <c r="V142" s="139">
        <f>U142*H142</f>
        <v>0</v>
      </c>
      <c r="W142" s="139">
        <v>0</v>
      </c>
      <c r="X142" s="140">
        <f>W142*H142</f>
        <v>0</v>
      </c>
      <c r="AR142" s="141" t="s">
        <v>313</v>
      </c>
      <c r="AT142" s="141" t="s">
        <v>166</v>
      </c>
      <c r="AU142" s="141" t="s">
        <v>171</v>
      </c>
      <c r="AY142" s="17" t="s">
        <v>163</v>
      </c>
      <c r="BE142" s="142">
        <f>IF(O142="základní",K142,0)</f>
        <v>0</v>
      </c>
      <c r="BF142" s="142">
        <f>IF(O142="snížená",K142,0)</f>
        <v>0</v>
      </c>
      <c r="BG142" s="142">
        <f>IF(O142="zákl. přenesená",K142,0)</f>
        <v>0</v>
      </c>
      <c r="BH142" s="142">
        <f>IF(O142="sníž. přenesená",K142,0)</f>
        <v>0</v>
      </c>
      <c r="BI142" s="142">
        <f>IF(O142="nulová",K142,0)</f>
        <v>0</v>
      </c>
      <c r="BJ142" s="17" t="s">
        <v>171</v>
      </c>
      <c r="BK142" s="142">
        <f>ROUND(P142*H142,2)</f>
        <v>0</v>
      </c>
      <c r="BL142" s="17" t="s">
        <v>313</v>
      </c>
      <c r="BM142" s="141" t="s">
        <v>3278</v>
      </c>
    </row>
    <row r="143" spans="2:47" s="1" customFormat="1" ht="11.25">
      <c r="B143" s="32"/>
      <c r="D143" s="143" t="s">
        <v>173</v>
      </c>
      <c r="F143" s="144" t="s">
        <v>3279</v>
      </c>
      <c r="I143" s="145"/>
      <c r="J143" s="145"/>
      <c r="M143" s="32"/>
      <c r="N143" s="146"/>
      <c r="X143" s="53"/>
      <c r="AT143" s="17" t="s">
        <v>173</v>
      </c>
      <c r="AU143" s="17" t="s">
        <v>171</v>
      </c>
    </row>
    <row r="144" spans="2:65" s="1" customFormat="1" ht="16.5" customHeight="1">
      <c r="B144" s="32"/>
      <c r="C144" s="181" t="s">
        <v>2596</v>
      </c>
      <c r="D144" s="181" t="s">
        <v>770</v>
      </c>
      <c r="E144" s="182" t="s">
        <v>3280</v>
      </c>
      <c r="F144" s="183" t="s">
        <v>3281</v>
      </c>
      <c r="G144" s="184" t="s">
        <v>178</v>
      </c>
      <c r="H144" s="185">
        <v>1</v>
      </c>
      <c r="I144" s="186"/>
      <c r="J144" s="187"/>
      <c r="K144" s="188">
        <f>ROUND(P144*H144,2)</f>
        <v>0</v>
      </c>
      <c r="L144" s="183" t="s">
        <v>394</v>
      </c>
      <c r="M144" s="189"/>
      <c r="N144" s="190" t="s">
        <v>22</v>
      </c>
      <c r="O144" s="137" t="s">
        <v>48</v>
      </c>
      <c r="P144" s="138">
        <f>I144+J144</f>
        <v>0</v>
      </c>
      <c r="Q144" s="138">
        <f>ROUND(I144*H144,2)</f>
        <v>0</v>
      </c>
      <c r="R144" s="138">
        <f>ROUND(J144*H144,2)</f>
        <v>0</v>
      </c>
      <c r="T144" s="139">
        <f>S144*H144</f>
        <v>0</v>
      </c>
      <c r="U144" s="139">
        <v>0</v>
      </c>
      <c r="V144" s="139">
        <f>U144*H144</f>
        <v>0</v>
      </c>
      <c r="W144" s="139">
        <v>0</v>
      </c>
      <c r="X144" s="140">
        <f>W144*H144</f>
        <v>0</v>
      </c>
      <c r="AR144" s="141" t="s">
        <v>440</v>
      </c>
      <c r="AT144" s="141" t="s">
        <v>770</v>
      </c>
      <c r="AU144" s="141" t="s">
        <v>171</v>
      </c>
      <c r="AY144" s="17" t="s">
        <v>163</v>
      </c>
      <c r="BE144" s="142">
        <f>IF(O144="základní",K144,0)</f>
        <v>0</v>
      </c>
      <c r="BF144" s="142">
        <f>IF(O144="snížená",K144,0)</f>
        <v>0</v>
      </c>
      <c r="BG144" s="142">
        <f>IF(O144="zákl. přenesená",K144,0)</f>
        <v>0</v>
      </c>
      <c r="BH144" s="142">
        <f>IF(O144="sníž. přenesená",K144,0)</f>
        <v>0</v>
      </c>
      <c r="BI144" s="142">
        <f>IF(O144="nulová",K144,0)</f>
        <v>0</v>
      </c>
      <c r="BJ144" s="17" t="s">
        <v>171</v>
      </c>
      <c r="BK144" s="142">
        <f>ROUND(P144*H144,2)</f>
        <v>0</v>
      </c>
      <c r="BL144" s="17" t="s">
        <v>313</v>
      </c>
      <c r="BM144" s="141" t="s">
        <v>3282</v>
      </c>
    </row>
    <row r="145" spans="2:65" s="1" customFormat="1" ht="44.25" customHeight="1">
      <c r="B145" s="32"/>
      <c r="C145" s="129" t="s">
        <v>1373</v>
      </c>
      <c r="D145" s="129" t="s">
        <v>166</v>
      </c>
      <c r="E145" s="130" t="s">
        <v>3283</v>
      </c>
      <c r="F145" s="131" t="s">
        <v>3284</v>
      </c>
      <c r="G145" s="132" t="s">
        <v>178</v>
      </c>
      <c r="H145" s="133">
        <v>1</v>
      </c>
      <c r="I145" s="134"/>
      <c r="J145" s="134"/>
      <c r="K145" s="135">
        <f>ROUND(P145*H145,2)</f>
        <v>0</v>
      </c>
      <c r="L145" s="131" t="s">
        <v>1707</v>
      </c>
      <c r="M145" s="32"/>
      <c r="N145" s="136" t="s">
        <v>22</v>
      </c>
      <c r="O145" s="137" t="s">
        <v>48</v>
      </c>
      <c r="P145" s="138">
        <f>I145+J145</f>
        <v>0</v>
      </c>
      <c r="Q145" s="138">
        <f>ROUND(I145*H145,2)</f>
        <v>0</v>
      </c>
      <c r="R145" s="138">
        <f>ROUND(J145*H145,2)</f>
        <v>0</v>
      </c>
      <c r="T145" s="139">
        <f>S145*H145</f>
        <v>0</v>
      </c>
      <c r="U145" s="139">
        <v>0</v>
      </c>
      <c r="V145" s="139">
        <f>U145*H145</f>
        <v>0</v>
      </c>
      <c r="W145" s="139">
        <v>0</v>
      </c>
      <c r="X145" s="140">
        <f>W145*H145</f>
        <v>0</v>
      </c>
      <c r="AR145" s="141" t="s">
        <v>313</v>
      </c>
      <c r="AT145" s="141" t="s">
        <v>166</v>
      </c>
      <c r="AU145" s="141" t="s">
        <v>171</v>
      </c>
      <c r="AY145" s="17" t="s">
        <v>163</v>
      </c>
      <c r="BE145" s="142">
        <f>IF(O145="základní",K145,0)</f>
        <v>0</v>
      </c>
      <c r="BF145" s="142">
        <f>IF(O145="snížená",K145,0)</f>
        <v>0</v>
      </c>
      <c r="BG145" s="142">
        <f>IF(O145="zákl. přenesená",K145,0)</f>
        <v>0</v>
      </c>
      <c r="BH145" s="142">
        <f>IF(O145="sníž. přenesená",K145,0)</f>
        <v>0</v>
      </c>
      <c r="BI145" s="142">
        <f>IF(O145="nulová",K145,0)</f>
        <v>0</v>
      </c>
      <c r="BJ145" s="17" t="s">
        <v>171</v>
      </c>
      <c r="BK145" s="142">
        <f>ROUND(P145*H145,2)</f>
        <v>0</v>
      </c>
      <c r="BL145" s="17" t="s">
        <v>313</v>
      </c>
      <c r="BM145" s="141" t="s">
        <v>3285</v>
      </c>
    </row>
    <row r="146" spans="2:47" s="1" customFormat="1" ht="11.25">
      <c r="B146" s="32"/>
      <c r="D146" s="143" t="s">
        <v>173</v>
      </c>
      <c r="F146" s="144" t="s">
        <v>3286</v>
      </c>
      <c r="I146" s="145"/>
      <c r="J146" s="145"/>
      <c r="M146" s="32"/>
      <c r="N146" s="146"/>
      <c r="X146" s="53"/>
      <c r="AT146" s="17" t="s">
        <v>173</v>
      </c>
      <c r="AU146" s="17" t="s">
        <v>171</v>
      </c>
    </row>
    <row r="147" spans="2:65" s="1" customFormat="1" ht="24.2" customHeight="1">
      <c r="B147" s="32"/>
      <c r="C147" s="181" t="s">
        <v>1379</v>
      </c>
      <c r="D147" s="181" t="s">
        <v>770</v>
      </c>
      <c r="E147" s="182" t="s">
        <v>3287</v>
      </c>
      <c r="F147" s="183" t="s">
        <v>3288</v>
      </c>
      <c r="G147" s="184" t="s">
        <v>178</v>
      </c>
      <c r="H147" s="185">
        <v>1</v>
      </c>
      <c r="I147" s="186"/>
      <c r="J147" s="187"/>
      <c r="K147" s="188">
        <f>ROUND(P147*H147,2)</f>
        <v>0</v>
      </c>
      <c r="L147" s="183" t="s">
        <v>1707</v>
      </c>
      <c r="M147" s="189"/>
      <c r="N147" s="190" t="s">
        <v>22</v>
      </c>
      <c r="O147" s="137" t="s">
        <v>48</v>
      </c>
      <c r="P147" s="138">
        <f>I147+J147</f>
        <v>0</v>
      </c>
      <c r="Q147" s="138">
        <f>ROUND(I147*H147,2)</f>
        <v>0</v>
      </c>
      <c r="R147" s="138">
        <f>ROUND(J147*H147,2)</f>
        <v>0</v>
      </c>
      <c r="T147" s="139">
        <f>S147*H147</f>
        <v>0</v>
      </c>
      <c r="U147" s="139">
        <v>0.00011</v>
      </c>
      <c r="V147" s="139">
        <f>U147*H147</f>
        <v>0.00011</v>
      </c>
      <c r="W147" s="139">
        <v>0</v>
      </c>
      <c r="X147" s="140">
        <f>W147*H147</f>
        <v>0</v>
      </c>
      <c r="AR147" s="141" t="s">
        <v>440</v>
      </c>
      <c r="AT147" s="141" t="s">
        <v>770</v>
      </c>
      <c r="AU147" s="141" t="s">
        <v>171</v>
      </c>
      <c r="AY147" s="17" t="s">
        <v>163</v>
      </c>
      <c r="BE147" s="142">
        <f>IF(O147="základní",K147,0)</f>
        <v>0</v>
      </c>
      <c r="BF147" s="142">
        <f>IF(O147="snížená",K147,0)</f>
        <v>0</v>
      </c>
      <c r="BG147" s="142">
        <f>IF(O147="zákl. přenesená",K147,0)</f>
        <v>0</v>
      </c>
      <c r="BH147" s="142">
        <f>IF(O147="sníž. přenesená",K147,0)</f>
        <v>0</v>
      </c>
      <c r="BI147" s="142">
        <f>IF(O147="nulová",K147,0)</f>
        <v>0</v>
      </c>
      <c r="BJ147" s="17" t="s">
        <v>171</v>
      </c>
      <c r="BK147" s="142">
        <f>ROUND(P147*H147,2)</f>
        <v>0</v>
      </c>
      <c r="BL147" s="17" t="s">
        <v>313</v>
      </c>
      <c r="BM147" s="141" t="s">
        <v>3289</v>
      </c>
    </row>
    <row r="148" spans="2:65" s="1" customFormat="1" ht="49.15" customHeight="1">
      <c r="B148" s="32"/>
      <c r="C148" s="129" t="s">
        <v>406</v>
      </c>
      <c r="D148" s="129" t="s">
        <v>166</v>
      </c>
      <c r="E148" s="130" t="s">
        <v>3290</v>
      </c>
      <c r="F148" s="131" t="s">
        <v>3291</v>
      </c>
      <c r="G148" s="132" t="s">
        <v>178</v>
      </c>
      <c r="H148" s="133">
        <v>1</v>
      </c>
      <c r="I148" s="134"/>
      <c r="J148" s="134"/>
      <c r="K148" s="135">
        <f>ROUND(P148*H148,2)</f>
        <v>0</v>
      </c>
      <c r="L148" s="131" t="s">
        <v>1707</v>
      </c>
      <c r="M148" s="32"/>
      <c r="N148" s="136" t="s">
        <v>22</v>
      </c>
      <c r="O148" s="137" t="s">
        <v>48</v>
      </c>
      <c r="P148" s="138">
        <f>I148+J148</f>
        <v>0</v>
      </c>
      <c r="Q148" s="138">
        <f>ROUND(I148*H148,2)</f>
        <v>0</v>
      </c>
      <c r="R148" s="138">
        <f>ROUND(J148*H148,2)</f>
        <v>0</v>
      </c>
      <c r="T148" s="139">
        <f>S148*H148</f>
        <v>0</v>
      </c>
      <c r="U148" s="139">
        <v>0</v>
      </c>
      <c r="V148" s="139">
        <f>U148*H148</f>
        <v>0</v>
      </c>
      <c r="W148" s="139">
        <v>0</v>
      </c>
      <c r="X148" s="140">
        <f>W148*H148</f>
        <v>0</v>
      </c>
      <c r="AR148" s="141" t="s">
        <v>313</v>
      </c>
      <c r="AT148" s="141" t="s">
        <v>166</v>
      </c>
      <c r="AU148" s="141" t="s">
        <v>171</v>
      </c>
      <c r="AY148" s="17" t="s">
        <v>163</v>
      </c>
      <c r="BE148" s="142">
        <f>IF(O148="základní",K148,0)</f>
        <v>0</v>
      </c>
      <c r="BF148" s="142">
        <f>IF(O148="snížená",K148,0)</f>
        <v>0</v>
      </c>
      <c r="BG148" s="142">
        <f>IF(O148="zákl. přenesená",K148,0)</f>
        <v>0</v>
      </c>
      <c r="BH148" s="142">
        <f>IF(O148="sníž. přenesená",K148,0)</f>
        <v>0</v>
      </c>
      <c r="BI148" s="142">
        <f>IF(O148="nulová",K148,0)</f>
        <v>0</v>
      </c>
      <c r="BJ148" s="17" t="s">
        <v>171</v>
      </c>
      <c r="BK148" s="142">
        <f>ROUND(P148*H148,2)</f>
        <v>0</v>
      </c>
      <c r="BL148" s="17" t="s">
        <v>313</v>
      </c>
      <c r="BM148" s="141" t="s">
        <v>3292</v>
      </c>
    </row>
    <row r="149" spans="2:47" s="1" customFormat="1" ht="11.25">
      <c r="B149" s="32"/>
      <c r="D149" s="143" t="s">
        <v>173</v>
      </c>
      <c r="F149" s="144" t="s">
        <v>3293</v>
      </c>
      <c r="I149" s="145"/>
      <c r="J149" s="145"/>
      <c r="M149" s="32"/>
      <c r="N149" s="146"/>
      <c r="X149" s="53"/>
      <c r="AT149" s="17" t="s">
        <v>173</v>
      </c>
      <c r="AU149" s="17" t="s">
        <v>171</v>
      </c>
    </row>
    <row r="150" spans="2:65" s="1" customFormat="1" ht="24.2" customHeight="1">
      <c r="B150" s="32"/>
      <c r="C150" s="181" t="s">
        <v>411</v>
      </c>
      <c r="D150" s="181" t="s">
        <v>770</v>
      </c>
      <c r="E150" s="182" t="s">
        <v>3294</v>
      </c>
      <c r="F150" s="183" t="s">
        <v>3295</v>
      </c>
      <c r="G150" s="184" t="s">
        <v>178</v>
      </c>
      <c r="H150" s="185">
        <v>1</v>
      </c>
      <c r="I150" s="186"/>
      <c r="J150" s="187"/>
      <c r="K150" s="188">
        <f>ROUND(P150*H150,2)</f>
        <v>0</v>
      </c>
      <c r="L150" s="183" t="s">
        <v>1707</v>
      </c>
      <c r="M150" s="189"/>
      <c r="N150" s="190" t="s">
        <v>22</v>
      </c>
      <c r="O150" s="137" t="s">
        <v>48</v>
      </c>
      <c r="P150" s="138">
        <f>I150+J150</f>
        <v>0</v>
      </c>
      <c r="Q150" s="138">
        <f>ROUND(I150*H150,2)</f>
        <v>0</v>
      </c>
      <c r="R150" s="138">
        <f>ROUND(J150*H150,2)</f>
        <v>0</v>
      </c>
      <c r="T150" s="139">
        <f>S150*H150</f>
        <v>0</v>
      </c>
      <c r="U150" s="139">
        <v>4E-05</v>
      </c>
      <c r="V150" s="139">
        <f>U150*H150</f>
        <v>4E-05</v>
      </c>
      <c r="W150" s="139">
        <v>0</v>
      </c>
      <c r="X150" s="140">
        <f>W150*H150</f>
        <v>0</v>
      </c>
      <c r="AR150" s="141" t="s">
        <v>440</v>
      </c>
      <c r="AT150" s="141" t="s">
        <v>770</v>
      </c>
      <c r="AU150" s="141" t="s">
        <v>171</v>
      </c>
      <c r="AY150" s="17" t="s">
        <v>163</v>
      </c>
      <c r="BE150" s="142">
        <f>IF(O150="základní",K150,0)</f>
        <v>0</v>
      </c>
      <c r="BF150" s="142">
        <f>IF(O150="snížená",K150,0)</f>
        <v>0</v>
      </c>
      <c r="BG150" s="142">
        <f>IF(O150="zákl. přenesená",K150,0)</f>
        <v>0</v>
      </c>
      <c r="BH150" s="142">
        <f>IF(O150="sníž. přenesená",K150,0)</f>
        <v>0</v>
      </c>
      <c r="BI150" s="142">
        <f>IF(O150="nulová",K150,0)</f>
        <v>0</v>
      </c>
      <c r="BJ150" s="17" t="s">
        <v>171</v>
      </c>
      <c r="BK150" s="142">
        <f>ROUND(P150*H150,2)</f>
        <v>0</v>
      </c>
      <c r="BL150" s="17" t="s">
        <v>313</v>
      </c>
      <c r="BM150" s="141" t="s">
        <v>3296</v>
      </c>
    </row>
    <row r="151" spans="2:65" s="1" customFormat="1" ht="24.2" customHeight="1">
      <c r="B151" s="32"/>
      <c r="C151" s="181" t="s">
        <v>417</v>
      </c>
      <c r="D151" s="181" t="s">
        <v>770</v>
      </c>
      <c r="E151" s="182" t="s">
        <v>3297</v>
      </c>
      <c r="F151" s="183" t="s">
        <v>3298</v>
      </c>
      <c r="G151" s="184" t="s">
        <v>178</v>
      </c>
      <c r="H151" s="185">
        <v>1</v>
      </c>
      <c r="I151" s="186"/>
      <c r="J151" s="187"/>
      <c r="K151" s="188">
        <f>ROUND(P151*H151,2)</f>
        <v>0</v>
      </c>
      <c r="L151" s="183" t="s">
        <v>1707</v>
      </c>
      <c r="M151" s="189"/>
      <c r="N151" s="190" t="s">
        <v>22</v>
      </c>
      <c r="O151" s="137" t="s">
        <v>48</v>
      </c>
      <c r="P151" s="138">
        <f>I151+J151</f>
        <v>0</v>
      </c>
      <c r="Q151" s="138">
        <f>ROUND(I151*H151,2)</f>
        <v>0</v>
      </c>
      <c r="R151" s="138">
        <f>ROUND(J151*H151,2)</f>
        <v>0</v>
      </c>
      <c r="T151" s="139">
        <f>S151*H151</f>
        <v>0</v>
      </c>
      <c r="U151" s="139">
        <v>3E-05</v>
      </c>
      <c r="V151" s="139">
        <f>U151*H151</f>
        <v>3E-05</v>
      </c>
      <c r="W151" s="139">
        <v>0</v>
      </c>
      <c r="X151" s="140">
        <f>W151*H151</f>
        <v>0</v>
      </c>
      <c r="AR151" s="141" t="s">
        <v>440</v>
      </c>
      <c r="AT151" s="141" t="s">
        <v>770</v>
      </c>
      <c r="AU151" s="141" t="s">
        <v>171</v>
      </c>
      <c r="AY151" s="17" t="s">
        <v>163</v>
      </c>
      <c r="BE151" s="142">
        <f>IF(O151="základní",K151,0)</f>
        <v>0</v>
      </c>
      <c r="BF151" s="142">
        <f>IF(O151="snížená",K151,0)</f>
        <v>0</v>
      </c>
      <c r="BG151" s="142">
        <f>IF(O151="zákl. přenesená",K151,0)</f>
        <v>0</v>
      </c>
      <c r="BH151" s="142">
        <f>IF(O151="sníž. přenesená",K151,0)</f>
        <v>0</v>
      </c>
      <c r="BI151" s="142">
        <f>IF(O151="nulová",K151,0)</f>
        <v>0</v>
      </c>
      <c r="BJ151" s="17" t="s">
        <v>171</v>
      </c>
      <c r="BK151" s="142">
        <f>ROUND(P151*H151,2)</f>
        <v>0</v>
      </c>
      <c r="BL151" s="17" t="s">
        <v>313</v>
      </c>
      <c r="BM151" s="141" t="s">
        <v>3299</v>
      </c>
    </row>
    <row r="152" spans="2:65" s="1" customFormat="1" ht="24.2" customHeight="1">
      <c r="B152" s="32"/>
      <c r="C152" s="181" t="s">
        <v>434</v>
      </c>
      <c r="D152" s="181" t="s">
        <v>770</v>
      </c>
      <c r="E152" s="182" t="s">
        <v>3300</v>
      </c>
      <c r="F152" s="183" t="s">
        <v>3301</v>
      </c>
      <c r="G152" s="184" t="s">
        <v>178</v>
      </c>
      <c r="H152" s="185">
        <v>1</v>
      </c>
      <c r="I152" s="186"/>
      <c r="J152" s="187"/>
      <c r="K152" s="188">
        <f>ROUND(P152*H152,2)</f>
        <v>0</v>
      </c>
      <c r="L152" s="183" t="s">
        <v>1707</v>
      </c>
      <c r="M152" s="189"/>
      <c r="N152" s="190" t="s">
        <v>22</v>
      </c>
      <c r="O152" s="137" t="s">
        <v>48</v>
      </c>
      <c r="P152" s="138">
        <f>I152+J152</f>
        <v>0</v>
      </c>
      <c r="Q152" s="138">
        <f>ROUND(I152*H152,2)</f>
        <v>0</v>
      </c>
      <c r="R152" s="138">
        <f>ROUND(J152*H152,2)</f>
        <v>0</v>
      </c>
      <c r="T152" s="139">
        <f>S152*H152</f>
        <v>0</v>
      </c>
      <c r="U152" s="139">
        <v>1E-05</v>
      </c>
      <c r="V152" s="139">
        <f>U152*H152</f>
        <v>1E-05</v>
      </c>
      <c r="W152" s="139">
        <v>0</v>
      </c>
      <c r="X152" s="140">
        <f>W152*H152</f>
        <v>0</v>
      </c>
      <c r="AR152" s="141" t="s">
        <v>440</v>
      </c>
      <c r="AT152" s="141" t="s">
        <v>770</v>
      </c>
      <c r="AU152" s="141" t="s">
        <v>171</v>
      </c>
      <c r="AY152" s="17" t="s">
        <v>163</v>
      </c>
      <c r="BE152" s="142">
        <f>IF(O152="základní",K152,0)</f>
        <v>0</v>
      </c>
      <c r="BF152" s="142">
        <f>IF(O152="snížená",K152,0)</f>
        <v>0</v>
      </c>
      <c r="BG152" s="142">
        <f>IF(O152="zákl. přenesená",K152,0)</f>
        <v>0</v>
      </c>
      <c r="BH152" s="142">
        <f>IF(O152="sníž. přenesená",K152,0)</f>
        <v>0</v>
      </c>
      <c r="BI152" s="142">
        <f>IF(O152="nulová",K152,0)</f>
        <v>0</v>
      </c>
      <c r="BJ152" s="17" t="s">
        <v>171</v>
      </c>
      <c r="BK152" s="142">
        <f>ROUND(P152*H152,2)</f>
        <v>0</v>
      </c>
      <c r="BL152" s="17" t="s">
        <v>313</v>
      </c>
      <c r="BM152" s="141" t="s">
        <v>3302</v>
      </c>
    </row>
    <row r="153" spans="2:65" s="1" customFormat="1" ht="49.15" customHeight="1">
      <c r="B153" s="32"/>
      <c r="C153" s="129" t="s">
        <v>440</v>
      </c>
      <c r="D153" s="129" t="s">
        <v>166</v>
      </c>
      <c r="E153" s="130" t="s">
        <v>3303</v>
      </c>
      <c r="F153" s="131" t="s">
        <v>3304</v>
      </c>
      <c r="G153" s="132" t="s">
        <v>178</v>
      </c>
      <c r="H153" s="133">
        <v>1</v>
      </c>
      <c r="I153" s="134"/>
      <c r="J153" s="134"/>
      <c r="K153" s="135">
        <f>ROUND(P153*H153,2)</f>
        <v>0</v>
      </c>
      <c r="L153" s="131" t="s">
        <v>1707</v>
      </c>
      <c r="M153" s="32"/>
      <c r="N153" s="136" t="s">
        <v>22</v>
      </c>
      <c r="O153" s="137" t="s">
        <v>48</v>
      </c>
      <c r="P153" s="138">
        <f>I153+J153</f>
        <v>0</v>
      </c>
      <c r="Q153" s="138">
        <f>ROUND(I153*H153,2)</f>
        <v>0</v>
      </c>
      <c r="R153" s="138">
        <f>ROUND(J153*H153,2)</f>
        <v>0</v>
      </c>
      <c r="T153" s="139">
        <f>S153*H153</f>
        <v>0</v>
      </c>
      <c r="U153" s="139">
        <v>0</v>
      </c>
      <c r="V153" s="139">
        <f>U153*H153</f>
        <v>0</v>
      </c>
      <c r="W153" s="139">
        <v>0</v>
      </c>
      <c r="X153" s="140">
        <f>W153*H153</f>
        <v>0</v>
      </c>
      <c r="AR153" s="141" t="s">
        <v>313</v>
      </c>
      <c r="AT153" s="141" t="s">
        <v>166</v>
      </c>
      <c r="AU153" s="141" t="s">
        <v>171</v>
      </c>
      <c r="AY153" s="17" t="s">
        <v>163</v>
      </c>
      <c r="BE153" s="142">
        <f>IF(O153="základní",K153,0)</f>
        <v>0</v>
      </c>
      <c r="BF153" s="142">
        <f>IF(O153="snížená",K153,0)</f>
        <v>0</v>
      </c>
      <c r="BG153" s="142">
        <f>IF(O153="zákl. přenesená",K153,0)</f>
        <v>0</v>
      </c>
      <c r="BH153" s="142">
        <f>IF(O153="sníž. přenesená",K153,0)</f>
        <v>0</v>
      </c>
      <c r="BI153" s="142">
        <f>IF(O153="nulová",K153,0)</f>
        <v>0</v>
      </c>
      <c r="BJ153" s="17" t="s">
        <v>171</v>
      </c>
      <c r="BK153" s="142">
        <f>ROUND(P153*H153,2)</f>
        <v>0</v>
      </c>
      <c r="BL153" s="17" t="s">
        <v>313</v>
      </c>
      <c r="BM153" s="141" t="s">
        <v>3305</v>
      </c>
    </row>
    <row r="154" spans="2:47" s="1" customFormat="1" ht="11.25">
      <c r="B154" s="32"/>
      <c r="D154" s="143" t="s">
        <v>173</v>
      </c>
      <c r="F154" s="144" t="s">
        <v>3306</v>
      </c>
      <c r="I154" s="145"/>
      <c r="J154" s="145"/>
      <c r="M154" s="32"/>
      <c r="N154" s="146"/>
      <c r="X154" s="53"/>
      <c r="AT154" s="17" t="s">
        <v>173</v>
      </c>
      <c r="AU154" s="17" t="s">
        <v>171</v>
      </c>
    </row>
    <row r="155" spans="2:65" s="1" customFormat="1" ht="24.2" customHeight="1">
      <c r="B155" s="32"/>
      <c r="C155" s="181" t="s">
        <v>446</v>
      </c>
      <c r="D155" s="181" t="s">
        <v>770</v>
      </c>
      <c r="E155" s="182" t="s">
        <v>3307</v>
      </c>
      <c r="F155" s="183" t="s">
        <v>3308</v>
      </c>
      <c r="G155" s="184" t="s">
        <v>178</v>
      </c>
      <c r="H155" s="185">
        <v>1</v>
      </c>
      <c r="I155" s="186"/>
      <c r="J155" s="187"/>
      <c r="K155" s="188">
        <f>ROUND(P155*H155,2)</f>
        <v>0</v>
      </c>
      <c r="L155" s="183" t="s">
        <v>1707</v>
      </c>
      <c r="M155" s="189"/>
      <c r="N155" s="190" t="s">
        <v>22</v>
      </c>
      <c r="O155" s="137" t="s">
        <v>48</v>
      </c>
      <c r="P155" s="138">
        <f>I155+J155</f>
        <v>0</v>
      </c>
      <c r="Q155" s="138">
        <f>ROUND(I155*H155,2)</f>
        <v>0</v>
      </c>
      <c r="R155" s="138">
        <f>ROUND(J155*H155,2)</f>
        <v>0</v>
      </c>
      <c r="T155" s="139">
        <f>S155*H155</f>
        <v>0</v>
      </c>
      <c r="U155" s="139">
        <v>4E-05</v>
      </c>
      <c r="V155" s="139">
        <f>U155*H155</f>
        <v>4E-05</v>
      </c>
      <c r="W155" s="139">
        <v>0</v>
      </c>
      <c r="X155" s="140">
        <f>W155*H155</f>
        <v>0</v>
      </c>
      <c r="AR155" s="141" t="s">
        <v>440</v>
      </c>
      <c r="AT155" s="141" t="s">
        <v>770</v>
      </c>
      <c r="AU155" s="141" t="s">
        <v>171</v>
      </c>
      <c r="AY155" s="17" t="s">
        <v>163</v>
      </c>
      <c r="BE155" s="142">
        <f>IF(O155="základní",K155,0)</f>
        <v>0</v>
      </c>
      <c r="BF155" s="142">
        <f>IF(O155="snížená",K155,0)</f>
        <v>0</v>
      </c>
      <c r="BG155" s="142">
        <f>IF(O155="zákl. přenesená",K155,0)</f>
        <v>0</v>
      </c>
      <c r="BH155" s="142">
        <f>IF(O155="sníž. přenesená",K155,0)</f>
        <v>0</v>
      </c>
      <c r="BI155" s="142">
        <f>IF(O155="nulová",K155,0)</f>
        <v>0</v>
      </c>
      <c r="BJ155" s="17" t="s">
        <v>171</v>
      </c>
      <c r="BK155" s="142">
        <f>ROUND(P155*H155,2)</f>
        <v>0</v>
      </c>
      <c r="BL155" s="17" t="s">
        <v>313</v>
      </c>
      <c r="BM155" s="141" t="s">
        <v>3309</v>
      </c>
    </row>
    <row r="156" spans="2:65" s="1" customFormat="1" ht="24.2" customHeight="1">
      <c r="B156" s="32"/>
      <c r="C156" s="181" t="s">
        <v>452</v>
      </c>
      <c r="D156" s="181" t="s">
        <v>770</v>
      </c>
      <c r="E156" s="182" t="s">
        <v>3310</v>
      </c>
      <c r="F156" s="183" t="s">
        <v>3311</v>
      </c>
      <c r="G156" s="184" t="s">
        <v>178</v>
      </c>
      <c r="H156" s="185">
        <v>1</v>
      </c>
      <c r="I156" s="186"/>
      <c r="J156" s="187"/>
      <c r="K156" s="188">
        <f>ROUND(P156*H156,2)</f>
        <v>0</v>
      </c>
      <c r="L156" s="183" t="s">
        <v>1707</v>
      </c>
      <c r="M156" s="189"/>
      <c r="N156" s="190" t="s">
        <v>22</v>
      </c>
      <c r="O156" s="137" t="s">
        <v>48</v>
      </c>
      <c r="P156" s="138">
        <f>I156+J156</f>
        <v>0</v>
      </c>
      <c r="Q156" s="138">
        <f>ROUND(I156*H156,2)</f>
        <v>0</v>
      </c>
      <c r="R156" s="138">
        <f>ROUND(J156*H156,2)</f>
        <v>0</v>
      </c>
      <c r="T156" s="139">
        <f>S156*H156</f>
        <v>0</v>
      </c>
      <c r="U156" s="139">
        <v>3E-05</v>
      </c>
      <c r="V156" s="139">
        <f>U156*H156</f>
        <v>3E-05</v>
      </c>
      <c r="W156" s="139">
        <v>0</v>
      </c>
      <c r="X156" s="140">
        <f>W156*H156</f>
        <v>0</v>
      </c>
      <c r="AR156" s="141" t="s">
        <v>440</v>
      </c>
      <c r="AT156" s="141" t="s">
        <v>770</v>
      </c>
      <c r="AU156" s="141" t="s">
        <v>171</v>
      </c>
      <c r="AY156" s="17" t="s">
        <v>163</v>
      </c>
      <c r="BE156" s="142">
        <f>IF(O156="základní",K156,0)</f>
        <v>0</v>
      </c>
      <c r="BF156" s="142">
        <f>IF(O156="snížená",K156,0)</f>
        <v>0</v>
      </c>
      <c r="BG156" s="142">
        <f>IF(O156="zákl. přenesená",K156,0)</f>
        <v>0</v>
      </c>
      <c r="BH156" s="142">
        <f>IF(O156="sníž. přenesená",K156,0)</f>
        <v>0</v>
      </c>
      <c r="BI156" s="142">
        <f>IF(O156="nulová",K156,0)</f>
        <v>0</v>
      </c>
      <c r="BJ156" s="17" t="s">
        <v>171</v>
      </c>
      <c r="BK156" s="142">
        <f>ROUND(P156*H156,2)</f>
        <v>0</v>
      </c>
      <c r="BL156" s="17" t="s">
        <v>313</v>
      </c>
      <c r="BM156" s="141" t="s">
        <v>3312</v>
      </c>
    </row>
    <row r="157" spans="2:65" s="1" customFormat="1" ht="24.2" customHeight="1">
      <c r="B157" s="32"/>
      <c r="C157" s="181" t="s">
        <v>462</v>
      </c>
      <c r="D157" s="181" t="s">
        <v>770</v>
      </c>
      <c r="E157" s="182" t="s">
        <v>3300</v>
      </c>
      <c r="F157" s="183" t="s">
        <v>3301</v>
      </c>
      <c r="G157" s="184" t="s">
        <v>178</v>
      </c>
      <c r="H157" s="185">
        <v>1</v>
      </c>
      <c r="I157" s="186"/>
      <c r="J157" s="187"/>
      <c r="K157" s="188">
        <f>ROUND(P157*H157,2)</f>
        <v>0</v>
      </c>
      <c r="L157" s="183" t="s">
        <v>1707</v>
      </c>
      <c r="M157" s="189"/>
      <c r="N157" s="190" t="s">
        <v>22</v>
      </c>
      <c r="O157" s="137" t="s">
        <v>48</v>
      </c>
      <c r="P157" s="138">
        <f>I157+J157</f>
        <v>0</v>
      </c>
      <c r="Q157" s="138">
        <f>ROUND(I157*H157,2)</f>
        <v>0</v>
      </c>
      <c r="R157" s="138">
        <f>ROUND(J157*H157,2)</f>
        <v>0</v>
      </c>
      <c r="T157" s="139">
        <f>S157*H157</f>
        <v>0</v>
      </c>
      <c r="U157" s="139">
        <v>1E-05</v>
      </c>
      <c r="V157" s="139">
        <f>U157*H157</f>
        <v>1E-05</v>
      </c>
      <c r="W157" s="139">
        <v>0</v>
      </c>
      <c r="X157" s="140">
        <f>W157*H157</f>
        <v>0</v>
      </c>
      <c r="AR157" s="141" t="s">
        <v>440</v>
      </c>
      <c r="AT157" s="141" t="s">
        <v>770</v>
      </c>
      <c r="AU157" s="141" t="s">
        <v>171</v>
      </c>
      <c r="AY157" s="17" t="s">
        <v>163</v>
      </c>
      <c r="BE157" s="142">
        <f>IF(O157="základní",K157,0)</f>
        <v>0</v>
      </c>
      <c r="BF157" s="142">
        <f>IF(O157="snížená",K157,0)</f>
        <v>0</v>
      </c>
      <c r="BG157" s="142">
        <f>IF(O157="zákl. přenesená",K157,0)</f>
        <v>0</v>
      </c>
      <c r="BH157" s="142">
        <f>IF(O157="sníž. přenesená",K157,0)</f>
        <v>0</v>
      </c>
      <c r="BI157" s="142">
        <f>IF(O157="nulová",K157,0)</f>
        <v>0</v>
      </c>
      <c r="BJ157" s="17" t="s">
        <v>171</v>
      </c>
      <c r="BK157" s="142">
        <f>ROUND(P157*H157,2)</f>
        <v>0</v>
      </c>
      <c r="BL157" s="17" t="s">
        <v>313</v>
      </c>
      <c r="BM157" s="141" t="s">
        <v>3313</v>
      </c>
    </row>
    <row r="158" spans="2:65" s="1" customFormat="1" ht="37.9" customHeight="1">
      <c r="B158" s="32"/>
      <c r="C158" s="129" t="s">
        <v>1385</v>
      </c>
      <c r="D158" s="129" t="s">
        <v>166</v>
      </c>
      <c r="E158" s="130" t="s">
        <v>3314</v>
      </c>
      <c r="F158" s="131" t="s">
        <v>3315</v>
      </c>
      <c r="G158" s="132" t="s">
        <v>178</v>
      </c>
      <c r="H158" s="133">
        <v>4</v>
      </c>
      <c r="I158" s="134"/>
      <c r="J158" s="134"/>
      <c r="K158" s="135">
        <f>ROUND(P158*H158,2)</f>
        <v>0</v>
      </c>
      <c r="L158" s="131" t="s">
        <v>1707</v>
      </c>
      <c r="M158" s="32"/>
      <c r="N158" s="136" t="s">
        <v>22</v>
      </c>
      <c r="O158" s="137" t="s">
        <v>48</v>
      </c>
      <c r="P158" s="138">
        <f>I158+J158</f>
        <v>0</v>
      </c>
      <c r="Q158" s="138">
        <f>ROUND(I158*H158,2)</f>
        <v>0</v>
      </c>
      <c r="R158" s="138">
        <f>ROUND(J158*H158,2)</f>
        <v>0</v>
      </c>
      <c r="T158" s="139">
        <f>S158*H158</f>
        <v>0</v>
      </c>
      <c r="U158" s="139">
        <v>0</v>
      </c>
      <c r="V158" s="139">
        <f>U158*H158</f>
        <v>0</v>
      </c>
      <c r="W158" s="139">
        <v>0</v>
      </c>
      <c r="X158" s="140">
        <f>W158*H158</f>
        <v>0</v>
      </c>
      <c r="AR158" s="141" t="s">
        <v>313</v>
      </c>
      <c r="AT158" s="141" t="s">
        <v>166</v>
      </c>
      <c r="AU158" s="141" t="s">
        <v>171</v>
      </c>
      <c r="AY158" s="17" t="s">
        <v>163</v>
      </c>
      <c r="BE158" s="142">
        <f>IF(O158="základní",K158,0)</f>
        <v>0</v>
      </c>
      <c r="BF158" s="142">
        <f>IF(O158="snížená",K158,0)</f>
        <v>0</v>
      </c>
      <c r="BG158" s="142">
        <f>IF(O158="zákl. přenesená",K158,0)</f>
        <v>0</v>
      </c>
      <c r="BH158" s="142">
        <f>IF(O158="sníž. přenesená",K158,0)</f>
        <v>0</v>
      </c>
      <c r="BI158" s="142">
        <f>IF(O158="nulová",K158,0)</f>
        <v>0</v>
      </c>
      <c r="BJ158" s="17" t="s">
        <v>171</v>
      </c>
      <c r="BK158" s="142">
        <f>ROUND(P158*H158,2)</f>
        <v>0</v>
      </c>
      <c r="BL158" s="17" t="s">
        <v>313</v>
      </c>
      <c r="BM158" s="141" t="s">
        <v>3316</v>
      </c>
    </row>
    <row r="159" spans="2:47" s="1" customFormat="1" ht="11.25">
      <c r="B159" s="32"/>
      <c r="D159" s="143" t="s">
        <v>173</v>
      </c>
      <c r="F159" s="144" t="s">
        <v>3317</v>
      </c>
      <c r="I159" s="145"/>
      <c r="J159" s="145"/>
      <c r="M159" s="32"/>
      <c r="N159" s="146"/>
      <c r="X159" s="53"/>
      <c r="AT159" s="17" t="s">
        <v>173</v>
      </c>
      <c r="AU159" s="17" t="s">
        <v>171</v>
      </c>
    </row>
    <row r="160" spans="2:65" s="1" customFormat="1" ht="21.75" customHeight="1">
      <c r="B160" s="32"/>
      <c r="C160" s="181" t="s">
        <v>1391</v>
      </c>
      <c r="D160" s="181" t="s">
        <v>770</v>
      </c>
      <c r="E160" s="182" t="s">
        <v>3318</v>
      </c>
      <c r="F160" s="183" t="s">
        <v>3319</v>
      </c>
      <c r="G160" s="184" t="s">
        <v>178</v>
      </c>
      <c r="H160" s="185">
        <v>4</v>
      </c>
      <c r="I160" s="186"/>
      <c r="J160" s="187"/>
      <c r="K160" s="188">
        <f>ROUND(P160*H160,2)</f>
        <v>0</v>
      </c>
      <c r="L160" s="183" t="s">
        <v>394</v>
      </c>
      <c r="M160" s="189"/>
      <c r="N160" s="190" t="s">
        <v>22</v>
      </c>
      <c r="O160" s="137" t="s">
        <v>48</v>
      </c>
      <c r="P160" s="138">
        <f>I160+J160</f>
        <v>0</v>
      </c>
      <c r="Q160" s="138">
        <f>ROUND(I160*H160,2)</f>
        <v>0</v>
      </c>
      <c r="R160" s="138">
        <f>ROUND(J160*H160,2)</f>
        <v>0</v>
      </c>
      <c r="T160" s="139">
        <f>S160*H160</f>
        <v>0</v>
      </c>
      <c r="U160" s="139">
        <v>0.00052</v>
      </c>
      <c r="V160" s="139">
        <f>U160*H160</f>
        <v>0.00208</v>
      </c>
      <c r="W160" s="139">
        <v>0</v>
      </c>
      <c r="X160" s="140">
        <f>W160*H160</f>
        <v>0</v>
      </c>
      <c r="AR160" s="141" t="s">
        <v>440</v>
      </c>
      <c r="AT160" s="141" t="s">
        <v>770</v>
      </c>
      <c r="AU160" s="141" t="s">
        <v>171</v>
      </c>
      <c r="AY160" s="17" t="s">
        <v>163</v>
      </c>
      <c r="BE160" s="142">
        <f>IF(O160="základní",K160,0)</f>
        <v>0</v>
      </c>
      <c r="BF160" s="142">
        <f>IF(O160="snížená",K160,0)</f>
        <v>0</v>
      </c>
      <c r="BG160" s="142">
        <f>IF(O160="zákl. přenesená",K160,0)</f>
        <v>0</v>
      </c>
      <c r="BH160" s="142">
        <f>IF(O160="sníž. přenesená",K160,0)</f>
        <v>0</v>
      </c>
      <c r="BI160" s="142">
        <f>IF(O160="nulová",K160,0)</f>
        <v>0</v>
      </c>
      <c r="BJ160" s="17" t="s">
        <v>171</v>
      </c>
      <c r="BK160" s="142">
        <f>ROUND(P160*H160,2)</f>
        <v>0</v>
      </c>
      <c r="BL160" s="17" t="s">
        <v>313</v>
      </c>
      <c r="BM160" s="141" t="s">
        <v>3320</v>
      </c>
    </row>
    <row r="161" spans="2:65" s="1" customFormat="1" ht="37.9" customHeight="1">
      <c r="B161" s="32"/>
      <c r="C161" s="129" t="s">
        <v>484</v>
      </c>
      <c r="D161" s="129" t="s">
        <v>166</v>
      </c>
      <c r="E161" s="130" t="s">
        <v>3321</v>
      </c>
      <c r="F161" s="131" t="s">
        <v>3322</v>
      </c>
      <c r="G161" s="132" t="s">
        <v>178</v>
      </c>
      <c r="H161" s="133">
        <v>3</v>
      </c>
      <c r="I161" s="134"/>
      <c r="J161" s="134"/>
      <c r="K161" s="135">
        <f>ROUND(P161*H161,2)</f>
        <v>0</v>
      </c>
      <c r="L161" s="131" t="s">
        <v>1707</v>
      </c>
      <c r="M161" s="32"/>
      <c r="N161" s="136" t="s">
        <v>22</v>
      </c>
      <c r="O161" s="137" t="s">
        <v>48</v>
      </c>
      <c r="P161" s="138">
        <f>I161+J161</f>
        <v>0</v>
      </c>
      <c r="Q161" s="138">
        <f>ROUND(I161*H161,2)</f>
        <v>0</v>
      </c>
      <c r="R161" s="138">
        <f>ROUND(J161*H161,2)</f>
        <v>0</v>
      </c>
      <c r="T161" s="139">
        <f>S161*H161</f>
        <v>0</v>
      </c>
      <c r="U161" s="139">
        <v>0</v>
      </c>
      <c r="V161" s="139">
        <f>U161*H161</f>
        <v>0</v>
      </c>
      <c r="W161" s="139">
        <v>0</v>
      </c>
      <c r="X161" s="140">
        <f>W161*H161</f>
        <v>0</v>
      </c>
      <c r="AR161" s="141" t="s">
        <v>313</v>
      </c>
      <c r="AT161" s="141" t="s">
        <v>166</v>
      </c>
      <c r="AU161" s="141" t="s">
        <v>171</v>
      </c>
      <c r="AY161" s="17" t="s">
        <v>163</v>
      </c>
      <c r="BE161" s="142">
        <f>IF(O161="základní",K161,0)</f>
        <v>0</v>
      </c>
      <c r="BF161" s="142">
        <f>IF(O161="snížená",K161,0)</f>
        <v>0</v>
      </c>
      <c r="BG161" s="142">
        <f>IF(O161="zákl. přenesená",K161,0)</f>
        <v>0</v>
      </c>
      <c r="BH161" s="142">
        <f>IF(O161="sníž. přenesená",K161,0)</f>
        <v>0</v>
      </c>
      <c r="BI161" s="142">
        <f>IF(O161="nulová",K161,0)</f>
        <v>0</v>
      </c>
      <c r="BJ161" s="17" t="s">
        <v>171</v>
      </c>
      <c r="BK161" s="142">
        <f>ROUND(P161*H161,2)</f>
        <v>0</v>
      </c>
      <c r="BL161" s="17" t="s">
        <v>313</v>
      </c>
      <c r="BM161" s="141" t="s">
        <v>3323</v>
      </c>
    </row>
    <row r="162" spans="2:47" s="1" customFormat="1" ht="11.25">
      <c r="B162" s="32"/>
      <c r="D162" s="143" t="s">
        <v>173</v>
      </c>
      <c r="F162" s="144" t="s">
        <v>3324</v>
      </c>
      <c r="I162" s="145"/>
      <c r="J162" s="145"/>
      <c r="M162" s="32"/>
      <c r="N162" s="146"/>
      <c r="X162" s="53"/>
      <c r="AT162" s="17" t="s">
        <v>173</v>
      </c>
      <c r="AU162" s="17" t="s">
        <v>171</v>
      </c>
    </row>
    <row r="163" spans="2:65" s="1" customFormat="1" ht="24.2" customHeight="1">
      <c r="B163" s="32"/>
      <c r="C163" s="181" t="s">
        <v>494</v>
      </c>
      <c r="D163" s="181" t="s">
        <v>770</v>
      </c>
      <c r="E163" s="182" t="s">
        <v>3325</v>
      </c>
      <c r="F163" s="183" t="s">
        <v>3326</v>
      </c>
      <c r="G163" s="184" t="s">
        <v>178</v>
      </c>
      <c r="H163" s="185">
        <v>3</v>
      </c>
      <c r="I163" s="186"/>
      <c r="J163" s="187"/>
      <c r="K163" s="188">
        <f>ROUND(P163*H163,2)</f>
        <v>0</v>
      </c>
      <c r="L163" s="183" t="s">
        <v>1707</v>
      </c>
      <c r="M163" s="189"/>
      <c r="N163" s="190" t="s">
        <v>22</v>
      </c>
      <c r="O163" s="137" t="s">
        <v>48</v>
      </c>
      <c r="P163" s="138">
        <f>I163+J163</f>
        <v>0</v>
      </c>
      <c r="Q163" s="138">
        <f>ROUND(I163*H163,2)</f>
        <v>0</v>
      </c>
      <c r="R163" s="138">
        <f>ROUND(J163*H163,2)</f>
        <v>0</v>
      </c>
      <c r="T163" s="139">
        <f>S163*H163</f>
        <v>0</v>
      </c>
      <c r="U163" s="139">
        <v>6E-05</v>
      </c>
      <c r="V163" s="139">
        <f>U163*H163</f>
        <v>0.00018</v>
      </c>
      <c r="W163" s="139">
        <v>0</v>
      </c>
      <c r="X163" s="140">
        <f>W163*H163</f>
        <v>0</v>
      </c>
      <c r="AR163" s="141" t="s">
        <v>440</v>
      </c>
      <c r="AT163" s="141" t="s">
        <v>770</v>
      </c>
      <c r="AU163" s="141" t="s">
        <v>171</v>
      </c>
      <c r="AY163" s="17" t="s">
        <v>163</v>
      </c>
      <c r="BE163" s="142">
        <f>IF(O163="základní",K163,0)</f>
        <v>0</v>
      </c>
      <c r="BF163" s="142">
        <f>IF(O163="snížená",K163,0)</f>
        <v>0</v>
      </c>
      <c r="BG163" s="142">
        <f>IF(O163="zákl. přenesená",K163,0)</f>
        <v>0</v>
      </c>
      <c r="BH163" s="142">
        <f>IF(O163="sníž. přenesená",K163,0)</f>
        <v>0</v>
      </c>
      <c r="BI163" s="142">
        <f>IF(O163="nulová",K163,0)</f>
        <v>0</v>
      </c>
      <c r="BJ163" s="17" t="s">
        <v>171</v>
      </c>
      <c r="BK163" s="142">
        <f>ROUND(P163*H163,2)</f>
        <v>0</v>
      </c>
      <c r="BL163" s="17" t="s">
        <v>313</v>
      </c>
      <c r="BM163" s="141" t="s">
        <v>3327</v>
      </c>
    </row>
    <row r="164" spans="2:65" s="1" customFormat="1" ht="24.2" customHeight="1">
      <c r="B164" s="32"/>
      <c r="C164" s="181" t="s">
        <v>501</v>
      </c>
      <c r="D164" s="181" t="s">
        <v>770</v>
      </c>
      <c r="E164" s="182" t="s">
        <v>3300</v>
      </c>
      <c r="F164" s="183" t="s">
        <v>3301</v>
      </c>
      <c r="G164" s="184" t="s">
        <v>178</v>
      </c>
      <c r="H164" s="185">
        <v>3</v>
      </c>
      <c r="I164" s="186"/>
      <c r="J164" s="187"/>
      <c r="K164" s="188">
        <f>ROUND(P164*H164,2)</f>
        <v>0</v>
      </c>
      <c r="L164" s="183" t="s">
        <v>1707</v>
      </c>
      <c r="M164" s="189"/>
      <c r="N164" s="190" t="s">
        <v>22</v>
      </c>
      <c r="O164" s="137" t="s">
        <v>48</v>
      </c>
      <c r="P164" s="138">
        <f>I164+J164</f>
        <v>0</v>
      </c>
      <c r="Q164" s="138">
        <f>ROUND(I164*H164,2)</f>
        <v>0</v>
      </c>
      <c r="R164" s="138">
        <f>ROUND(J164*H164,2)</f>
        <v>0</v>
      </c>
      <c r="T164" s="139">
        <f>S164*H164</f>
        <v>0</v>
      </c>
      <c r="U164" s="139">
        <v>1E-05</v>
      </c>
      <c r="V164" s="139">
        <f>U164*H164</f>
        <v>3.0000000000000004E-05</v>
      </c>
      <c r="W164" s="139">
        <v>0</v>
      </c>
      <c r="X164" s="140">
        <f>W164*H164</f>
        <v>0</v>
      </c>
      <c r="AR164" s="141" t="s">
        <v>440</v>
      </c>
      <c r="AT164" s="141" t="s">
        <v>770</v>
      </c>
      <c r="AU164" s="141" t="s">
        <v>171</v>
      </c>
      <c r="AY164" s="17" t="s">
        <v>163</v>
      </c>
      <c r="BE164" s="142">
        <f>IF(O164="základní",K164,0)</f>
        <v>0</v>
      </c>
      <c r="BF164" s="142">
        <f>IF(O164="snížená",K164,0)</f>
        <v>0</v>
      </c>
      <c r="BG164" s="142">
        <f>IF(O164="zákl. přenesená",K164,0)</f>
        <v>0</v>
      </c>
      <c r="BH164" s="142">
        <f>IF(O164="sníž. přenesená",K164,0)</f>
        <v>0</v>
      </c>
      <c r="BI164" s="142">
        <f>IF(O164="nulová",K164,0)</f>
        <v>0</v>
      </c>
      <c r="BJ164" s="17" t="s">
        <v>171</v>
      </c>
      <c r="BK164" s="142">
        <f>ROUND(P164*H164,2)</f>
        <v>0</v>
      </c>
      <c r="BL164" s="17" t="s">
        <v>313</v>
      </c>
      <c r="BM164" s="141" t="s">
        <v>3328</v>
      </c>
    </row>
    <row r="165" spans="2:65" s="1" customFormat="1" ht="49.15" customHeight="1">
      <c r="B165" s="32"/>
      <c r="C165" s="129" t="s">
        <v>510</v>
      </c>
      <c r="D165" s="129" t="s">
        <v>166</v>
      </c>
      <c r="E165" s="130" t="s">
        <v>3329</v>
      </c>
      <c r="F165" s="131" t="s">
        <v>3330</v>
      </c>
      <c r="G165" s="132" t="s">
        <v>178</v>
      </c>
      <c r="H165" s="133">
        <v>8</v>
      </c>
      <c r="I165" s="134"/>
      <c r="J165" s="134"/>
      <c r="K165" s="135">
        <f>ROUND(P165*H165,2)</f>
        <v>0</v>
      </c>
      <c r="L165" s="131" t="s">
        <v>1707</v>
      </c>
      <c r="M165" s="32"/>
      <c r="N165" s="136" t="s">
        <v>22</v>
      </c>
      <c r="O165" s="137" t="s">
        <v>48</v>
      </c>
      <c r="P165" s="138">
        <f>I165+J165</f>
        <v>0</v>
      </c>
      <c r="Q165" s="138">
        <f>ROUND(I165*H165,2)</f>
        <v>0</v>
      </c>
      <c r="R165" s="138">
        <f>ROUND(J165*H165,2)</f>
        <v>0</v>
      </c>
      <c r="T165" s="139">
        <f>S165*H165</f>
        <v>0</v>
      </c>
      <c r="U165" s="139">
        <v>0</v>
      </c>
      <c r="V165" s="139">
        <f>U165*H165</f>
        <v>0</v>
      </c>
      <c r="W165" s="139">
        <v>0</v>
      </c>
      <c r="X165" s="140">
        <f>W165*H165</f>
        <v>0</v>
      </c>
      <c r="AR165" s="141" t="s">
        <v>313</v>
      </c>
      <c r="AT165" s="141" t="s">
        <v>166</v>
      </c>
      <c r="AU165" s="141" t="s">
        <v>171</v>
      </c>
      <c r="AY165" s="17" t="s">
        <v>163</v>
      </c>
      <c r="BE165" s="142">
        <f>IF(O165="základní",K165,0)</f>
        <v>0</v>
      </c>
      <c r="BF165" s="142">
        <f>IF(O165="snížená",K165,0)</f>
        <v>0</v>
      </c>
      <c r="BG165" s="142">
        <f>IF(O165="zákl. přenesená",K165,0)</f>
        <v>0</v>
      </c>
      <c r="BH165" s="142">
        <f>IF(O165="sníž. přenesená",K165,0)</f>
        <v>0</v>
      </c>
      <c r="BI165" s="142">
        <f>IF(O165="nulová",K165,0)</f>
        <v>0</v>
      </c>
      <c r="BJ165" s="17" t="s">
        <v>171</v>
      </c>
      <c r="BK165" s="142">
        <f>ROUND(P165*H165,2)</f>
        <v>0</v>
      </c>
      <c r="BL165" s="17" t="s">
        <v>313</v>
      </c>
      <c r="BM165" s="141" t="s">
        <v>3331</v>
      </c>
    </row>
    <row r="166" spans="2:47" s="1" customFormat="1" ht="11.25">
      <c r="B166" s="32"/>
      <c r="D166" s="143" t="s">
        <v>173</v>
      </c>
      <c r="F166" s="144" t="s">
        <v>3332</v>
      </c>
      <c r="I166" s="145"/>
      <c r="J166" s="145"/>
      <c r="M166" s="32"/>
      <c r="N166" s="146"/>
      <c r="X166" s="53"/>
      <c r="AT166" s="17" t="s">
        <v>173</v>
      </c>
      <c r="AU166" s="17" t="s">
        <v>171</v>
      </c>
    </row>
    <row r="167" spans="2:65" s="1" customFormat="1" ht="24.2" customHeight="1">
      <c r="B167" s="32"/>
      <c r="C167" s="181" t="s">
        <v>517</v>
      </c>
      <c r="D167" s="181" t="s">
        <v>770</v>
      </c>
      <c r="E167" s="182" t="s">
        <v>3333</v>
      </c>
      <c r="F167" s="183" t="s">
        <v>3334</v>
      </c>
      <c r="G167" s="184" t="s">
        <v>178</v>
      </c>
      <c r="H167" s="185">
        <v>6</v>
      </c>
      <c r="I167" s="186"/>
      <c r="J167" s="187"/>
      <c r="K167" s="188">
        <f>ROUND(P167*H167,2)</f>
        <v>0</v>
      </c>
      <c r="L167" s="183" t="s">
        <v>1707</v>
      </c>
      <c r="M167" s="189"/>
      <c r="N167" s="190" t="s">
        <v>22</v>
      </c>
      <c r="O167" s="137" t="s">
        <v>48</v>
      </c>
      <c r="P167" s="138">
        <f>I167+J167</f>
        <v>0</v>
      </c>
      <c r="Q167" s="138">
        <f>ROUND(I167*H167,2)</f>
        <v>0</v>
      </c>
      <c r="R167" s="138">
        <f>ROUND(J167*H167,2)</f>
        <v>0</v>
      </c>
      <c r="T167" s="139">
        <f>S167*H167</f>
        <v>0</v>
      </c>
      <c r="U167" s="139">
        <v>0.0001</v>
      </c>
      <c r="V167" s="139">
        <f>U167*H167</f>
        <v>0.0006000000000000001</v>
      </c>
      <c r="W167" s="139">
        <v>0</v>
      </c>
      <c r="X167" s="140">
        <f>W167*H167</f>
        <v>0</v>
      </c>
      <c r="AR167" s="141" t="s">
        <v>440</v>
      </c>
      <c r="AT167" s="141" t="s">
        <v>770</v>
      </c>
      <c r="AU167" s="141" t="s">
        <v>171</v>
      </c>
      <c r="AY167" s="17" t="s">
        <v>163</v>
      </c>
      <c r="BE167" s="142">
        <f>IF(O167="základní",K167,0)</f>
        <v>0</v>
      </c>
      <c r="BF167" s="142">
        <f>IF(O167="snížená",K167,0)</f>
        <v>0</v>
      </c>
      <c r="BG167" s="142">
        <f>IF(O167="zákl. přenesená",K167,0)</f>
        <v>0</v>
      </c>
      <c r="BH167" s="142">
        <f>IF(O167="sníž. přenesená",K167,0)</f>
        <v>0</v>
      </c>
      <c r="BI167" s="142">
        <f>IF(O167="nulová",K167,0)</f>
        <v>0</v>
      </c>
      <c r="BJ167" s="17" t="s">
        <v>171</v>
      </c>
      <c r="BK167" s="142">
        <f>ROUND(P167*H167,2)</f>
        <v>0</v>
      </c>
      <c r="BL167" s="17" t="s">
        <v>313</v>
      </c>
      <c r="BM167" s="141" t="s">
        <v>3335</v>
      </c>
    </row>
    <row r="168" spans="2:65" s="1" customFormat="1" ht="33" customHeight="1">
      <c r="B168" s="32"/>
      <c r="C168" s="181" t="s">
        <v>1493</v>
      </c>
      <c r="D168" s="181" t="s">
        <v>770</v>
      </c>
      <c r="E168" s="182" t="s">
        <v>3336</v>
      </c>
      <c r="F168" s="183" t="s">
        <v>3337</v>
      </c>
      <c r="G168" s="184" t="s">
        <v>178</v>
      </c>
      <c r="H168" s="185">
        <v>2</v>
      </c>
      <c r="I168" s="186"/>
      <c r="J168" s="187"/>
      <c r="K168" s="188">
        <f>ROUND(P168*H168,2)</f>
        <v>0</v>
      </c>
      <c r="L168" s="183" t="s">
        <v>1707</v>
      </c>
      <c r="M168" s="189"/>
      <c r="N168" s="190" t="s">
        <v>22</v>
      </c>
      <c r="O168" s="137" t="s">
        <v>48</v>
      </c>
      <c r="P168" s="138">
        <f>I168+J168</f>
        <v>0</v>
      </c>
      <c r="Q168" s="138">
        <f>ROUND(I168*H168,2)</f>
        <v>0</v>
      </c>
      <c r="R168" s="138">
        <f>ROUND(J168*H168,2)</f>
        <v>0</v>
      </c>
      <c r="T168" s="139">
        <f>S168*H168</f>
        <v>0</v>
      </c>
      <c r="U168" s="139">
        <v>0.00014</v>
      </c>
      <c r="V168" s="139">
        <f>U168*H168</f>
        <v>0.00028</v>
      </c>
      <c r="W168" s="139">
        <v>0</v>
      </c>
      <c r="X168" s="140">
        <f>W168*H168</f>
        <v>0</v>
      </c>
      <c r="AR168" s="141" t="s">
        <v>440</v>
      </c>
      <c r="AT168" s="141" t="s">
        <v>770</v>
      </c>
      <c r="AU168" s="141" t="s">
        <v>171</v>
      </c>
      <c r="AY168" s="17" t="s">
        <v>163</v>
      </c>
      <c r="BE168" s="142">
        <f>IF(O168="základní",K168,0)</f>
        <v>0</v>
      </c>
      <c r="BF168" s="142">
        <f>IF(O168="snížená",K168,0)</f>
        <v>0</v>
      </c>
      <c r="BG168" s="142">
        <f>IF(O168="zákl. přenesená",K168,0)</f>
        <v>0</v>
      </c>
      <c r="BH168" s="142">
        <f>IF(O168="sníž. přenesená",K168,0)</f>
        <v>0</v>
      </c>
      <c r="BI168" s="142">
        <f>IF(O168="nulová",K168,0)</f>
        <v>0</v>
      </c>
      <c r="BJ168" s="17" t="s">
        <v>171</v>
      </c>
      <c r="BK168" s="142">
        <f>ROUND(P168*H168,2)</f>
        <v>0</v>
      </c>
      <c r="BL168" s="17" t="s">
        <v>313</v>
      </c>
      <c r="BM168" s="141" t="s">
        <v>3338</v>
      </c>
    </row>
    <row r="169" spans="2:65" s="1" customFormat="1" ht="33" customHeight="1">
      <c r="B169" s="32"/>
      <c r="C169" s="129" t="s">
        <v>1411</v>
      </c>
      <c r="D169" s="129" t="s">
        <v>166</v>
      </c>
      <c r="E169" s="130" t="s">
        <v>3339</v>
      </c>
      <c r="F169" s="131" t="s">
        <v>3340</v>
      </c>
      <c r="G169" s="132" t="s">
        <v>178</v>
      </c>
      <c r="H169" s="133">
        <v>8</v>
      </c>
      <c r="I169" s="134"/>
      <c r="J169" s="134"/>
      <c r="K169" s="135">
        <f>ROUND(P169*H169,2)</f>
        <v>0</v>
      </c>
      <c r="L169" s="131" t="s">
        <v>1707</v>
      </c>
      <c r="M169" s="32"/>
      <c r="N169" s="136" t="s">
        <v>22</v>
      </c>
      <c r="O169" s="137" t="s">
        <v>48</v>
      </c>
      <c r="P169" s="138">
        <f>I169+J169</f>
        <v>0</v>
      </c>
      <c r="Q169" s="138">
        <f>ROUND(I169*H169,2)</f>
        <v>0</v>
      </c>
      <c r="R169" s="138">
        <f>ROUND(J169*H169,2)</f>
        <v>0</v>
      </c>
      <c r="T169" s="139">
        <f>S169*H169</f>
        <v>0</v>
      </c>
      <c r="U169" s="139">
        <v>0</v>
      </c>
      <c r="V169" s="139">
        <f>U169*H169</f>
        <v>0</v>
      </c>
      <c r="W169" s="139">
        <v>0</v>
      </c>
      <c r="X169" s="140">
        <f>W169*H169</f>
        <v>0</v>
      </c>
      <c r="AR169" s="141" t="s">
        <v>313</v>
      </c>
      <c r="AT169" s="141" t="s">
        <v>166</v>
      </c>
      <c r="AU169" s="141" t="s">
        <v>171</v>
      </c>
      <c r="AY169" s="17" t="s">
        <v>163</v>
      </c>
      <c r="BE169" s="142">
        <f>IF(O169="základní",K169,0)</f>
        <v>0</v>
      </c>
      <c r="BF169" s="142">
        <f>IF(O169="snížená",K169,0)</f>
        <v>0</v>
      </c>
      <c r="BG169" s="142">
        <f>IF(O169="zákl. přenesená",K169,0)</f>
        <v>0</v>
      </c>
      <c r="BH169" s="142">
        <f>IF(O169="sníž. přenesená",K169,0)</f>
        <v>0</v>
      </c>
      <c r="BI169" s="142">
        <f>IF(O169="nulová",K169,0)</f>
        <v>0</v>
      </c>
      <c r="BJ169" s="17" t="s">
        <v>171</v>
      </c>
      <c r="BK169" s="142">
        <f>ROUND(P169*H169,2)</f>
        <v>0</v>
      </c>
      <c r="BL169" s="17" t="s">
        <v>313</v>
      </c>
      <c r="BM169" s="141" t="s">
        <v>3341</v>
      </c>
    </row>
    <row r="170" spans="2:47" s="1" customFormat="1" ht="11.25">
      <c r="B170" s="32"/>
      <c r="D170" s="143" t="s">
        <v>173</v>
      </c>
      <c r="F170" s="144" t="s">
        <v>3342</v>
      </c>
      <c r="I170" s="145"/>
      <c r="J170" s="145"/>
      <c r="M170" s="32"/>
      <c r="N170" s="146"/>
      <c r="X170" s="53"/>
      <c r="AT170" s="17" t="s">
        <v>173</v>
      </c>
      <c r="AU170" s="17" t="s">
        <v>171</v>
      </c>
    </row>
    <row r="171" spans="2:65" s="1" customFormat="1" ht="24.2" customHeight="1">
      <c r="B171" s="32"/>
      <c r="C171" s="181" t="s">
        <v>1415</v>
      </c>
      <c r="D171" s="181" t="s">
        <v>770</v>
      </c>
      <c r="E171" s="182" t="s">
        <v>3343</v>
      </c>
      <c r="F171" s="183" t="s">
        <v>3344</v>
      </c>
      <c r="G171" s="184" t="s">
        <v>178</v>
      </c>
      <c r="H171" s="185">
        <v>8</v>
      </c>
      <c r="I171" s="186"/>
      <c r="J171" s="187"/>
      <c r="K171" s="188">
        <f>ROUND(P171*H171,2)</f>
        <v>0</v>
      </c>
      <c r="L171" s="183" t="s">
        <v>1707</v>
      </c>
      <c r="M171" s="189"/>
      <c r="N171" s="190" t="s">
        <v>22</v>
      </c>
      <c r="O171" s="137" t="s">
        <v>48</v>
      </c>
      <c r="P171" s="138">
        <f>I171+J171</f>
        <v>0</v>
      </c>
      <c r="Q171" s="138">
        <f>ROUND(I171*H171,2)</f>
        <v>0</v>
      </c>
      <c r="R171" s="138">
        <f>ROUND(J171*H171,2)</f>
        <v>0</v>
      </c>
      <c r="T171" s="139">
        <f>S171*H171</f>
        <v>0</v>
      </c>
      <c r="U171" s="139">
        <v>0.00018</v>
      </c>
      <c r="V171" s="139">
        <f>U171*H171</f>
        <v>0.00144</v>
      </c>
      <c r="W171" s="139">
        <v>0</v>
      </c>
      <c r="X171" s="140">
        <f>W171*H171</f>
        <v>0</v>
      </c>
      <c r="AR171" s="141" t="s">
        <v>440</v>
      </c>
      <c r="AT171" s="141" t="s">
        <v>770</v>
      </c>
      <c r="AU171" s="141" t="s">
        <v>171</v>
      </c>
      <c r="AY171" s="17" t="s">
        <v>163</v>
      </c>
      <c r="BE171" s="142">
        <f>IF(O171="základní",K171,0)</f>
        <v>0</v>
      </c>
      <c r="BF171" s="142">
        <f>IF(O171="snížená",K171,0)</f>
        <v>0</v>
      </c>
      <c r="BG171" s="142">
        <f>IF(O171="zákl. přenesená",K171,0)</f>
        <v>0</v>
      </c>
      <c r="BH171" s="142">
        <f>IF(O171="sníž. přenesená",K171,0)</f>
        <v>0</v>
      </c>
      <c r="BI171" s="142">
        <f>IF(O171="nulová",K171,0)</f>
        <v>0</v>
      </c>
      <c r="BJ171" s="17" t="s">
        <v>171</v>
      </c>
      <c r="BK171" s="142">
        <f>ROUND(P171*H171,2)</f>
        <v>0</v>
      </c>
      <c r="BL171" s="17" t="s">
        <v>313</v>
      </c>
      <c r="BM171" s="141" t="s">
        <v>3345</v>
      </c>
    </row>
    <row r="172" spans="2:65" s="1" customFormat="1" ht="24.2" customHeight="1">
      <c r="B172" s="32"/>
      <c r="C172" s="129" t="s">
        <v>596</v>
      </c>
      <c r="D172" s="129" t="s">
        <v>166</v>
      </c>
      <c r="E172" s="130" t="s">
        <v>3346</v>
      </c>
      <c r="F172" s="131" t="s">
        <v>3347</v>
      </c>
      <c r="G172" s="132" t="s">
        <v>178</v>
      </c>
      <c r="H172" s="133">
        <v>1</v>
      </c>
      <c r="I172" s="134"/>
      <c r="J172" s="134"/>
      <c r="K172" s="135">
        <f>ROUND(P172*H172,2)</f>
        <v>0</v>
      </c>
      <c r="L172" s="131" t="s">
        <v>1707</v>
      </c>
      <c r="M172" s="32"/>
      <c r="N172" s="136" t="s">
        <v>22</v>
      </c>
      <c r="O172" s="137" t="s">
        <v>48</v>
      </c>
      <c r="P172" s="138">
        <f>I172+J172</f>
        <v>0</v>
      </c>
      <c r="Q172" s="138">
        <f>ROUND(I172*H172,2)</f>
        <v>0</v>
      </c>
      <c r="R172" s="138">
        <f>ROUND(J172*H172,2)</f>
        <v>0</v>
      </c>
      <c r="T172" s="139">
        <f>S172*H172</f>
        <v>0</v>
      </c>
      <c r="U172" s="139">
        <v>0</v>
      </c>
      <c r="V172" s="139">
        <f>U172*H172</f>
        <v>0</v>
      </c>
      <c r="W172" s="139">
        <v>0</v>
      </c>
      <c r="X172" s="140">
        <f>W172*H172</f>
        <v>0</v>
      </c>
      <c r="AR172" s="141" t="s">
        <v>313</v>
      </c>
      <c r="AT172" s="141" t="s">
        <v>166</v>
      </c>
      <c r="AU172" s="141" t="s">
        <v>171</v>
      </c>
      <c r="AY172" s="17" t="s">
        <v>163</v>
      </c>
      <c r="BE172" s="142">
        <f>IF(O172="základní",K172,0)</f>
        <v>0</v>
      </c>
      <c r="BF172" s="142">
        <f>IF(O172="snížená",K172,0)</f>
        <v>0</v>
      </c>
      <c r="BG172" s="142">
        <f>IF(O172="zákl. přenesená",K172,0)</f>
        <v>0</v>
      </c>
      <c r="BH172" s="142">
        <f>IF(O172="sníž. přenesená",K172,0)</f>
        <v>0</v>
      </c>
      <c r="BI172" s="142">
        <f>IF(O172="nulová",K172,0)</f>
        <v>0</v>
      </c>
      <c r="BJ172" s="17" t="s">
        <v>171</v>
      </c>
      <c r="BK172" s="142">
        <f>ROUND(P172*H172,2)</f>
        <v>0</v>
      </c>
      <c r="BL172" s="17" t="s">
        <v>313</v>
      </c>
      <c r="BM172" s="141" t="s">
        <v>3348</v>
      </c>
    </row>
    <row r="173" spans="2:47" s="1" customFormat="1" ht="11.25">
      <c r="B173" s="32"/>
      <c r="D173" s="143" t="s">
        <v>173</v>
      </c>
      <c r="F173" s="144" t="s">
        <v>3349</v>
      </c>
      <c r="I173" s="145"/>
      <c r="J173" s="145"/>
      <c r="M173" s="32"/>
      <c r="N173" s="146"/>
      <c r="X173" s="53"/>
      <c r="AT173" s="17" t="s">
        <v>173</v>
      </c>
      <c r="AU173" s="17" t="s">
        <v>171</v>
      </c>
    </row>
    <row r="174" spans="2:65" s="1" customFormat="1" ht="16.5" customHeight="1">
      <c r="B174" s="32"/>
      <c r="C174" s="181" t="s">
        <v>602</v>
      </c>
      <c r="D174" s="181" t="s">
        <v>770</v>
      </c>
      <c r="E174" s="182" t="s">
        <v>3350</v>
      </c>
      <c r="F174" s="183" t="s">
        <v>3351</v>
      </c>
      <c r="G174" s="184" t="s">
        <v>178</v>
      </c>
      <c r="H174" s="185">
        <v>1</v>
      </c>
      <c r="I174" s="186"/>
      <c r="J174" s="187"/>
      <c r="K174" s="188">
        <f>ROUND(P174*H174,2)</f>
        <v>0</v>
      </c>
      <c r="L174" s="183" t="s">
        <v>394</v>
      </c>
      <c r="M174" s="189"/>
      <c r="N174" s="190" t="s">
        <v>22</v>
      </c>
      <c r="O174" s="137" t="s">
        <v>48</v>
      </c>
      <c r="P174" s="138">
        <f>I174+J174</f>
        <v>0</v>
      </c>
      <c r="Q174" s="138">
        <f>ROUND(I174*H174,2)</f>
        <v>0</v>
      </c>
      <c r="R174" s="138">
        <f>ROUND(J174*H174,2)</f>
        <v>0</v>
      </c>
      <c r="T174" s="139">
        <f>S174*H174</f>
        <v>0</v>
      </c>
      <c r="U174" s="139">
        <v>0</v>
      </c>
      <c r="V174" s="139">
        <f>U174*H174</f>
        <v>0</v>
      </c>
      <c r="W174" s="139">
        <v>0</v>
      </c>
      <c r="X174" s="140">
        <f>W174*H174</f>
        <v>0</v>
      </c>
      <c r="AR174" s="141" t="s">
        <v>440</v>
      </c>
      <c r="AT174" s="141" t="s">
        <v>770</v>
      </c>
      <c r="AU174" s="141" t="s">
        <v>171</v>
      </c>
      <c r="AY174" s="17" t="s">
        <v>163</v>
      </c>
      <c r="BE174" s="142">
        <f>IF(O174="základní",K174,0)</f>
        <v>0</v>
      </c>
      <c r="BF174" s="142">
        <f>IF(O174="snížená",K174,0)</f>
        <v>0</v>
      </c>
      <c r="BG174" s="142">
        <f>IF(O174="zákl. přenesená",K174,0)</f>
        <v>0</v>
      </c>
      <c r="BH174" s="142">
        <f>IF(O174="sníž. přenesená",K174,0)</f>
        <v>0</v>
      </c>
      <c r="BI174" s="142">
        <f>IF(O174="nulová",K174,0)</f>
        <v>0</v>
      </c>
      <c r="BJ174" s="17" t="s">
        <v>171</v>
      </c>
      <c r="BK174" s="142">
        <f>ROUND(P174*H174,2)</f>
        <v>0</v>
      </c>
      <c r="BL174" s="17" t="s">
        <v>313</v>
      </c>
      <c r="BM174" s="141" t="s">
        <v>3352</v>
      </c>
    </row>
    <row r="175" spans="2:65" s="1" customFormat="1" ht="24.2" customHeight="1">
      <c r="B175" s="32"/>
      <c r="C175" s="129" t="s">
        <v>2086</v>
      </c>
      <c r="D175" s="129" t="s">
        <v>166</v>
      </c>
      <c r="E175" s="130" t="s">
        <v>3353</v>
      </c>
      <c r="F175" s="131" t="s">
        <v>3354</v>
      </c>
      <c r="G175" s="132" t="s">
        <v>178</v>
      </c>
      <c r="H175" s="133">
        <v>1</v>
      </c>
      <c r="I175" s="134"/>
      <c r="J175" s="134"/>
      <c r="K175" s="135">
        <f>ROUND(P175*H175,2)</f>
        <v>0</v>
      </c>
      <c r="L175" s="131" t="s">
        <v>169</v>
      </c>
      <c r="M175" s="32"/>
      <c r="N175" s="136" t="s">
        <v>22</v>
      </c>
      <c r="O175" s="137" t="s">
        <v>48</v>
      </c>
      <c r="P175" s="138">
        <f>I175+J175</f>
        <v>0</v>
      </c>
      <c r="Q175" s="138">
        <f>ROUND(I175*H175,2)</f>
        <v>0</v>
      </c>
      <c r="R175" s="138">
        <f>ROUND(J175*H175,2)</f>
        <v>0</v>
      </c>
      <c r="T175" s="139">
        <f>S175*H175</f>
        <v>0</v>
      </c>
      <c r="U175" s="139">
        <v>0</v>
      </c>
      <c r="V175" s="139">
        <f>U175*H175</f>
        <v>0</v>
      </c>
      <c r="W175" s="139">
        <v>0</v>
      </c>
      <c r="X175" s="140">
        <f>W175*H175</f>
        <v>0</v>
      </c>
      <c r="AR175" s="141" t="s">
        <v>313</v>
      </c>
      <c r="AT175" s="141" t="s">
        <v>166</v>
      </c>
      <c r="AU175" s="141" t="s">
        <v>171</v>
      </c>
      <c r="AY175" s="17" t="s">
        <v>163</v>
      </c>
      <c r="BE175" s="142">
        <f>IF(O175="základní",K175,0)</f>
        <v>0</v>
      </c>
      <c r="BF175" s="142">
        <f>IF(O175="snížená",K175,0)</f>
        <v>0</v>
      </c>
      <c r="BG175" s="142">
        <f>IF(O175="zákl. přenesená",K175,0)</f>
        <v>0</v>
      </c>
      <c r="BH175" s="142">
        <f>IF(O175="sníž. přenesená",K175,0)</f>
        <v>0</v>
      </c>
      <c r="BI175" s="142">
        <f>IF(O175="nulová",K175,0)</f>
        <v>0</v>
      </c>
      <c r="BJ175" s="17" t="s">
        <v>171</v>
      </c>
      <c r="BK175" s="142">
        <f>ROUND(P175*H175,2)</f>
        <v>0</v>
      </c>
      <c r="BL175" s="17" t="s">
        <v>313</v>
      </c>
      <c r="BM175" s="141" t="s">
        <v>3355</v>
      </c>
    </row>
    <row r="176" spans="2:47" s="1" customFormat="1" ht="11.25">
      <c r="B176" s="32"/>
      <c r="D176" s="143" t="s">
        <v>173</v>
      </c>
      <c r="F176" s="144" t="s">
        <v>3356</v>
      </c>
      <c r="I176" s="145"/>
      <c r="J176" s="145"/>
      <c r="M176" s="32"/>
      <c r="N176" s="146"/>
      <c r="X176" s="53"/>
      <c r="AT176" s="17" t="s">
        <v>173</v>
      </c>
      <c r="AU176" s="17" t="s">
        <v>171</v>
      </c>
    </row>
    <row r="177" spans="2:65" s="1" customFormat="1" ht="24.2" customHeight="1">
      <c r="B177" s="32"/>
      <c r="C177" s="181" t="s">
        <v>2107</v>
      </c>
      <c r="D177" s="181" t="s">
        <v>770</v>
      </c>
      <c r="E177" s="182" t="s">
        <v>3357</v>
      </c>
      <c r="F177" s="183" t="s">
        <v>3358</v>
      </c>
      <c r="G177" s="184" t="s">
        <v>178</v>
      </c>
      <c r="H177" s="185">
        <v>1</v>
      </c>
      <c r="I177" s="186"/>
      <c r="J177" s="187"/>
      <c r="K177" s="188">
        <f>ROUND(P177*H177,2)</f>
        <v>0</v>
      </c>
      <c r="L177" s="183" t="s">
        <v>394</v>
      </c>
      <c r="M177" s="189"/>
      <c r="N177" s="190" t="s">
        <v>22</v>
      </c>
      <c r="O177" s="137" t="s">
        <v>48</v>
      </c>
      <c r="P177" s="138">
        <f>I177+J177</f>
        <v>0</v>
      </c>
      <c r="Q177" s="138">
        <f>ROUND(I177*H177,2)</f>
        <v>0</v>
      </c>
      <c r="R177" s="138">
        <f>ROUND(J177*H177,2)</f>
        <v>0</v>
      </c>
      <c r="T177" s="139">
        <f>S177*H177</f>
        <v>0</v>
      </c>
      <c r="U177" s="139">
        <v>0.0001</v>
      </c>
      <c r="V177" s="139">
        <f>U177*H177</f>
        <v>0.0001</v>
      </c>
      <c r="W177" s="139">
        <v>0</v>
      </c>
      <c r="X177" s="140">
        <f>W177*H177</f>
        <v>0</v>
      </c>
      <c r="AR177" s="141" t="s">
        <v>440</v>
      </c>
      <c r="AT177" s="141" t="s">
        <v>770</v>
      </c>
      <c r="AU177" s="141" t="s">
        <v>171</v>
      </c>
      <c r="AY177" s="17" t="s">
        <v>163</v>
      </c>
      <c r="BE177" s="142">
        <f>IF(O177="základní",K177,0)</f>
        <v>0</v>
      </c>
      <c r="BF177" s="142">
        <f>IF(O177="snížená",K177,0)</f>
        <v>0</v>
      </c>
      <c r="BG177" s="142">
        <f>IF(O177="zákl. přenesená",K177,0)</f>
        <v>0</v>
      </c>
      <c r="BH177" s="142">
        <f>IF(O177="sníž. přenesená",K177,0)</f>
        <v>0</v>
      </c>
      <c r="BI177" s="142">
        <f>IF(O177="nulová",K177,0)</f>
        <v>0</v>
      </c>
      <c r="BJ177" s="17" t="s">
        <v>171</v>
      </c>
      <c r="BK177" s="142">
        <f>ROUND(P177*H177,2)</f>
        <v>0</v>
      </c>
      <c r="BL177" s="17" t="s">
        <v>313</v>
      </c>
      <c r="BM177" s="141" t="s">
        <v>3359</v>
      </c>
    </row>
    <row r="178" spans="2:65" s="1" customFormat="1" ht="49.15" customHeight="1">
      <c r="B178" s="32"/>
      <c r="C178" s="129" t="s">
        <v>624</v>
      </c>
      <c r="D178" s="129" t="s">
        <v>166</v>
      </c>
      <c r="E178" s="130" t="s">
        <v>2696</v>
      </c>
      <c r="F178" s="131" t="s">
        <v>2697</v>
      </c>
      <c r="G178" s="132" t="s">
        <v>178</v>
      </c>
      <c r="H178" s="133">
        <v>8</v>
      </c>
      <c r="I178" s="134"/>
      <c r="J178" s="134"/>
      <c r="K178" s="135">
        <f>ROUND(P178*H178,2)</f>
        <v>0</v>
      </c>
      <c r="L178" s="131" t="s">
        <v>1707</v>
      </c>
      <c r="M178" s="32"/>
      <c r="N178" s="136" t="s">
        <v>22</v>
      </c>
      <c r="O178" s="137" t="s">
        <v>48</v>
      </c>
      <c r="P178" s="138">
        <f>I178+J178</f>
        <v>0</v>
      </c>
      <c r="Q178" s="138">
        <f>ROUND(I178*H178,2)</f>
        <v>0</v>
      </c>
      <c r="R178" s="138">
        <f>ROUND(J178*H178,2)</f>
        <v>0</v>
      </c>
      <c r="T178" s="139">
        <f>S178*H178</f>
        <v>0</v>
      </c>
      <c r="U178" s="139">
        <v>0</v>
      </c>
      <c r="V178" s="139">
        <f>U178*H178</f>
        <v>0</v>
      </c>
      <c r="W178" s="139">
        <v>0</v>
      </c>
      <c r="X178" s="140">
        <f>W178*H178</f>
        <v>0</v>
      </c>
      <c r="AR178" s="141" t="s">
        <v>313</v>
      </c>
      <c r="AT178" s="141" t="s">
        <v>166</v>
      </c>
      <c r="AU178" s="141" t="s">
        <v>171</v>
      </c>
      <c r="AY178" s="17" t="s">
        <v>163</v>
      </c>
      <c r="BE178" s="142">
        <f>IF(O178="základní",K178,0)</f>
        <v>0</v>
      </c>
      <c r="BF178" s="142">
        <f>IF(O178="snížená",K178,0)</f>
        <v>0</v>
      </c>
      <c r="BG178" s="142">
        <f>IF(O178="zákl. přenesená",K178,0)</f>
        <v>0</v>
      </c>
      <c r="BH178" s="142">
        <f>IF(O178="sníž. přenesená",K178,0)</f>
        <v>0</v>
      </c>
      <c r="BI178" s="142">
        <f>IF(O178="nulová",K178,0)</f>
        <v>0</v>
      </c>
      <c r="BJ178" s="17" t="s">
        <v>171</v>
      </c>
      <c r="BK178" s="142">
        <f>ROUND(P178*H178,2)</f>
        <v>0</v>
      </c>
      <c r="BL178" s="17" t="s">
        <v>313</v>
      </c>
      <c r="BM178" s="141" t="s">
        <v>2698</v>
      </c>
    </row>
    <row r="179" spans="2:47" s="1" customFormat="1" ht="11.25">
      <c r="B179" s="32"/>
      <c r="D179" s="143" t="s">
        <v>173</v>
      </c>
      <c r="F179" s="144" t="s">
        <v>2699</v>
      </c>
      <c r="I179" s="145"/>
      <c r="J179" s="145"/>
      <c r="M179" s="32"/>
      <c r="N179" s="146"/>
      <c r="X179" s="53"/>
      <c r="AT179" s="17" t="s">
        <v>173</v>
      </c>
      <c r="AU179" s="17" t="s">
        <v>171</v>
      </c>
    </row>
    <row r="180" spans="2:65" s="1" customFormat="1" ht="24.2" customHeight="1">
      <c r="B180" s="32"/>
      <c r="C180" s="181" t="s">
        <v>631</v>
      </c>
      <c r="D180" s="181" t="s">
        <v>770</v>
      </c>
      <c r="E180" s="182" t="s">
        <v>3360</v>
      </c>
      <c r="F180" s="183" t="s">
        <v>3361</v>
      </c>
      <c r="G180" s="184" t="s">
        <v>178</v>
      </c>
      <c r="H180" s="185">
        <v>4</v>
      </c>
      <c r="I180" s="186"/>
      <c r="J180" s="187"/>
      <c r="K180" s="188">
        <f>ROUND(P180*H180,2)</f>
        <v>0</v>
      </c>
      <c r="L180" s="183" t="s">
        <v>394</v>
      </c>
      <c r="M180" s="189"/>
      <c r="N180" s="190" t="s">
        <v>22</v>
      </c>
      <c r="O180" s="137" t="s">
        <v>48</v>
      </c>
      <c r="P180" s="138">
        <f>I180+J180</f>
        <v>0</v>
      </c>
      <c r="Q180" s="138">
        <f>ROUND(I180*H180,2)</f>
        <v>0</v>
      </c>
      <c r="R180" s="138">
        <f>ROUND(J180*H180,2)</f>
        <v>0</v>
      </c>
      <c r="T180" s="139">
        <f>S180*H180</f>
        <v>0</v>
      </c>
      <c r="U180" s="139">
        <v>0.00106</v>
      </c>
      <c r="V180" s="139">
        <f>U180*H180</f>
        <v>0.00424</v>
      </c>
      <c r="W180" s="139">
        <v>0</v>
      </c>
      <c r="X180" s="140">
        <f>W180*H180</f>
        <v>0</v>
      </c>
      <c r="AR180" s="141" t="s">
        <v>440</v>
      </c>
      <c r="AT180" s="141" t="s">
        <v>770</v>
      </c>
      <c r="AU180" s="141" t="s">
        <v>171</v>
      </c>
      <c r="AY180" s="17" t="s">
        <v>163</v>
      </c>
      <c r="BE180" s="142">
        <f>IF(O180="základní",K180,0)</f>
        <v>0</v>
      </c>
      <c r="BF180" s="142">
        <f>IF(O180="snížená",K180,0)</f>
        <v>0</v>
      </c>
      <c r="BG180" s="142">
        <f>IF(O180="zákl. přenesená",K180,0)</f>
        <v>0</v>
      </c>
      <c r="BH180" s="142">
        <f>IF(O180="sníž. přenesená",K180,0)</f>
        <v>0</v>
      </c>
      <c r="BI180" s="142">
        <f>IF(O180="nulová",K180,0)</f>
        <v>0</v>
      </c>
      <c r="BJ180" s="17" t="s">
        <v>171</v>
      </c>
      <c r="BK180" s="142">
        <f>ROUND(P180*H180,2)</f>
        <v>0</v>
      </c>
      <c r="BL180" s="17" t="s">
        <v>313</v>
      </c>
      <c r="BM180" s="141" t="s">
        <v>3362</v>
      </c>
    </row>
    <row r="181" spans="2:65" s="1" customFormat="1" ht="24.2" customHeight="1">
      <c r="B181" s="32"/>
      <c r="C181" s="181" t="s">
        <v>645</v>
      </c>
      <c r="D181" s="181" t="s">
        <v>770</v>
      </c>
      <c r="E181" s="182" t="s">
        <v>3363</v>
      </c>
      <c r="F181" s="183" t="s">
        <v>3364</v>
      </c>
      <c r="G181" s="184" t="s">
        <v>178</v>
      </c>
      <c r="H181" s="185">
        <v>4</v>
      </c>
      <c r="I181" s="186"/>
      <c r="J181" s="187"/>
      <c r="K181" s="188">
        <f>ROUND(P181*H181,2)</f>
        <v>0</v>
      </c>
      <c r="L181" s="183" t="s">
        <v>394</v>
      </c>
      <c r="M181" s="189"/>
      <c r="N181" s="190" t="s">
        <v>22</v>
      </c>
      <c r="O181" s="137" t="s">
        <v>48</v>
      </c>
      <c r="P181" s="138">
        <f>I181+J181</f>
        <v>0</v>
      </c>
      <c r="Q181" s="138">
        <f>ROUND(I181*H181,2)</f>
        <v>0</v>
      </c>
      <c r="R181" s="138">
        <f>ROUND(J181*H181,2)</f>
        <v>0</v>
      </c>
      <c r="T181" s="139">
        <f>S181*H181</f>
        <v>0</v>
      </c>
      <c r="U181" s="139">
        <v>0.0005</v>
      </c>
      <c r="V181" s="139">
        <f>U181*H181</f>
        <v>0.002</v>
      </c>
      <c r="W181" s="139">
        <v>0</v>
      </c>
      <c r="X181" s="140">
        <f>W181*H181</f>
        <v>0</v>
      </c>
      <c r="AR181" s="141" t="s">
        <v>440</v>
      </c>
      <c r="AT181" s="141" t="s">
        <v>770</v>
      </c>
      <c r="AU181" s="141" t="s">
        <v>171</v>
      </c>
      <c r="AY181" s="17" t="s">
        <v>163</v>
      </c>
      <c r="BE181" s="142">
        <f>IF(O181="základní",K181,0)</f>
        <v>0</v>
      </c>
      <c r="BF181" s="142">
        <f>IF(O181="snížená",K181,0)</f>
        <v>0</v>
      </c>
      <c r="BG181" s="142">
        <f>IF(O181="zákl. přenesená",K181,0)</f>
        <v>0</v>
      </c>
      <c r="BH181" s="142">
        <f>IF(O181="sníž. přenesená",K181,0)</f>
        <v>0</v>
      </c>
      <c r="BI181" s="142">
        <f>IF(O181="nulová",K181,0)</f>
        <v>0</v>
      </c>
      <c r="BJ181" s="17" t="s">
        <v>171</v>
      </c>
      <c r="BK181" s="142">
        <f>ROUND(P181*H181,2)</f>
        <v>0</v>
      </c>
      <c r="BL181" s="17" t="s">
        <v>313</v>
      </c>
      <c r="BM181" s="141" t="s">
        <v>3365</v>
      </c>
    </row>
    <row r="182" spans="2:63" s="11" customFormat="1" ht="22.9" customHeight="1">
      <c r="B182" s="116"/>
      <c r="D182" s="117" t="s">
        <v>77</v>
      </c>
      <c r="E182" s="127" t="s">
        <v>2724</v>
      </c>
      <c r="F182" s="127" t="s">
        <v>2725</v>
      </c>
      <c r="I182" s="119"/>
      <c r="J182" s="119"/>
      <c r="K182" s="128">
        <f>BK182</f>
        <v>0</v>
      </c>
      <c r="M182" s="116"/>
      <c r="N182" s="121"/>
      <c r="Q182" s="122">
        <f>SUM(Q183:Q200)</f>
        <v>0</v>
      </c>
      <c r="R182" s="122">
        <f>SUM(R183:R200)</f>
        <v>0</v>
      </c>
      <c r="T182" s="123">
        <f>SUM(T183:T200)</f>
        <v>0</v>
      </c>
      <c r="V182" s="123">
        <f>SUM(V183:V200)</f>
        <v>0.006089999999999999</v>
      </c>
      <c r="X182" s="124">
        <f>SUM(X183:X200)</f>
        <v>0</v>
      </c>
      <c r="AR182" s="117" t="s">
        <v>171</v>
      </c>
      <c r="AT182" s="125" t="s">
        <v>77</v>
      </c>
      <c r="AU182" s="125" t="s">
        <v>85</v>
      </c>
      <c r="AY182" s="117" t="s">
        <v>163</v>
      </c>
      <c r="BK182" s="126">
        <f>SUM(BK183:BK200)</f>
        <v>0</v>
      </c>
    </row>
    <row r="183" spans="2:65" s="1" customFormat="1" ht="24.2" customHeight="1">
      <c r="B183" s="32"/>
      <c r="C183" s="129" t="s">
        <v>657</v>
      </c>
      <c r="D183" s="129" t="s">
        <v>166</v>
      </c>
      <c r="E183" s="130" t="s">
        <v>2726</v>
      </c>
      <c r="F183" s="131" t="s">
        <v>2727</v>
      </c>
      <c r="G183" s="132" t="s">
        <v>229</v>
      </c>
      <c r="H183" s="133">
        <v>50</v>
      </c>
      <c r="I183" s="134"/>
      <c r="J183" s="134"/>
      <c r="K183" s="135">
        <f>ROUND(P183*H183,2)</f>
        <v>0</v>
      </c>
      <c r="L183" s="131" t="s">
        <v>1707</v>
      </c>
      <c r="M183" s="32"/>
      <c r="N183" s="136" t="s">
        <v>22</v>
      </c>
      <c r="O183" s="137" t="s">
        <v>48</v>
      </c>
      <c r="P183" s="138">
        <f>I183+J183</f>
        <v>0</v>
      </c>
      <c r="Q183" s="138">
        <f>ROUND(I183*H183,2)</f>
        <v>0</v>
      </c>
      <c r="R183" s="138">
        <f>ROUND(J183*H183,2)</f>
        <v>0</v>
      </c>
      <c r="T183" s="139">
        <f>S183*H183</f>
        <v>0</v>
      </c>
      <c r="U183" s="139">
        <v>0</v>
      </c>
      <c r="V183" s="139">
        <f>U183*H183</f>
        <v>0</v>
      </c>
      <c r="W183" s="139">
        <v>0</v>
      </c>
      <c r="X183" s="140">
        <f>W183*H183</f>
        <v>0</v>
      </c>
      <c r="AR183" s="141" t="s">
        <v>313</v>
      </c>
      <c r="AT183" s="141" t="s">
        <v>166</v>
      </c>
      <c r="AU183" s="141" t="s">
        <v>171</v>
      </c>
      <c r="AY183" s="17" t="s">
        <v>163</v>
      </c>
      <c r="BE183" s="142">
        <f>IF(O183="základní",K183,0)</f>
        <v>0</v>
      </c>
      <c r="BF183" s="142">
        <f>IF(O183="snížená",K183,0)</f>
        <v>0</v>
      </c>
      <c r="BG183" s="142">
        <f>IF(O183="zákl. přenesená",K183,0)</f>
        <v>0</v>
      </c>
      <c r="BH183" s="142">
        <f>IF(O183="sníž. přenesená",K183,0)</f>
        <v>0</v>
      </c>
      <c r="BI183" s="142">
        <f>IF(O183="nulová",K183,0)</f>
        <v>0</v>
      </c>
      <c r="BJ183" s="17" t="s">
        <v>171</v>
      </c>
      <c r="BK183" s="142">
        <f>ROUND(P183*H183,2)</f>
        <v>0</v>
      </c>
      <c r="BL183" s="17" t="s">
        <v>313</v>
      </c>
      <c r="BM183" s="141" t="s">
        <v>2728</v>
      </c>
    </row>
    <row r="184" spans="2:47" s="1" customFormat="1" ht="11.25">
      <c r="B184" s="32"/>
      <c r="D184" s="143" t="s">
        <v>173</v>
      </c>
      <c r="F184" s="144" t="s">
        <v>2729</v>
      </c>
      <c r="I184" s="145"/>
      <c r="J184" s="145"/>
      <c r="M184" s="32"/>
      <c r="N184" s="146"/>
      <c r="X184" s="53"/>
      <c r="AT184" s="17" t="s">
        <v>173</v>
      </c>
      <c r="AU184" s="17" t="s">
        <v>171</v>
      </c>
    </row>
    <row r="185" spans="2:65" s="1" customFormat="1" ht="24">
      <c r="B185" s="32"/>
      <c r="C185" s="181" t="s">
        <v>664</v>
      </c>
      <c r="D185" s="181" t="s">
        <v>770</v>
      </c>
      <c r="E185" s="182" t="s">
        <v>2435</v>
      </c>
      <c r="F185" s="183" t="s">
        <v>2436</v>
      </c>
      <c r="G185" s="184" t="s">
        <v>229</v>
      </c>
      <c r="H185" s="185">
        <v>50</v>
      </c>
      <c r="I185" s="186"/>
      <c r="J185" s="187"/>
      <c r="K185" s="188">
        <f>ROUND(P185*H185,2)</f>
        <v>0</v>
      </c>
      <c r="L185" s="183" t="s">
        <v>1707</v>
      </c>
      <c r="M185" s="189"/>
      <c r="N185" s="190" t="s">
        <v>22</v>
      </c>
      <c r="O185" s="137" t="s">
        <v>48</v>
      </c>
      <c r="P185" s="138">
        <f>I185+J185</f>
        <v>0</v>
      </c>
      <c r="Q185" s="138">
        <f>ROUND(I185*H185,2)</f>
        <v>0</v>
      </c>
      <c r="R185" s="138">
        <f>ROUND(J185*H185,2)</f>
        <v>0</v>
      </c>
      <c r="T185" s="139">
        <f>S185*H185</f>
        <v>0</v>
      </c>
      <c r="U185" s="139">
        <v>7E-05</v>
      </c>
      <c r="V185" s="139">
        <f>U185*H185</f>
        <v>0.0034999999999999996</v>
      </c>
      <c r="W185" s="139">
        <v>0</v>
      </c>
      <c r="X185" s="140">
        <f>W185*H185</f>
        <v>0</v>
      </c>
      <c r="AR185" s="141" t="s">
        <v>440</v>
      </c>
      <c r="AT185" s="141" t="s">
        <v>770</v>
      </c>
      <c r="AU185" s="141" t="s">
        <v>171</v>
      </c>
      <c r="AY185" s="17" t="s">
        <v>163</v>
      </c>
      <c r="BE185" s="142">
        <f>IF(O185="základní",K185,0)</f>
        <v>0</v>
      </c>
      <c r="BF185" s="142">
        <f>IF(O185="snížená",K185,0)</f>
        <v>0</v>
      </c>
      <c r="BG185" s="142">
        <f>IF(O185="zákl. přenesená",K185,0)</f>
        <v>0</v>
      </c>
      <c r="BH185" s="142">
        <f>IF(O185="sníž. přenesená",K185,0)</f>
        <v>0</v>
      </c>
      <c r="BI185" s="142">
        <f>IF(O185="nulová",K185,0)</f>
        <v>0</v>
      </c>
      <c r="BJ185" s="17" t="s">
        <v>171</v>
      </c>
      <c r="BK185" s="142">
        <f>ROUND(P185*H185,2)</f>
        <v>0</v>
      </c>
      <c r="BL185" s="17" t="s">
        <v>313</v>
      </c>
      <c r="BM185" s="141" t="s">
        <v>2730</v>
      </c>
    </row>
    <row r="186" spans="2:65" s="1" customFormat="1" ht="24.2" customHeight="1">
      <c r="B186" s="32"/>
      <c r="C186" s="129" t="s">
        <v>671</v>
      </c>
      <c r="D186" s="129" t="s">
        <v>166</v>
      </c>
      <c r="E186" s="130" t="s">
        <v>3366</v>
      </c>
      <c r="F186" s="131" t="s">
        <v>3367</v>
      </c>
      <c r="G186" s="132" t="s">
        <v>178</v>
      </c>
      <c r="H186" s="133">
        <v>2</v>
      </c>
      <c r="I186" s="134"/>
      <c r="J186" s="134"/>
      <c r="K186" s="135">
        <f>ROUND(P186*H186,2)</f>
        <v>0</v>
      </c>
      <c r="L186" s="131" t="s">
        <v>1707</v>
      </c>
      <c r="M186" s="32"/>
      <c r="N186" s="136" t="s">
        <v>22</v>
      </c>
      <c r="O186" s="137" t="s">
        <v>48</v>
      </c>
      <c r="P186" s="138">
        <f>I186+J186</f>
        <v>0</v>
      </c>
      <c r="Q186" s="138">
        <f>ROUND(I186*H186,2)</f>
        <v>0</v>
      </c>
      <c r="R186" s="138">
        <f>ROUND(J186*H186,2)</f>
        <v>0</v>
      </c>
      <c r="T186" s="139">
        <f>S186*H186</f>
        <v>0</v>
      </c>
      <c r="U186" s="139">
        <v>0</v>
      </c>
      <c r="V186" s="139">
        <f>U186*H186</f>
        <v>0</v>
      </c>
      <c r="W186" s="139">
        <v>0</v>
      </c>
      <c r="X186" s="140">
        <f>W186*H186</f>
        <v>0</v>
      </c>
      <c r="AR186" s="141" t="s">
        <v>313</v>
      </c>
      <c r="AT186" s="141" t="s">
        <v>166</v>
      </c>
      <c r="AU186" s="141" t="s">
        <v>171</v>
      </c>
      <c r="AY186" s="17" t="s">
        <v>163</v>
      </c>
      <c r="BE186" s="142">
        <f>IF(O186="základní",K186,0)</f>
        <v>0</v>
      </c>
      <c r="BF186" s="142">
        <f>IF(O186="snížená",K186,0)</f>
        <v>0</v>
      </c>
      <c r="BG186" s="142">
        <f>IF(O186="zákl. přenesená",K186,0)</f>
        <v>0</v>
      </c>
      <c r="BH186" s="142">
        <f>IF(O186="sníž. přenesená",K186,0)</f>
        <v>0</v>
      </c>
      <c r="BI186" s="142">
        <f>IF(O186="nulová",K186,0)</f>
        <v>0</v>
      </c>
      <c r="BJ186" s="17" t="s">
        <v>171</v>
      </c>
      <c r="BK186" s="142">
        <f>ROUND(P186*H186,2)</f>
        <v>0</v>
      </c>
      <c r="BL186" s="17" t="s">
        <v>313</v>
      </c>
      <c r="BM186" s="141" t="s">
        <v>3368</v>
      </c>
    </row>
    <row r="187" spans="2:47" s="1" customFormat="1" ht="11.25">
      <c r="B187" s="32"/>
      <c r="D187" s="143" t="s">
        <v>173</v>
      </c>
      <c r="F187" s="144" t="s">
        <v>3369</v>
      </c>
      <c r="I187" s="145"/>
      <c r="J187" s="145"/>
      <c r="M187" s="32"/>
      <c r="N187" s="146"/>
      <c r="X187" s="53"/>
      <c r="AT187" s="17" t="s">
        <v>173</v>
      </c>
      <c r="AU187" s="17" t="s">
        <v>171</v>
      </c>
    </row>
    <row r="188" spans="2:65" s="1" customFormat="1" ht="24.2" customHeight="1">
      <c r="B188" s="32"/>
      <c r="C188" s="181" t="s">
        <v>1154</v>
      </c>
      <c r="D188" s="181" t="s">
        <v>770</v>
      </c>
      <c r="E188" s="182" t="s">
        <v>3370</v>
      </c>
      <c r="F188" s="183" t="s">
        <v>3371</v>
      </c>
      <c r="G188" s="184" t="s">
        <v>178</v>
      </c>
      <c r="H188" s="185">
        <v>2</v>
      </c>
      <c r="I188" s="186"/>
      <c r="J188" s="187"/>
      <c r="K188" s="188">
        <f>ROUND(P188*H188,2)</f>
        <v>0</v>
      </c>
      <c r="L188" s="183" t="s">
        <v>1707</v>
      </c>
      <c r="M188" s="189"/>
      <c r="N188" s="190" t="s">
        <v>22</v>
      </c>
      <c r="O188" s="137" t="s">
        <v>48</v>
      </c>
      <c r="P188" s="138">
        <f>I188+J188</f>
        <v>0</v>
      </c>
      <c r="Q188" s="138">
        <f>ROUND(I188*H188,2)</f>
        <v>0</v>
      </c>
      <c r="R188" s="138">
        <f>ROUND(J188*H188,2)</f>
        <v>0</v>
      </c>
      <c r="T188" s="139">
        <f>S188*H188</f>
        <v>0</v>
      </c>
      <c r="U188" s="139">
        <v>4E-05</v>
      </c>
      <c r="V188" s="139">
        <f>U188*H188</f>
        <v>8E-05</v>
      </c>
      <c r="W188" s="139">
        <v>0</v>
      </c>
      <c r="X188" s="140">
        <f>W188*H188</f>
        <v>0</v>
      </c>
      <c r="AR188" s="141" t="s">
        <v>440</v>
      </c>
      <c r="AT188" s="141" t="s">
        <v>770</v>
      </c>
      <c r="AU188" s="141" t="s">
        <v>171</v>
      </c>
      <c r="AY188" s="17" t="s">
        <v>163</v>
      </c>
      <c r="BE188" s="142">
        <f>IF(O188="základní",K188,0)</f>
        <v>0</v>
      </c>
      <c r="BF188" s="142">
        <f>IF(O188="snížená",K188,0)</f>
        <v>0</v>
      </c>
      <c r="BG188" s="142">
        <f>IF(O188="zákl. přenesená",K188,0)</f>
        <v>0</v>
      </c>
      <c r="BH188" s="142">
        <f>IF(O188="sníž. přenesená",K188,0)</f>
        <v>0</v>
      </c>
      <c r="BI188" s="142">
        <f>IF(O188="nulová",K188,0)</f>
        <v>0</v>
      </c>
      <c r="BJ188" s="17" t="s">
        <v>171</v>
      </c>
      <c r="BK188" s="142">
        <f>ROUND(P188*H188,2)</f>
        <v>0</v>
      </c>
      <c r="BL188" s="17" t="s">
        <v>313</v>
      </c>
      <c r="BM188" s="141" t="s">
        <v>3372</v>
      </c>
    </row>
    <row r="189" spans="2:65" s="1" customFormat="1" ht="24.2" customHeight="1">
      <c r="B189" s="32"/>
      <c r="C189" s="129" t="s">
        <v>681</v>
      </c>
      <c r="D189" s="129" t="s">
        <v>166</v>
      </c>
      <c r="E189" s="130" t="s">
        <v>2731</v>
      </c>
      <c r="F189" s="131" t="s">
        <v>2732</v>
      </c>
      <c r="G189" s="132" t="s">
        <v>229</v>
      </c>
      <c r="H189" s="133">
        <v>50</v>
      </c>
      <c r="I189" s="134"/>
      <c r="J189" s="134"/>
      <c r="K189" s="135">
        <f>ROUND(P189*H189,2)</f>
        <v>0</v>
      </c>
      <c r="L189" s="131" t="s">
        <v>1707</v>
      </c>
      <c r="M189" s="32"/>
      <c r="N189" s="136" t="s">
        <v>22</v>
      </c>
      <c r="O189" s="137" t="s">
        <v>48</v>
      </c>
      <c r="P189" s="138">
        <f>I189+J189</f>
        <v>0</v>
      </c>
      <c r="Q189" s="138">
        <f>ROUND(I189*H189,2)</f>
        <v>0</v>
      </c>
      <c r="R189" s="138">
        <f>ROUND(J189*H189,2)</f>
        <v>0</v>
      </c>
      <c r="T189" s="139">
        <f>S189*H189</f>
        <v>0</v>
      </c>
      <c r="U189" s="139">
        <v>0</v>
      </c>
      <c r="V189" s="139">
        <f>U189*H189</f>
        <v>0</v>
      </c>
      <c r="W189" s="139">
        <v>0</v>
      </c>
      <c r="X189" s="140">
        <f>W189*H189</f>
        <v>0</v>
      </c>
      <c r="AR189" s="141" t="s">
        <v>313</v>
      </c>
      <c r="AT189" s="141" t="s">
        <v>166</v>
      </c>
      <c r="AU189" s="141" t="s">
        <v>171</v>
      </c>
      <c r="AY189" s="17" t="s">
        <v>163</v>
      </c>
      <c r="BE189" s="142">
        <f>IF(O189="základní",K189,0)</f>
        <v>0</v>
      </c>
      <c r="BF189" s="142">
        <f>IF(O189="snížená",K189,0)</f>
        <v>0</v>
      </c>
      <c r="BG189" s="142">
        <f>IF(O189="zákl. přenesená",K189,0)</f>
        <v>0</v>
      </c>
      <c r="BH189" s="142">
        <f>IF(O189="sníž. přenesená",K189,0)</f>
        <v>0</v>
      </c>
      <c r="BI189" s="142">
        <f>IF(O189="nulová",K189,0)</f>
        <v>0</v>
      </c>
      <c r="BJ189" s="17" t="s">
        <v>171</v>
      </c>
      <c r="BK189" s="142">
        <f>ROUND(P189*H189,2)</f>
        <v>0</v>
      </c>
      <c r="BL189" s="17" t="s">
        <v>313</v>
      </c>
      <c r="BM189" s="141" t="s">
        <v>2733</v>
      </c>
    </row>
    <row r="190" spans="2:47" s="1" customFormat="1" ht="11.25">
      <c r="B190" s="32"/>
      <c r="D190" s="143" t="s">
        <v>173</v>
      </c>
      <c r="F190" s="144" t="s">
        <v>2734</v>
      </c>
      <c r="I190" s="145"/>
      <c r="J190" s="145"/>
      <c r="M190" s="32"/>
      <c r="N190" s="146"/>
      <c r="X190" s="53"/>
      <c r="AT190" s="17" t="s">
        <v>173</v>
      </c>
      <c r="AU190" s="17" t="s">
        <v>171</v>
      </c>
    </row>
    <row r="191" spans="2:65" s="1" customFormat="1" ht="24.2" customHeight="1">
      <c r="B191" s="32"/>
      <c r="C191" s="181" t="s">
        <v>1170</v>
      </c>
      <c r="D191" s="181" t="s">
        <v>770</v>
      </c>
      <c r="E191" s="182" t="s">
        <v>2735</v>
      </c>
      <c r="F191" s="183" t="s">
        <v>2736</v>
      </c>
      <c r="G191" s="184" t="s">
        <v>229</v>
      </c>
      <c r="H191" s="185">
        <v>50</v>
      </c>
      <c r="I191" s="186"/>
      <c r="J191" s="187"/>
      <c r="K191" s="188">
        <f>ROUND(P191*H191,2)</f>
        <v>0</v>
      </c>
      <c r="L191" s="183" t="s">
        <v>1707</v>
      </c>
      <c r="M191" s="189"/>
      <c r="N191" s="190" t="s">
        <v>22</v>
      </c>
      <c r="O191" s="137" t="s">
        <v>48</v>
      </c>
      <c r="P191" s="138">
        <f>I191+J191</f>
        <v>0</v>
      </c>
      <c r="Q191" s="138">
        <f>ROUND(I191*H191,2)</f>
        <v>0</v>
      </c>
      <c r="R191" s="138">
        <f>ROUND(J191*H191,2)</f>
        <v>0</v>
      </c>
      <c r="T191" s="139">
        <f>S191*H191</f>
        <v>0</v>
      </c>
      <c r="U191" s="139">
        <v>4E-05</v>
      </c>
      <c r="V191" s="139">
        <f>U191*H191</f>
        <v>0.002</v>
      </c>
      <c r="W191" s="139">
        <v>0</v>
      </c>
      <c r="X191" s="140">
        <f>W191*H191</f>
        <v>0</v>
      </c>
      <c r="AR191" s="141" t="s">
        <v>440</v>
      </c>
      <c r="AT191" s="141" t="s">
        <v>770</v>
      </c>
      <c r="AU191" s="141" t="s">
        <v>171</v>
      </c>
      <c r="AY191" s="17" t="s">
        <v>163</v>
      </c>
      <c r="BE191" s="142">
        <f>IF(O191="základní",K191,0)</f>
        <v>0</v>
      </c>
      <c r="BF191" s="142">
        <f>IF(O191="snížená",K191,0)</f>
        <v>0</v>
      </c>
      <c r="BG191" s="142">
        <f>IF(O191="zákl. přenesená",K191,0)</f>
        <v>0</v>
      </c>
      <c r="BH191" s="142">
        <f>IF(O191="sníž. přenesená",K191,0)</f>
        <v>0</v>
      </c>
      <c r="BI191" s="142">
        <f>IF(O191="nulová",K191,0)</f>
        <v>0</v>
      </c>
      <c r="BJ191" s="17" t="s">
        <v>171</v>
      </c>
      <c r="BK191" s="142">
        <f>ROUND(P191*H191,2)</f>
        <v>0</v>
      </c>
      <c r="BL191" s="17" t="s">
        <v>313</v>
      </c>
      <c r="BM191" s="141" t="s">
        <v>2737</v>
      </c>
    </row>
    <row r="192" spans="2:65" s="1" customFormat="1" ht="37.9" customHeight="1">
      <c r="B192" s="32"/>
      <c r="C192" s="129" t="s">
        <v>1191</v>
      </c>
      <c r="D192" s="129" t="s">
        <v>166</v>
      </c>
      <c r="E192" s="130" t="s">
        <v>2738</v>
      </c>
      <c r="F192" s="131" t="s">
        <v>2739</v>
      </c>
      <c r="G192" s="132" t="s">
        <v>178</v>
      </c>
      <c r="H192" s="133">
        <v>2</v>
      </c>
      <c r="I192" s="134"/>
      <c r="J192" s="134"/>
      <c r="K192" s="135">
        <f>ROUND(P192*H192,2)</f>
        <v>0</v>
      </c>
      <c r="L192" s="131" t="s">
        <v>1707</v>
      </c>
      <c r="M192" s="32"/>
      <c r="N192" s="136" t="s">
        <v>22</v>
      </c>
      <c r="O192" s="137" t="s">
        <v>48</v>
      </c>
      <c r="P192" s="138">
        <f>I192+J192</f>
        <v>0</v>
      </c>
      <c r="Q192" s="138">
        <f>ROUND(I192*H192,2)</f>
        <v>0</v>
      </c>
      <c r="R192" s="138">
        <f>ROUND(J192*H192,2)</f>
        <v>0</v>
      </c>
      <c r="T192" s="139">
        <f>S192*H192</f>
        <v>0</v>
      </c>
      <c r="U192" s="139">
        <v>0</v>
      </c>
      <c r="V192" s="139">
        <f>U192*H192</f>
        <v>0</v>
      </c>
      <c r="W192" s="139">
        <v>0</v>
      </c>
      <c r="X192" s="140">
        <f>W192*H192</f>
        <v>0</v>
      </c>
      <c r="AR192" s="141" t="s">
        <v>313</v>
      </c>
      <c r="AT192" s="141" t="s">
        <v>166</v>
      </c>
      <c r="AU192" s="141" t="s">
        <v>171</v>
      </c>
      <c r="AY192" s="17" t="s">
        <v>163</v>
      </c>
      <c r="BE192" s="142">
        <f>IF(O192="základní",K192,0)</f>
        <v>0</v>
      </c>
      <c r="BF192" s="142">
        <f>IF(O192="snížená",K192,0)</f>
        <v>0</v>
      </c>
      <c r="BG192" s="142">
        <f>IF(O192="zákl. přenesená",K192,0)</f>
        <v>0</v>
      </c>
      <c r="BH192" s="142">
        <f>IF(O192="sníž. přenesená",K192,0)</f>
        <v>0</v>
      </c>
      <c r="BI192" s="142">
        <f>IF(O192="nulová",K192,0)</f>
        <v>0</v>
      </c>
      <c r="BJ192" s="17" t="s">
        <v>171</v>
      </c>
      <c r="BK192" s="142">
        <f>ROUND(P192*H192,2)</f>
        <v>0</v>
      </c>
      <c r="BL192" s="17" t="s">
        <v>313</v>
      </c>
      <c r="BM192" s="141" t="s">
        <v>2740</v>
      </c>
    </row>
    <row r="193" spans="2:47" s="1" customFormat="1" ht="11.25">
      <c r="B193" s="32"/>
      <c r="D193" s="143" t="s">
        <v>173</v>
      </c>
      <c r="F193" s="144" t="s">
        <v>2741</v>
      </c>
      <c r="I193" s="145"/>
      <c r="J193" s="145"/>
      <c r="M193" s="32"/>
      <c r="N193" s="146"/>
      <c r="X193" s="53"/>
      <c r="AT193" s="17" t="s">
        <v>173</v>
      </c>
      <c r="AU193" s="17" t="s">
        <v>171</v>
      </c>
    </row>
    <row r="194" spans="2:65" s="1" customFormat="1" ht="24.2" customHeight="1">
      <c r="B194" s="32"/>
      <c r="C194" s="181" t="s">
        <v>1197</v>
      </c>
      <c r="D194" s="181" t="s">
        <v>770</v>
      </c>
      <c r="E194" s="182" t="s">
        <v>2742</v>
      </c>
      <c r="F194" s="183" t="s">
        <v>2743</v>
      </c>
      <c r="G194" s="184" t="s">
        <v>178</v>
      </c>
      <c r="H194" s="185">
        <v>2</v>
      </c>
      <c r="I194" s="186"/>
      <c r="J194" s="187"/>
      <c r="K194" s="188">
        <f>ROUND(P194*H194,2)</f>
        <v>0</v>
      </c>
      <c r="L194" s="183" t="s">
        <v>1707</v>
      </c>
      <c r="M194" s="189"/>
      <c r="N194" s="190" t="s">
        <v>22</v>
      </c>
      <c r="O194" s="137" t="s">
        <v>48</v>
      </c>
      <c r="P194" s="138">
        <f>I194+J194</f>
        <v>0</v>
      </c>
      <c r="Q194" s="138">
        <f>ROUND(I194*H194,2)</f>
        <v>0</v>
      </c>
      <c r="R194" s="138">
        <f>ROUND(J194*H194,2)</f>
        <v>0</v>
      </c>
      <c r="T194" s="139">
        <f>S194*H194</f>
        <v>0</v>
      </c>
      <c r="U194" s="139">
        <v>0.0001</v>
      </c>
      <c r="V194" s="139">
        <f>U194*H194</f>
        <v>0.0002</v>
      </c>
      <c r="W194" s="139">
        <v>0</v>
      </c>
      <c r="X194" s="140">
        <f>W194*H194</f>
        <v>0</v>
      </c>
      <c r="AR194" s="141" t="s">
        <v>440</v>
      </c>
      <c r="AT194" s="141" t="s">
        <v>770</v>
      </c>
      <c r="AU194" s="141" t="s">
        <v>171</v>
      </c>
      <c r="AY194" s="17" t="s">
        <v>163</v>
      </c>
      <c r="BE194" s="142">
        <f>IF(O194="základní",K194,0)</f>
        <v>0</v>
      </c>
      <c r="BF194" s="142">
        <f>IF(O194="snížená",K194,0)</f>
        <v>0</v>
      </c>
      <c r="BG194" s="142">
        <f>IF(O194="zákl. přenesená",K194,0)</f>
        <v>0</v>
      </c>
      <c r="BH194" s="142">
        <f>IF(O194="sníž. přenesená",K194,0)</f>
        <v>0</v>
      </c>
      <c r="BI194" s="142">
        <f>IF(O194="nulová",K194,0)</f>
        <v>0</v>
      </c>
      <c r="BJ194" s="17" t="s">
        <v>171</v>
      </c>
      <c r="BK194" s="142">
        <f>ROUND(P194*H194,2)</f>
        <v>0</v>
      </c>
      <c r="BL194" s="17" t="s">
        <v>313</v>
      </c>
      <c r="BM194" s="141" t="s">
        <v>2744</v>
      </c>
    </row>
    <row r="195" spans="2:65" s="1" customFormat="1" ht="24">
      <c r="B195" s="32"/>
      <c r="C195" s="181" t="s">
        <v>1202</v>
      </c>
      <c r="D195" s="181" t="s">
        <v>770</v>
      </c>
      <c r="E195" s="182" t="s">
        <v>2745</v>
      </c>
      <c r="F195" s="183" t="s">
        <v>2746</v>
      </c>
      <c r="G195" s="184" t="s">
        <v>178</v>
      </c>
      <c r="H195" s="185">
        <v>2</v>
      </c>
      <c r="I195" s="186"/>
      <c r="J195" s="187"/>
      <c r="K195" s="188">
        <f>ROUND(P195*H195,2)</f>
        <v>0</v>
      </c>
      <c r="L195" s="183" t="s">
        <v>1707</v>
      </c>
      <c r="M195" s="189"/>
      <c r="N195" s="190" t="s">
        <v>22</v>
      </c>
      <c r="O195" s="137" t="s">
        <v>48</v>
      </c>
      <c r="P195" s="138">
        <f>I195+J195</f>
        <v>0</v>
      </c>
      <c r="Q195" s="138">
        <f>ROUND(I195*H195,2)</f>
        <v>0</v>
      </c>
      <c r="R195" s="138">
        <f>ROUND(J195*H195,2)</f>
        <v>0</v>
      </c>
      <c r="T195" s="139">
        <f>S195*H195</f>
        <v>0</v>
      </c>
      <c r="U195" s="139">
        <v>0.0001</v>
      </c>
      <c r="V195" s="139">
        <f>U195*H195</f>
        <v>0.0002</v>
      </c>
      <c r="W195" s="139">
        <v>0</v>
      </c>
      <c r="X195" s="140">
        <f>W195*H195</f>
        <v>0</v>
      </c>
      <c r="AR195" s="141" t="s">
        <v>440</v>
      </c>
      <c r="AT195" s="141" t="s">
        <v>770</v>
      </c>
      <c r="AU195" s="141" t="s">
        <v>171</v>
      </c>
      <c r="AY195" s="17" t="s">
        <v>163</v>
      </c>
      <c r="BE195" s="142">
        <f>IF(O195="základní",K195,0)</f>
        <v>0</v>
      </c>
      <c r="BF195" s="142">
        <f>IF(O195="snížená",K195,0)</f>
        <v>0</v>
      </c>
      <c r="BG195" s="142">
        <f>IF(O195="zákl. přenesená",K195,0)</f>
        <v>0</v>
      </c>
      <c r="BH195" s="142">
        <f>IF(O195="sníž. přenesená",K195,0)</f>
        <v>0</v>
      </c>
      <c r="BI195" s="142">
        <f>IF(O195="nulová",K195,0)</f>
        <v>0</v>
      </c>
      <c r="BJ195" s="17" t="s">
        <v>171</v>
      </c>
      <c r="BK195" s="142">
        <f>ROUND(P195*H195,2)</f>
        <v>0</v>
      </c>
      <c r="BL195" s="17" t="s">
        <v>313</v>
      </c>
      <c r="BM195" s="141" t="s">
        <v>2747</v>
      </c>
    </row>
    <row r="196" spans="2:65" s="1" customFormat="1" ht="24.2" customHeight="1">
      <c r="B196" s="32"/>
      <c r="C196" s="129" t="s">
        <v>1208</v>
      </c>
      <c r="D196" s="129" t="s">
        <v>166</v>
      </c>
      <c r="E196" s="130" t="s">
        <v>2748</v>
      </c>
      <c r="F196" s="131" t="s">
        <v>2749</v>
      </c>
      <c r="G196" s="132" t="s">
        <v>178</v>
      </c>
      <c r="H196" s="133">
        <v>2</v>
      </c>
      <c r="I196" s="134"/>
      <c r="J196" s="134"/>
      <c r="K196" s="135">
        <f>ROUND(P196*H196,2)</f>
        <v>0</v>
      </c>
      <c r="L196" s="131" t="s">
        <v>1707</v>
      </c>
      <c r="M196" s="32"/>
      <c r="N196" s="136" t="s">
        <v>22</v>
      </c>
      <c r="O196" s="137" t="s">
        <v>48</v>
      </c>
      <c r="P196" s="138">
        <f>I196+J196</f>
        <v>0</v>
      </c>
      <c r="Q196" s="138">
        <f>ROUND(I196*H196,2)</f>
        <v>0</v>
      </c>
      <c r="R196" s="138">
        <f>ROUND(J196*H196,2)</f>
        <v>0</v>
      </c>
      <c r="T196" s="139">
        <f>S196*H196</f>
        <v>0</v>
      </c>
      <c r="U196" s="139">
        <v>0</v>
      </c>
      <c r="V196" s="139">
        <f>U196*H196</f>
        <v>0</v>
      </c>
      <c r="W196" s="139">
        <v>0</v>
      </c>
      <c r="X196" s="140">
        <f>W196*H196</f>
        <v>0</v>
      </c>
      <c r="AR196" s="141" t="s">
        <v>313</v>
      </c>
      <c r="AT196" s="141" t="s">
        <v>166</v>
      </c>
      <c r="AU196" s="141" t="s">
        <v>171</v>
      </c>
      <c r="AY196" s="17" t="s">
        <v>163</v>
      </c>
      <c r="BE196" s="142">
        <f>IF(O196="základní",K196,0)</f>
        <v>0</v>
      </c>
      <c r="BF196" s="142">
        <f>IF(O196="snížená",K196,0)</f>
        <v>0</v>
      </c>
      <c r="BG196" s="142">
        <f>IF(O196="zákl. přenesená",K196,0)</f>
        <v>0</v>
      </c>
      <c r="BH196" s="142">
        <f>IF(O196="sníž. přenesená",K196,0)</f>
        <v>0</v>
      </c>
      <c r="BI196" s="142">
        <f>IF(O196="nulová",K196,0)</f>
        <v>0</v>
      </c>
      <c r="BJ196" s="17" t="s">
        <v>171</v>
      </c>
      <c r="BK196" s="142">
        <f>ROUND(P196*H196,2)</f>
        <v>0</v>
      </c>
      <c r="BL196" s="17" t="s">
        <v>313</v>
      </c>
      <c r="BM196" s="141" t="s">
        <v>2750</v>
      </c>
    </row>
    <row r="197" spans="2:47" s="1" customFormat="1" ht="11.25">
      <c r="B197" s="32"/>
      <c r="D197" s="143" t="s">
        <v>173</v>
      </c>
      <c r="F197" s="144" t="s">
        <v>2751</v>
      </c>
      <c r="I197" s="145"/>
      <c r="J197" s="145"/>
      <c r="M197" s="32"/>
      <c r="N197" s="146"/>
      <c r="X197" s="53"/>
      <c r="AT197" s="17" t="s">
        <v>173</v>
      </c>
      <c r="AU197" s="17" t="s">
        <v>171</v>
      </c>
    </row>
    <row r="198" spans="2:65" s="1" customFormat="1" ht="24.2" customHeight="1">
      <c r="B198" s="32"/>
      <c r="C198" s="129" t="s">
        <v>1228</v>
      </c>
      <c r="D198" s="129" t="s">
        <v>166</v>
      </c>
      <c r="E198" s="130" t="s">
        <v>3373</v>
      </c>
      <c r="F198" s="131" t="s">
        <v>3374</v>
      </c>
      <c r="G198" s="132" t="s">
        <v>178</v>
      </c>
      <c r="H198" s="133">
        <v>1</v>
      </c>
      <c r="I198" s="134"/>
      <c r="J198" s="134"/>
      <c r="K198" s="135">
        <f>ROUND(P198*H198,2)</f>
        <v>0</v>
      </c>
      <c r="L198" s="131" t="s">
        <v>1707</v>
      </c>
      <c r="M198" s="32"/>
      <c r="N198" s="136" t="s">
        <v>22</v>
      </c>
      <c r="O198" s="137" t="s">
        <v>48</v>
      </c>
      <c r="P198" s="138">
        <f>I198+J198</f>
        <v>0</v>
      </c>
      <c r="Q198" s="138">
        <f>ROUND(I198*H198,2)</f>
        <v>0</v>
      </c>
      <c r="R198" s="138">
        <f>ROUND(J198*H198,2)</f>
        <v>0</v>
      </c>
      <c r="T198" s="139">
        <f>S198*H198</f>
        <v>0</v>
      </c>
      <c r="U198" s="139">
        <v>0</v>
      </c>
      <c r="V198" s="139">
        <f>U198*H198</f>
        <v>0</v>
      </c>
      <c r="W198" s="139">
        <v>0</v>
      </c>
      <c r="X198" s="140">
        <f>W198*H198</f>
        <v>0</v>
      </c>
      <c r="AR198" s="141" t="s">
        <v>313</v>
      </c>
      <c r="AT198" s="141" t="s">
        <v>166</v>
      </c>
      <c r="AU198" s="141" t="s">
        <v>171</v>
      </c>
      <c r="AY198" s="17" t="s">
        <v>163</v>
      </c>
      <c r="BE198" s="142">
        <f>IF(O198="základní",K198,0)</f>
        <v>0</v>
      </c>
      <c r="BF198" s="142">
        <f>IF(O198="snížená",K198,0)</f>
        <v>0</v>
      </c>
      <c r="BG198" s="142">
        <f>IF(O198="zákl. přenesená",K198,0)</f>
        <v>0</v>
      </c>
      <c r="BH198" s="142">
        <f>IF(O198="sníž. přenesená",K198,0)</f>
        <v>0</v>
      </c>
      <c r="BI198" s="142">
        <f>IF(O198="nulová",K198,0)</f>
        <v>0</v>
      </c>
      <c r="BJ198" s="17" t="s">
        <v>171</v>
      </c>
      <c r="BK198" s="142">
        <f>ROUND(P198*H198,2)</f>
        <v>0</v>
      </c>
      <c r="BL198" s="17" t="s">
        <v>313</v>
      </c>
      <c r="BM198" s="141" t="s">
        <v>3375</v>
      </c>
    </row>
    <row r="199" spans="2:47" s="1" customFormat="1" ht="11.25">
      <c r="B199" s="32"/>
      <c r="D199" s="143" t="s">
        <v>173</v>
      </c>
      <c r="F199" s="144" t="s">
        <v>3376</v>
      </c>
      <c r="I199" s="145"/>
      <c r="J199" s="145"/>
      <c r="M199" s="32"/>
      <c r="N199" s="146"/>
      <c r="X199" s="53"/>
      <c r="AT199" s="17" t="s">
        <v>173</v>
      </c>
      <c r="AU199" s="17" t="s">
        <v>171</v>
      </c>
    </row>
    <row r="200" spans="2:65" s="1" customFormat="1" ht="16.5" customHeight="1">
      <c r="B200" s="32"/>
      <c r="C200" s="181" t="s">
        <v>1233</v>
      </c>
      <c r="D200" s="181" t="s">
        <v>770</v>
      </c>
      <c r="E200" s="182" t="s">
        <v>3377</v>
      </c>
      <c r="F200" s="183" t="s">
        <v>3378</v>
      </c>
      <c r="G200" s="184" t="s">
        <v>178</v>
      </c>
      <c r="H200" s="185">
        <v>1</v>
      </c>
      <c r="I200" s="186"/>
      <c r="J200" s="187"/>
      <c r="K200" s="188">
        <f>ROUND(P200*H200,2)</f>
        <v>0</v>
      </c>
      <c r="L200" s="183" t="s">
        <v>394</v>
      </c>
      <c r="M200" s="189"/>
      <c r="N200" s="190" t="s">
        <v>22</v>
      </c>
      <c r="O200" s="137" t="s">
        <v>48</v>
      </c>
      <c r="P200" s="138">
        <f>I200+J200</f>
        <v>0</v>
      </c>
      <c r="Q200" s="138">
        <f>ROUND(I200*H200,2)</f>
        <v>0</v>
      </c>
      <c r="R200" s="138">
        <f>ROUND(J200*H200,2)</f>
        <v>0</v>
      </c>
      <c r="T200" s="139">
        <f>S200*H200</f>
        <v>0</v>
      </c>
      <c r="U200" s="139">
        <v>0.00011</v>
      </c>
      <c r="V200" s="139">
        <f>U200*H200</f>
        <v>0.00011</v>
      </c>
      <c r="W200" s="139">
        <v>0</v>
      </c>
      <c r="X200" s="140">
        <f>W200*H200</f>
        <v>0</v>
      </c>
      <c r="AR200" s="141" t="s">
        <v>440</v>
      </c>
      <c r="AT200" s="141" t="s">
        <v>770</v>
      </c>
      <c r="AU200" s="141" t="s">
        <v>171</v>
      </c>
      <c r="AY200" s="17" t="s">
        <v>163</v>
      </c>
      <c r="BE200" s="142">
        <f>IF(O200="základní",K200,0)</f>
        <v>0</v>
      </c>
      <c r="BF200" s="142">
        <f>IF(O200="snížená",K200,0)</f>
        <v>0</v>
      </c>
      <c r="BG200" s="142">
        <f>IF(O200="zákl. přenesená",K200,0)</f>
        <v>0</v>
      </c>
      <c r="BH200" s="142">
        <f>IF(O200="sníž. přenesená",K200,0)</f>
        <v>0</v>
      </c>
      <c r="BI200" s="142">
        <f>IF(O200="nulová",K200,0)</f>
        <v>0</v>
      </c>
      <c r="BJ200" s="17" t="s">
        <v>171</v>
      </c>
      <c r="BK200" s="142">
        <f>ROUND(P200*H200,2)</f>
        <v>0</v>
      </c>
      <c r="BL200" s="17" t="s">
        <v>313</v>
      </c>
      <c r="BM200" s="141" t="s">
        <v>3379</v>
      </c>
    </row>
    <row r="201" spans="2:63" s="11" customFormat="1" ht="22.9" customHeight="1">
      <c r="B201" s="116"/>
      <c r="D201" s="117" t="s">
        <v>77</v>
      </c>
      <c r="E201" s="127" t="s">
        <v>3380</v>
      </c>
      <c r="F201" s="127" t="s">
        <v>3381</v>
      </c>
      <c r="I201" s="119"/>
      <c r="J201" s="119"/>
      <c r="K201" s="128">
        <f>BK201</f>
        <v>0</v>
      </c>
      <c r="M201" s="116"/>
      <c r="N201" s="121"/>
      <c r="Q201" s="122">
        <f>SUM(Q202:Q203)</f>
        <v>0</v>
      </c>
      <c r="R201" s="122">
        <f>SUM(R202:R203)</f>
        <v>0</v>
      </c>
      <c r="T201" s="123">
        <f>SUM(T202:T203)</f>
        <v>0</v>
      </c>
      <c r="V201" s="123">
        <f>SUM(V202:V203)</f>
        <v>0</v>
      </c>
      <c r="X201" s="124">
        <f>SUM(X202:X203)</f>
        <v>0</v>
      </c>
      <c r="AR201" s="117" t="s">
        <v>171</v>
      </c>
      <c r="AT201" s="125" t="s">
        <v>77</v>
      </c>
      <c r="AU201" s="125" t="s">
        <v>85</v>
      </c>
      <c r="AY201" s="117" t="s">
        <v>163</v>
      </c>
      <c r="BK201" s="126">
        <f>SUM(BK202:BK203)</f>
        <v>0</v>
      </c>
    </row>
    <row r="202" spans="2:65" s="1" customFormat="1" ht="24.2" customHeight="1">
      <c r="B202" s="32"/>
      <c r="C202" s="129" t="s">
        <v>1248</v>
      </c>
      <c r="D202" s="129" t="s">
        <v>166</v>
      </c>
      <c r="E202" s="130" t="s">
        <v>3382</v>
      </c>
      <c r="F202" s="131" t="s">
        <v>3383</v>
      </c>
      <c r="G202" s="132" t="s">
        <v>178</v>
      </c>
      <c r="H202" s="133">
        <v>1</v>
      </c>
      <c r="I202" s="134"/>
      <c r="J202" s="134"/>
      <c r="K202" s="135">
        <f>ROUND(P202*H202,2)</f>
        <v>0</v>
      </c>
      <c r="L202" s="131" t="s">
        <v>1707</v>
      </c>
      <c r="M202" s="32"/>
      <c r="N202" s="136" t="s">
        <v>22</v>
      </c>
      <c r="O202" s="137" t="s">
        <v>48</v>
      </c>
      <c r="P202" s="138">
        <f>I202+J202</f>
        <v>0</v>
      </c>
      <c r="Q202" s="138">
        <f>ROUND(I202*H202,2)</f>
        <v>0</v>
      </c>
      <c r="R202" s="138">
        <f>ROUND(J202*H202,2)</f>
        <v>0</v>
      </c>
      <c r="T202" s="139">
        <f>S202*H202</f>
        <v>0</v>
      </c>
      <c r="U202" s="139">
        <v>0</v>
      </c>
      <c r="V202" s="139">
        <f>U202*H202</f>
        <v>0</v>
      </c>
      <c r="W202" s="139">
        <v>0</v>
      </c>
      <c r="X202" s="140">
        <f>W202*H202</f>
        <v>0</v>
      </c>
      <c r="AR202" s="141" t="s">
        <v>313</v>
      </c>
      <c r="AT202" s="141" t="s">
        <v>166</v>
      </c>
      <c r="AU202" s="141" t="s">
        <v>171</v>
      </c>
      <c r="AY202" s="17" t="s">
        <v>163</v>
      </c>
      <c r="BE202" s="142">
        <f>IF(O202="základní",K202,0)</f>
        <v>0</v>
      </c>
      <c r="BF202" s="142">
        <f>IF(O202="snížená",K202,0)</f>
        <v>0</v>
      </c>
      <c r="BG202" s="142">
        <f>IF(O202="zákl. přenesená",K202,0)</f>
        <v>0</v>
      </c>
      <c r="BH202" s="142">
        <f>IF(O202="sníž. přenesená",K202,0)</f>
        <v>0</v>
      </c>
      <c r="BI202" s="142">
        <f>IF(O202="nulová",K202,0)</f>
        <v>0</v>
      </c>
      <c r="BJ202" s="17" t="s">
        <v>171</v>
      </c>
      <c r="BK202" s="142">
        <f>ROUND(P202*H202,2)</f>
        <v>0</v>
      </c>
      <c r="BL202" s="17" t="s">
        <v>313</v>
      </c>
      <c r="BM202" s="141" t="s">
        <v>3384</v>
      </c>
    </row>
    <row r="203" spans="2:47" s="1" customFormat="1" ht="11.25">
      <c r="B203" s="32"/>
      <c r="D203" s="143" t="s">
        <v>173</v>
      </c>
      <c r="F203" s="144" t="s">
        <v>3385</v>
      </c>
      <c r="I203" s="145"/>
      <c r="J203" s="145"/>
      <c r="M203" s="32"/>
      <c r="N203" s="146"/>
      <c r="X203" s="53"/>
      <c r="AT203" s="17" t="s">
        <v>173</v>
      </c>
      <c r="AU203" s="17" t="s">
        <v>171</v>
      </c>
    </row>
    <row r="204" spans="2:63" s="11" customFormat="1" ht="25.9" customHeight="1">
      <c r="B204" s="116"/>
      <c r="D204" s="117" t="s">
        <v>77</v>
      </c>
      <c r="E204" s="118" t="s">
        <v>770</v>
      </c>
      <c r="F204" s="118" t="s">
        <v>2258</v>
      </c>
      <c r="I204" s="119"/>
      <c r="J204" s="119"/>
      <c r="K204" s="120">
        <f>BK204</f>
        <v>0</v>
      </c>
      <c r="M204" s="116"/>
      <c r="N204" s="121"/>
      <c r="Q204" s="122">
        <f>Q205+Q214</f>
        <v>0</v>
      </c>
      <c r="R204" s="122">
        <f>R205+R214</f>
        <v>0</v>
      </c>
      <c r="T204" s="123">
        <f>T205+T214</f>
        <v>0</v>
      </c>
      <c r="V204" s="123">
        <f>V205+V214</f>
        <v>0.2124</v>
      </c>
      <c r="X204" s="124">
        <f>X205+X214</f>
        <v>0.31320000000000003</v>
      </c>
      <c r="AR204" s="117" t="s">
        <v>183</v>
      </c>
      <c r="AT204" s="125" t="s">
        <v>77</v>
      </c>
      <c r="AU204" s="125" t="s">
        <v>78</v>
      </c>
      <c r="AY204" s="117" t="s">
        <v>163</v>
      </c>
      <c r="BK204" s="126">
        <f>BK205+BK214</f>
        <v>0</v>
      </c>
    </row>
    <row r="205" spans="2:63" s="11" customFormat="1" ht="22.9" customHeight="1">
      <c r="B205" s="116"/>
      <c r="D205" s="117" t="s">
        <v>77</v>
      </c>
      <c r="E205" s="127" t="s">
        <v>2752</v>
      </c>
      <c r="F205" s="127" t="s">
        <v>2753</v>
      </c>
      <c r="I205" s="119"/>
      <c r="J205" s="119"/>
      <c r="K205" s="128">
        <f>BK205</f>
        <v>0</v>
      </c>
      <c r="M205" s="116"/>
      <c r="N205" s="121"/>
      <c r="Q205" s="122">
        <f>SUM(Q206:Q213)</f>
        <v>0</v>
      </c>
      <c r="R205" s="122">
        <f>SUM(R206:R213)</f>
        <v>0</v>
      </c>
      <c r="T205" s="123">
        <f>SUM(T206:T213)</f>
        <v>0</v>
      </c>
      <c r="V205" s="123">
        <f>SUM(V206:V213)</f>
        <v>0.21</v>
      </c>
      <c r="X205" s="124">
        <f>SUM(X206:X213)</f>
        <v>0</v>
      </c>
      <c r="AR205" s="117" t="s">
        <v>183</v>
      </c>
      <c r="AT205" s="125" t="s">
        <v>77</v>
      </c>
      <c r="AU205" s="125" t="s">
        <v>85</v>
      </c>
      <c r="AY205" s="117" t="s">
        <v>163</v>
      </c>
      <c r="BK205" s="126">
        <f>SUM(BK206:BK213)</f>
        <v>0</v>
      </c>
    </row>
    <row r="206" spans="2:65" s="1" customFormat="1" ht="49.15" customHeight="1">
      <c r="B206" s="32"/>
      <c r="C206" s="129" t="s">
        <v>2079</v>
      </c>
      <c r="D206" s="129" t="s">
        <v>166</v>
      </c>
      <c r="E206" s="130" t="s">
        <v>3386</v>
      </c>
      <c r="F206" s="131" t="s">
        <v>3387</v>
      </c>
      <c r="G206" s="132" t="s">
        <v>178</v>
      </c>
      <c r="H206" s="133">
        <v>1</v>
      </c>
      <c r="I206" s="134"/>
      <c r="J206" s="134"/>
      <c r="K206" s="135">
        <f>ROUND(P206*H206,2)</f>
        <v>0</v>
      </c>
      <c r="L206" s="131" t="s">
        <v>1707</v>
      </c>
      <c r="M206" s="32"/>
      <c r="N206" s="136" t="s">
        <v>22</v>
      </c>
      <c r="O206" s="137" t="s">
        <v>48</v>
      </c>
      <c r="P206" s="138">
        <f>I206+J206</f>
        <v>0</v>
      </c>
      <c r="Q206" s="138">
        <f>ROUND(I206*H206,2)</f>
        <v>0</v>
      </c>
      <c r="R206" s="138">
        <f>ROUND(J206*H206,2)</f>
        <v>0</v>
      </c>
      <c r="T206" s="139">
        <f>S206*H206</f>
        <v>0</v>
      </c>
      <c r="U206" s="139">
        <v>0</v>
      </c>
      <c r="V206" s="139">
        <f>U206*H206</f>
        <v>0</v>
      </c>
      <c r="W206" s="139">
        <v>0</v>
      </c>
      <c r="X206" s="140">
        <f>W206*H206</f>
        <v>0</v>
      </c>
      <c r="AR206" s="141" t="s">
        <v>681</v>
      </c>
      <c r="AT206" s="141" t="s">
        <v>166</v>
      </c>
      <c r="AU206" s="141" t="s">
        <v>171</v>
      </c>
      <c r="AY206" s="17" t="s">
        <v>163</v>
      </c>
      <c r="BE206" s="142">
        <f>IF(O206="základní",K206,0)</f>
        <v>0</v>
      </c>
      <c r="BF206" s="142">
        <f>IF(O206="snížená",K206,0)</f>
        <v>0</v>
      </c>
      <c r="BG206" s="142">
        <f>IF(O206="zákl. přenesená",K206,0)</f>
        <v>0</v>
      </c>
      <c r="BH206" s="142">
        <f>IF(O206="sníž. přenesená",K206,0)</f>
        <v>0</v>
      </c>
      <c r="BI206" s="142">
        <f>IF(O206="nulová",K206,0)</f>
        <v>0</v>
      </c>
      <c r="BJ206" s="17" t="s">
        <v>171</v>
      </c>
      <c r="BK206" s="142">
        <f>ROUND(P206*H206,2)</f>
        <v>0</v>
      </c>
      <c r="BL206" s="17" t="s">
        <v>681</v>
      </c>
      <c r="BM206" s="141" t="s">
        <v>3388</v>
      </c>
    </row>
    <row r="207" spans="2:47" s="1" customFormat="1" ht="11.25">
      <c r="B207" s="32"/>
      <c r="D207" s="143" t="s">
        <v>173</v>
      </c>
      <c r="F207" s="144" t="s">
        <v>3389</v>
      </c>
      <c r="I207" s="145"/>
      <c r="J207" s="145"/>
      <c r="M207" s="32"/>
      <c r="N207" s="146"/>
      <c r="X207" s="53"/>
      <c r="AT207" s="17" t="s">
        <v>173</v>
      </c>
      <c r="AU207" s="17" t="s">
        <v>171</v>
      </c>
    </row>
    <row r="208" spans="2:65" s="1" customFormat="1" ht="24.2" customHeight="1">
      <c r="B208" s="32"/>
      <c r="C208" s="129" t="s">
        <v>2074</v>
      </c>
      <c r="D208" s="129" t="s">
        <v>166</v>
      </c>
      <c r="E208" s="130" t="s">
        <v>3390</v>
      </c>
      <c r="F208" s="131" t="s">
        <v>3391</v>
      </c>
      <c r="G208" s="132" t="s">
        <v>2420</v>
      </c>
      <c r="H208" s="133">
        <v>1</v>
      </c>
      <c r="I208" s="134"/>
      <c r="J208" s="134"/>
      <c r="K208" s="135">
        <f>ROUND(P208*H208,2)</f>
        <v>0</v>
      </c>
      <c r="L208" s="131" t="s">
        <v>1707</v>
      </c>
      <c r="M208" s="32"/>
      <c r="N208" s="136" t="s">
        <v>22</v>
      </c>
      <c r="O208" s="137" t="s">
        <v>48</v>
      </c>
      <c r="P208" s="138">
        <f>I208+J208</f>
        <v>0</v>
      </c>
      <c r="Q208" s="138">
        <f>ROUND(I208*H208,2)</f>
        <v>0</v>
      </c>
      <c r="R208" s="138">
        <f>ROUND(J208*H208,2)</f>
        <v>0</v>
      </c>
      <c r="T208" s="139">
        <f>S208*H208</f>
        <v>0</v>
      </c>
      <c r="U208" s="139">
        <v>0</v>
      </c>
      <c r="V208" s="139">
        <f>U208*H208</f>
        <v>0</v>
      </c>
      <c r="W208" s="139">
        <v>0</v>
      </c>
      <c r="X208" s="140">
        <f>W208*H208</f>
        <v>0</v>
      </c>
      <c r="AR208" s="141" t="s">
        <v>681</v>
      </c>
      <c r="AT208" s="141" t="s">
        <v>166</v>
      </c>
      <c r="AU208" s="141" t="s">
        <v>171</v>
      </c>
      <c r="AY208" s="17" t="s">
        <v>163</v>
      </c>
      <c r="BE208" s="142">
        <f>IF(O208="základní",K208,0)</f>
        <v>0</v>
      </c>
      <c r="BF208" s="142">
        <f>IF(O208="snížená",K208,0)</f>
        <v>0</v>
      </c>
      <c r="BG208" s="142">
        <f>IF(O208="zákl. přenesená",K208,0)</f>
        <v>0</v>
      </c>
      <c r="BH208" s="142">
        <f>IF(O208="sníž. přenesená",K208,0)</f>
        <v>0</v>
      </c>
      <c r="BI208" s="142">
        <f>IF(O208="nulová",K208,0)</f>
        <v>0</v>
      </c>
      <c r="BJ208" s="17" t="s">
        <v>171</v>
      </c>
      <c r="BK208" s="142">
        <f>ROUND(P208*H208,2)</f>
        <v>0</v>
      </c>
      <c r="BL208" s="17" t="s">
        <v>681</v>
      </c>
      <c r="BM208" s="141" t="s">
        <v>3392</v>
      </c>
    </row>
    <row r="209" spans="2:47" s="1" customFormat="1" ht="11.25">
      <c r="B209" s="32"/>
      <c r="D209" s="143" t="s">
        <v>173</v>
      </c>
      <c r="F209" s="144" t="s">
        <v>3393</v>
      </c>
      <c r="I209" s="145"/>
      <c r="J209" s="145"/>
      <c r="M209" s="32"/>
      <c r="N209" s="146"/>
      <c r="X209" s="53"/>
      <c r="AT209" s="17" t="s">
        <v>173</v>
      </c>
      <c r="AU209" s="17" t="s">
        <v>171</v>
      </c>
    </row>
    <row r="210" spans="2:65" s="1" customFormat="1" ht="24.2" customHeight="1">
      <c r="B210" s="32"/>
      <c r="C210" s="129" t="s">
        <v>1267</v>
      </c>
      <c r="D210" s="129" t="s">
        <v>166</v>
      </c>
      <c r="E210" s="130" t="s">
        <v>2758</v>
      </c>
      <c r="F210" s="131" t="s">
        <v>2759</v>
      </c>
      <c r="G210" s="132" t="s">
        <v>178</v>
      </c>
      <c r="H210" s="133">
        <v>60</v>
      </c>
      <c r="I210" s="134"/>
      <c r="J210" s="134"/>
      <c r="K210" s="135">
        <f>ROUND(P210*H210,2)</f>
        <v>0</v>
      </c>
      <c r="L210" s="131" t="s">
        <v>1707</v>
      </c>
      <c r="M210" s="32"/>
      <c r="N210" s="136" t="s">
        <v>22</v>
      </c>
      <c r="O210" s="137" t="s">
        <v>48</v>
      </c>
      <c r="P210" s="138">
        <f>I210+J210</f>
        <v>0</v>
      </c>
      <c r="Q210" s="138">
        <f>ROUND(I210*H210,2)</f>
        <v>0</v>
      </c>
      <c r="R210" s="138">
        <f>ROUND(J210*H210,2)</f>
        <v>0</v>
      </c>
      <c r="T210" s="139">
        <f>S210*H210</f>
        <v>0</v>
      </c>
      <c r="U210" s="139">
        <v>0</v>
      </c>
      <c r="V210" s="139">
        <f>U210*H210</f>
        <v>0</v>
      </c>
      <c r="W210" s="139">
        <v>0</v>
      </c>
      <c r="X210" s="140">
        <f>W210*H210</f>
        <v>0</v>
      </c>
      <c r="AR210" s="141" t="s">
        <v>681</v>
      </c>
      <c r="AT210" s="141" t="s">
        <v>166</v>
      </c>
      <c r="AU210" s="141" t="s">
        <v>171</v>
      </c>
      <c r="AY210" s="17" t="s">
        <v>163</v>
      </c>
      <c r="BE210" s="142">
        <f>IF(O210="základní",K210,0)</f>
        <v>0</v>
      </c>
      <c r="BF210" s="142">
        <f>IF(O210="snížená",K210,0)</f>
        <v>0</v>
      </c>
      <c r="BG210" s="142">
        <f>IF(O210="zákl. přenesená",K210,0)</f>
        <v>0</v>
      </c>
      <c r="BH210" s="142">
        <f>IF(O210="sníž. přenesená",K210,0)</f>
        <v>0</v>
      </c>
      <c r="BI210" s="142">
        <f>IF(O210="nulová",K210,0)</f>
        <v>0</v>
      </c>
      <c r="BJ210" s="17" t="s">
        <v>171</v>
      </c>
      <c r="BK210" s="142">
        <f>ROUND(P210*H210,2)</f>
        <v>0</v>
      </c>
      <c r="BL210" s="17" t="s">
        <v>681</v>
      </c>
      <c r="BM210" s="141" t="s">
        <v>2760</v>
      </c>
    </row>
    <row r="211" spans="2:47" s="1" customFormat="1" ht="11.25">
      <c r="B211" s="32"/>
      <c r="D211" s="143" t="s">
        <v>173</v>
      </c>
      <c r="F211" s="144" t="s">
        <v>2761</v>
      </c>
      <c r="I211" s="145"/>
      <c r="J211" s="145"/>
      <c r="M211" s="32"/>
      <c r="N211" s="146"/>
      <c r="X211" s="53"/>
      <c r="AT211" s="17" t="s">
        <v>173</v>
      </c>
      <c r="AU211" s="17" t="s">
        <v>171</v>
      </c>
    </row>
    <row r="212" spans="2:65" s="1" customFormat="1" ht="24.2" customHeight="1">
      <c r="B212" s="32"/>
      <c r="C212" s="129" t="s">
        <v>1298</v>
      </c>
      <c r="D212" s="129" t="s">
        <v>166</v>
      </c>
      <c r="E212" s="130" t="s">
        <v>3394</v>
      </c>
      <c r="F212" s="131" t="s">
        <v>3395</v>
      </c>
      <c r="G212" s="132" t="s">
        <v>178</v>
      </c>
      <c r="H212" s="133">
        <v>1</v>
      </c>
      <c r="I212" s="134"/>
      <c r="J212" s="134"/>
      <c r="K212" s="135">
        <f>ROUND(P212*H212,2)</f>
        <v>0</v>
      </c>
      <c r="L212" s="131" t="s">
        <v>394</v>
      </c>
      <c r="M212" s="32"/>
      <c r="N212" s="136" t="s">
        <v>22</v>
      </c>
      <c r="O212" s="137" t="s">
        <v>48</v>
      </c>
      <c r="P212" s="138">
        <f>I212+J212</f>
        <v>0</v>
      </c>
      <c r="Q212" s="138">
        <f>ROUND(I212*H212,2)</f>
        <v>0</v>
      </c>
      <c r="R212" s="138">
        <f>ROUND(J212*H212,2)</f>
        <v>0</v>
      </c>
      <c r="T212" s="139">
        <f>S212*H212</f>
        <v>0</v>
      </c>
      <c r="U212" s="139">
        <v>0</v>
      </c>
      <c r="V212" s="139">
        <f>U212*H212</f>
        <v>0</v>
      </c>
      <c r="W212" s="139">
        <v>0</v>
      </c>
      <c r="X212" s="140">
        <f>W212*H212</f>
        <v>0</v>
      </c>
      <c r="AR212" s="141" t="s">
        <v>681</v>
      </c>
      <c r="AT212" s="141" t="s">
        <v>166</v>
      </c>
      <c r="AU212" s="141" t="s">
        <v>171</v>
      </c>
      <c r="AY212" s="17" t="s">
        <v>163</v>
      </c>
      <c r="BE212" s="142">
        <f>IF(O212="základní",K212,0)</f>
        <v>0</v>
      </c>
      <c r="BF212" s="142">
        <f>IF(O212="snížená",K212,0)</f>
        <v>0</v>
      </c>
      <c r="BG212" s="142">
        <f>IF(O212="zákl. přenesená",K212,0)</f>
        <v>0</v>
      </c>
      <c r="BH212" s="142">
        <f>IF(O212="sníž. přenesená",K212,0)</f>
        <v>0</v>
      </c>
      <c r="BI212" s="142">
        <f>IF(O212="nulová",K212,0)</f>
        <v>0</v>
      </c>
      <c r="BJ212" s="17" t="s">
        <v>171</v>
      </c>
      <c r="BK212" s="142">
        <f>ROUND(P212*H212,2)</f>
        <v>0</v>
      </c>
      <c r="BL212" s="17" t="s">
        <v>681</v>
      </c>
      <c r="BM212" s="141" t="s">
        <v>3396</v>
      </c>
    </row>
    <row r="213" spans="2:65" s="1" customFormat="1" ht="16.5" customHeight="1">
      <c r="B213" s="32"/>
      <c r="C213" s="181" t="s">
        <v>1329</v>
      </c>
      <c r="D213" s="181" t="s">
        <v>770</v>
      </c>
      <c r="E213" s="182" t="s">
        <v>3397</v>
      </c>
      <c r="F213" s="183" t="s">
        <v>3398</v>
      </c>
      <c r="G213" s="184" t="s">
        <v>178</v>
      </c>
      <c r="H213" s="185">
        <v>1</v>
      </c>
      <c r="I213" s="186"/>
      <c r="J213" s="187"/>
      <c r="K213" s="188">
        <f>ROUND(P213*H213,2)</f>
        <v>0</v>
      </c>
      <c r="L213" s="183" t="s">
        <v>394</v>
      </c>
      <c r="M213" s="189"/>
      <c r="N213" s="190" t="s">
        <v>22</v>
      </c>
      <c r="O213" s="137" t="s">
        <v>48</v>
      </c>
      <c r="P213" s="138">
        <f>I213+J213</f>
        <v>0</v>
      </c>
      <c r="Q213" s="138">
        <f>ROUND(I213*H213,2)</f>
        <v>0</v>
      </c>
      <c r="R213" s="138">
        <f>ROUND(J213*H213,2)</f>
        <v>0</v>
      </c>
      <c r="T213" s="139">
        <f>S213*H213</f>
        <v>0</v>
      </c>
      <c r="U213" s="139">
        <v>0.21</v>
      </c>
      <c r="V213" s="139">
        <f>U213*H213</f>
        <v>0.21</v>
      </c>
      <c r="W213" s="139">
        <v>0</v>
      </c>
      <c r="X213" s="140">
        <f>W213*H213</f>
        <v>0</v>
      </c>
      <c r="AR213" s="141" t="s">
        <v>2044</v>
      </c>
      <c r="AT213" s="141" t="s">
        <v>770</v>
      </c>
      <c r="AU213" s="141" t="s">
        <v>171</v>
      </c>
      <c r="AY213" s="17" t="s">
        <v>163</v>
      </c>
      <c r="BE213" s="142">
        <f>IF(O213="základní",K213,0)</f>
        <v>0</v>
      </c>
      <c r="BF213" s="142">
        <f>IF(O213="snížená",K213,0)</f>
        <v>0</v>
      </c>
      <c r="BG213" s="142">
        <f>IF(O213="zákl. přenesená",K213,0)</f>
        <v>0</v>
      </c>
      <c r="BH213" s="142">
        <f>IF(O213="sníž. přenesená",K213,0)</f>
        <v>0</v>
      </c>
      <c r="BI213" s="142">
        <f>IF(O213="nulová",K213,0)</f>
        <v>0</v>
      </c>
      <c r="BJ213" s="17" t="s">
        <v>171</v>
      </c>
      <c r="BK213" s="142">
        <f>ROUND(P213*H213,2)</f>
        <v>0</v>
      </c>
      <c r="BL213" s="17" t="s">
        <v>681</v>
      </c>
      <c r="BM213" s="141" t="s">
        <v>3399</v>
      </c>
    </row>
    <row r="214" spans="2:63" s="11" customFormat="1" ht="22.9" customHeight="1">
      <c r="B214" s="116"/>
      <c r="D214" s="117" t="s">
        <v>77</v>
      </c>
      <c r="E214" s="127" t="s">
        <v>2770</v>
      </c>
      <c r="F214" s="127" t="s">
        <v>2771</v>
      </c>
      <c r="I214" s="119"/>
      <c r="J214" s="119"/>
      <c r="K214" s="128">
        <f>BK214</f>
        <v>0</v>
      </c>
      <c r="M214" s="116"/>
      <c r="N214" s="121"/>
      <c r="Q214" s="122">
        <f>SUM(Q215:Q224)</f>
        <v>0</v>
      </c>
      <c r="R214" s="122">
        <f>SUM(R215:R224)</f>
        <v>0</v>
      </c>
      <c r="T214" s="123">
        <f>SUM(T215:T224)</f>
        <v>0</v>
      </c>
      <c r="V214" s="123">
        <f>SUM(V215:V224)</f>
        <v>0.0024000000000000002</v>
      </c>
      <c r="X214" s="124">
        <f>SUM(X215:X224)</f>
        <v>0.31320000000000003</v>
      </c>
      <c r="AR214" s="117" t="s">
        <v>183</v>
      </c>
      <c r="AT214" s="125" t="s">
        <v>77</v>
      </c>
      <c r="AU214" s="125" t="s">
        <v>85</v>
      </c>
      <c r="AY214" s="117" t="s">
        <v>163</v>
      </c>
      <c r="BK214" s="126">
        <f>SUM(BK215:BK224)</f>
        <v>0</v>
      </c>
    </row>
    <row r="215" spans="2:65" s="1" customFormat="1" ht="24.2" customHeight="1">
      <c r="B215" s="32"/>
      <c r="C215" s="129" t="s">
        <v>2601</v>
      </c>
      <c r="D215" s="129" t="s">
        <v>166</v>
      </c>
      <c r="E215" s="130" t="s">
        <v>2817</v>
      </c>
      <c r="F215" s="131" t="s">
        <v>2818</v>
      </c>
      <c r="G215" s="132" t="s">
        <v>178</v>
      </c>
      <c r="H215" s="133">
        <v>5</v>
      </c>
      <c r="I215" s="134"/>
      <c r="J215" s="134"/>
      <c r="K215" s="135">
        <f>ROUND(P215*H215,2)</f>
        <v>0</v>
      </c>
      <c r="L215" s="131" t="s">
        <v>1707</v>
      </c>
      <c r="M215" s="32"/>
      <c r="N215" s="136" t="s">
        <v>22</v>
      </c>
      <c r="O215" s="137" t="s">
        <v>48</v>
      </c>
      <c r="P215" s="138">
        <f>I215+J215</f>
        <v>0</v>
      </c>
      <c r="Q215" s="138">
        <f>ROUND(I215*H215,2)</f>
        <v>0</v>
      </c>
      <c r="R215" s="138">
        <f>ROUND(J215*H215,2)</f>
        <v>0</v>
      </c>
      <c r="T215" s="139">
        <f>S215*H215</f>
        <v>0</v>
      </c>
      <c r="U215" s="139">
        <v>0</v>
      </c>
      <c r="V215" s="139">
        <f>U215*H215</f>
        <v>0</v>
      </c>
      <c r="W215" s="139">
        <v>0.004</v>
      </c>
      <c r="X215" s="140">
        <f>W215*H215</f>
        <v>0.02</v>
      </c>
      <c r="AR215" s="141" t="s">
        <v>681</v>
      </c>
      <c r="AT215" s="141" t="s">
        <v>166</v>
      </c>
      <c r="AU215" s="141" t="s">
        <v>171</v>
      </c>
      <c r="AY215" s="17" t="s">
        <v>163</v>
      </c>
      <c r="BE215" s="142">
        <f>IF(O215="základní",K215,0)</f>
        <v>0</v>
      </c>
      <c r="BF215" s="142">
        <f>IF(O215="snížená",K215,0)</f>
        <v>0</v>
      </c>
      <c r="BG215" s="142">
        <f>IF(O215="zákl. přenesená",K215,0)</f>
        <v>0</v>
      </c>
      <c r="BH215" s="142">
        <f>IF(O215="sníž. přenesená",K215,0)</f>
        <v>0</v>
      </c>
      <c r="BI215" s="142">
        <f>IF(O215="nulová",K215,0)</f>
        <v>0</v>
      </c>
      <c r="BJ215" s="17" t="s">
        <v>171</v>
      </c>
      <c r="BK215" s="142">
        <f>ROUND(P215*H215,2)</f>
        <v>0</v>
      </c>
      <c r="BL215" s="17" t="s">
        <v>681</v>
      </c>
      <c r="BM215" s="141" t="s">
        <v>3400</v>
      </c>
    </row>
    <row r="216" spans="2:47" s="1" customFormat="1" ht="11.25">
      <c r="B216" s="32"/>
      <c r="D216" s="143" t="s">
        <v>173</v>
      </c>
      <c r="F216" s="144" t="s">
        <v>2820</v>
      </c>
      <c r="I216" s="145"/>
      <c r="J216" s="145"/>
      <c r="M216" s="32"/>
      <c r="N216" s="146"/>
      <c r="X216" s="53"/>
      <c r="AT216" s="17" t="s">
        <v>173</v>
      </c>
      <c r="AU216" s="17" t="s">
        <v>171</v>
      </c>
    </row>
    <row r="217" spans="2:65" s="1" customFormat="1" ht="24.2" customHeight="1">
      <c r="B217" s="32"/>
      <c r="C217" s="129" t="s">
        <v>2606</v>
      </c>
      <c r="D217" s="129" t="s">
        <v>166</v>
      </c>
      <c r="E217" s="130" t="s">
        <v>2821</v>
      </c>
      <c r="F217" s="131" t="s">
        <v>2822</v>
      </c>
      <c r="G217" s="132" t="s">
        <v>178</v>
      </c>
      <c r="H217" s="133">
        <v>3</v>
      </c>
      <c r="I217" s="134"/>
      <c r="J217" s="134"/>
      <c r="K217" s="135">
        <f>ROUND(P217*H217,2)</f>
        <v>0</v>
      </c>
      <c r="L217" s="131" t="s">
        <v>1707</v>
      </c>
      <c r="M217" s="32"/>
      <c r="N217" s="136" t="s">
        <v>22</v>
      </c>
      <c r="O217" s="137" t="s">
        <v>48</v>
      </c>
      <c r="P217" s="138">
        <f>I217+J217</f>
        <v>0</v>
      </c>
      <c r="Q217" s="138">
        <f>ROUND(I217*H217,2)</f>
        <v>0</v>
      </c>
      <c r="R217" s="138">
        <f>ROUND(J217*H217,2)</f>
        <v>0</v>
      </c>
      <c r="T217" s="139">
        <f>S217*H217</f>
        <v>0</v>
      </c>
      <c r="U217" s="139">
        <v>0</v>
      </c>
      <c r="V217" s="139">
        <f>U217*H217</f>
        <v>0</v>
      </c>
      <c r="W217" s="139">
        <v>0.012</v>
      </c>
      <c r="X217" s="140">
        <f>W217*H217</f>
        <v>0.036000000000000004</v>
      </c>
      <c r="AR217" s="141" t="s">
        <v>681</v>
      </c>
      <c r="AT217" s="141" t="s">
        <v>166</v>
      </c>
      <c r="AU217" s="141" t="s">
        <v>171</v>
      </c>
      <c r="AY217" s="17" t="s">
        <v>163</v>
      </c>
      <c r="BE217" s="142">
        <f>IF(O217="základní",K217,0)</f>
        <v>0</v>
      </c>
      <c r="BF217" s="142">
        <f>IF(O217="snížená",K217,0)</f>
        <v>0</v>
      </c>
      <c r="BG217" s="142">
        <f>IF(O217="zákl. přenesená",K217,0)</f>
        <v>0</v>
      </c>
      <c r="BH217" s="142">
        <f>IF(O217="sníž. přenesená",K217,0)</f>
        <v>0</v>
      </c>
      <c r="BI217" s="142">
        <f>IF(O217="nulová",K217,0)</f>
        <v>0</v>
      </c>
      <c r="BJ217" s="17" t="s">
        <v>171</v>
      </c>
      <c r="BK217" s="142">
        <f>ROUND(P217*H217,2)</f>
        <v>0</v>
      </c>
      <c r="BL217" s="17" t="s">
        <v>681</v>
      </c>
      <c r="BM217" s="141" t="s">
        <v>3401</v>
      </c>
    </row>
    <row r="218" spans="2:47" s="1" customFormat="1" ht="11.25">
      <c r="B218" s="32"/>
      <c r="D218" s="143" t="s">
        <v>173</v>
      </c>
      <c r="F218" s="144" t="s">
        <v>2824</v>
      </c>
      <c r="I218" s="145"/>
      <c r="J218" s="145"/>
      <c r="M218" s="32"/>
      <c r="N218" s="146"/>
      <c r="X218" s="53"/>
      <c r="AT218" s="17" t="s">
        <v>173</v>
      </c>
      <c r="AU218" s="17" t="s">
        <v>171</v>
      </c>
    </row>
    <row r="219" spans="2:65" s="1" customFormat="1" ht="24.2" customHeight="1">
      <c r="B219" s="32"/>
      <c r="C219" s="129" t="s">
        <v>2059</v>
      </c>
      <c r="D219" s="129" t="s">
        <v>166</v>
      </c>
      <c r="E219" s="130" t="s">
        <v>2825</v>
      </c>
      <c r="F219" s="131" t="s">
        <v>2826</v>
      </c>
      <c r="G219" s="132" t="s">
        <v>178</v>
      </c>
      <c r="H219" s="133">
        <v>20</v>
      </c>
      <c r="I219" s="134"/>
      <c r="J219" s="134"/>
      <c r="K219" s="135">
        <f>ROUND(P219*H219,2)</f>
        <v>0</v>
      </c>
      <c r="L219" s="131" t="s">
        <v>1707</v>
      </c>
      <c r="M219" s="32"/>
      <c r="N219" s="136" t="s">
        <v>22</v>
      </c>
      <c r="O219" s="137" t="s">
        <v>48</v>
      </c>
      <c r="P219" s="138">
        <f>I219+J219</f>
        <v>0</v>
      </c>
      <c r="Q219" s="138">
        <f>ROUND(I219*H219,2)</f>
        <v>0</v>
      </c>
      <c r="R219" s="138">
        <f>ROUND(J219*H219,2)</f>
        <v>0</v>
      </c>
      <c r="T219" s="139">
        <f>S219*H219</f>
        <v>0</v>
      </c>
      <c r="U219" s="139">
        <v>0</v>
      </c>
      <c r="V219" s="139">
        <f>U219*H219</f>
        <v>0</v>
      </c>
      <c r="W219" s="139">
        <v>0.00086</v>
      </c>
      <c r="X219" s="140">
        <f>W219*H219</f>
        <v>0.0172</v>
      </c>
      <c r="AR219" s="141" t="s">
        <v>313</v>
      </c>
      <c r="AT219" s="141" t="s">
        <v>166</v>
      </c>
      <c r="AU219" s="141" t="s">
        <v>171</v>
      </c>
      <c r="AY219" s="17" t="s">
        <v>163</v>
      </c>
      <c r="BE219" s="142">
        <f>IF(O219="základní",K219,0)</f>
        <v>0</v>
      </c>
      <c r="BF219" s="142">
        <f>IF(O219="snížená",K219,0)</f>
        <v>0</v>
      </c>
      <c r="BG219" s="142">
        <f>IF(O219="zákl. přenesená",K219,0)</f>
        <v>0</v>
      </c>
      <c r="BH219" s="142">
        <f>IF(O219="sníž. přenesená",K219,0)</f>
        <v>0</v>
      </c>
      <c r="BI219" s="142">
        <f>IF(O219="nulová",K219,0)</f>
        <v>0</v>
      </c>
      <c r="BJ219" s="17" t="s">
        <v>171</v>
      </c>
      <c r="BK219" s="142">
        <f>ROUND(P219*H219,2)</f>
        <v>0</v>
      </c>
      <c r="BL219" s="17" t="s">
        <v>313</v>
      </c>
      <c r="BM219" s="141" t="s">
        <v>3402</v>
      </c>
    </row>
    <row r="220" spans="2:47" s="1" customFormat="1" ht="11.25">
      <c r="B220" s="32"/>
      <c r="D220" s="143" t="s">
        <v>173</v>
      </c>
      <c r="F220" s="144" t="s">
        <v>2828</v>
      </c>
      <c r="I220" s="145"/>
      <c r="J220" s="145"/>
      <c r="M220" s="32"/>
      <c r="N220" s="146"/>
      <c r="X220" s="53"/>
      <c r="AT220" s="17" t="s">
        <v>173</v>
      </c>
      <c r="AU220" s="17" t="s">
        <v>171</v>
      </c>
    </row>
    <row r="221" spans="2:65" s="1" customFormat="1" ht="24.2" customHeight="1">
      <c r="B221" s="32"/>
      <c r="C221" s="129" t="s">
        <v>2064</v>
      </c>
      <c r="D221" s="129" t="s">
        <v>166</v>
      </c>
      <c r="E221" s="130" t="s">
        <v>2829</v>
      </c>
      <c r="F221" s="131" t="s">
        <v>2830</v>
      </c>
      <c r="G221" s="132" t="s">
        <v>229</v>
      </c>
      <c r="H221" s="133">
        <v>60</v>
      </c>
      <c r="I221" s="134"/>
      <c r="J221" s="134"/>
      <c r="K221" s="135">
        <f>ROUND(P221*H221,2)</f>
        <v>0</v>
      </c>
      <c r="L221" s="131" t="s">
        <v>1707</v>
      </c>
      <c r="M221" s="32"/>
      <c r="N221" s="136" t="s">
        <v>22</v>
      </c>
      <c r="O221" s="137" t="s">
        <v>48</v>
      </c>
      <c r="P221" s="138">
        <f>I221+J221</f>
        <v>0</v>
      </c>
      <c r="Q221" s="138">
        <f>ROUND(I221*H221,2)</f>
        <v>0</v>
      </c>
      <c r="R221" s="138">
        <f>ROUND(J221*H221,2)</f>
        <v>0</v>
      </c>
      <c r="T221" s="139">
        <f>S221*H221</f>
        <v>0</v>
      </c>
      <c r="U221" s="139">
        <v>2E-05</v>
      </c>
      <c r="V221" s="139">
        <f>U221*H221</f>
        <v>0.0012000000000000001</v>
      </c>
      <c r="W221" s="139">
        <v>0.002</v>
      </c>
      <c r="X221" s="140">
        <f>W221*H221</f>
        <v>0.12</v>
      </c>
      <c r="AR221" s="141" t="s">
        <v>681</v>
      </c>
      <c r="AT221" s="141" t="s">
        <v>166</v>
      </c>
      <c r="AU221" s="141" t="s">
        <v>171</v>
      </c>
      <c r="AY221" s="17" t="s">
        <v>163</v>
      </c>
      <c r="BE221" s="142">
        <f>IF(O221="základní",K221,0)</f>
        <v>0</v>
      </c>
      <c r="BF221" s="142">
        <f>IF(O221="snížená",K221,0)</f>
        <v>0</v>
      </c>
      <c r="BG221" s="142">
        <f>IF(O221="zákl. přenesená",K221,0)</f>
        <v>0</v>
      </c>
      <c r="BH221" s="142">
        <f>IF(O221="sníž. přenesená",K221,0)</f>
        <v>0</v>
      </c>
      <c r="BI221" s="142">
        <f>IF(O221="nulová",K221,0)</f>
        <v>0</v>
      </c>
      <c r="BJ221" s="17" t="s">
        <v>171</v>
      </c>
      <c r="BK221" s="142">
        <f>ROUND(P221*H221,2)</f>
        <v>0</v>
      </c>
      <c r="BL221" s="17" t="s">
        <v>681</v>
      </c>
      <c r="BM221" s="141" t="s">
        <v>3403</v>
      </c>
    </row>
    <row r="222" spans="2:47" s="1" customFormat="1" ht="11.25">
      <c r="B222" s="32"/>
      <c r="D222" s="143" t="s">
        <v>173</v>
      </c>
      <c r="F222" s="144" t="s">
        <v>2832</v>
      </c>
      <c r="I222" s="145"/>
      <c r="J222" s="145"/>
      <c r="M222" s="32"/>
      <c r="N222" s="146"/>
      <c r="X222" s="53"/>
      <c r="AT222" s="17" t="s">
        <v>173</v>
      </c>
      <c r="AU222" s="17" t="s">
        <v>171</v>
      </c>
    </row>
    <row r="223" spans="2:65" s="1" customFormat="1" ht="24.2" customHeight="1">
      <c r="B223" s="32"/>
      <c r="C223" s="129" t="s">
        <v>2068</v>
      </c>
      <c r="D223" s="129" t="s">
        <v>166</v>
      </c>
      <c r="E223" s="130" t="s">
        <v>2833</v>
      </c>
      <c r="F223" s="131" t="s">
        <v>2834</v>
      </c>
      <c r="G223" s="132" t="s">
        <v>229</v>
      </c>
      <c r="H223" s="133">
        <v>40</v>
      </c>
      <c r="I223" s="134"/>
      <c r="J223" s="134"/>
      <c r="K223" s="135">
        <f>ROUND(P223*H223,2)</f>
        <v>0</v>
      </c>
      <c r="L223" s="131" t="s">
        <v>1707</v>
      </c>
      <c r="M223" s="32"/>
      <c r="N223" s="136" t="s">
        <v>22</v>
      </c>
      <c r="O223" s="137" t="s">
        <v>48</v>
      </c>
      <c r="P223" s="138">
        <f>I223+J223</f>
        <v>0</v>
      </c>
      <c r="Q223" s="138">
        <f>ROUND(I223*H223,2)</f>
        <v>0</v>
      </c>
      <c r="R223" s="138">
        <f>ROUND(J223*H223,2)</f>
        <v>0</v>
      </c>
      <c r="T223" s="139">
        <f>S223*H223</f>
        <v>0</v>
      </c>
      <c r="U223" s="139">
        <v>3E-05</v>
      </c>
      <c r="V223" s="139">
        <f>U223*H223</f>
        <v>0.0012000000000000001</v>
      </c>
      <c r="W223" s="139">
        <v>0.003</v>
      </c>
      <c r="X223" s="140">
        <f>W223*H223</f>
        <v>0.12</v>
      </c>
      <c r="AR223" s="141" t="s">
        <v>681</v>
      </c>
      <c r="AT223" s="141" t="s">
        <v>166</v>
      </c>
      <c r="AU223" s="141" t="s">
        <v>171</v>
      </c>
      <c r="AY223" s="17" t="s">
        <v>163</v>
      </c>
      <c r="BE223" s="142">
        <f>IF(O223="základní",K223,0)</f>
        <v>0</v>
      </c>
      <c r="BF223" s="142">
        <f>IF(O223="snížená",K223,0)</f>
        <v>0</v>
      </c>
      <c r="BG223" s="142">
        <f>IF(O223="zákl. přenesená",K223,0)</f>
        <v>0</v>
      </c>
      <c r="BH223" s="142">
        <f>IF(O223="sníž. přenesená",K223,0)</f>
        <v>0</v>
      </c>
      <c r="BI223" s="142">
        <f>IF(O223="nulová",K223,0)</f>
        <v>0</v>
      </c>
      <c r="BJ223" s="17" t="s">
        <v>171</v>
      </c>
      <c r="BK223" s="142">
        <f>ROUND(P223*H223,2)</f>
        <v>0</v>
      </c>
      <c r="BL223" s="17" t="s">
        <v>681</v>
      </c>
      <c r="BM223" s="141" t="s">
        <v>3404</v>
      </c>
    </row>
    <row r="224" spans="2:47" s="1" customFormat="1" ht="11.25">
      <c r="B224" s="32"/>
      <c r="D224" s="143" t="s">
        <v>173</v>
      </c>
      <c r="F224" s="144" t="s">
        <v>2836</v>
      </c>
      <c r="I224" s="145"/>
      <c r="J224" s="145"/>
      <c r="M224" s="32"/>
      <c r="N224" s="147"/>
      <c r="O224" s="148"/>
      <c r="P224" s="148"/>
      <c r="Q224" s="148"/>
      <c r="R224" s="148"/>
      <c r="S224" s="148"/>
      <c r="T224" s="148"/>
      <c r="U224" s="148"/>
      <c r="V224" s="148"/>
      <c r="W224" s="148"/>
      <c r="X224" s="149"/>
      <c r="AT224" s="17" t="s">
        <v>173</v>
      </c>
      <c r="AU224" s="17" t="s">
        <v>171</v>
      </c>
    </row>
    <row r="225" spans="2:13" s="1" customFormat="1" ht="6.95" customHeight="1">
      <c r="B225" s="4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32"/>
    </row>
  </sheetData>
  <mergeCells count="9">
    <mergeCell ref="E52:H52"/>
    <mergeCell ref="E79:H79"/>
    <mergeCell ref="E81:H81"/>
    <mergeCell ref="M2:Z2"/>
    <mergeCell ref="E7:H7"/>
    <mergeCell ref="E9:H9"/>
    <mergeCell ref="E18:H18"/>
    <mergeCell ref="E27:H27"/>
    <mergeCell ref="E50:H50"/>
  </mergeCells>
  <hyperlinks>
    <hyperlink ref="F93" r:id="rId1" display="https://podminky.urs.cz/item/CS_URS_2023_01/735411812"/>
    <hyperlink ref="F95" r:id="rId2" display="https://podminky.urs.cz/item/CS_URS_2023_01/735419115"/>
    <hyperlink ref="F99" r:id="rId3" display="https://podminky.urs.cz/item/CS_URS_2023_01/741110062"/>
    <hyperlink ref="F102" r:id="rId4" display="https://podminky.urs.cz/item/CS_URS_2023_01/741112061"/>
    <hyperlink ref="F105" r:id="rId5" display="https://podminky.urs.cz/item/CS_URS_2023_01/741112101"/>
    <hyperlink ref="F108" r:id="rId6" display="https://podminky.urs.cz/item/CS_URS_2023_01/741120001"/>
    <hyperlink ref="F111" r:id="rId7" display="https://podminky.urs.cz/item/CS_URS_2023_01/741120501"/>
    <hyperlink ref="F115" r:id="rId8" display="https://podminky.urs.cz/item/CS_URS_2023_01/741122015"/>
    <hyperlink ref="F118" r:id="rId9" display="https://podminky.urs.cz/item/CS_URS_2023_01/741122016"/>
    <hyperlink ref="F121" r:id="rId10" display="https://podminky.urs.cz/item/CS_URS_2023_01/741122024"/>
    <hyperlink ref="F125" r:id="rId11" display="https://podminky.urs.cz/item/CS_URS_2023_01/741122031"/>
    <hyperlink ref="F128" r:id="rId12" display="https://podminky.urs.cz/item/CS_URS_2023_01/741124733"/>
    <hyperlink ref="F131" r:id="rId13" display="https://podminky.urs.cz/item/CS_URS_2023_01/741130001"/>
    <hyperlink ref="F133" r:id="rId14" display="https://podminky.urs.cz/item/CS_URS_2023_01/741130021"/>
    <hyperlink ref="F135" r:id="rId15" display="https://podminky.urs.cz/item/CS_URS_2023_01/741130115"/>
    <hyperlink ref="F137" r:id="rId16" display="https://podminky.urs.cz/item/CS_URS_2023_01/741130144"/>
    <hyperlink ref="F139" r:id="rId17" display="https://podminky.urs.cz/item/CS_URS_2023_01/741210001"/>
    <hyperlink ref="F143" r:id="rId18" display="https://podminky.urs.cz/item/CS_URS_2023_01/741310401"/>
    <hyperlink ref="F146" r:id="rId19" display="https://podminky.urs.cz/item/CS_URS_2023_01/741310031"/>
    <hyperlink ref="F149" r:id="rId20" display="https://podminky.urs.cz/item/CS_URS_2023_01/741310101"/>
    <hyperlink ref="F154" r:id="rId21" display="https://podminky.urs.cz/item/CS_URS_2023_01/741310121"/>
    <hyperlink ref="F159" r:id="rId22" display="https://podminky.urs.cz/item/CS_URS_2023_01/741310411"/>
    <hyperlink ref="F162" r:id="rId23" display="https://podminky.urs.cz/item/CS_URS_2023_01/741313001"/>
    <hyperlink ref="F166" r:id="rId24" display="https://podminky.urs.cz/item/CS_URS_2023_01/741313004"/>
    <hyperlink ref="F170" r:id="rId25" display="https://podminky.urs.cz/item/CS_URS_2023_01/741313131"/>
    <hyperlink ref="F173" r:id="rId26" display="https://podminky.urs.cz/item/CS_URS_2023_01/741330731"/>
    <hyperlink ref="F176" r:id="rId27" display="https://podminky.urs.cz/item/CS_URS_2023_02/741331075"/>
    <hyperlink ref="F179" r:id="rId28" display="https://podminky.urs.cz/item/CS_URS_2023_01/741372062"/>
    <hyperlink ref="F184" r:id="rId29" display="https://podminky.urs.cz/item/CS_URS_2023_01/742110002"/>
    <hyperlink ref="F187" r:id="rId30" display="https://podminky.urs.cz/item/CS_URS_2023_01/742110504"/>
    <hyperlink ref="F190" r:id="rId31" display="https://podminky.urs.cz/item/CS_URS_2023_01/742121001"/>
    <hyperlink ref="F193" r:id="rId32" display="https://podminky.urs.cz/item/CS_URS_2023_01/742330044"/>
    <hyperlink ref="F197" r:id="rId33" display="https://podminky.urs.cz/item/CS_URS_2023_01/742330051"/>
    <hyperlink ref="F199" r:id="rId34" display="https://podminky.urs.cz/item/CS_URS_2023_01/742420121"/>
    <hyperlink ref="F203" r:id="rId35" display="https://podminky.urs.cz/item/CS_URS_2023_01/751111011"/>
    <hyperlink ref="F207" r:id="rId36" display="https://podminky.urs.cz/item/CS_URS_2023_01/210280002"/>
    <hyperlink ref="F209" r:id="rId37" display="https://podminky.urs.cz/item/CS_URS_2023_01/210280712"/>
    <hyperlink ref="F211" r:id="rId38" display="https://podminky.urs.cz/item/CS_URS_2023_01/218100001"/>
    <hyperlink ref="F216" r:id="rId39" display="https://podminky.urs.cz/item/CS_URS_2023_01/468081311"/>
    <hyperlink ref="F218" r:id="rId40" display="https://podminky.urs.cz/item/CS_URS_2023_01/468081313"/>
    <hyperlink ref="F220" r:id="rId41" display="https://podminky.urs.cz/item/CS_URS_2023_01/468094112"/>
    <hyperlink ref="F222" r:id="rId42" display="https://podminky.urs.cz/item/CS_URS_2023_01/468111111"/>
    <hyperlink ref="F224" r:id="rId43" display="https://podminky.urs.cz/item/CS_URS_2023_01/468111112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123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3405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99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2838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2839</v>
      </c>
      <c r="M23" s="32"/>
    </row>
    <row r="24" spans="2:13" s="1" customFormat="1" ht="18" customHeight="1">
      <c r="B24" s="32"/>
      <c r="E24" s="25" t="s">
        <v>2838</v>
      </c>
      <c r="I24" s="27" t="s">
        <v>31</v>
      </c>
      <c r="J24" s="25" t="s">
        <v>2840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ROUND(K85,2)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ROUND((SUM(BE85:BE168)),2)</f>
        <v>0</v>
      </c>
      <c r="I35" s="89">
        <v>0.21</v>
      </c>
      <c r="K35" s="87">
        <f>ROUND(((SUM(BE85:BE168))*I35),2)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ROUND((SUM(BF85:BF168)),2)</f>
        <v>0</v>
      </c>
      <c r="I36" s="89">
        <v>0.15</v>
      </c>
      <c r="K36" s="87">
        <f>ROUND(((SUM(BF85:BF168))*I36),2)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ROUND((SUM(BG85:BG168)),2)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ROUND((SUM(BH85:BH168)),2)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ROUND((SUM(BI85:BI168)),2)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2023-23-13 - ETAPA II ZDRAVOTNÍ TECHNIKA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Ondřej Hyhlík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Ondřej Hyhlík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Q85</f>
        <v>0</v>
      </c>
      <c r="J61" s="63">
        <f t="shared" si="0"/>
        <v>0</v>
      </c>
      <c r="K61" s="63">
        <f>K85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2841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K86</f>
        <v>0</v>
      </c>
      <c r="M62" s="99"/>
    </row>
    <row r="63" spans="2:13" s="9" customFormat="1" ht="19.9" customHeight="1">
      <c r="B63" s="103"/>
      <c r="D63" s="104" t="s">
        <v>3406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K87</f>
        <v>0</v>
      </c>
      <c r="M63" s="103"/>
    </row>
    <row r="64" spans="2:13" s="9" customFormat="1" ht="19.9" customHeight="1">
      <c r="B64" s="103"/>
      <c r="D64" s="104" t="s">
        <v>2843</v>
      </c>
      <c r="E64" s="105"/>
      <c r="F64" s="105"/>
      <c r="G64" s="105"/>
      <c r="H64" s="105"/>
      <c r="I64" s="106">
        <f>Q113</f>
        <v>0</v>
      </c>
      <c r="J64" s="106">
        <f>R113</f>
        <v>0</v>
      </c>
      <c r="K64" s="106">
        <f>K113</f>
        <v>0</v>
      </c>
      <c r="M64" s="103"/>
    </row>
    <row r="65" spans="2:13" s="9" customFormat="1" ht="19.9" customHeight="1">
      <c r="B65" s="103"/>
      <c r="D65" s="104" t="s">
        <v>3407</v>
      </c>
      <c r="E65" s="105"/>
      <c r="F65" s="105"/>
      <c r="G65" s="105"/>
      <c r="H65" s="105"/>
      <c r="I65" s="106">
        <f>Q143</f>
        <v>0</v>
      </c>
      <c r="J65" s="106">
        <f>R143</f>
        <v>0</v>
      </c>
      <c r="K65" s="106">
        <f>K143</f>
        <v>0</v>
      </c>
      <c r="M65" s="103"/>
    </row>
    <row r="66" spans="2:13" s="1" customFormat="1" ht="21.75" customHeight="1">
      <c r="B66" s="32"/>
      <c r="M66" s="32"/>
    </row>
    <row r="67" spans="2:13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2"/>
    </row>
    <row r="71" spans="2:13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32"/>
    </row>
    <row r="72" spans="2:13" s="1" customFormat="1" ht="24.95" customHeight="1">
      <c r="B72" s="32"/>
      <c r="C72" s="21" t="s">
        <v>143</v>
      </c>
      <c r="M72" s="32"/>
    </row>
    <row r="73" spans="2:13" s="1" customFormat="1" ht="6.95" customHeight="1">
      <c r="B73" s="32"/>
      <c r="M73" s="32"/>
    </row>
    <row r="74" spans="2:13" s="1" customFormat="1" ht="12" customHeight="1">
      <c r="B74" s="32"/>
      <c r="C74" s="27" t="s">
        <v>17</v>
      </c>
      <c r="M74" s="32"/>
    </row>
    <row r="75" spans="2:13" s="1" customFormat="1" ht="26.25" customHeight="1">
      <c r="B75" s="32"/>
      <c r="E75" s="236" t="str">
        <f>E7</f>
        <v>PŘÍSTAVBA VÝTAHU SE STAVEBNÍMI ÚPRAVYMI PAVILONŮ 5 A 6, UL. VÁCLAVKOVA 950, MLADÁ BOLESLAV</v>
      </c>
      <c r="F75" s="237"/>
      <c r="G75" s="237"/>
      <c r="H75" s="237"/>
      <c r="M75" s="32"/>
    </row>
    <row r="76" spans="2:13" s="1" customFormat="1" ht="12" customHeight="1">
      <c r="B76" s="32"/>
      <c r="C76" s="27" t="s">
        <v>128</v>
      </c>
      <c r="M76" s="32"/>
    </row>
    <row r="77" spans="2:13" s="1" customFormat="1" ht="16.5" customHeight="1">
      <c r="B77" s="32"/>
      <c r="E77" s="203" t="str">
        <f>E9</f>
        <v>2023-23-13 - ETAPA II ZDRAVOTNÍ TECHNIKA</v>
      </c>
      <c r="F77" s="238"/>
      <c r="G77" s="238"/>
      <c r="H77" s="238"/>
      <c r="M77" s="32"/>
    </row>
    <row r="78" spans="2:13" s="1" customFormat="1" ht="6.95" customHeight="1">
      <c r="B78" s="32"/>
      <c r="M78" s="32"/>
    </row>
    <row r="79" spans="2:13" s="1" customFormat="1" ht="12" customHeight="1">
      <c r="B79" s="32"/>
      <c r="C79" s="27" t="s">
        <v>23</v>
      </c>
      <c r="F79" s="25" t="str">
        <f>F12</f>
        <v>Mladá Boleslav</v>
      </c>
      <c r="I79" s="27" t="s">
        <v>25</v>
      </c>
      <c r="J79" s="49" t="str">
        <f>IF(J12="","",J12)</f>
        <v>28. 8. 2023</v>
      </c>
      <c r="M79" s="32"/>
    </row>
    <row r="80" spans="2:13" s="1" customFormat="1" ht="6.95" customHeight="1">
      <c r="B80" s="32"/>
      <c r="M80" s="32"/>
    </row>
    <row r="81" spans="2:13" s="1" customFormat="1" ht="15.2" customHeight="1">
      <c r="B81" s="32"/>
      <c r="C81" s="27" t="s">
        <v>27</v>
      </c>
      <c r="F81" s="25" t="str">
        <f>E15</f>
        <v>CENTRUM 83, poskytovatel sociálních služeb</v>
      </c>
      <c r="I81" s="27" t="s">
        <v>34</v>
      </c>
      <c r="J81" s="30" t="str">
        <f>E21</f>
        <v>Ondřej Hyhlík</v>
      </c>
      <c r="M81" s="32"/>
    </row>
    <row r="82" spans="2:13" s="1" customFormat="1" ht="15.2" customHeight="1">
      <c r="B82" s="32"/>
      <c r="C82" s="27" t="s">
        <v>32</v>
      </c>
      <c r="F82" s="25" t="str">
        <f>IF(E18="","",E18)</f>
        <v>Vyplň údaj</v>
      </c>
      <c r="I82" s="27" t="s">
        <v>36</v>
      </c>
      <c r="J82" s="30" t="str">
        <f>E24</f>
        <v>Ondřej Hyhlík</v>
      </c>
      <c r="M82" s="32"/>
    </row>
    <row r="83" spans="2:13" s="1" customFormat="1" ht="10.35" customHeight="1">
      <c r="B83" s="32"/>
      <c r="M83" s="32"/>
    </row>
    <row r="84" spans="2:24" s="10" customFormat="1" ht="29.25" customHeight="1">
      <c r="B84" s="107"/>
      <c r="C84" s="108" t="s">
        <v>144</v>
      </c>
      <c r="D84" s="109" t="s">
        <v>61</v>
      </c>
      <c r="E84" s="109" t="s">
        <v>57</v>
      </c>
      <c r="F84" s="109" t="s">
        <v>58</v>
      </c>
      <c r="G84" s="109" t="s">
        <v>145</v>
      </c>
      <c r="H84" s="109" t="s">
        <v>146</v>
      </c>
      <c r="I84" s="109" t="s">
        <v>147</v>
      </c>
      <c r="J84" s="109" t="s">
        <v>148</v>
      </c>
      <c r="K84" s="109" t="s">
        <v>136</v>
      </c>
      <c r="L84" s="110" t="s">
        <v>149</v>
      </c>
      <c r="M84" s="107"/>
      <c r="N84" s="56" t="s">
        <v>22</v>
      </c>
      <c r="O84" s="57" t="s">
        <v>46</v>
      </c>
      <c r="P84" s="57" t="s">
        <v>150</v>
      </c>
      <c r="Q84" s="57" t="s">
        <v>151</v>
      </c>
      <c r="R84" s="57" t="s">
        <v>152</v>
      </c>
      <c r="S84" s="57" t="s">
        <v>153</v>
      </c>
      <c r="T84" s="57" t="s">
        <v>154</v>
      </c>
      <c r="U84" s="57" t="s">
        <v>155</v>
      </c>
      <c r="V84" s="57" t="s">
        <v>156</v>
      </c>
      <c r="W84" s="57" t="s">
        <v>157</v>
      </c>
      <c r="X84" s="58" t="s">
        <v>158</v>
      </c>
    </row>
    <row r="85" spans="2:63" s="1" customFormat="1" ht="22.9" customHeight="1">
      <c r="B85" s="32"/>
      <c r="C85" s="61" t="s">
        <v>159</v>
      </c>
      <c r="K85" s="111">
        <f>BK85</f>
        <v>0</v>
      </c>
      <c r="M85" s="32"/>
      <c r="N85" s="59"/>
      <c r="O85" s="50"/>
      <c r="P85" s="50"/>
      <c r="Q85" s="112">
        <f>Q86</f>
        <v>0</v>
      </c>
      <c r="R85" s="112">
        <f>R86</f>
        <v>0</v>
      </c>
      <c r="S85" s="50"/>
      <c r="T85" s="113">
        <f>T86</f>
        <v>0</v>
      </c>
      <c r="U85" s="50"/>
      <c r="V85" s="113">
        <f>V86</f>
        <v>0</v>
      </c>
      <c r="W85" s="50"/>
      <c r="X85" s="114">
        <f>X86</f>
        <v>0</v>
      </c>
      <c r="AT85" s="17" t="s">
        <v>77</v>
      </c>
      <c r="AU85" s="17" t="s">
        <v>137</v>
      </c>
      <c r="BK85" s="115">
        <f>BK86</f>
        <v>0</v>
      </c>
    </row>
    <row r="86" spans="2:63" s="11" customFormat="1" ht="25.9" customHeight="1">
      <c r="B86" s="116"/>
      <c r="D86" s="117" t="s">
        <v>77</v>
      </c>
      <c r="E86" s="118" t="s">
        <v>786</v>
      </c>
      <c r="F86" s="118" t="s">
        <v>2844</v>
      </c>
      <c r="I86" s="119"/>
      <c r="J86" s="119"/>
      <c r="K86" s="120">
        <f>BK86</f>
        <v>0</v>
      </c>
      <c r="M86" s="116"/>
      <c r="N86" s="121"/>
      <c r="Q86" s="122">
        <f>Q87+Q113+Q143</f>
        <v>0</v>
      </c>
      <c r="R86" s="122">
        <f>R87+R113+R143</f>
        <v>0</v>
      </c>
      <c r="T86" s="123">
        <f>T87+T113+T143</f>
        <v>0</v>
      </c>
      <c r="V86" s="123">
        <f>V87+V113+V143</f>
        <v>0</v>
      </c>
      <c r="X86" s="124">
        <f>X87+X113+X143</f>
        <v>0</v>
      </c>
      <c r="AR86" s="117" t="s">
        <v>85</v>
      </c>
      <c r="AT86" s="125" t="s">
        <v>77</v>
      </c>
      <c r="AU86" s="125" t="s">
        <v>78</v>
      </c>
      <c r="AY86" s="117" t="s">
        <v>163</v>
      </c>
      <c r="BK86" s="126">
        <f>BK87+BK113+BK143</f>
        <v>0</v>
      </c>
    </row>
    <row r="87" spans="2:63" s="11" customFormat="1" ht="22.9" customHeight="1">
      <c r="B87" s="116"/>
      <c r="D87" s="117" t="s">
        <v>77</v>
      </c>
      <c r="E87" s="127" t="s">
        <v>2845</v>
      </c>
      <c r="F87" s="127" t="s">
        <v>3408</v>
      </c>
      <c r="I87" s="119"/>
      <c r="J87" s="119"/>
      <c r="K87" s="128">
        <f>BK87</f>
        <v>0</v>
      </c>
      <c r="M87" s="116"/>
      <c r="N87" s="121"/>
      <c r="Q87" s="122">
        <f>SUM(Q88:Q112)</f>
        <v>0</v>
      </c>
      <c r="R87" s="122">
        <f>SUM(R88:R112)</f>
        <v>0</v>
      </c>
      <c r="T87" s="123">
        <f>SUM(T88:T112)</f>
        <v>0</v>
      </c>
      <c r="V87" s="123">
        <f>SUM(V88:V112)</f>
        <v>0</v>
      </c>
      <c r="X87" s="124">
        <f>SUM(X88:X112)</f>
        <v>0</v>
      </c>
      <c r="AR87" s="117" t="s">
        <v>85</v>
      </c>
      <c r="AT87" s="125" t="s">
        <v>77</v>
      </c>
      <c r="AU87" s="125" t="s">
        <v>85</v>
      </c>
      <c r="AY87" s="117" t="s">
        <v>163</v>
      </c>
      <c r="BK87" s="126">
        <f>SUM(BK88:BK112)</f>
        <v>0</v>
      </c>
    </row>
    <row r="88" spans="2:65" s="1" customFormat="1" ht="16.5" customHeight="1">
      <c r="B88" s="32"/>
      <c r="C88" s="129" t="s">
        <v>85</v>
      </c>
      <c r="D88" s="129" t="s">
        <v>166</v>
      </c>
      <c r="E88" s="130" t="s">
        <v>3409</v>
      </c>
      <c r="F88" s="131" t="s">
        <v>3410</v>
      </c>
      <c r="G88" s="132" t="s">
        <v>229</v>
      </c>
      <c r="H88" s="133">
        <v>10</v>
      </c>
      <c r="I88" s="134"/>
      <c r="J88" s="134"/>
      <c r="K88" s="135">
        <f>ROUND(P88*H88,2)</f>
        <v>0</v>
      </c>
      <c r="L88" s="131" t="s">
        <v>394</v>
      </c>
      <c r="M88" s="32"/>
      <c r="N88" s="136" t="s">
        <v>22</v>
      </c>
      <c r="O88" s="137" t="s">
        <v>48</v>
      </c>
      <c r="P88" s="138">
        <f>I88+J88</f>
        <v>0</v>
      </c>
      <c r="Q88" s="138">
        <f>ROUND(I88*H88,2)</f>
        <v>0</v>
      </c>
      <c r="R88" s="138">
        <f>ROUND(J88*H88,2)</f>
        <v>0</v>
      </c>
      <c r="T88" s="139">
        <f>S88*H88</f>
        <v>0</v>
      </c>
      <c r="U88" s="139">
        <v>0</v>
      </c>
      <c r="V88" s="139">
        <f>U88*H88</f>
        <v>0</v>
      </c>
      <c r="W88" s="139">
        <v>0</v>
      </c>
      <c r="X88" s="140">
        <f>W88*H88</f>
        <v>0</v>
      </c>
      <c r="AR88" s="141" t="s">
        <v>189</v>
      </c>
      <c r="AT88" s="141" t="s">
        <v>166</v>
      </c>
      <c r="AU88" s="141" t="s">
        <v>171</v>
      </c>
      <c r="AY88" s="17" t="s">
        <v>163</v>
      </c>
      <c r="BE88" s="142">
        <f>IF(O88="základní",K88,0)</f>
        <v>0</v>
      </c>
      <c r="BF88" s="142">
        <f>IF(O88="snížená",K88,0)</f>
        <v>0</v>
      </c>
      <c r="BG88" s="142">
        <f>IF(O88="zákl. přenesená",K88,0)</f>
        <v>0</v>
      </c>
      <c r="BH88" s="142">
        <f>IF(O88="sníž. přenesená",K88,0)</f>
        <v>0</v>
      </c>
      <c r="BI88" s="142">
        <f>IF(O88="nulová",K88,0)</f>
        <v>0</v>
      </c>
      <c r="BJ88" s="17" t="s">
        <v>171</v>
      </c>
      <c r="BK88" s="142">
        <f>ROUND(P88*H88,2)</f>
        <v>0</v>
      </c>
      <c r="BL88" s="17" t="s">
        <v>189</v>
      </c>
      <c r="BM88" s="141" t="s">
        <v>171</v>
      </c>
    </row>
    <row r="89" spans="2:47" s="1" customFormat="1" ht="19.5">
      <c r="B89" s="32"/>
      <c r="D89" s="151" t="s">
        <v>819</v>
      </c>
      <c r="F89" s="191" t="s">
        <v>3411</v>
      </c>
      <c r="I89" s="145"/>
      <c r="J89" s="145"/>
      <c r="M89" s="32"/>
      <c r="N89" s="146"/>
      <c r="X89" s="53"/>
      <c r="AT89" s="17" t="s">
        <v>819</v>
      </c>
      <c r="AU89" s="17" t="s">
        <v>171</v>
      </c>
    </row>
    <row r="90" spans="2:65" s="1" customFormat="1" ht="16.5" customHeight="1">
      <c r="B90" s="32"/>
      <c r="C90" s="129" t="s">
        <v>183</v>
      </c>
      <c r="D90" s="129" t="s">
        <v>166</v>
      </c>
      <c r="E90" s="130" t="s">
        <v>3412</v>
      </c>
      <c r="F90" s="131" t="s">
        <v>3413</v>
      </c>
      <c r="G90" s="132" t="s">
        <v>229</v>
      </c>
      <c r="H90" s="133">
        <v>10</v>
      </c>
      <c r="I90" s="134"/>
      <c r="J90" s="134"/>
      <c r="K90" s="135">
        <f>ROUND(P90*H90,2)</f>
        <v>0</v>
      </c>
      <c r="L90" s="131" t="s">
        <v>394</v>
      </c>
      <c r="M90" s="32"/>
      <c r="N90" s="136" t="s">
        <v>22</v>
      </c>
      <c r="O90" s="137" t="s">
        <v>48</v>
      </c>
      <c r="P90" s="138">
        <f>I90+J90</f>
        <v>0</v>
      </c>
      <c r="Q90" s="138">
        <f>ROUND(I90*H90,2)</f>
        <v>0</v>
      </c>
      <c r="R90" s="138">
        <f>ROUND(J90*H90,2)</f>
        <v>0</v>
      </c>
      <c r="T90" s="139">
        <f>S90*H90</f>
        <v>0</v>
      </c>
      <c r="U90" s="139">
        <v>0</v>
      </c>
      <c r="V90" s="139">
        <f>U90*H90</f>
        <v>0</v>
      </c>
      <c r="W90" s="139">
        <v>0</v>
      </c>
      <c r="X90" s="140">
        <f>W90*H90</f>
        <v>0</v>
      </c>
      <c r="AR90" s="141" t="s">
        <v>189</v>
      </c>
      <c r="AT90" s="141" t="s">
        <v>166</v>
      </c>
      <c r="AU90" s="141" t="s">
        <v>171</v>
      </c>
      <c r="AY90" s="17" t="s">
        <v>163</v>
      </c>
      <c r="BE90" s="142">
        <f>IF(O90="základní",K90,0)</f>
        <v>0</v>
      </c>
      <c r="BF90" s="142">
        <f>IF(O90="snížená",K90,0)</f>
        <v>0</v>
      </c>
      <c r="BG90" s="142">
        <f>IF(O90="zákl. přenesená",K90,0)</f>
        <v>0</v>
      </c>
      <c r="BH90" s="142">
        <f>IF(O90="sníž. přenesená",K90,0)</f>
        <v>0</v>
      </c>
      <c r="BI90" s="142">
        <f>IF(O90="nulová",K90,0)</f>
        <v>0</v>
      </c>
      <c r="BJ90" s="17" t="s">
        <v>171</v>
      </c>
      <c r="BK90" s="142">
        <f>ROUND(P90*H90,2)</f>
        <v>0</v>
      </c>
      <c r="BL90" s="17" t="s">
        <v>189</v>
      </c>
      <c r="BM90" s="141" t="s">
        <v>189</v>
      </c>
    </row>
    <row r="91" spans="2:47" s="1" customFormat="1" ht="19.5">
      <c r="B91" s="32"/>
      <c r="D91" s="151" t="s">
        <v>819</v>
      </c>
      <c r="F91" s="191" t="s">
        <v>3411</v>
      </c>
      <c r="I91" s="145"/>
      <c r="J91" s="145"/>
      <c r="M91" s="32"/>
      <c r="N91" s="146"/>
      <c r="X91" s="53"/>
      <c r="AT91" s="17" t="s">
        <v>819</v>
      </c>
      <c r="AU91" s="17" t="s">
        <v>171</v>
      </c>
    </row>
    <row r="92" spans="2:65" s="1" customFormat="1" ht="16.5" customHeight="1">
      <c r="B92" s="32"/>
      <c r="C92" s="129" t="s">
        <v>162</v>
      </c>
      <c r="D92" s="129" t="s">
        <v>166</v>
      </c>
      <c r="E92" s="130" t="s">
        <v>3414</v>
      </c>
      <c r="F92" s="131" t="s">
        <v>3415</v>
      </c>
      <c r="G92" s="132" t="s">
        <v>229</v>
      </c>
      <c r="H92" s="133">
        <v>2</v>
      </c>
      <c r="I92" s="134"/>
      <c r="J92" s="134"/>
      <c r="K92" s="135">
        <f>ROUND(P92*H92,2)</f>
        <v>0</v>
      </c>
      <c r="L92" s="131" t="s">
        <v>394</v>
      </c>
      <c r="M92" s="32"/>
      <c r="N92" s="136" t="s">
        <v>22</v>
      </c>
      <c r="O92" s="137" t="s">
        <v>48</v>
      </c>
      <c r="P92" s="138">
        <f>I92+J92</f>
        <v>0</v>
      </c>
      <c r="Q92" s="138">
        <f>ROUND(I92*H92,2)</f>
        <v>0</v>
      </c>
      <c r="R92" s="138">
        <f>ROUND(J92*H92,2)</f>
        <v>0</v>
      </c>
      <c r="T92" s="139">
        <f>S92*H92</f>
        <v>0</v>
      </c>
      <c r="U92" s="139">
        <v>0</v>
      </c>
      <c r="V92" s="139">
        <f>U92*H92</f>
        <v>0</v>
      </c>
      <c r="W92" s="139">
        <v>0</v>
      </c>
      <c r="X92" s="140">
        <f>W92*H92</f>
        <v>0</v>
      </c>
      <c r="AR92" s="141" t="s">
        <v>189</v>
      </c>
      <c r="AT92" s="141" t="s">
        <v>166</v>
      </c>
      <c r="AU92" s="141" t="s">
        <v>171</v>
      </c>
      <c r="AY92" s="17" t="s">
        <v>163</v>
      </c>
      <c r="BE92" s="142">
        <f>IF(O92="základní",K92,0)</f>
        <v>0</v>
      </c>
      <c r="BF92" s="142">
        <f>IF(O92="snížená",K92,0)</f>
        <v>0</v>
      </c>
      <c r="BG92" s="142">
        <f>IF(O92="zákl. přenesená",K92,0)</f>
        <v>0</v>
      </c>
      <c r="BH92" s="142">
        <f>IF(O92="sníž. přenesená",K92,0)</f>
        <v>0</v>
      </c>
      <c r="BI92" s="142">
        <f>IF(O92="nulová",K92,0)</f>
        <v>0</v>
      </c>
      <c r="BJ92" s="17" t="s">
        <v>171</v>
      </c>
      <c r="BK92" s="142">
        <f>ROUND(P92*H92,2)</f>
        <v>0</v>
      </c>
      <c r="BL92" s="17" t="s">
        <v>189</v>
      </c>
      <c r="BM92" s="141" t="s">
        <v>242</v>
      </c>
    </row>
    <row r="93" spans="2:47" s="1" customFormat="1" ht="19.5">
      <c r="B93" s="32"/>
      <c r="D93" s="151" t="s">
        <v>819</v>
      </c>
      <c r="F93" s="191" t="s">
        <v>3416</v>
      </c>
      <c r="I93" s="145"/>
      <c r="J93" s="145"/>
      <c r="M93" s="32"/>
      <c r="N93" s="146"/>
      <c r="X93" s="53"/>
      <c r="AT93" s="17" t="s">
        <v>819</v>
      </c>
      <c r="AU93" s="17" t="s">
        <v>171</v>
      </c>
    </row>
    <row r="94" spans="2:65" s="1" customFormat="1" ht="16.5" customHeight="1">
      <c r="B94" s="32"/>
      <c r="C94" s="129" t="s">
        <v>249</v>
      </c>
      <c r="D94" s="129" t="s">
        <v>166</v>
      </c>
      <c r="E94" s="130" t="s">
        <v>3417</v>
      </c>
      <c r="F94" s="131" t="s">
        <v>3418</v>
      </c>
      <c r="G94" s="132" t="s">
        <v>229</v>
      </c>
      <c r="H94" s="133">
        <v>8</v>
      </c>
      <c r="I94" s="134"/>
      <c r="J94" s="134"/>
      <c r="K94" s="135">
        <f>ROUND(P94*H94,2)</f>
        <v>0</v>
      </c>
      <c r="L94" s="131" t="s">
        <v>394</v>
      </c>
      <c r="M94" s="32"/>
      <c r="N94" s="136" t="s">
        <v>22</v>
      </c>
      <c r="O94" s="137" t="s">
        <v>48</v>
      </c>
      <c r="P94" s="138">
        <f>I94+J94</f>
        <v>0</v>
      </c>
      <c r="Q94" s="138">
        <f>ROUND(I94*H94,2)</f>
        <v>0</v>
      </c>
      <c r="R94" s="138">
        <f>ROUND(J94*H94,2)</f>
        <v>0</v>
      </c>
      <c r="T94" s="139">
        <f>S94*H94</f>
        <v>0</v>
      </c>
      <c r="U94" s="139">
        <v>0</v>
      </c>
      <c r="V94" s="139">
        <f>U94*H94</f>
        <v>0</v>
      </c>
      <c r="W94" s="139">
        <v>0</v>
      </c>
      <c r="X94" s="140">
        <f>W94*H94</f>
        <v>0</v>
      </c>
      <c r="AR94" s="141" t="s">
        <v>189</v>
      </c>
      <c r="AT94" s="141" t="s">
        <v>166</v>
      </c>
      <c r="AU94" s="141" t="s">
        <v>171</v>
      </c>
      <c r="AY94" s="17" t="s">
        <v>163</v>
      </c>
      <c r="BE94" s="142">
        <f>IF(O94="základní",K94,0)</f>
        <v>0</v>
      </c>
      <c r="BF94" s="142">
        <f>IF(O94="snížená",K94,0)</f>
        <v>0</v>
      </c>
      <c r="BG94" s="142">
        <f>IF(O94="zákl. přenesená",K94,0)</f>
        <v>0</v>
      </c>
      <c r="BH94" s="142">
        <f>IF(O94="sníž. přenesená",K94,0)</f>
        <v>0</v>
      </c>
      <c r="BI94" s="142">
        <f>IF(O94="nulová",K94,0)</f>
        <v>0</v>
      </c>
      <c r="BJ94" s="17" t="s">
        <v>171</v>
      </c>
      <c r="BK94" s="142">
        <f>ROUND(P94*H94,2)</f>
        <v>0</v>
      </c>
      <c r="BL94" s="17" t="s">
        <v>189</v>
      </c>
      <c r="BM94" s="141" t="s">
        <v>257</v>
      </c>
    </row>
    <row r="95" spans="2:47" s="1" customFormat="1" ht="19.5">
      <c r="B95" s="32"/>
      <c r="D95" s="151" t="s">
        <v>819</v>
      </c>
      <c r="F95" s="191" t="s">
        <v>3419</v>
      </c>
      <c r="I95" s="145"/>
      <c r="J95" s="145"/>
      <c r="M95" s="32"/>
      <c r="N95" s="146"/>
      <c r="X95" s="53"/>
      <c r="AT95" s="17" t="s">
        <v>819</v>
      </c>
      <c r="AU95" s="17" t="s">
        <v>171</v>
      </c>
    </row>
    <row r="96" spans="2:65" s="1" customFormat="1" ht="16.5" customHeight="1">
      <c r="B96" s="32"/>
      <c r="C96" s="129" t="s">
        <v>234</v>
      </c>
      <c r="D96" s="129" t="s">
        <v>166</v>
      </c>
      <c r="E96" s="130" t="s">
        <v>3420</v>
      </c>
      <c r="F96" s="131" t="s">
        <v>3421</v>
      </c>
      <c r="G96" s="132" t="s">
        <v>229</v>
      </c>
      <c r="H96" s="133">
        <v>5</v>
      </c>
      <c r="I96" s="134"/>
      <c r="J96" s="134"/>
      <c r="K96" s="135">
        <f>ROUND(P96*H96,2)</f>
        <v>0</v>
      </c>
      <c r="L96" s="131" t="s">
        <v>394</v>
      </c>
      <c r="M96" s="32"/>
      <c r="N96" s="136" t="s">
        <v>22</v>
      </c>
      <c r="O96" s="137" t="s">
        <v>48</v>
      </c>
      <c r="P96" s="138">
        <f>I96+J96</f>
        <v>0</v>
      </c>
      <c r="Q96" s="138">
        <f>ROUND(I96*H96,2)</f>
        <v>0</v>
      </c>
      <c r="R96" s="138">
        <f>ROUND(J96*H96,2)</f>
        <v>0</v>
      </c>
      <c r="T96" s="139">
        <f>S96*H96</f>
        <v>0</v>
      </c>
      <c r="U96" s="139">
        <v>0</v>
      </c>
      <c r="V96" s="139">
        <f>U96*H96</f>
        <v>0</v>
      </c>
      <c r="W96" s="139">
        <v>0</v>
      </c>
      <c r="X96" s="140">
        <f>W96*H96</f>
        <v>0</v>
      </c>
      <c r="AR96" s="141" t="s">
        <v>189</v>
      </c>
      <c r="AT96" s="141" t="s">
        <v>166</v>
      </c>
      <c r="AU96" s="141" t="s">
        <v>171</v>
      </c>
      <c r="AY96" s="17" t="s">
        <v>163</v>
      </c>
      <c r="BE96" s="142">
        <f>IF(O96="základní",K96,0)</f>
        <v>0</v>
      </c>
      <c r="BF96" s="142">
        <f>IF(O96="snížená",K96,0)</f>
        <v>0</v>
      </c>
      <c r="BG96" s="142">
        <f>IF(O96="zákl. přenesená",K96,0)</f>
        <v>0</v>
      </c>
      <c r="BH96" s="142">
        <f>IF(O96="sníž. přenesená",K96,0)</f>
        <v>0</v>
      </c>
      <c r="BI96" s="142">
        <f>IF(O96="nulová",K96,0)</f>
        <v>0</v>
      </c>
      <c r="BJ96" s="17" t="s">
        <v>171</v>
      </c>
      <c r="BK96" s="142">
        <f>ROUND(P96*H96,2)</f>
        <v>0</v>
      </c>
      <c r="BL96" s="17" t="s">
        <v>189</v>
      </c>
      <c r="BM96" s="141" t="s">
        <v>270</v>
      </c>
    </row>
    <row r="97" spans="2:47" s="1" customFormat="1" ht="19.5">
      <c r="B97" s="32"/>
      <c r="D97" s="151" t="s">
        <v>819</v>
      </c>
      <c r="F97" s="191" t="s">
        <v>3422</v>
      </c>
      <c r="I97" s="145"/>
      <c r="J97" s="145"/>
      <c r="M97" s="32"/>
      <c r="N97" s="146"/>
      <c r="X97" s="53"/>
      <c r="AT97" s="17" t="s">
        <v>819</v>
      </c>
      <c r="AU97" s="17" t="s">
        <v>171</v>
      </c>
    </row>
    <row r="98" spans="2:65" s="1" customFormat="1" ht="16.5" customHeight="1">
      <c r="B98" s="32"/>
      <c r="C98" s="129" t="s">
        <v>278</v>
      </c>
      <c r="D98" s="129" t="s">
        <v>166</v>
      </c>
      <c r="E98" s="130" t="s">
        <v>3423</v>
      </c>
      <c r="F98" s="131" t="s">
        <v>3424</v>
      </c>
      <c r="G98" s="132" t="s">
        <v>229</v>
      </c>
      <c r="H98" s="133">
        <v>2</v>
      </c>
      <c r="I98" s="134"/>
      <c r="J98" s="134"/>
      <c r="K98" s="135">
        <f>ROUND(P98*H98,2)</f>
        <v>0</v>
      </c>
      <c r="L98" s="131" t="s">
        <v>394</v>
      </c>
      <c r="M98" s="32"/>
      <c r="N98" s="136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0</v>
      </c>
      <c r="V98" s="139">
        <f>U98*H98</f>
        <v>0</v>
      </c>
      <c r="W98" s="139">
        <v>0</v>
      </c>
      <c r="X98" s="140">
        <f>W98*H98</f>
        <v>0</v>
      </c>
      <c r="AR98" s="141" t="s">
        <v>189</v>
      </c>
      <c r="AT98" s="141" t="s">
        <v>166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189</v>
      </c>
      <c r="BM98" s="141" t="s">
        <v>287</v>
      </c>
    </row>
    <row r="99" spans="2:47" s="1" customFormat="1" ht="19.5">
      <c r="B99" s="32"/>
      <c r="D99" s="151" t="s">
        <v>819</v>
      </c>
      <c r="F99" s="191" t="s">
        <v>3416</v>
      </c>
      <c r="I99" s="145"/>
      <c r="J99" s="145"/>
      <c r="M99" s="32"/>
      <c r="N99" s="146"/>
      <c r="X99" s="53"/>
      <c r="AT99" s="17" t="s">
        <v>819</v>
      </c>
      <c r="AU99" s="17" t="s">
        <v>171</v>
      </c>
    </row>
    <row r="100" spans="2:65" s="1" customFormat="1" ht="21.75" customHeight="1">
      <c r="B100" s="32"/>
      <c r="C100" s="129" t="s">
        <v>295</v>
      </c>
      <c r="D100" s="129" t="s">
        <v>166</v>
      </c>
      <c r="E100" s="130" t="s">
        <v>3425</v>
      </c>
      <c r="F100" s="131" t="s">
        <v>3426</v>
      </c>
      <c r="G100" s="132" t="s">
        <v>229</v>
      </c>
      <c r="H100" s="133">
        <v>27</v>
      </c>
      <c r="I100" s="134"/>
      <c r="J100" s="134"/>
      <c r="K100" s="135">
        <f>ROUND(P100*H100,2)</f>
        <v>0</v>
      </c>
      <c r="L100" s="131" t="s">
        <v>394</v>
      </c>
      <c r="M100" s="32"/>
      <c r="N100" s="136" t="s">
        <v>22</v>
      </c>
      <c r="O100" s="137" t="s">
        <v>48</v>
      </c>
      <c r="P100" s="138">
        <f>I100+J100</f>
        <v>0</v>
      </c>
      <c r="Q100" s="138">
        <f>ROUND(I100*H100,2)</f>
        <v>0</v>
      </c>
      <c r="R100" s="138">
        <f>ROUND(J100*H100,2)</f>
        <v>0</v>
      </c>
      <c r="T100" s="139">
        <f>S100*H100</f>
        <v>0</v>
      </c>
      <c r="U100" s="139">
        <v>0</v>
      </c>
      <c r="V100" s="139">
        <f>U100*H100</f>
        <v>0</v>
      </c>
      <c r="W100" s="139">
        <v>0</v>
      </c>
      <c r="X100" s="140">
        <f>W100*H100</f>
        <v>0</v>
      </c>
      <c r="AR100" s="141" t="s">
        <v>189</v>
      </c>
      <c r="AT100" s="141" t="s">
        <v>166</v>
      </c>
      <c r="AU100" s="141" t="s">
        <v>171</v>
      </c>
      <c r="AY100" s="17" t="s">
        <v>163</v>
      </c>
      <c r="BE100" s="142">
        <f>IF(O100="základní",K100,0)</f>
        <v>0</v>
      </c>
      <c r="BF100" s="142">
        <f>IF(O100="snížená",K100,0)</f>
        <v>0</v>
      </c>
      <c r="BG100" s="142">
        <f>IF(O100="zákl. přenesená",K100,0)</f>
        <v>0</v>
      </c>
      <c r="BH100" s="142">
        <f>IF(O100="sníž. přenesená",K100,0)</f>
        <v>0</v>
      </c>
      <c r="BI100" s="142">
        <f>IF(O100="nulová",K100,0)</f>
        <v>0</v>
      </c>
      <c r="BJ100" s="17" t="s">
        <v>171</v>
      </c>
      <c r="BK100" s="142">
        <f>ROUND(P100*H100,2)</f>
        <v>0</v>
      </c>
      <c r="BL100" s="17" t="s">
        <v>189</v>
      </c>
      <c r="BM100" s="141" t="s">
        <v>301</v>
      </c>
    </row>
    <row r="101" spans="2:47" s="1" customFormat="1" ht="19.5">
      <c r="B101" s="32"/>
      <c r="D101" s="151" t="s">
        <v>819</v>
      </c>
      <c r="F101" s="191" t="s">
        <v>3427</v>
      </c>
      <c r="I101" s="145"/>
      <c r="J101" s="145"/>
      <c r="M101" s="32"/>
      <c r="N101" s="146"/>
      <c r="X101" s="53"/>
      <c r="AT101" s="17" t="s">
        <v>819</v>
      </c>
      <c r="AU101" s="17" t="s">
        <v>171</v>
      </c>
    </row>
    <row r="102" spans="2:65" s="1" customFormat="1" ht="16.5" customHeight="1">
      <c r="B102" s="32"/>
      <c r="C102" s="129" t="s">
        <v>9</v>
      </c>
      <c r="D102" s="129" t="s">
        <v>166</v>
      </c>
      <c r="E102" s="130" t="s">
        <v>3428</v>
      </c>
      <c r="F102" s="131" t="s">
        <v>3429</v>
      </c>
      <c r="G102" s="132" t="s">
        <v>178</v>
      </c>
      <c r="H102" s="133">
        <v>6</v>
      </c>
      <c r="I102" s="134"/>
      <c r="J102" s="134"/>
      <c r="K102" s="135">
        <f>ROUND(P102*H102,2)</f>
        <v>0</v>
      </c>
      <c r="L102" s="131" t="s">
        <v>394</v>
      </c>
      <c r="M102" s="32"/>
      <c r="N102" s="136" t="s">
        <v>22</v>
      </c>
      <c r="O102" s="137" t="s">
        <v>48</v>
      </c>
      <c r="P102" s="138">
        <f>I102+J102</f>
        <v>0</v>
      </c>
      <c r="Q102" s="138">
        <f>ROUND(I102*H102,2)</f>
        <v>0</v>
      </c>
      <c r="R102" s="138">
        <f>ROUND(J102*H102,2)</f>
        <v>0</v>
      </c>
      <c r="T102" s="139">
        <f>S102*H102</f>
        <v>0</v>
      </c>
      <c r="U102" s="139">
        <v>0</v>
      </c>
      <c r="V102" s="139">
        <f>U102*H102</f>
        <v>0</v>
      </c>
      <c r="W102" s="139">
        <v>0</v>
      </c>
      <c r="X102" s="140">
        <f>W102*H102</f>
        <v>0</v>
      </c>
      <c r="AR102" s="141" t="s">
        <v>189</v>
      </c>
      <c r="AT102" s="141" t="s">
        <v>166</v>
      </c>
      <c r="AU102" s="141" t="s">
        <v>171</v>
      </c>
      <c r="AY102" s="17" t="s">
        <v>163</v>
      </c>
      <c r="BE102" s="142">
        <f>IF(O102="základní",K102,0)</f>
        <v>0</v>
      </c>
      <c r="BF102" s="142">
        <f>IF(O102="snížená",K102,0)</f>
        <v>0</v>
      </c>
      <c r="BG102" s="142">
        <f>IF(O102="zákl. přenesená",K102,0)</f>
        <v>0</v>
      </c>
      <c r="BH102" s="142">
        <f>IF(O102="sníž. přenesená",K102,0)</f>
        <v>0</v>
      </c>
      <c r="BI102" s="142">
        <f>IF(O102="nulová",K102,0)</f>
        <v>0</v>
      </c>
      <c r="BJ102" s="17" t="s">
        <v>171</v>
      </c>
      <c r="BK102" s="142">
        <f>ROUND(P102*H102,2)</f>
        <v>0</v>
      </c>
      <c r="BL102" s="17" t="s">
        <v>189</v>
      </c>
      <c r="BM102" s="141" t="s">
        <v>313</v>
      </c>
    </row>
    <row r="103" spans="2:47" s="1" customFormat="1" ht="19.5">
      <c r="B103" s="32"/>
      <c r="D103" s="151" t="s">
        <v>819</v>
      </c>
      <c r="F103" s="191" t="s">
        <v>3430</v>
      </c>
      <c r="I103" s="145"/>
      <c r="J103" s="145"/>
      <c r="M103" s="32"/>
      <c r="N103" s="146"/>
      <c r="X103" s="53"/>
      <c r="AT103" s="17" t="s">
        <v>819</v>
      </c>
      <c r="AU103" s="17" t="s">
        <v>171</v>
      </c>
    </row>
    <row r="104" spans="2:65" s="1" customFormat="1" ht="16.5" customHeight="1">
      <c r="B104" s="32"/>
      <c r="C104" s="129" t="s">
        <v>319</v>
      </c>
      <c r="D104" s="129" t="s">
        <v>166</v>
      </c>
      <c r="E104" s="130" t="s">
        <v>3431</v>
      </c>
      <c r="F104" s="131" t="s">
        <v>3432</v>
      </c>
      <c r="G104" s="132" t="s">
        <v>178</v>
      </c>
      <c r="H104" s="133">
        <v>7</v>
      </c>
      <c r="I104" s="134"/>
      <c r="J104" s="134"/>
      <c r="K104" s="135">
        <f>ROUND(P104*H104,2)</f>
        <v>0</v>
      </c>
      <c r="L104" s="131" t="s">
        <v>394</v>
      </c>
      <c r="M104" s="32"/>
      <c r="N104" s="136" t="s">
        <v>22</v>
      </c>
      <c r="O104" s="137" t="s">
        <v>48</v>
      </c>
      <c r="P104" s="138">
        <f>I104+J104</f>
        <v>0</v>
      </c>
      <c r="Q104" s="138">
        <f>ROUND(I104*H104,2)</f>
        <v>0</v>
      </c>
      <c r="R104" s="138">
        <f>ROUND(J104*H104,2)</f>
        <v>0</v>
      </c>
      <c r="T104" s="139">
        <f>S104*H104</f>
        <v>0</v>
      </c>
      <c r="U104" s="139">
        <v>0</v>
      </c>
      <c r="V104" s="139">
        <f>U104*H104</f>
        <v>0</v>
      </c>
      <c r="W104" s="139">
        <v>0</v>
      </c>
      <c r="X104" s="140">
        <f>W104*H104</f>
        <v>0</v>
      </c>
      <c r="AR104" s="141" t="s">
        <v>189</v>
      </c>
      <c r="AT104" s="141" t="s">
        <v>166</v>
      </c>
      <c r="AU104" s="141" t="s">
        <v>171</v>
      </c>
      <c r="AY104" s="17" t="s">
        <v>163</v>
      </c>
      <c r="BE104" s="142">
        <f>IF(O104="základní",K104,0)</f>
        <v>0</v>
      </c>
      <c r="BF104" s="142">
        <f>IF(O104="snížená",K104,0)</f>
        <v>0</v>
      </c>
      <c r="BG104" s="142">
        <f>IF(O104="zákl. přenesená",K104,0)</f>
        <v>0</v>
      </c>
      <c r="BH104" s="142">
        <f>IF(O104="sníž. přenesená",K104,0)</f>
        <v>0</v>
      </c>
      <c r="BI104" s="142">
        <f>IF(O104="nulová",K104,0)</f>
        <v>0</v>
      </c>
      <c r="BJ104" s="17" t="s">
        <v>171</v>
      </c>
      <c r="BK104" s="142">
        <f>ROUND(P104*H104,2)</f>
        <v>0</v>
      </c>
      <c r="BL104" s="17" t="s">
        <v>189</v>
      </c>
      <c r="BM104" s="141" t="s">
        <v>326</v>
      </c>
    </row>
    <row r="105" spans="2:47" s="1" customFormat="1" ht="19.5">
      <c r="B105" s="32"/>
      <c r="D105" s="151" t="s">
        <v>819</v>
      </c>
      <c r="F105" s="191" t="s">
        <v>3433</v>
      </c>
      <c r="I105" s="145"/>
      <c r="J105" s="145"/>
      <c r="M105" s="32"/>
      <c r="N105" s="146"/>
      <c r="X105" s="53"/>
      <c r="AT105" s="17" t="s">
        <v>819</v>
      </c>
      <c r="AU105" s="17" t="s">
        <v>171</v>
      </c>
    </row>
    <row r="106" spans="2:65" s="1" customFormat="1" ht="21.75" customHeight="1">
      <c r="B106" s="32"/>
      <c r="C106" s="129" t="s">
        <v>376</v>
      </c>
      <c r="D106" s="129" t="s">
        <v>166</v>
      </c>
      <c r="E106" s="130" t="s">
        <v>3434</v>
      </c>
      <c r="F106" s="131" t="s">
        <v>3435</v>
      </c>
      <c r="G106" s="132" t="s">
        <v>178</v>
      </c>
      <c r="H106" s="133">
        <v>1</v>
      </c>
      <c r="I106" s="134"/>
      <c r="J106" s="134"/>
      <c r="K106" s="135">
        <f>ROUND(P106*H106,2)</f>
        <v>0</v>
      </c>
      <c r="L106" s="131" t="s">
        <v>394</v>
      </c>
      <c r="M106" s="32"/>
      <c r="N106" s="136" t="s">
        <v>22</v>
      </c>
      <c r="O106" s="137" t="s">
        <v>48</v>
      </c>
      <c r="P106" s="138">
        <f>I106+J106</f>
        <v>0</v>
      </c>
      <c r="Q106" s="138">
        <f>ROUND(I106*H106,2)</f>
        <v>0</v>
      </c>
      <c r="R106" s="138">
        <f>ROUND(J106*H106,2)</f>
        <v>0</v>
      </c>
      <c r="T106" s="139">
        <f>S106*H106</f>
        <v>0</v>
      </c>
      <c r="U106" s="139">
        <v>0</v>
      </c>
      <c r="V106" s="139">
        <f>U106*H106</f>
        <v>0</v>
      </c>
      <c r="W106" s="139">
        <v>0</v>
      </c>
      <c r="X106" s="140">
        <f>W106*H106</f>
        <v>0</v>
      </c>
      <c r="AR106" s="141" t="s">
        <v>189</v>
      </c>
      <c r="AT106" s="141" t="s">
        <v>166</v>
      </c>
      <c r="AU106" s="141" t="s">
        <v>171</v>
      </c>
      <c r="AY106" s="17" t="s">
        <v>163</v>
      </c>
      <c r="BE106" s="142">
        <f>IF(O106="základní",K106,0)</f>
        <v>0</v>
      </c>
      <c r="BF106" s="142">
        <f>IF(O106="snížená",K106,0)</f>
        <v>0</v>
      </c>
      <c r="BG106" s="142">
        <f>IF(O106="zákl. přenesená",K106,0)</f>
        <v>0</v>
      </c>
      <c r="BH106" s="142">
        <f>IF(O106="sníž. přenesená",K106,0)</f>
        <v>0</v>
      </c>
      <c r="BI106" s="142">
        <f>IF(O106="nulová",K106,0)</f>
        <v>0</v>
      </c>
      <c r="BJ106" s="17" t="s">
        <v>171</v>
      </c>
      <c r="BK106" s="142">
        <f>ROUND(P106*H106,2)</f>
        <v>0</v>
      </c>
      <c r="BL106" s="17" t="s">
        <v>189</v>
      </c>
      <c r="BM106" s="141" t="s">
        <v>383</v>
      </c>
    </row>
    <row r="107" spans="2:47" s="1" customFormat="1" ht="19.5">
      <c r="B107" s="32"/>
      <c r="D107" s="151" t="s">
        <v>819</v>
      </c>
      <c r="F107" s="191" t="s">
        <v>3436</v>
      </c>
      <c r="I107" s="145"/>
      <c r="J107" s="145"/>
      <c r="M107" s="32"/>
      <c r="N107" s="146"/>
      <c r="X107" s="53"/>
      <c r="AT107" s="17" t="s">
        <v>819</v>
      </c>
      <c r="AU107" s="17" t="s">
        <v>171</v>
      </c>
    </row>
    <row r="108" spans="2:65" s="1" customFormat="1" ht="16.5" customHeight="1">
      <c r="B108" s="32"/>
      <c r="C108" s="129" t="s">
        <v>8</v>
      </c>
      <c r="D108" s="129" t="s">
        <v>166</v>
      </c>
      <c r="E108" s="130" t="s">
        <v>3437</v>
      </c>
      <c r="F108" s="131" t="s">
        <v>3438</v>
      </c>
      <c r="G108" s="132" t="s">
        <v>178</v>
      </c>
      <c r="H108" s="133">
        <v>1</v>
      </c>
      <c r="I108" s="134"/>
      <c r="J108" s="134"/>
      <c r="K108" s="135">
        <f>ROUND(P108*H108,2)</f>
        <v>0</v>
      </c>
      <c r="L108" s="131" t="s">
        <v>394</v>
      </c>
      <c r="M108" s="32"/>
      <c r="N108" s="136" t="s">
        <v>22</v>
      </c>
      <c r="O108" s="137" t="s">
        <v>48</v>
      </c>
      <c r="P108" s="138">
        <f>I108+J108</f>
        <v>0</v>
      </c>
      <c r="Q108" s="138">
        <f>ROUND(I108*H108,2)</f>
        <v>0</v>
      </c>
      <c r="R108" s="138">
        <f>ROUND(J108*H108,2)</f>
        <v>0</v>
      </c>
      <c r="T108" s="139">
        <f>S108*H108</f>
        <v>0</v>
      </c>
      <c r="U108" s="139">
        <v>0</v>
      </c>
      <c r="V108" s="139">
        <f>U108*H108</f>
        <v>0</v>
      </c>
      <c r="W108" s="139">
        <v>0</v>
      </c>
      <c r="X108" s="140">
        <f>W108*H108</f>
        <v>0</v>
      </c>
      <c r="AR108" s="141" t="s">
        <v>189</v>
      </c>
      <c r="AT108" s="141" t="s">
        <v>166</v>
      </c>
      <c r="AU108" s="141" t="s">
        <v>171</v>
      </c>
      <c r="AY108" s="17" t="s">
        <v>163</v>
      </c>
      <c r="BE108" s="142">
        <f>IF(O108="základní",K108,0)</f>
        <v>0</v>
      </c>
      <c r="BF108" s="142">
        <f>IF(O108="snížená",K108,0)</f>
        <v>0</v>
      </c>
      <c r="BG108" s="142">
        <f>IF(O108="zákl. přenesená",K108,0)</f>
        <v>0</v>
      </c>
      <c r="BH108" s="142">
        <f>IF(O108="sníž. přenesená",K108,0)</f>
        <v>0</v>
      </c>
      <c r="BI108" s="142">
        <f>IF(O108="nulová",K108,0)</f>
        <v>0</v>
      </c>
      <c r="BJ108" s="17" t="s">
        <v>171</v>
      </c>
      <c r="BK108" s="142">
        <f>ROUND(P108*H108,2)</f>
        <v>0</v>
      </c>
      <c r="BL108" s="17" t="s">
        <v>189</v>
      </c>
      <c r="BM108" s="141" t="s">
        <v>843</v>
      </c>
    </row>
    <row r="109" spans="2:47" s="1" customFormat="1" ht="19.5">
      <c r="B109" s="32"/>
      <c r="D109" s="151" t="s">
        <v>819</v>
      </c>
      <c r="F109" s="191" t="s">
        <v>3436</v>
      </c>
      <c r="I109" s="145"/>
      <c r="J109" s="145"/>
      <c r="M109" s="32"/>
      <c r="N109" s="146"/>
      <c r="X109" s="53"/>
      <c r="AT109" s="17" t="s">
        <v>819</v>
      </c>
      <c r="AU109" s="17" t="s">
        <v>171</v>
      </c>
    </row>
    <row r="110" spans="2:65" s="1" customFormat="1" ht="16.5" customHeight="1">
      <c r="B110" s="32"/>
      <c r="C110" s="129" t="s">
        <v>344</v>
      </c>
      <c r="D110" s="129" t="s">
        <v>166</v>
      </c>
      <c r="E110" s="130" t="s">
        <v>3439</v>
      </c>
      <c r="F110" s="131" t="s">
        <v>3440</v>
      </c>
      <c r="G110" s="132" t="s">
        <v>178</v>
      </c>
      <c r="H110" s="133">
        <v>1</v>
      </c>
      <c r="I110" s="134"/>
      <c r="J110" s="134"/>
      <c r="K110" s="135">
        <f>ROUND(P110*H110,2)</f>
        <v>0</v>
      </c>
      <c r="L110" s="131" t="s">
        <v>394</v>
      </c>
      <c r="M110" s="32"/>
      <c r="N110" s="136" t="s">
        <v>22</v>
      </c>
      <c r="O110" s="137" t="s">
        <v>48</v>
      </c>
      <c r="P110" s="138">
        <f>I110+J110</f>
        <v>0</v>
      </c>
      <c r="Q110" s="138">
        <f>ROUND(I110*H110,2)</f>
        <v>0</v>
      </c>
      <c r="R110" s="138">
        <f>ROUND(J110*H110,2)</f>
        <v>0</v>
      </c>
      <c r="T110" s="139">
        <f>S110*H110</f>
        <v>0</v>
      </c>
      <c r="U110" s="139">
        <v>0</v>
      </c>
      <c r="V110" s="139">
        <f>U110*H110</f>
        <v>0</v>
      </c>
      <c r="W110" s="139">
        <v>0</v>
      </c>
      <c r="X110" s="140">
        <f>W110*H110</f>
        <v>0</v>
      </c>
      <c r="AR110" s="141" t="s">
        <v>189</v>
      </c>
      <c r="AT110" s="141" t="s">
        <v>166</v>
      </c>
      <c r="AU110" s="141" t="s">
        <v>171</v>
      </c>
      <c r="AY110" s="17" t="s">
        <v>163</v>
      </c>
      <c r="BE110" s="142">
        <f>IF(O110="základní",K110,0)</f>
        <v>0</v>
      </c>
      <c r="BF110" s="142">
        <f>IF(O110="snížená",K110,0)</f>
        <v>0</v>
      </c>
      <c r="BG110" s="142">
        <f>IF(O110="zákl. přenesená",K110,0)</f>
        <v>0</v>
      </c>
      <c r="BH110" s="142">
        <f>IF(O110="sníž. přenesená",K110,0)</f>
        <v>0</v>
      </c>
      <c r="BI110" s="142">
        <f>IF(O110="nulová",K110,0)</f>
        <v>0</v>
      </c>
      <c r="BJ110" s="17" t="s">
        <v>171</v>
      </c>
      <c r="BK110" s="142">
        <f>ROUND(P110*H110,2)</f>
        <v>0</v>
      </c>
      <c r="BL110" s="17" t="s">
        <v>189</v>
      </c>
      <c r="BM110" s="141" t="s">
        <v>353</v>
      </c>
    </row>
    <row r="111" spans="2:47" s="1" customFormat="1" ht="19.5">
      <c r="B111" s="32"/>
      <c r="D111" s="151" t="s">
        <v>819</v>
      </c>
      <c r="F111" s="191" t="s">
        <v>3436</v>
      </c>
      <c r="I111" s="145"/>
      <c r="J111" s="145"/>
      <c r="M111" s="32"/>
      <c r="N111" s="146"/>
      <c r="X111" s="53"/>
      <c r="AT111" s="17" t="s">
        <v>819</v>
      </c>
      <c r="AU111" s="17" t="s">
        <v>171</v>
      </c>
    </row>
    <row r="112" spans="2:65" s="1" customFormat="1" ht="24.2" customHeight="1">
      <c r="B112" s="32"/>
      <c r="C112" s="129" t="s">
        <v>362</v>
      </c>
      <c r="D112" s="129" t="s">
        <v>166</v>
      </c>
      <c r="E112" s="130" t="s">
        <v>3441</v>
      </c>
      <c r="F112" s="131" t="s">
        <v>3442</v>
      </c>
      <c r="G112" s="132" t="s">
        <v>1816</v>
      </c>
      <c r="H112" s="192"/>
      <c r="I112" s="134"/>
      <c r="J112" s="134"/>
      <c r="K112" s="135">
        <f>ROUND(P112*H112,2)</f>
        <v>0</v>
      </c>
      <c r="L112" s="131" t="s">
        <v>394</v>
      </c>
      <c r="M112" s="32"/>
      <c r="N112" s="136" t="s">
        <v>22</v>
      </c>
      <c r="O112" s="137" t="s">
        <v>48</v>
      </c>
      <c r="P112" s="138">
        <f>I112+J112</f>
        <v>0</v>
      </c>
      <c r="Q112" s="138">
        <f>ROUND(I112*H112,2)</f>
        <v>0</v>
      </c>
      <c r="R112" s="138">
        <f>ROUND(J112*H112,2)</f>
        <v>0</v>
      </c>
      <c r="T112" s="139">
        <f>S112*H112</f>
        <v>0</v>
      </c>
      <c r="U112" s="139">
        <v>0</v>
      </c>
      <c r="V112" s="139">
        <f>U112*H112</f>
        <v>0</v>
      </c>
      <c r="W112" s="139">
        <v>0</v>
      </c>
      <c r="X112" s="140">
        <f>W112*H112</f>
        <v>0</v>
      </c>
      <c r="AR112" s="141" t="s">
        <v>189</v>
      </c>
      <c r="AT112" s="141" t="s">
        <v>166</v>
      </c>
      <c r="AU112" s="141" t="s">
        <v>171</v>
      </c>
      <c r="AY112" s="17" t="s">
        <v>163</v>
      </c>
      <c r="BE112" s="142">
        <f>IF(O112="základní",K112,0)</f>
        <v>0</v>
      </c>
      <c r="BF112" s="142">
        <f>IF(O112="snížená",K112,0)</f>
        <v>0</v>
      </c>
      <c r="BG112" s="142">
        <f>IF(O112="zákl. přenesená",K112,0)</f>
        <v>0</v>
      </c>
      <c r="BH112" s="142">
        <f>IF(O112="sníž. přenesená",K112,0)</f>
        <v>0</v>
      </c>
      <c r="BI112" s="142">
        <f>IF(O112="nulová",K112,0)</f>
        <v>0</v>
      </c>
      <c r="BJ112" s="17" t="s">
        <v>171</v>
      </c>
      <c r="BK112" s="142">
        <f>ROUND(P112*H112,2)</f>
        <v>0</v>
      </c>
      <c r="BL112" s="17" t="s">
        <v>189</v>
      </c>
      <c r="BM112" s="141" t="s">
        <v>370</v>
      </c>
    </row>
    <row r="113" spans="2:63" s="11" customFormat="1" ht="22.9" customHeight="1">
      <c r="B113" s="116"/>
      <c r="D113" s="117" t="s">
        <v>77</v>
      </c>
      <c r="E113" s="127" t="s">
        <v>2861</v>
      </c>
      <c r="F113" s="127" t="s">
        <v>2862</v>
      </c>
      <c r="I113" s="119"/>
      <c r="J113" s="119"/>
      <c r="K113" s="128">
        <f>BK113</f>
        <v>0</v>
      </c>
      <c r="M113" s="116"/>
      <c r="N113" s="121"/>
      <c r="Q113" s="122">
        <f>SUM(Q114:Q142)</f>
        <v>0</v>
      </c>
      <c r="R113" s="122">
        <f>SUM(R114:R142)</f>
        <v>0</v>
      </c>
      <c r="T113" s="123">
        <f>SUM(T114:T142)</f>
        <v>0</v>
      </c>
      <c r="V113" s="123">
        <f>SUM(V114:V142)</f>
        <v>0</v>
      </c>
      <c r="X113" s="124">
        <f>SUM(X114:X142)</f>
        <v>0</v>
      </c>
      <c r="AR113" s="117" t="s">
        <v>85</v>
      </c>
      <c r="AT113" s="125" t="s">
        <v>77</v>
      </c>
      <c r="AU113" s="125" t="s">
        <v>85</v>
      </c>
      <c r="AY113" s="117" t="s">
        <v>163</v>
      </c>
      <c r="BK113" s="126">
        <f>SUM(BK114:BK142)</f>
        <v>0</v>
      </c>
    </row>
    <row r="114" spans="2:65" s="1" customFormat="1" ht="24.2" customHeight="1">
      <c r="B114" s="32"/>
      <c r="C114" s="129" t="s">
        <v>370</v>
      </c>
      <c r="D114" s="129" t="s">
        <v>166</v>
      </c>
      <c r="E114" s="130" t="s">
        <v>2882</v>
      </c>
      <c r="F114" s="131" t="s">
        <v>2883</v>
      </c>
      <c r="G114" s="132" t="s">
        <v>229</v>
      </c>
      <c r="H114" s="133">
        <v>50</v>
      </c>
      <c r="I114" s="134"/>
      <c r="J114" s="134"/>
      <c r="K114" s="135">
        <f>ROUND(P114*H114,2)</f>
        <v>0</v>
      </c>
      <c r="L114" s="131" t="s">
        <v>394</v>
      </c>
      <c r="M114" s="32"/>
      <c r="N114" s="136" t="s">
        <v>22</v>
      </c>
      <c r="O114" s="137" t="s">
        <v>48</v>
      </c>
      <c r="P114" s="138">
        <f>I114+J114</f>
        <v>0</v>
      </c>
      <c r="Q114" s="138">
        <f>ROUND(I114*H114,2)</f>
        <v>0</v>
      </c>
      <c r="R114" s="138">
        <f>ROUND(J114*H114,2)</f>
        <v>0</v>
      </c>
      <c r="T114" s="139">
        <f>S114*H114</f>
        <v>0</v>
      </c>
      <c r="U114" s="139">
        <v>0</v>
      </c>
      <c r="V114" s="139">
        <f>U114*H114</f>
        <v>0</v>
      </c>
      <c r="W114" s="139">
        <v>0</v>
      </c>
      <c r="X114" s="140">
        <f>W114*H114</f>
        <v>0</v>
      </c>
      <c r="AR114" s="141" t="s">
        <v>189</v>
      </c>
      <c r="AT114" s="141" t="s">
        <v>166</v>
      </c>
      <c r="AU114" s="141" t="s">
        <v>171</v>
      </c>
      <c r="AY114" s="17" t="s">
        <v>163</v>
      </c>
      <c r="BE114" s="142">
        <f>IF(O114="základní",K114,0)</f>
        <v>0</v>
      </c>
      <c r="BF114" s="142">
        <f>IF(O114="snížená",K114,0)</f>
        <v>0</v>
      </c>
      <c r="BG114" s="142">
        <f>IF(O114="zákl. přenesená",K114,0)</f>
        <v>0</v>
      </c>
      <c r="BH114" s="142">
        <f>IF(O114="sníž. přenesená",K114,0)</f>
        <v>0</v>
      </c>
      <c r="BI114" s="142">
        <f>IF(O114="nulová",K114,0)</f>
        <v>0</v>
      </c>
      <c r="BJ114" s="17" t="s">
        <v>171</v>
      </c>
      <c r="BK114" s="142">
        <f>ROUND(P114*H114,2)</f>
        <v>0</v>
      </c>
      <c r="BL114" s="17" t="s">
        <v>189</v>
      </c>
      <c r="BM114" s="141" t="s">
        <v>406</v>
      </c>
    </row>
    <row r="115" spans="2:47" s="1" customFormat="1" ht="19.5">
      <c r="B115" s="32"/>
      <c r="D115" s="151" t="s">
        <v>819</v>
      </c>
      <c r="F115" s="191" t="s">
        <v>2884</v>
      </c>
      <c r="I115" s="145"/>
      <c r="J115" s="145"/>
      <c r="M115" s="32"/>
      <c r="N115" s="146"/>
      <c r="X115" s="53"/>
      <c r="AT115" s="17" t="s">
        <v>819</v>
      </c>
      <c r="AU115" s="17" t="s">
        <v>171</v>
      </c>
    </row>
    <row r="116" spans="2:65" s="1" customFormat="1" ht="24.2" customHeight="1">
      <c r="B116" s="32"/>
      <c r="C116" s="129" t="s">
        <v>406</v>
      </c>
      <c r="D116" s="129" t="s">
        <v>166</v>
      </c>
      <c r="E116" s="130" t="s">
        <v>3443</v>
      </c>
      <c r="F116" s="131" t="s">
        <v>3444</v>
      </c>
      <c r="G116" s="132" t="s">
        <v>229</v>
      </c>
      <c r="H116" s="133">
        <v>20</v>
      </c>
      <c r="I116" s="134"/>
      <c r="J116" s="134"/>
      <c r="K116" s="135">
        <f>ROUND(P116*H116,2)</f>
        <v>0</v>
      </c>
      <c r="L116" s="131" t="s">
        <v>394</v>
      </c>
      <c r="M116" s="32"/>
      <c r="N116" s="136" t="s">
        <v>22</v>
      </c>
      <c r="O116" s="137" t="s">
        <v>48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T116" s="139">
        <f>S116*H116</f>
        <v>0</v>
      </c>
      <c r="U116" s="139">
        <v>0</v>
      </c>
      <c r="V116" s="139">
        <f>U116*H116</f>
        <v>0</v>
      </c>
      <c r="W116" s="139">
        <v>0</v>
      </c>
      <c r="X116" s="140">
        <f>W116*H116</f>
        <v>0</v>
      </c>
      <c r="AR116" s="141" t="s">
        <v>189</v>
      </c>
      <c r="AT116" s="141" t="s">
        <v>166</v>
      </c>
      <c r="AU116" s="141" t="s">
        <v>171</v>
      </c>
      <c r="AY116" s="17" t="s">
        <v>163</v>
      </c>
      <c r="BE116" s="142">
        <f>IF(O116="základní",K116,0)</f>
        <v>0</v>
      </c>
      <c r="BF116" s="142">
        <f>IF(O116="snížená",K116,0)</f>
        <v>0</v>
      </c>
      <c r="BG116" s="142">
        <f>IF(O116="zákl. přenesená",K116,0)</f>
        <v>0</v>
      </c>
      <c r="BH116" s="142">
        <f>IF(O116="sníž. přenesená",K116,0)</f>
        <v>0</v>
      </c>
      <c r="BI116" s="142">
        <f>IF(O116="nulová",K116,0)</f>
        <v>0</v>
      </c>
      <c r="BJ116" s="17" t="s">
        <v>171</v>
      </c>
      <c r="BK116" s="142">
        <f>ROUND(P116*H116,2)</f>
        <v>0</v>
      </c>
      <c r="BL116" s="17" t="s">
        <v>189</v>
      </c>
      <c r="BM116" s="141" t="s">
        <v>417</v>
      </c>
    </row>
    <row r="117" spans="2:47" s="1" customFormat="1" ht="19.5">
      <c r="B117" s="32"/>
      <c r="D117" s="151" t="s">
        <v>819</v>
      </c>
      <c r="F117" s="191" t="s">
        <v>3445</v>
      </c>
      <c r="I117" s="145"/>
      <c r="J117" s="145"/>
      <c r="M117" s="32"/>
      <c r="N117" s="146"/>
      <c r="X117" s="53"/>
      <c r="AT117" s="17" t="s">
        <v>819</v>
      </c>
      <c r="AU117" s="17" t="s">
        <v>171</v>
      </c>
    </row>
    <row r="118" spans="2:65" s="1" customFormat="1" ht="24.2" customHeight="1">
      <c r="B118" s="32"/>
      <c r="C118" s="129" t="s">
        <v>417</v>
      </c>
      <c r="D118" s="129" t="s">
        <v>166</v>
      </c>
      <c r="E118" s="130" t="s">
        <v>3446</v>
      </c>
      <c r="F118" s="131" t="s">
        <v>3447</v>
      </c>
      <c r="G118" s="132" t="s">
        <v>229</v>
      </c>
      <c r="H118" s="133">
        <v>8</v>
      </c>
      <c r="I118" s="134"/>
      <c r="J118" s="134"/>
      <c r="K118" s="135">
        <f>ROUND(P118*H118,2)</f>
        <v>0</v>
      </c>
      <c r="L118" s="131" t="s">
        <v>394</v>
      </c>
      <c r="M118" s="32"/>
      <c r="N118" s="136" t="s">
        <v>22</v>
      </c>
      <c r="O118" s="137" t="s">
        <v>48</v>
      </c>
      <c r="P118" s="138">
        <f>I118+J118</f>
        <v>0</v>
      </c>
      <c r="Q118" s="138">
        <f>ROUND(I118*H118,2)</f>
        <v>0</v>
      </c>
      <c r="R118" s="138">
        <f>ROUND(J118*H118,2)</f>
        <v>0</v>
      </c>
      <c r="T118" s="139">
        <f>S118*H118</f>
        <v>0</v>
      </c>
      <c r="U118" s="139">
        <v>0</v>
      </c>
      <c r="V118" s="139">
        <f>U118*H118</f>
        <v>0</v>
      </c>
      <c r="W118" s="139">
        <v>0</v>
      </c>
      <c r="X118" s="140">
        <f>W118*H118</f>
        <v>0</v>
      </c>
      <c r="AR118" s="141" t="s">
        <v>189</v>
      </c>
      <c r="AT118" s="141" t="s">
        <v>166</v>
      </c>
      <c r="AU118" s="141" t="s">
        <v>171</v>
      </c>
      <c r="AY118" s="17" t="s">
        <v>163</v>
      </c>
      <c r="BE118" s="142">
        <f>IF(O118="základní",K118,0)</f>
        <v>0</v>
      </c>
      <c r="BF118" s="142">
        <f>IF(O118="snížená",K118,0)</f>
        <v>0</v>
      </c>
      <c r="BG118" s="142">
        <f>IF(O118="zákl. přenesená",K118,0)</f>
        <v>0</v>
      </c>
      <c r="BH118" s="142">
        <f>IF(O118="sníž. přenesená",K118,0)</f>
        <v>0</v>
      </c>
      <c r="BI118" s="142">
        <f>IF(O118="nulová",K118,0)</f>
        <v>0</v>
      </c>
      <c r="BJ118" s="17" t="s">
        <v>171</v>
      </c>
      <c r="BK118" s="142">
        <f>ROUND(P118*H118,2)</f>
        <v>0</v>
      </c>
      <c r="BL118" s="17" t="s">
        <v>189</v>
      </c>
      <c r="BM118" s="141" t="s">
        <v>440</v>
      </c>
    </row>
    <row r="119" spans="2:47" s="1" customFormat="1" ht="19.5">
      <c r="B119" s="32"/>
      <c r="D119" s="151" t="s">
        <v>819</v>
      </c>
      <c r="F119" s="191" t="s">
        <v>3448</v>
      </c>
      <c r="I119" s="145"/>
      <c r="J119" s="145"/>
      <c r="M119" s="32"/>
      <c r="N119" s="146"/>
      <c r="X119" s="53"/>
      <c r="AT119" s="17" t="s">
        <v>819</v>
      </c>
      <c r="AU119" s="17" t="s">
        <v>171</v>
      </c>
    </row>
    <row r="120" spans="2:65" s="1" customFormat="1" ht="24.2" customHeight="1">
      <c r="B120" s="32"/>
      <c r="C120" s="129" t="s">
        <v>440</v>
      </c>
      <c r="D120" s="129" t="s">
        <v>166</v>
      </c>
      <c r="E120" s="130" t="s">
        <v>3449</v>
      </c>
      <c r="F120" s="131" t="s">
        <v>3450</v>
      </c>
      <c r="G120" s="132" t="s">
        <v>229</v>
      </c>
      <c r="H120" s="133">
        <v>15</v>
      </c>
      <c r="I120" s="134"/>
      <c r="J120" s="134"/>
      <c r="K120" s="135">
        <f>ROUND(P120*H120,2)</f>
        <v>0</v>
      </c>
      <c r="L120" s="131" t="s">
        <v>394</v>
      </c>
      <c r="M120" s="32"/>
      <c r="N120" s="136" t="s">
        <v>22</v>
      </c>
      <c r="O120" s="137" t="s">
        <v>48</v>
      </c>
      <c r="P120" s="138">
        <f>I120+J120</f>
        <v>0</v>
      </c>
      <c r="Q120" s="138">
        <f>ROUND(I120*H120,2)</f>
        <v>0</v>
      </c>
      <c r="R120" s="138">
        <f>ROUND(J120*H120,2)</f>
        <v>0</v>
      </c>
      <c r="T120" s="139">
        <f>S120*H120</f>
        <v>0</v>
      </c>
      <c r="U120" s="139">
        <v>0</v>
      </c>
      <c r="V120" s="139">
        <f>U120*H120</f>
        <v>0</v>
      </c>
      <c r="W120" s="139">
        <v>0</v>
      </c>
      <c r="X120" s="140">
        <f>W120*H120</f>
        <v>0</v>
      </c>
      <c r="AR120" s="141" t="s">
        <v>189</v>
      </c>
      <c r="AT120" s="141" t="s">
        <v>166</v>
      </c>
      <c r="AU120" s="141" t="s">
        <v>171</v>
      </c>
      <c r="AY120" s="17" t="s">
        <v>163</v>
      </c>
      <c r="BE120" s="142">
        <f>IF(O120="základní",K120,0)</f>
        <v>0</v>
      </c>
      <c r="BF120" s="142">
        <f>IF(O120="snížená",K120,0)</f>
        <v>0</v>
      </c>
      <c r="BG120" s="142">
        <f>IF(O120="zákl. přenesená",K120,0)</f>
        <v>0</v>
      </c>
      <c r="BH120" s="142">
        <f>IF(O120="sníž. přenesená",K120,0)</f>
        <v>0</v>
      </c>
      <c r="BI120" s="142">
        <f>IF(O120="nulová",K120,0)</f>
        <v>0</v>
      </c>
      <c r="BJ120" s="17" t="s">
        <v>171</v>
      </c>
      <c r="BK120" s="142">
        <f>ROUND(P120*H120,2)</f>
        <v>0</v>
      </c>
      <c r="BL120" s="17" t="s">
        <v>189</v>
      </c>
      <c r="BM120" s="141" t="s">
        <v>452</v>
      </c>
    </row>
    <row r="121" spans="2:47" s="1" customFormat="1" ht="19.5">
      <c r="B121" s="32"/>
      <c r="D121" s="151" t="s">
        <v>819</v>
      </c>
      <c r="F121" s="191" t="s">
        <v>3451</v>
      </c>
      <c r="I121" s="145"/>
      <c r="J121" s="145"/>
      <c r="M121" s="32"/>
      <c r="N121" s="146"/>
      <c r="X121" s="53"/>
      <c r="AT121" s="17" t="s">
        <v>819</v>
      </c>
      <c r="AU121" s="17" t="s">
        <v>171</v>
      </c>
    </row>
    <row r="122" spans="2:65" s="1" customFormat="1" ht="24.2" customHeight="1">
      <c r="B122" s="32"/>
      <c r="C122" s="129" t="s">
        <v>452</v>
      </c>
      <c r="D122" s="129" t="s">
        <v>166</v>
      </c>
      <c r="E122" s="130" t="s">
        <v>2885</v>
      </c>
      <c r="F122" s="131" t="s">
        <v>2886</v>
      </c>
      <c r="G122" s="132" t="s">
        <v>229</v>
      </c>
      <c r="H122" s="133">
        <v>20</v>
      </c>
      <c r="I122" s="134"/>
      <c r="J122" s="134"/>
      <c r="K122" s="135">
        <f>ROUND(P122*H122,2)</f>
        <v>0</v>
      </c>
      <c r="L122" s="131" t="s">
        <v>394</v>
      </c>
      <c r="M122" s="32"/>
      <c r="N122" s="136" t="s">
        <v>22</v>
      </c>
      <c r="O122" s="137" t="s">
        <v>48</v>
      </c>
      <c r="P122" s="138">
        <f>I122+J122</f>
        <v>0</v>
      </c>
      <c r="Q122" s="138">
        <f>ROUND(I122*H122,2)</f>
        <v>0</v>
      </c>
      <c r="R122" s="138">
        <f>ROUND(J122*H122,2)</f>
        <v>0</v>
      </c>
      <c r="T122" s="139">
        <f>S122*H122</f>
        <v>0</v>
      </c>
      <c r="U122" s="139">
        <v>0</v>
      </c>
      <c r="V122" s="139">
        <f>U122*H122</f>
        <v>0</v>
      </c>
      <c r="W122" s="139">
        <v>0</v>
      </c>
      <c r="X122" s="140">
        <f>W122*H122</f>
        <v>0</v>
      </c>
      <c r="AR122" s="141" t="s">
        <v>189</v>
      </c>
      <c r="AT122" s="141" t="s">
        <v>166</v>
      </c>
      <c r="AU122" s="141" t="s">
        <v>171</v>
      </c>
      <c r="AY122" s="17" t="s">
        <v>163</v>
      </c>
      <c r="BE122" s="142">
        <f>IF(O122="základní",K122,0)</f>
        <v>0</v>
      </c>
      <c r="BF122" s="142">
        <f>IF(O122="snížená",K122,0)</f>
        <v>0</v>
      </c>
      <c r="BG122" s="142">
        <f>IF(O122="zákl. přenesená",K122,0)</f>
        <v>0</v>
      </c>
      <c r="BH122" s="142">
        <f>IF(O122="sníž. přenesená",K122,0)</f>
        <v>0</v>
      </c>
      <c r="BI122" s="142">
        <f>IF(O122="nulová",K122,0)</f>
        <v>0</v>
      </c>
      <c r="BJ122" s="17" t="s">
        <v>171</v>
      </c>
      <c r="BK122" s="142">
        <f>ROUND(P122*H122,2)</f>
        <v>0</v>
      </c>
      <c r="BL122" s="17" t="s">
        <v>189</v>
      </c>
      <c r="BM122" s="141" t="s">
        <v>468</v>
      </c>
    </row>
    <row r="123" spans="2:47" s="1" customFormat="1" ht="19.5">
      <c r="B123" s="32"/>
      <c r="D123" s="151" t="s">
        <v>819</v>
      </c>
      <c r="F123" s="191" t="s">
        <v>3452</v>
      </c>
      <c r="I123" s="145"/>
      <c r="J123" s="145"/>
      <c r="M123" s="32"/>
      <c r="N123" s="146"/>
      <c r="X123" s="53"/>
      <c r="AT123" s="17" t="s">
        <v>819</v>
      </c>
      <c r="AU123" s="17" t="s">
        <v>171</v>
      </c>
    </row>
    <row r="124" spans="2:65" s="1" customFormat="1" ht="37.9" customHeight="1">
      <c r="B124" s="32"/>
      <c r="C124" s="129" t="s">
        <v>468</v>
      </c>
      <c r="D124" s="129" t="s">
        <v>166</v>
      </c>
      <c r="E124" s="130" t="s">
        <v>3453</v>
      </c>
      <c r="F124" s="131" t="s">
        <v>3454</v>
      </c>
      <c r="G124" s="132" t="s">
        <v>229</v>
      </c>
      <c r="H124" s="133">
        <v>20</v>
      </c>
      <c r="I124" s="134"/>
      <c r="J124" s="134"/>
      <c r="K124" s="135">
        <f>ROUND(P124*H124,2)</f>
        <v>0</v>
      </c>
      <c r="L124" s="131" t="s">
        <v>394</v>
      </c>
      <c r="M124" s="32"/>
      <c r="N124" s="136" t="s">
        <v>22</v>
      </c>
      <c r="O124" s="137" t="s">
        <v>48</v>
      </c>
      <c r="P124" s="138">
        <f>I124+J124</f>
        <v>0</v>
      </c>
      <c r="Q124" s="138">
        <f>ROUND(I124*H124,2)</f>
        <v>0</v>
      </c>
      <c r="R124" s="138">
        <f>ROUND(J124*H124,2)</f>
        <v>0</v>
      </c>
      <c r="T124" s="139">
        <f>S124*H124</f>
        <v>0</v>
      </c>
      <c r="U124" s="139">
        <v>0</v>
      </c>
      <c r="V124" s="139">
        <f>U124*H124</f>
        <v>0</v>
      </c>
      <c r="W124" s="139">
        <v>0</v>
      </c>
      <c r="X124" s="140">
        <f>W124*H124</f>
        <v>0</v>
      </c>
      <c r="AR124" s="141" t="s">
        <v>189</v>
      </c>
      <c r="AT124" s="141" t="s">
        <v>166</v>
      </c>
      <c r="AU124" s="141" t="s">
        <v>171</v>
      </c>
      <c r="AY124" s="17" t="s">
        <v>163</v>
      </c>
      <c r="BE124" s="142">
        <f>IF(O124="základní",K124,0)</f>
        <v>0</v>
      </c>
      <c r="BF124" s="142">
        <f>IF(O124="snížená",K124,0)</f>
        <v>0</v>
      </c>
      <c r="BG124" s="142">
        <f>IF(O124="zákl. přenesená",K124,0)</f>
        <v>0</v>
      </c>
      <c r="BH124" s="142">
        <f>IF(O124="sníž. přenesená",K124,0)</f>
        <v>0</v>
      </c>
      <c r="BI124" s="142">
        <f>IF(O124="nulová",K124,0)</f>
        <v>0</v>
      </c>
      <c r="BJ124" s="17" t="s">
        <v>171</v>
      </c>
      <c r="BK124" s="142">
        <f>ROUND(P124*H124,2)</f>
        <v>0</v>
      </c>
      <c r="BL124" s="17" t="s">
        <v>189</v>
      </c>
      <c r="BM124" s="141" t="s">
        <v>484</v>
      </c>
    </row>
    <row r="125" spans="2:47" s="1" customFormat="1" ht="19.5">
      <c r="B125" s="32"/>
      <c r="D125" s="151" t="s">
        <v>819</v>
      </c>
      <c r="F125" s="191" t="s">
        <v>3455</v>
      </c>
      <c r="I125" s="145"/>
      <c r="J125" s="145"/>
      <c r="M125" s="32"/>
      <c r="N125" s="146"/>
      <c r="X125" s="53"/>
      <c r="AT125" s="17" t="s">
        <v>819</v>
      </c>
      <c r="AU125" s="17" t="s">
        <v>171</v>
      </c>
    </row>
    <row r="126" spans="2:65" s="1" customFormat="1" ht="37.9" customHeight="1">
      <c r="B126" s="32"/>
      <c r="C126" s="129" t="s">
        <v>484</v>
      </c>
      <c r="D126" s="129" t="s">
        <v>166</v>
      </c>
      <c r="E126" s="130" t="s">
        <v>2888</v>
      </c>
      <c r="F126" s="131" t="s">
        <v>2889</v>
      </c>
      <c r="G126" s="132" t="s">
        <v>229</v>
      </c>
      <c r="H126" s="133">
        <v>43</v>
      </c>
      <c r="I126" s="134"/>
      <c r="J126" s="134"/>
      <c r="K126" s="135">
        <f>ROUND(P126*H126,2)</f>
        <v>0</v>
      </c>
      <c r="L126" s="131" t="s">
        <v>394</v>
      </c>
      <c r="M126" s="32"/>
      <c r="N126" s="136" t="s">
        <v>22</v>
      </c>
      <c r="O126" s="137" t="s">
        <v>48</v>
      </c>
      <c r="P126" s="138">
        <f>I126+J126</f>
        <v>0</v>
      </c>
      <c r="Q126" s="138">
        <f>ROUND(I126*H126,2)</f>
        <v>0</v>
      </c>
      <c r="R126" s="138">
        <f>ROUND(J126*H126,2)</f>
        <v>0</v>
      </c>
      <c r="T126" s="139">
        <f>S126*H126</f>
        <v>0</v>
      </c>
      <c r="U126" s="139">
        <v>0</v>
      </c>
      <c r="V126" s="139">
        <f>U126*H126</f>
        <v>0</v>
      </c>
      <c r="W126" s="139">
        <v>0</v>
      </c>
      <c r="X126" s="140">
        <f>W126*H126</f>
        <v>0</v>
      </c>
      <c r="AR126" s="141" t="s">
        <v>189</v>
      </c>
      <c r="AT126" s="141" t="s">
        <v>166</v>
      </c>
      <c r="AU126" s="141" t="s">
        <v>171</v>
      </c>
      <c r="AY126" s="17" t="s">
        <v>163</v>
      </c>
      <c r="BE126" s="142">
        <f>IF(O126="základní",K126,0)</f>
        <v>0</v>
      </c>
      <c r="BF126" s="142">
        <f>IF(O126="snížená",K126,0)</f>
        <v>0</v>
      </c>
      <c r="BG126" s="142">
        <f>IF(O126="zákl. přenesená",K126,0)</f>
        <v>0</v>
      </c>
      <c r="BH126" s="142">
        <f>IF(O126="sníž. přenesená",K126,0)</f>
        <v>0</v>
      </c>
      <c r="BI126" s="142">
        <f>IF(O126="nulová",K126,0)</f>
        <v>0</v>
      </c>
      <c r="BJ126" s="17" t="s">
        <v>171</v>
      </c>
      <c r="BK126" s="142">
        <f>ROUND(P126*H126,2)</f>
        <v>0</v>
      </c>
      <c r="BL126" s="17" t="s">
        <v>189</v>
      </c>
      <c r="BM126" s="141" t="s">
        <v>501</v>
      </c>
    </row>
    <row r="127" spans="2:47" s="1" customFormat="1" ht="19.5">
      <c r="B127" s="32"/>
      <c r="D127" s="151" t="s">
        <v>819</v>
      </c>
      <c r="F127" s="191" t="s">
        <v>3456</v>
      </c>
      <c r="I127" s="145"/>
      <c r="J127" s="145"/>
      <c r="M127" s="32"/>
      <c r="N127" s="146"/>
      <c r="X127" s="53"/>
      <c r="AT127" s="17" t="s">
        <v>819</v>
      </c>
      <c r="AU127" s="17" t="s">
        <v>171</v>
      </c>
    </row>
    <row r="128" spans="2:65" s="1" customFormat="1" ht="24.2" customHeight="1">
      <c r="B128" s="32"/>
      <c r="C128" s="129" t="s">
        <v>501</v>
      </c>
      <c r="D128" s="129" t="s">
        <v>166</v>
      </c>
      <c r="E128" s="130" t="s">
        <v>2891</v>
      </c>
      <c r="F128" s="131" t="s">
        <v>3457</v>
      </c>
      <c r="G128" s="132" t="s">
        <v>229</v>
      </c>
      <c r="H128" s="133">
        <v>49</v>
      </c>
      <c r="I128" s="134"/>
      <c r="J128" s="134"/>
      <c r="K128" s="135">
        <f>ROUND(P128*H128,2)</f>
        <v>0</v>
      </c>
      <c r="L128" s="131" t="s">
        <v>394</v>
      </c>
      <c r="M128" s="32"/>
      <c r="N128" s="136" t="s">
        <v>22</v>
      </c>
      <c r="O128" s="137" t="s">
        <v>48</v>
      </c>
      <c r="P128" s="138">
        <f>I128+J128</f>
        <v>0</v>
      </c>
      <c r="Q128" s="138">
        <f>ROUND(I128*H128,2)</f>
        <v>0</v>
      </c>
      <c r="R128" s="138">
        <f>ROUND(J128*H128,2)</f>
        <v>0</v>
      </c>
      <c r="T128" s="139">
        <f>S128*H128</f>
        <v>0</v>
      </c>
      <c r="U128" s="139">
        <v>0</v>
      </c>
      <c r="V128" s="139">
        <f>U128*H128</f>
        <v>0</v>
      </c>
      <c r="W128" s="139">
        <v>0</v>
      </c>
      <c r="X128" s="140">
        <f>W128*H128</f>
        <v>0</v>
      </c>
      <c r="AR128" s="141" t="s">
        <v>189</v>
      </c>
      <c r="AT128" s="141" t="s">
        <v>166</v>
      </c>
      <c r="AU128" s="141" t="s">
        <v>171</v>
      </c>
      <c r="AY128" s="17" t="s">
        <v>163</v>
      </c>
      <c r="BE128" s="142">
        <f>IF(O128="základní",K128,0)</f>
        <v>0</v>
      </c>
      <c r="BF128" s="142">
        <f>IF(O128="snížená",K128,0)</f>
        <v>0</v>
      </c>
      <c r="BG128" s="142">
        <f>IF(O128="zákl. přenesená",K128,0)</f>
        <v>0</v>
      </c>
      <c r="BH128" s="142">
        <f>IF(O128="sníž. přenesená",K128,0)</f>
        <v>0</v>
      </c>
      <c r="BI128" s="142">
        <f>IF(O128="nulová",K128,0)</f>
        <v>0</v>
      </c>
      <c r="BJ128" s="17" t="s">
        <v>171</v>
      </c>
      <c r="BK128" s="142">
        <f>ROUND(P128*H128,2)</f>
        <v>0</v>
      </c>
      <c r="BL128" s="17" t="s">
        <v>189</v>
      </c>
      <c r="BM128" s="141" t="s">
        <v>517</v>
      </c>
    </row>
    <row r="129" spans="2:47" s="1" customFormat="1" ht="19.5">
      <c r="B129" s="32"/>
      <c r="D129" s="151" t="s">
        <v>819</v>
      </c>
      <c r="F129" s="191" t="s">
        <v>3458</v>
      </c>
      <c r="I129" s="145"/>
      <c r="J129" s="145"/>
      <c r="M129" s="32"/>
      <c r="N129" s="146"/>
      <c r="X129" s="53"/>
      <c r="AT129" s="17" t="s">
        <v>819</v>
      </c>
      <c r="AU129" s="17" t="s">
        <v>171</v>
      </c>
    </row>
    <row r="130" spans="2:65" s="1" customFormat="1" ht="21.75" customHeight="1">
      <c r="B130" s="32"/>
      <c r="C130" s="129" t="s">
        <v>517</v>
      </c>
      <c r="D130" s="129" t="s">
        <v>166</v>
      </c>
      <c r="E130" s="130" t="s">
        <v>2872</v>
      </c>
      <c r="F130" s="131" t="s">
        <v>2873</v>
      </c>
      <c r="G130" s="132" t="s">
        <v>229</v>
      </c>
      <c r="H130" s="133">
        <v>49</v>
      </c>
      <c r="I130" s="134"/>
      <c r="J130" s="134"/>
      <c r="K130" s="135">
        <f>ROUND(P130*H130,2)</f>
        <v>0</v>
      </c>
      <c r="L130" s="131" t="s">
        <v>394</v>
      </c>
      <c r="M130" s="32"/>
      <c r="N130" s="136" t="s">
        <v>22</v>
      </c>
      <c r="O130" s="137" t="s">
        <v>48</v>
      </c>
      <c r="P130" s="138">
        <f>I130+J130</f>
        <v>0</v>
      </c>
      <c r="Q130" s="138">
        <f>ROUND(I130*H130,2)</f>
        <v>0</v>
      </c>
      <c r="R130" s="138">
        <f>ROUND(J130*H130,2)</f>
        <v>0</v>
      </c>
      <c r="T130" s="139">
        <f>S130*H130</f>
        <v>0</v>
      </c>
      <c r="U130" s="139">
        <v>0</v>
      </c>
      <c r="V130" s="139">
        <f>U130*H130</f>
        <v>0</v>
      </c>
      <c r="W130" s="139">
        <v>0</v>
      </c>
      <c r="X130" s="140">
        <f>W130*H130</f>
        <v>0</v>
      </c>
      <c r="AR130" s="141" t="s">
        <v>189</v>
      </c>
      <c r="AT130" s="141" t="s">
        <v>166</v>
      </c>
      <c r="AU130" s="141" t="s">
        <v>171</v>
      </c>
      <c r="AY130" s="17" t="s">
        <v>163</v>
      </c>
      <c r="BE130" s="142">
        <f>IF(O130="základní",K130,0)</f>
        <v>0</v>
      </c>
      <c r="BF130" s="142">
        <f>IF(O130="snížená",K130,0)</f>
        <v>0</v>
      </c>
      <c r="BG130" s="142">
        <f>IF(O130="zákl. přenesená",K130,0)</f>
        <v>0</v>
      </c>
      <c r="BH130" s="142">
        <f>IF(O130="sníž. přenesená",K130,0)</f>
        <v>0</v>
      </c>
      <c r="BI130" s="142">
        <f>IF(O130="nulová",K130,0)</f>
        <v>0</v>
      </c>
      <c r="BJ130" s="17" t="s">
        <v>171</v>
      </c>
      <c r="BK130" s="142">
        <f>ROUND(P130*H130,2)</f>
        <v>0</v>
      </c>
      <c r="BL130" s="17" t="s">
        <v>189</v>
      </c>
      <c r="BM130" s="141" t="s">
        <v>534</v>
      </c>
    </row>
    <row r="131" spans="2:47" s="1" customFormat="1" ht="19.5">
      <c r="B131" s="32"/>
      <c r="D131" s="151" t="s">
        <v>819</v>
      </c>
      <c r="F131" s="191" t="s">
        <v>3458</v>
      </c>
      <c r="I131" s="145"/>
      <c r="J131" s="145"/>
      <c r="M131" s="32"/>
      <c r="N131" s="146"/>
      <c r="X131" s="53"/>
      <c r="AT131" s="17" t="s">
        <v>819</v>
      </c>
      <c r="AU131" s="17" t="s">
        <v>171</v>
      </c>
    </row>
    <row r="132" spans="2:65" s="1" customFormat="1" ht="21.75" customHeight="1">
      <c r="B132" s="32"/>
      <c r="C132" s="129" t="s">
        <v>534</v>
      </c>
      <c r="D132" s="129" t="s">
        <v>166</v>
      </c>
      <c r="E132" s="130" t="s">
        <v>3459</v>
      </c>
      <c r="F132" s="131" t="s">
        <v>2895</v>
      </c>
      <c r="G132" s="132" t="s">
        <v>178</v>
      </c>
      <c r="H132" s="133">
        <v>4</v>
      </c>
      <c r="I132" s="134"/>
      <c r="J132" s="134"/>
      <c r="K132" s="135">
        <f>ROUND(P132*H132,2)</f>
        <v>0</v>
      </c>
      <c r="L132" s="131" t="s">
        <v>394</v>
      </c>
      <c r="M132" s="32"/>
      <c r="N132" s="136" t="s">
        <v>22</v>
      </c>
      <c r="O132" s="137" t="s">
        <v>48</v>
      </c>
      <c r="P132" s="138">
        <f>I132+J132</f>
        <v>0</v>
      </c>
      <c r="Q132" s="138">
        <f>ROUND(I132*H132,2)</f>
        <v>0</v>
      </c>
      <c r="R132" s="138">
        <f>ROUND(J132*H132,2)</f>
        <v>0</v>
      </c>
      <c r="T132" s="139">
        <f>S132*H132</f>
        <v>0</v>
      </c>
      <c r="U132" s="139">
        <v>0</v>
      </c>
      <c r="V132" s="139">
        <f>U132*H132</f>
        <v>0</v>
      </c>
      <c r="W132" s="139">
        <v>0</v>
      </c>
      <c r="X132" s="140">
        <f>W132*H132</f>
        <v>0</v>
      </c>
      <c r="AR132" s="141" t="s">
        <v>189</v>
      </c>
      <c r="AT132" s="141" t="s">
        <v>166</v>
      </c>
      <c r="AU132" s="141" t="s">
        <v>171</v>
      </c>
      <c r="AY132" s="17" t="s">
        <v>163</v>
      </c>
      <c r="BE132" s="142">
        <f>IF(O132="základní",K132,0)</f>
        <v>0</v>
      </c>
      <c r="BF132" s="142">
        <f>IF(O132="snížená",K132,0)</f>
        <v>0</v>
      </c>
      <c r="BG132" s="142">
        <f>IF(O132="zákl. přenesená",K132,0)</f>
        <v>0</v>
      </c>
      <c r="BH132" s="142">
        <f>IF(O132="sníž. přenesená",K132,0)</f>
        <v>0</v>
      </c>
      <c r="BI132" s="142">
        <f>IF(O132="nulová",K132,0)</f>
        <v>0</v>
      </c>
      <c r="BJ132" s="17" t="s">
        <v>171</v>
      </c>
      <c r="BK132" s="142">
        <f>ROUND(P132*H132,2)</f>
        <v>0</v>
      </c>
      <c r="BL132" s="17" t="s">
        <v>189</v>
      </c>
      <c r="BM132" s="141" t="s">
        <v>550</v>
      </c>
    </row>
    <row r="133" spans="2:65" s="1" customFormat="1" ht="16.5" customHeight="1">
      <c r="B133" s="32"/>
      <c r="C133" s="129" t="s">
        <v>544</v>
      </c>
      <c r="D133" s="129" t="s">
        <v>166</v>
      </c>
      <c r="E133" s="130" t="s">
        <v>3460</v>
      </c>
      <c r="F133" s="131" t="s">
        <v>3461</v>
      </c>
      <c r="G133" s="132" t="s">
        <v>22</v>
      </c>
      <c r="H133" s="133">
        <v>0</v>
      </c>
      <c r="I133" s="134"/>
      <c r="J133" s="134"/>
      <c r="K133" s="135">
        <f>ROUND(P133*H133,2)</f>
        <v>0</v>
      </c>
      <c r="L133" s="131" t="s">
        <v>394</v>
      </c>
      <c r="M133" s="32"/>
      <c r="N133" s="136" t="s">
        <v>22</v>
      </c>
      <c r="O133" s="137" t="s">
        <v>48</v>
      </c>
      <c r="P133" s="138">
        <f>I133+J133</f>
        <v>0</v>
      </c>
      <c r="Q133" s="138">
        <f>ROUND(I133*H133,2)</f>
        <v>0</v>
      </c>
      <c r="R133" s="138">
        <f>ROUND(J133*H133,2)</f>
        <v>0</v>
      </c>
      <c r="T133" s="139">
        <f>S133*H133</f>
        <v>0</v>
      </c>
      <c r="U133" s="139">
        <v>0</v>
      </c>
      <c r="V133" s="139">
        <f>U133*H133</f>
        <v>0</v>
      </c>
      <c r="W133" s="139">
        <v>0</v>
      </c>
      <c r="X133" s="140">
        <f>W133*H133</f>
        <v>0</v>
      </c>
      <c r="AR133" s="141" t="s">
        <v>189</v>
      </c>
      <c r="AT133" s="141" t="s">
        <v>166</v>
      </c>
      <c r="AU133" s="141" t="s">
        <v>171</v>
      </c>
      <c r="AY133" s="17" t="s">
        <v>163</v>
      </c>
      <c r="BE133" s="142">
        <f>IF(O133="základní",K133,0)</f>
        <v>0</v>
      </c>
      <c r="BF133" s="142">
        <f>IF(O133="snížená",K133,0)</f>
        <v>0</v>
      </c>
      <c r="BG133" s="142">
        <f>IF(O133="zákl. přenesená",K133,0)</f>
        <v>0</v>
      </c>
      <c r="BH133" s="142">
        <f>IF(O133="sníž. přenesená",K133,0)</f>
        <v>0</v>
      </c>
      <c r="BI133" s="142">
        <f>IF(O133="nulová",K133,0)</f>
        <v>0</v>
      </c>
      <c r="BJ133" s="17" t="s">
        <v>171</v>
      </c>
      <c r="BK133" s="142">
        <f>ROUND(P133*H133,2)</f>
        <v>0</v>
      </c>
      <c r="BL133" s="17" t="s">
        <v>189</v>
      </c>
      <c r="BM133" s="141" t="s">
        <v>565</v>
      </c>
    </row>
    <row r="134" spans="2:65" s="1" customFormat="1" ht="21.75" customHeight="1">
      <c r="B134" s="32"/>
      <c r="C134" s="129" t="s">
        <v>550</v>
      </c>
      <c r="D134" s="129" t="s">
        <v>166</v>
      </c>
      <c r="E134" s="130" t="s">
        <v>3462</v>
      </c>
      <c r="F134" s="131" t="s">
        <v>3463</v>
      </c>
      <c r="G134" s="132" t="s">
        <v>178</v>
      </c>
      <c r="H134" s="133">
        <v>9</v>
      </c>
      <c r="I134" s="134"/>
      <c r="J134" s="134"/>
      <c r="K134" s="135">
        <f>ROUND(P134*H134,2)</f>
        <v>0</v>
      </c>
      <c r="L134" s="131" t="s">
        <v>394</v>
      </c>
      <c r="M134" s="32"/>
      <c r="N134" s="136" t="s">
        <v>22</v>
      </c>
      <c r="O134" s="137" t="s">
        <v>48</v>
      </c>
      <c r="P134" s="138">
        <f>I134+J134</f>
        <v>0</v>
      </c>
      <c r="Q134" s="138">
        <f>ROUND(I134*H134,2)</f>
        <v>0</v>
      </c>
      <c r="R134" s="138">
        <f>ROUND(J134*H134,2)</f>
        <v>0</v>
      </c>
      <c r="T134" s="139">
        <f>S134*H134</f>
        <v>0</v>
      </c>
      <c r="U134" s="139">
        <v>0</v>
      </c>
      <c r="V134" s="139">
        <f>U134*H134</f>
        <v>0</v>
      </c>
      <c r="W134" s="139">
        <v>0</v>
      </c>
      <c r="X134" s="140">
        <f>W134*H134</f>
        <v>0</v>
      </c>
      <c r="AR134" s="141" t="s">
        <v>189</v>
      </c>
      <c r="AT134" s="141" t="s">
        <v>166</v>
      </c>
      <c r="AU134" s="141" t="s">
        <v>171</v>
      </c>
      <c r="AY134" s="17" t="s">
        <v>163</v>
      </c>
      <c r="BE134" s="142">
        <f>IF(O134="základní",K134,0)</f>
        <v>0</v>
      </c>
      <c r="BF134" s="142">
        <f>IF(O134="snížená",K134,0)</f>
        <v>0</v>
      </c>
      <c r="BG134" s="142">
        <f>IF(O134="zákl. přenesená",K134,0)</f>
        <v>0</v>
      </c>
      <c r="BH134" s="142">
        <f>IF(O134="sníž. přenesená",K134,0)</f>
        <v>0</v>
      </c>
      <c r="BI134" s="142">
        <f>IF(O134="nulová",K134,0)</f>
        <v>0</v>
      </c>
      <c r="BJ134" s="17" t="s">
        <v>171</v>
      </c>
      <c r="BK134" s="142">
        <f>ROUND(P134*H134,2)</f>
        <v>0</v>
      </c>
      <c r="BL134" s="17" t="s">
        <v>189</v>
      </c>
      <c r="BM134" s="141" t="s">
        <v>582</v>
      </c>
    </row>
    <row r="135" spans="2:47" s="1" customFormat="1" ht="19.5">
      <c r="B135" s="32"/>
      <c r="D135" s="151" t="s">
        <v>819</v>
      </c>
      <c r="F135" s="191" t="s">
        <v>3464</v>
      </c>
      <c r="I135" s="145"/>
      <c r="J135" s="145"/>
      <c r="M135" s="32"/>
      <c r="N135" s="146"/>
      <c r="X135" s="53"/>
      <c r="AT135" s="17" t="s">
        <v>819</v>
      </c>
      <c r="AU135" s="17" t="s">
        <v>171</v>
      </c>
    </row>
    <row r="136" spans="2:65" s="1" customFormat="1" ht="21.75" customHeight="1">
      <c r="B136" s="32"/>
      <c r="C136" s="129" t="s">
        <v>565</v>
      </c>
      <c r="D136" s="129" t="s">
        <v>166</v>
      </c>
      <c r="E136" s="130" t="s">
        <v>3465</v>
      </c>
      <c r="F136" s="131" t="s">
        <v>3466</v>
      </c>
      <c r="G136" s="132" t="s">
        <v>178</v>
      </c>
      <c r="H136" s="133">
        <v>2</v>
      </c>
      <c r="I136" s="134"/>
      <c r="J136" s="134"/>
      <c r="K136" s="135">
        <f>ROUND(P136*H136,2)</f>
        <v>0</v>
      </c>
      <c r="L136" s="131" t="s">
        <v>394</v>
      </c>
      <c r="M136" s="32"/>
      <c r="N136" s="136" t="s">
        <v>22</v>
      </c>
      <c r="O136" s="137" t="s">
        <v>48</v>
      </c>
      <c r="P136" s="138">
        <f>I136+J136</f>
        <v>0</v>
      </c>
      <c r="Q136" s="138">
        <f>ROUND(I136*H136,2)</f>
        <v>0</v>
      </c>
      <c r="R136" s="138">
        <f>ROUND(J136*H136,2)</f>
        <v>0</v>
      </c>
      <c r="T136" s="139">
        <f>S136*H136</f>
        <v>0</v>
      </c>
      <c r="U136" s="139">
        <v>0</v>
      </c>
      <c r="V136" s="139">
        <f>U136*H136</f>
        <v>0</v>
      </c>
      <c r="W136" s="139">
        <v>0</v>
      </c>
      <c r="X136" s="140">
        <f>W136*H136</f>
        <v>0</v>
      </c>
      <c r="AR136" s="141" t="s">
        <v>189</v>
      </c>
      <c r="AT136" s="141" t="s">
        <v>166</v>
      </c>
      <c r="AU136" s="141" t="s">
        <v>171</v>
      </c>
      <c r="AY136" s="17" t="s">
        <v>163</v>
      </c>
      <c r="BE136" s="142">
        <f>IF(O136="základní",K136,0)</f>
        <v>0</v>
      </c>
      <c r="BF136" s="142">
        <f>IF(O136="snížená",K136,0)</f>
        <v>0</v>
      </c>
      <c r="BG136" s="142">
        <f>IF(O136="zákl. přenesená",K136,0)</f>
        <v>0</v>
      </c>
      <c r="BH136" s="142">
        <f>IF(O136="sníž. přenesená",K136,0)</f>
        <v>0</v>
      </c>
      <c r="BI136" s="142">
        <f>IF(O136="nulová",K136,0)</f>
        <v>0</v>
      </c>
      <c r="BJ136" s="17" t="s">
        <v>171</v>
      </c>
      <c r="BK136" s="142">
        <f>ROUND(P136*H136,2)</f>
        <v>0</v>
      </c>
      <c r="BL136" s="17" t="s">
        <v>189</v>
      </c>
      <c r="BM136" s="141" t="s">
        <v>596</v>
      </c>
    </row>
    <row r="137" spans="2:47" s="1" customFormat="1" ht="19.5">
      <c r="B137" s="32"/>
      <c r="D137" s="151" t="s">
        <v>819</v>
      </c>
      <c r="F137" s="191" t="s">
        <v>2899</v>
      </c>
      <c r="I137" s="145"/>
      <c r="J137" s="145"/>
      <c r="M137" s="32"/>
      <c r="N137" s="146"/>
      <c r="X137" s="53"/>
      <c r="AT137" s="17" t="s">
        <v>819</v>
      </c>
      <c r="AU137" s="17" t="s">
        <v>171</v>
      </c>
    </row>
    <row r="138" spans="2:65" s="1" customFormat="1" ht="24.2" customHeight="1">
      <c r="B138" s="32"/>
      <c r="C138" s="129" t="s">
        <v>582</v>
      </c>
      <c r="D138" s="129" t="s">
        <v>166</v>
      </c>
      <c r="E138" s="130" t="s">
        <v>3467</v>
      </c>
      <c r="F138" s="131" t="s">
        <v>3468</v>
      </c>
      <c r="G138" s="132" t="s">
        <v>178</v>
      </c>
      <c r="H138" s="133">
        <v>4</v>
      </c>
      <c r="I138" s="134"/>
      <c r="J138" s="134"/>
      <c r="K138" s="135">
        <f>ROUND(P138*H138,2)</f>
        <v>0</v>
      </c>
      <c r="L138" s="131" t="s">
        <v>394</v>
      </c>
      <c r="M138" s="32"/>
      <c r="N138" s="136" t="s">
        <v>22</v>
      </c>
      <c r="O138" s="137" t="s">
        <v>48</v>
      </c>
      <c r="P138" s="138">
        <f>I138+J138</f>
        <v>0</v>
      </c>
      <c r="Q138" s="138">
        <f>ROUND(I138*H138,2)</f>
        <v>0</v>
      </c>
      <c r="R138" s="138">
        <f>ROUND(J138*H138,2)</f>
        <v>0</v>
      </c>
      <c r="T138" s="139">
        <f>S138*H138</f>
        <v>0</v>
      </c>
      <c r="U138" s="139">
        <v>0</v>
      </c>
      <c r="V138" s="139">
        <f>U138*H138</f>
        <v>0</v>
      </c>
      <c r="W138" s="139">
        <v>0</v>
      </c>
      <c r="X138" s="140">
        <f>W138*H138</f>
        <v>0</v>
      </c>
      <c r="AR138" s="141" t="s">
        <v>189</v>
      </c>
      <c r="AT138" s="141" t="s">
        <v>166</v>
      </c>
      <c r="AU138" s="141" t="s">
        <v>171</v>
      </c>
      <c r="AY138" s="17" t="s">
        <v>163</v>
      </c>
      <c r="BE138" s="142">
        <f>IF(O138="základní",K138,0)</f>
        <v>0</v>
      </c>
      <c r="BF138" s="142">
        <f>IF(O138="snížená",K138,0)</f>
        <v>0</v>
      </c>
      <c r="BG138" s="142">
        <f>IF(O138="zákl. přenesená",K138,0)</f>
        <v>0</v>
      </c>
      <c r="BH138" s="142">
        <f>IF(O138="sníž. přenesená",K138,0)</f>
        <v>0</v>
      </c>
      <c r="BI138" s="142">
        <f>IF(O138="nulová",K138,0)</f>
        <v>0</v>
      </c>
      <c r="BJ138" s="17" t="s">
        <v>171</v>
      </c>
      <c r="BK138" s="142">
        <f>ROUND(P138*H138,2)</f>
        <v>0</v>
      </c>
      <c r="BL138" s="17" t="s">
        <v>189</v>
      </c>
      <c r="BM138" s="141" t="s">
        <v>610</v>
      </c>
    </row>
    <row r="139" spans="2:47" s="1" customFormat="1" ht="19.5">
      <c r="B139" s="32"/>
      <c r="D139" s="151" t="s">
        <v>819</v>
      </c>
      <c r="F139" s="191" t="s">
        <v>3469</v>
      </c>
      <c r="I139" s="145"/>
      <c r="J139" s="145"/>
      <c r="M139" s="32"/>
      <c r="N139" s="146"/>
      <c r="X139" s="53"/>
      <c r="AT139" s="17" t="s">
        <v>819</v>
      </c>
      <c r="AU139" s="17" t="s">
        <v>171</v>
      </c>
    </row>
    <row r="140" spans="2:65" s="1" customFormat="1" ht="37.9" customHeight="1">
      <c r="B140" s="32"/>
      <c r="C140" s="129" t="s">
        <v>596</v>
      </c>
      <c r="D140" s="129" t="s">
        <v>166</v>
      </c>
      <c r="E140" s="130" t="s">
        <v>3470</v>
      </c>
      <c r="F140" s="131" t="s">
        <v>3471</v>
      </c>
      <c r="G140" s="132" t="s">
        <v>2420</v>
      </c>
      <c r="H140" s="133">
        <v>2</v>
      </c>
      <c r="I140" s="134"/>
      <c r="J140" s="134"/>
      <c r="K140" s="135">
        <f>ROUND(P140*H140,2)</f>
        <v>0</v>
      </c>
      <c r="L140" s="131" t="s">
        <v>394</v>
      </c>
      <c r="M140" s="32"/>
      <c r="N140" s="136" t="s">
        <v>22</v>
      </c>
      <c r="O140" s="137" t="s">
        <v>48</v>
      </c>
      <c r="P140" s="138">
        <f>I140+J140</f>
        <v>0</v>
      </c>
      <c r="Q140" s="138">
        <f>ROUND(I140*H140,2)</f>
        <v>0</v>
      </c>
      <c r="R140" s="138">
        <f>ROUND(J140*H140,2)</f>
        <v>0</v>
      </c>
      <c r="T140" s="139">
        <f>S140*H140</f>
        <v>0</v>
      </c>
      <c r="U140" s="139">
        <v>0</v>
      </c>
      <c r="V140" s="139">
        <f>U140*H140</f>
        <v>0</v>
      </c>
      <c r="W140" s="139">
        <v>0</v>
      </c>
      <c r="X140" s="140">
        <f>W140*H140</f>
        <v>0</v>
      </c>
      <c r="AR140" s="141" t="s">
        <v>189</v>
      </c>
      <c r="AT140" s="141" t="s">
        <v>166</v>
      </c>
      <c r="AU140" s="141" t="s">
        <v>171</v>
      </c>
      <c r="AY140" s="17" t="s">
        <v>163</v>
      </c>
      <c r="BE140" s="142">
        <f>IF(O140="základní",K140,0)</f>
        <v>0</v>
      </c>
      <c r="BF140" s="142">
        <f>IF(O140="snížená",K140,0)</f>
        <v>0</v>
      </c>
      <c r="BG140" s="142">
        <f>IF(O140="zákl. přenesená",K140,0)</f>
        <v>0</v>
      </c>
      <c r="BH140" s="142">
        <f>IF(O140="sníž. přenesená",K140,0)</f>
        <v>0</v>
      </c>
      <c r="BI140" s="142">
        <f>IF(O140="nulová",K140,0)</f>
        <v>0</v>
      </c>
      <c r="BJ140" s="17" t="s">
        <v>171</v>
      </c>
      <c r="BK140" s="142">
        <f>ROUND(P140*H140,2)</f>
        <v>0</v>
      </c>
      <c r="BL140" s="17" t="s">
        <v>189</v>
      </c>
      <c r="BM140" s="141" t="s">
        <v>624</v>
      </c>
    </row>
    <row r="141" spans="2:47" s="1" customFormat="1" ht="19.5">
      <c r="B141" s="32"/>
      <c r="D141" s="151" t="s">
        <v>819</v>
      </c>
      <c r="F141" s="191" t="s">
        <v>2899</v>
      </c>
      <c r="I141" s="145"/>
      <c r="J141" s="145"/>
      <c r="M141" s="32"/>
      <c r="N141" s="146"/>
      <c r="X141" s="53"/>
      <c r="AT141" s="17" t="s">
        <v>819</v>
      </c>
      <c r="AU141" s="17" t="s">
        <v>171</v>
      </c>
    </row>
    <row r="142" spans="2:65" s="1" customFormat="1" ht="24.2" customHeight="1">
      <c r="B142" s="32"/>
      <c r="C142" s="129" t="s">
        <v>610</v>
      </c>
      <c r="D142" s="129" t="s">
        <v>166</v>
      </c>
      <c r="E142" s="130" t="s">
        <v>2880</v>
      </c>
      <c r="F142" s="131" t="s">
        <v>2881</v>
      </c>
      <c r="G142" s="132" t="s">
        <v>1816</v>
      </c>
      <c r="H142" s="192"/>
      <c r="I142" s="134"/>
      <c r="J142" s="134"/>
      <c r="K142" s="135">
        <f>ROUND(P142*H142,2)</f>
        <v>0</v>
      </c>
      <c r="L142" s="131" t="s">
        <v>394</v>
      </c>
      <c r="M142" s="32"/>
      <c r="N142" s="136" t="s">
        <v>22</v>
      </c>
      <c r="O142" s="137" t="s">
        <v>48</v>
      </c>
      <c r="P142" s="138">
        <f>I142+J142</f>
        <v>0</v>
      </c>
      <c r="Q142" s="138">
        <f>ROUND(I142*H142,2)</f>
        <v>0</v>
      </c>
      <c r="R142" s="138">
        <f>ROUND(J142*H142,2)</f>
        <v>0</v>
      </c>
      <c r="T142" s="139">
        <f>S142*H142</f>
        <v>0</v>
      </c>
      <c r="U142" s="139">
        <v>0</v>
      </c>
      <c r="V142" s="139">
        <f>U142*H142</f>
        <v>0</v>
      </c>
      <c r="W142" s="139">
        <v>0</v>
      </c>
      <c r="X142" s="140">
        <f>W142*H142</f>
        <v>0</v>
      </c>
      <c r="AR142" s="141" t="s">
        <v>189</v>
      </c>
      <c r="AT142" s="141" t="s">
        <v>166</v>
      </c>
      <c r="AU142" s="141" t="s">
        <v>171</v>
      </c>
      <c r="AY142" s="17" t="s">
        <v>163</v>
      </c>
      <c r="BE142" s="142">
        <f>IF(O142="základní",K142,0)</f>
        <v>0</v>
      </c>
      <c r="BF142" s="142">
        <f>IF(O142="snížená",K142,0)</f>
        <v>0</v>
      </c>
      <c r="BG142" s="142">
        <f>IF(O142="zákl. přenesená",K142,0)</f>
        <v>0</v>
      </c>
      <c r="BH142" s="142">
        <f>IF(O142="sníž. přenesená",K142,0)</f>
        <v>0</v>
      </c>
      <c r="BI142" s="142">
        <f>IF(O142="nulová",K142,0)</f>
        <v>0</v>
      </c>
      <c r="BJ142" s="17" t="s">
        <v>171</v>
      </c>
      <c r="BK142" s="142">
        <f>ROUND(P142*H142,2)</f>
        <v>0</v>
      </c>
      <c r="BL142" s="17" t="s">
        <v>189</v>
      </c>
      <c r="BM142" s="141" t="s">
        <v>645</v>
      </c>
    </row>
    <row r="143" spans="2:63" s="11" customFormat="1" ht="22.9" customHeight="1">
      <c r="B143" s="116"/>
      <c r="D143" s="117" t="s">
        <v>77</v>
      </c>
      <c r="E143" s="127" t="s">
        <v>2930</v>
      </c>
      <c r="F143" s="127" t="s">
        <v>3472</v>
      </c>
      <c r="I143" s="119"/>
      <c r="J143" s="119"/>
      <c r="K143" s="128">
        <f>BK143</f>
        <v>0</v>
      </c>
      <c r="M143" s="116"/>
      <c r="N143" s="121"/>
      <c r="Q143" s="122">
        <f>SUM(Q144:Q168)</f>
        <v>0</v>
      </c>
      <c r="R143" s="122">
        <f>SUM(R144:R168)</f>
        <v>0</v>
      </c>
      <c r="T143" s="123">
        <f>SUM(T144:T168)</f>
        <v>0</v>
      </c>
      <c r="V143" s="123">
        <f>SUM(V144:V168)</f>
        <v>0</v>
      </c>
      <c r="X143" s="124">
        <f>SUM(X144:X168)</f>
        <v>0</v>
      </c>
      <c r="AR143" s="117" t="s">
        <v>85</v>
      </c>
      <c r="AT143" s="125" t="s">
        <v>77</v>
      </c>
      <c r="AU143" s="125" t="s">
        <v>85</v>
      </c>
      <c r="AY143" s="117" t="s">
        <v>163</v>
      </c>
      <c r="BK143" s="126">
        <f>SUM(BK144:BK168)</f>
        <v>0</v>
      </c>
    </row>
    <row r="144" spans="2:65" s="1" customFormat="1" ht="16.5" customHeight="1">
      <c r="B144" s="32"/>
      <c r="C144" s="129" t="s">
        <v>616</v>
      </c>
      <c r="D144" s="129" t="s">
        <v>166</v>
      </c>
      <c r="E144" s="130" t="s">
        <v>3473</v>
      </c>
      <c r="F144" s="131" t="s">
        <v>3474</v>
      </c>
      <c r="G144" s="132" t="s">
        <v>2420</v>
      </c>
      <c r="H144" s="133">
        <v>1</v>
      </c>
      <c r="I144" s="134"/>
      <c r="J144" s="134"/>
      <c r="K144" s="135">
        <f>ROUND(P144*H144,2)</f>
        <v>0</v>
      </c>
      <c r="L144" s="131" t="s">
        <v>394</v>
      </c>
      <c r="M144" s="32"/>
      <c r="N144" s="136" t="s">
        <v>22</v>
      </c>
      <c r="O144" s="137" t="s">
        <v>48</v>
      </c>
      <c r="P144" s="138">
        <f>I144+J144</f>
        <v>0</v>
      </c>
      <c r="Q144" s="138">
        <f>ROUND(I144*H144,2)</f>
        <v>0</v>
      </c>
      <c r="R144" s="138">
        <f>ROUND(J144*H144,2)</f>
        <v>0</v>
      </c>
      <c r="T144" s="139">
        <f>S144*H144</f>
        <v>0</v>
      </c>
      <c r="U144" s="139">
        <v>0</v>
      </c>
      <c r="V144" s="139">
        <f>U144*H144</f>
        <v>0</v>
      </c>
      <c r="W144" s="139">
        <v>0</v>
      </c>
      <c r="X144" s="140">
        <f>W144*H144</f>
        <v>0</v>
      </c>
      <c r="AR144" s="141" t="s">
        <v>189</v>
      </c>
      <c r="AT144" s="141" t="s">
        <v>166</v>
      </c>
      <c r="AU144" s="141" t="s">
        <v>171</v>
      </c>
      <c r="AY144" s="17" t="s">
        <v>163</v>
      </c>
      <c r="BE144" s="142">
        <f>IF(O144="základní",K144,0)</f>
        <v>0</v>
      </c>
      <c r="BF144" s="142">
        <f>IF(O144="snížená",K144,0)</f>
        <v>0</v>
      </c>
      <c r="BG144" s="142">
        <f>IF(O144="zákl. přenesená",K144,0)</f>
        <v>0</v>
      </c>
      <c r="BH144" s="142">
        <f>IF(O144="sníž. přenesená",K144,0)</f>
        <v>0</v>
      </c>
      <c r="BI144" s="142">
        <f>IF(O144="nulová",K144,0)</f>
        <v>0</v>
      </c>
      <c r="BJ144" s="17" t="s">
        <v>171</v>
      </c>
      <c r="BK144" s="142">
        <f>ROUND(P144*H144,2)</f>
        <v>0</v>
      </c>
      <c r="BL144" s="17" t="s">
        <v>189</v>
      </c>
      <c r="BM144" s="141" t="s">
        <v>657</v>
      </c>
    </row>
    <row r="145" spans="2:47" s="1" customFormat="1" ht="19.5">
      <c r="B145" s="32"/>
      <c r="D145" s="151" t="s">
        <v>819</v>
      </c>
      <c r="F145" s="191" t="s">
        <v>3436</v>
      </c>
      <c r="I145" s="145"/>
      <c r="J145" s="145"/>
      <c r="M145" s="32"/>
      <c r="N145" s="146"/>
      <c r="X145" s="53"/>
      <c r="AT145" s="17" t="s">
        <v>819</v>
      </c>
      <c r="AU145" s="17" t="s">
        <v>171</v>
      </c>
    </row>
    <row r="146" spans="2:65" s="1" customFormat="1" ht="16.5" customHeight="1">
      <c r="B146" s="32"/>
      <c r="C146" s="129" t="s">
        <v>631</v>
      </c>
      <c r="D146" s="129" t="s">
        <v>166</v>
      </c>
      <c r="E146" s="130" t="s">
        <v>3475</v>
      </c>
      <c r="F146" s="131" t="s">
        <v>3476</v>
      </c>
      <c r="G146" s="132" t="s">
        <v>2420</v>
      </c>
      <c r="H146" s="133">
        <v>1</v>
      </c>
      <c r="I146" s="134"/>
      <c r="J146" s="134"/>
      <c r="K146" s="135">
        <f>ROUND(P146*H146,2)</f>
        <v>0</v>
      </c>
      <c r="L146" s="131" t="s">
        <v>394</v>
      </c>
      <c r="M146" s="32"/>
      <c r="N146" s="136" t="s">
        <v>22</v>
      </c>
      <c r="O146" s="137" t="s">
        <v>48</v>
      </c>
      <c r="P146" s="138">
        <f>I146+J146</f>
        <v>0</v>
      </c>
      <c r="Q146" s="138">
        <f>ROUND(I146*H146,2)</f>
        <v>0</v>
      </c>
      <c r="R146" s="138">
        <f>ROUND(J146*H146,2)</f>
        <v>0</v>
      </c>
      <c r="T146" s="139">
        <f>S146*H146</f>
        <v>0</v>
      </c>
      <c r="U146" s="139">
        <v>0</v>
      </c>
      <c r="V146" s="139">
        <f>U146*H146</f>
        <v>0</v>
      </c>
      <c r="W146" s="139">
        <v>0</v>
      </c>
      <c r="X146" s="140">
        <f>W146*H146</f>
        <v>0</v>
      </c>
      <c r="AR146" s="141" t="s">
        <v>189</v>
      </c>
      <c r="AT146" s="141" t="s">
        <v>166</v>
      </c>
      <c r="AU146" s="141" t="s">
        <v>171</v>
      </c>
      <c r="AY146" s="17" t="s">
        <v>163</v>
      </c>
      <c r="BE146" s="142">
        <f>IF(O146="základní",K146,0)</f>
        <v>0</v>
      </c>
      <c r="BF146" s="142">
        <f>IF(O146="snížená",K146,0)</f>
        <v>0</v>
      </c>
      <c r="BG146" s="142">
        <f>IF(O146="zákl. přenesená",K146,0)</f>
        <v>0</v>
      </c>
      <c r="BH146" s="142">
        <f>IF(O146="sníž. přenesená",K146,0)</f>
        <v>0</v>
      </c>
      <c r="BI146" s="142">
        <f>IF(O146="nulová",K146,0)</f>
        <v>0</v>
      </c>
      <c r="BJ146" s="17" t="s">
        <v>171</v>
      </c>
      <c r="BK146" s="142">
        <f>ROUND(P146*H146,2)</f>
        <v>0</v>
      </c>
      <c r="BL146" s="17" t="s">
        <v>189</v>
      </c>
      <c r="BM146" s="141" t="s">
        <v>671</v>
      </c>
    </row>
    <row r="147" spans="2:47" s="1" customFormat="1" ht="19.5">
      <c r="B147" s="32"/>
      <c r="D147" s="151" t="s">
        <v>819</v>
      </c>
      <c r="F147" s="191" t="s">
        <v>3436</v>
      </c>
      <c r="I147" s="145"/>
      <c r="J147" s="145"/>
      <c r="M147" s="32"/>
      <c r="N147" s="146"/>
      <c r="X147" s="53"/>
      <c r="AT147" s="17" t="s">
        <v>819</v>
      </c>
      <c r="AU147" s="17" t="s">
        <v>171</v>
      </c>
    </row>
    <row r="148" spans="2:65" s="1" customFormat="1" ht="16.5" customHeight="1">
      <c r="B148" s="32"/>
      <c r="C148" s="129" t="s">
        <v>652</v>
      </c>
      <c r="D148" s="129" t="s">
        <v>166</v>
      </c>
      <c r="E148" s="130" t="s">
        <v>3477</v>
      </c>
      <c r="F148" s="131" t="s">
        <v>3478</v>
      </c>
      <c r="G148" s="132" t="s">
        <v>2420</v>
      </c>
      <c r="H148" s="133">
        <v>1</v>
      </c>
      <c r="I148" s="134"/>
      <c r="J148" s="134"/>
      <c r="K148" s="135">
        <f>ROUND(P148*H148,2)</f>
        <v>0</v>
      </c>
      <c r="L148" s="131" t="s">
        <v>394</v>
      </c>
      <c r="M148" s="32"/>
      <c r="N148" s="136" t="s">
        <v>22</v>
      </c>
      <c r="O148" s="137" t="s">
        <v>48</v>
      </c>
      <c r="P148" s="138">
        <f>I148+J148</f>
        <v>0</v>
      </c>
      <c r="Q148" s="138">
        <f>ROUND(I148*H148,2)</f>
        <v>0</v>
      </c>
      <c r="R148" s="138">
        <f>ROUND(J148*H148,2)</f>
        <v>0</v>
      </c>
      <c r="T148" s="139">
        <f>S148*H148</f>
        <v>0</v>
      </c>
      <c r="U148" s="139">
        <v>0</v>
      </c>
      <c r="V148" s="139">
        <f>U148*H148</f>
        <v>0</v>
      </c>
      <c r="W148" s="139">
        <v>0</v>
      </c>
      <c r="X148" s="140">
        <f>W148*H148</f>
        <v>0</v>
      </c>
      <c r="AR148" s="141" t="s">
        <v>189</v>
      </c>
      <c r="AT148" s="141" t="s">
        <v>166</v>
      </c>
      <c r="AU148" s="141" t="s">
        <v>171</v>
      </c>
      <c r="AY148" s="17" t="s">
        <v>163</v>
      </c>
      <c r="BE148" s="142">
        <f>IF(O148="základní",K148,0)</f>
        <v>0</v>
      </c>
      <c r="BF148" s="142">
        <f>IF(O148="snížená",K148,0)</f>
        <v>0</v>
      </c>
      <c r="BG148" s="142">
        <f>IF(O148="zákl. přenesená",K148,0)</f>
        <v>0</v>
      </c>
      <c r="BH148" s="142">
        <f>IF(O148="sníž. přenesená",K148,0)</f>
        <v>0</v>
      </c>
      <c r="BI148" s="142">
        <f>IF(O148="nulová",K148,0)</f>
        <v>0</v>
      </c>
      <c r="BJ148" s="17" t="s">
        <v>171</v>
      </c>
      <c r="BK148" s="142">
        <f>ROUND(P148*H148,2)</f>
        <v>0</v>
      </c>
      <c r="BL148" s="17" t="s">
        <v>189</v>
      </c>
      <c r="BM148" s="141" t="s">
        <v>681</v>
      </c>
    </row>
    <row r="149" spans="2:47" s="1" customFormat="1" ht="19.5">
      <c r="B149" s="32"/>
      <c r="D149" s="151" t="s">
        <v>819</v>
      </c>
      <c r="F149" s="191" t="s">
        <v>3436</v>
      </c>
      <c r="I149" s="145"/>
      <c r="J149" s="145"/>
      <c r="M149" s="32"/>
      <c r="N149" s="146"/>
      <c r="X149" s="53"/>
      <c r="AT149" s="17" t="s">
        <v>819</v>
      </c>
      <c r="AU149" s="17" t="s">
        <v>171</v>
      </c>
    </row>
    <row r="150" spans="2:65" s="1" customFormat="1" ht="24.2" customHeight="1">
      <c r="B150" s="32"/>
      <c r="C150" s="181" t="s">
        <v>664</v>
      </c>
      <c r="D150" s="181" t="s">
        <v>770</v>
      </c>
      <c r="E150" s="182" t="s">
        <v>3479</v>
      </c>
      <c r="F150" s="183" t="s">
        <v>3480</v>
      </c>
      <c r="G150" s="184" t="s">
        <v>2420</v>
      </c>
      <c r="H150" s="185">
        <v>1</v>
      </c>
      <c r="I150" s="186"/>
      <c r="J150" s="187"/>
      <c r="K150" s="188">
        <f>ROUND(P150*H150,2)</f>
        <v>0</v>
      </c>
      <c r="L150" s="183" t="s">
        <v>394</v>
      </c>
      <c r="M150" s="189"/>
      <c r="N150" s="190" t="s">
        <v>22</v>
      </c>
      <c r="O150" s="137" t="s">
        <v>48</v>
      </c>
      <c r="P150" s="138">
        <f>I150+J150</f>
        <v>0</v>
      </c>
      <c r="Q150" s="138">
        <f>ROUND(I150*H150,2)</f>
        <v>0</v>
      </c>
      <c r="R150" s="138">
        <f>ROUND(J150*H150,2)</f>
        <v>0</v>
      </c>
      <c r="T150" s="139">
        <f>S150*H150</f>
        <v>0</v>
      </c>
      <c r="U150" s="139">
        <v>0</v>
      </c>
      <c r="V150" s="139">
        <f>U150*H150</f>
        <v>0</v>
      </c>
      <c r="W150" s="139">
        <v>0</v>
      </c>
      <c r="X150" s="140">
        <f>W150*H150</f>
        <v>0</v>
      </c>
      <c r="AR150" s="141" t="s">
        <v>257</v>
      </c>
      <c r="AT150" s="141" t="s">
        <v>770</v>
      </c>
      <c r="AU150" s="141" t="s">
        <v>171</v>
      </c>
      <c r="AY150" s="17" t="s">
        <v>163</v>
      </c>
      <c r="BE150" s="142">
        <f>IF(O150="základní",K150,0)</f>
        <v>0</v>
      </c>
      <c r="BF150" s="142">
        <f>IF(O150="snížená",K150,0)</f>
        <v>0</v>
      </c>
      <c r="BG150" s="142">
        <f>IF(O150="zákl. přenesená",K150,0)</f>
        <v>0</v>
      </c>
      <c r="BH150" s="142">
        <f>IF(O150="sníž. přenesená",K150,0)</f>
        <v>0</v>
      </c>
      <c r="BI150" s="142">
        <f>IF(O150="nulová",K150,0)</f>
        <v>0</v>
      </c>
      <c r="BJ150" s="17" t="s">
        <v>171</v>
      </c>
      <c r="BK150" s="142">
        <f>ROUND(P150*H150,2)</f>
        <v>0</v>
      </c>
      <c r="BL150" s="17" t="s">
        <v>189</v>
      </c>
      <c r="BM150" s="141" t="s">
        <v>1170</v>
      </c>
    </row>
    <row r="151" spans="2:47" s="1" customFormat="1" ht="19.5">
      <c r="B151" s="32"/>
      <c r="D151" s="151" t="s">
        <v>819</v>
      </c>
      <c r="F151" s="191" t="s">
        <v>3436</v>
      </c>
      <c r="I151" s="145"/>
      <c r="J151" s="145"/>
      <c r="M151" s="32"/>
      <c r="N151" s="146"/>
      <c r="X151" s="53"/>
      <c r="AT151" s="17" t="s">
        <v>819</v>
      </c>
      <c r="AU151" s="17" t="s">
        <v>171</v>
      </c>
    </row>
    <row r="152" spans="2:65" s="1" customFormat="1" ht="33" customHeight="1">
      <c r="B152" s="32"/>
      <c r="C152" s="181" t="s">
        <v>1154</v>
      </c>
      <c r="D152" s="181" t="s">
        <v>770</v>
      </c>
      <c r="E152" s="182" t="s">
        <v>3481</v>
      </c>
      <c r="F152" s="183" t="s">
        <v>3482</v>
      </c>
      <c r="G152" s="184" t="s">
        <v>2420</v>
      </c>
      <c r="H152" s="185">
        <v>1</v>
      </c>
      <c r="I152" s="186"/>
      <c r="J152" s="187"/>
      <c r="K152" s="188">
        <f>ROUND(P152*H152,2)</f>
        <v>0</v>
      </c>
      <c r="L152" s="183" t="s">
        <v>394</v>
      </c>
      <c r="M152" s="189"/>
      <c r="N152" s="190" t="s">
        <v>22</v>
      </c>
      <c r="O152" s="137" t="s">
        <v>48</v>
      </c>
      <c r="P152" s="138">
        <f>I152+J152</f>
        <v>0</v>
      </c>
      <c r="Q152" s="138">
        <f>ROUND(I152*H152,2)</f>
        <v>0</v>
      </c>
      <c r="R152" s="138">
        <f>ROUND(J152*H152,2)</f>
        <v>0</v>
      </c>
      <c r="T152" s="139">
        <f>S152*H152</f>
        <v>0</v>
      </c>
      <c r="U152" s="139">
        <v>0</v>
      </c>
      <c r="V152" s="139">
        <f>U152*H152</f>
        <v>0</v>
      </c>
      <c r="W152" s="139">
        <v>0</v>
      </c>
      <c r="X152" s="140">
        <f>W152*H152</f>
        <v>0</v>
      </c>
      <c r="AR152" s="141" t="s">
        <v>257</v>
      </c>
      <c r="AT152" s="141" t="s">
        <v>770</v>
      </c>
      <c r="AU152" s="141" t="s">
        <v>171</v>
      </c>
      <c r="AY152" s="17" t="s">
        <v>163</v>
      </c>
      <c r="BE152" s="142">
        <f>IF(O152="základní",K152,0)</f>
        <v>0</v>
      </c>
      <c r="BF152" s="142">
        <f>IF(O152="snížená",K152,0)</f>
        <v>0</v>
      </c>
      <c r="BG152" s="142">
        <f>IF(O152="zákl. přenesená",K152,0)</f>
        <v>0</v>
      </c>
      <c r="BH152" s="142">
        <f>IF(O152="sníž. přenesená",K152,0)</f>
        <v>0</v>
      </c>
      <c r="BI152" s="142">
        <f>IF(O152="nulová",K152,0)</f>
        <v>0</v>
      </c>
      <c r="BJ152" s="17" t="s">
        <v>171</v>
      </c>
      <c r="BK152" s="142">
        <f>ROUND(P152*H152,2)</f>
        <v>0</v>
      </c>
      <c r="BL152" s="17" t="s">
        <v>189</v>
      </c>
      <c r="BM152" s="141" t="s">
        <v>1197</v>
      </c>
    </row>
    <row r="153" spans="2:47" s="1" customFormat="1" ht="19.5">
      <c r="B153" s="32"/>
      <c r="D153" s="151" t="s">
        <v>819</v>
      </c>
      <c r="F153" s="191" t="s">
        <v>3436</v>
      </c>
      <c r="I153" s="145"/>
      <c r="J153" s="145"/>
      <c r="M153" s="32"/>
      <c r="N153" s="146"/>
      <c r="X153" s="53"/>
      <c r="AT153" s="17" t="s">
        <v>819</v>
      </c>
      <c r="AU153" s="17" t="s">
        <v>171</v>
      </c>
    </row>
    <row r="154" spans="2:65" s="1" customFormat="1" ht="24.2" customHeight="1">
      <c r="B154" s="32"/>
      <c r="C154" s="181" t="s">
        <v>338</v>
      </c>
      <c r="D154" s="181" t="s">
        <v>770</v>
      </c>
      <c r="E154" s="182" t="s">
        <v>3483</v>
      </c>
      <c r="F154" s="183" t="s">
        <v>3484</v>
      </c>
      <c r="G154" s="184" t="s">
        <v>2420</v>
      </c>
      <c r="H154" s="185">
        <v>2</v>
      </c>
      <c r="I154" s="186"/>
      <c r="J154" s="187"/>
      <c r="K154" s="188">
        <f>ROUND(P154*H154,2)</f>
        <v>0</v>
      </c>
      <c r="L154" s="183" t="s">
        <v>394</v>
      </c>
      <c r="M154" s="189"/>
      <c r="N154" s="190" t="s">
        <v>22</v>
      </c>
      <c r="O154" s="137" t="s">
        <v>48</v>
      </c>
      <c r="P154" s="138">
        <f>I154+J154</f>
        <v>0</v>
      </c>
      <c r="Q154" s="138">
        <f>ROUND(I154*H154,2)</f>
        <v>0</v>
      </c>
      <c r="R154" s="138">
        <f>ROUND(J154*H154,2)</f>
        <v>0</v>
      </c>
      <c r="T154" s="139">
        <f>S154*H154</f>
        <v>0</v>
      </c>
      <c r="U154" s="139">
        <v>0</v>
      </c>
      <c r="V154" s="139">
        <f>U154*H154</f>
        <v>0</v>
      </c>
      <c r="W154" s="139">
        <v>0</v>
      </c>
      <c r="X154" s="140">
        <f>W154*H154</f>
        <v>0</v>
      </c>
      <c r="AR154" s="141" t="s">
        <v>257</v>
      </c>
      <c r="AT154" s="141" t="s">
        <v>770</v>
      </c>
      <c r="AU154" s="141" t="s">
        <v>171</v>
      </c>
      <c r="AY154" s="17" t="s">
        <v>163</v>
      </c>
      <c r="BE154" s="142">
        <f>IF(O154="základní",K154,0)</f>
        <v>0</v>
      </c>
      <c r="BF154" s="142">
        <f>IF(O154="snížená",K154,0)</f>
        <v>0</v>
      </c>
      <c r="BG154" s="142">
        <f>IF(O154="zákl. přenesená",K154,0)</f>
        <v>0</v>
      </c>
      <c r="BH154" s="142">
        <f>IF(O154="sníž. přenesená",K154,0)</f>
        <v>0</v>
      </c>
      <c r="BI154" s="142">
        <f>IF(O154="nulová",K154,0)</f>
        <v>0</v>
      </c>
      <c r="BJ154" s="17" t="s">
        <v>171</v>
      </c>
      <c r="BK154" s="142">
        <f>ROUND(P154*H154,2)</f>
        <v>0</v>
      </c>
      <c r="BL154" s="17" t="s">
        <v>189</v>
      </c>
      <c r="BM154" s="141" t="s">
        <v>1208</v>
      </c>
    </row>
    <row r="155" spans="2:47" s="1" customFormat="1" ht="19.5">
      <c r="B155" s="32"/>
      <c r="D155" s="151" t="s">
        <v>819</v>
      </c>
      <c r="F155" s="191" t="s">
        <v>2899</v>
      </c>
      <c r="I155" s="145"/>
      <c r="J155" s="145"/>
      <c r="M155" s="32"/>
      <c r="N155" s="146"/>
      <c r="X155" s="53"/>
      <c r="AT155" s="17" t="s">
        <v>819</v>
      </c>
      <c r="AU155" s="17" t="s">
        <v>171</v>
      </c>
    </row>
    <row r="156" spans="2:65" s="1" customFormat="1" ht="16.5" customHeight="1">
      <c r="B156" s="32"/>
      <c r="C156" s="181" t="s">
        <v>1191</v>
      </c>
      <c r="D156" s="181" t="s">
        <v>770</v>
      </c>
      <c r="E156" s="182" t="s">
        <v>3485</v>
      </c>
      <c r="F156" s="183" t="s">
        <v>3486</v>
      </c>
      <c r="G156" s="184" t="s">
        <v>2420</v>
      </c>
      <c r="H156" s="185">
        <v>2</v>
      </c>
      <c r="I156" s="186"/>
      <c r="J156" s="187"/>
      <c r="K156" s="188">
        <f>ROUND(P156*H156,2)</f>
        <v>0</v>
      </c>
      <c r="L156" s="183" t="s">
        <v>394</v>
      </c>
      <c r="M156" s="189"/>
      <c r="N156" s="190" t="s">
        <v>22</v>
      </c>
      <c r="O156" s="137" t="s">
        <v>48</v>
      </c>
      <c r="P156" s="138">
        <f>I156+J156</f>
        <v>0</v>
      </c>
      <c r="Q156" s="138">
        <f>ROUND(I156*H156,2)</f>
        <v>0</v>
      </c>
      <c r="R156" s="138">
        <f>ROUND(J156*H156,2)</f>
        <v>0</v>
      </c>
      <c r="T156" s="139">
        <f>S156*H156</f>
        <v>0</v>
      </c>
      <c r="U156" s="139">
        <v>0</v>
      </c>
      <c r="V156" s="139">
        <f>U156*H156</f>
        <v>0</v>
      </c>
      <c r="W156" s="139">
        <v>0</v>
      </c>
      <c r="X156" s="140">
        <f>W156*H156</f>
        <v>0</v>
      </c>
      <c r="AR156" s="141" t="s">
        <v>257</v>
      </c>
      <c r="AT156" s="141" t="s">
        <v>770</v>
      </c>
      <c r="AU156" s="141" t="s">
        <v>171</v>
      </c>
      <c r="AY156" s="17" t="s">
        <v>163</v>
      </c>
      <c r="BE156" s="142">
        <f>IF(O156="základní",K156,0)</f>
        <v>0</v>
      </c>
      <c r="BF156" s="142">
        <f>IF(O156="snížená",K156,0)</f>
        <v>0</v>
      </c>
      <c r="BG156" s="142">
        <f>IF(O156="zákl. přenesená",K156,0)</f>
        <v>0</v>
      </c>
      <c r="BH156" s="142">
        <f>IF(O156="sníž. přenesená",K156,0)</f>
        <v>0</v>
      </c>
      <c r="BI156" s="142">
        <f>IF(O156="nulová",K156,0)</f>
        <v>0</v>
      </c>
      <c r="BJ156" s="17" t="s">
        <v>171</v>
      </c>
      <c r="BK156" s="142">
        <f>ROUND(P156*H156,2)</f>
        <v>0</v>
      </c>
      <c r="BL156" s="17" t="s">
        <v>189</v>
      </c>
      <c r="BM156" s="141" t="s">
        <v>1220</v>
      </c>
    </row>
    <row r="157" spans="2:47" s="1" customFormat="1" ht="19.5">
      <c r="B157" s="32"/>
      <c r="D157" s="151" t="s">
        <v>819</v>
      </c>
      <c r="F157" s="191" t="s">
        <v>2899</v>
      </c>
      <c r="I157" s="145"/>
      <c r="J157" s="145"/>
      <c r="M157" s="32"/>
      <c r="N157" s="146"/>
      <c r="X157" s="53"/>
      <c r="AT157" s="17" t="s">
        <v>819</v>
      </c>
      <c r="AU157" s="17" t="s">
        <v>171</v>
      </c>
    </row>
    <row r="158" spans="2:65" s="1" customFormat="1" ht="21.75" customHeight="1">
      <c r="B158" s="32"/>
      <c r="C158" s="181" t="s">
        <v>1202</v>
      </c>
      <c r="D158" s="181" t="s">
        <v>770</v>
      </c>
      <c r="E158" s="182" t="s">
        <v>3487</v>
      </c>
      <c r="F158" s="183" t="s">
        <v>3488</v>
      </c>
      <c r="G158" s="184" t="s">
        <v>178</v>
      </c>
      <c r="H158" s="185">
        <v>2</v>
      </c>
      <c r="I158" s="186"/>
      <c r="J158" s="187"/>
      <c r="K158" s="188">
        <f>ROUND(P158*H158,2)</f>
        <v>0</v>
      </c>
      <c r="L158" s="183" t="s">
        <v>394</v>
      </c>
      <c r="M158" s="189"/>
      <c r="N158" s="190" t="s">
        <v>22</v>
      </c>
      <c r="O158" s="137" t="s">
        <v>48</v>
      </c>
      <c r="P158" s="138">
        <f>I158+J158</f>
        <v>0</v>
      </c>
      <c r="Q158" s="138">
        <f>ROUND(I158*H158,2)</f>
        <v>0</v>
      </c>
      <c r="R158" s="138">
        <f>ROUND(J158*H158,2)</f>
        <v>0</v>
      </c>
      <c r="T158" s="139">
        <f>S158*H158</f>
        <v>0</v>
      </c>
      <c r="U158" s="139">
        <v>0</v>
      </c>
      <c r="V158" s="139">
        <f>U158*H158</f>
        <v>0</v>
      </c>
      <c r="W158" s="139">
        <v>0</v>
      </c>
      <c r="X158" s="140">
        <f>W158*H158</f>
        <v>0</v>
      </c>
      <c r="AR158" s="141" t="s">
        <v>257</v>
      </c>
      <c r="AT158" s="141" t="s">
        <v>770</v>
      </c>
      <c r="AU158" s="141" t="s">
        <v>171</v>
      </c>
      <c r="AY158" s="17" t="s">
        <v>163</v>
      </c>
      <c r="BE158" s="142">
        <f>IF(O158="základní",K158,0)</f>
        <v>0</v>
      </c>
      <c r="BF158" s="142">
        <f>IF(O158="snížená",K158,0)</f>
        <v>0</v>
      </c>
      <c r="BG158" s="142">
        <f>IF(O158="zákl. přenesená",K158,0)</f>
        <v>0</v>
      </c>
      <c r="BH158" s="142">
        <f>IF(O158="sníž. přenesená",K158,0)</f>
        <v>0</v>
      </c>
      <c r="BI158" s="142">
        <f>IF(O158="nulová",K158,0)</f>
        <v>0</v>
      </c>
      <c r="BJ158" s="17" t="s">
        <v>171</v>
      </c>
      <c r="BK158" s="142">
        <f>ROUND(P158*H158,2)</f>
        <v>0</v>
      </c>
      <c r="BL158" s="17" t="s">
        <v>189</v>
      </c>
      <c r="BM158" s="141" t="s">
        <v>1233</v>
      </c>
    </row>
    <row r="159" spans="2:47" s="1" customFormat="1" ht="19.5">
      <c r="B159" s="32"/>
      <c r="D159" s="151" t="s">
        <v>819</v>
      </c>
      <c r="F159" s="191" t="s">
        <v>2899</v>
      </c>
      <c r="I159" s="145"/>
      <c r="J159" s="145"/>
      <c r="M159" s="32"/>
      <c r="N159" s="146"/>
      <c r="X159" s="53"/>
      <c r="AT159" s="17" t="s">
        <v>819</v>
      </c>
      <c r="AU159" s="17" t="s">
        <v>171</v>
      </c>
    </row>
    <row r="160" spans="2:65" s="1" customFormat="1" ht="24.2" customHeight="1">
      <c r="B160" s="32"/>
      <c r="C160" s="181" t="s">
        <v>1214</v>
      </c>
      <c r="D160" s="181" t="s">
        <v>770</v>
      </c>
      <c r="E160" s="182" t="s">
        <v>3489</v>
      </c>
      <c r="F160" s="183" t="s">
        <v>3490</v>
      </c>
      <c r="G160" s="184" t="s">
        <v>2420</v>
      </c>
      <c r="H160" s="185">
        <v>4</v>
      </c>
      <c r="I160" s="186"/>
      <c r="J160" s="187"/>
      <c r="K160" s="188">
        <f>ROUND(P160*H160,2)</f>
        <v>0</v>
      </c>
      <c r="L160" s="183" t="s">
        <v>394</v>
      </c>
      <c r="M160" s="189"/>
      <c r="N160" s="190" t="s">
        <v>22</v>
      </c>
      <c r="O160" s="137" t="s">
        <v>48</v>
      </c>
      <c r="P160" s="138">
        <f>I160+J160</f>
        <v>0</v>
      </c>
      <c r="Q160" s="138">
        <f>ROUND(I160*H160,2)</f>
        <v>0</v>
      </c>
      <c r="R160" s="138">
        <f>ROUND(J160*H160,2)</f>
        <v>0</v>
      </c>
      <c r="T160" s="139">
        <f>S160*H160</f>
        <v>0</v>
      </c>
      <c r="U160" s="139">
        <v>0</v>
      </c>
      <c r="V160" s="139">
        <f>U160*H160</f>
        <v>0</v>
      </c>
      <c r="W160" s="139">
        <v>0</v>
      </c>
      <c r="X160" s="140">
        <f>W160*H160</f>
        <v>0</v>
      </c>
      <c r="AR160" s="141" t="s">
        <v>257</v>
      </c>
      <c r="AT160" s="141" t="s">
        <v>770</v>
      </c>
      <c r="AU160" s="141" t="s">
        <v>171</v>
      </c>
      <c r="AY160" s="17" t="s">
        <v>163</v>
      </c>
      <c r="BE160" s="142">
        <f>IF(O160="základní",K160,0)</f>
        <v>0</v>
      </c>
      <c r="BF160" s="142">
        <f>IF(O160="snížená",K160,0)</f>
        <v>0</v>
      </c>
      <c r="BG160" s="142">
        <f>IF(O160="zákl. přenesená",K160,0)</f>
        <v>0</v>
      </c>
      <c r="BH160" s="142">
        <f>IF(O160="sníž. přenesená",K160,0)</f>
        <v>0</v>
      </c>
      <c r="BI160" s="142">
        <f>IF(O160="nulová",K160,0)</f>
        <v>0</v>
      </c>
      <c r="BJ160" s="17" t="s">
        <v>171</v>
      </c>
      <c r="BK160" s="142">
        <f>ROUND(P160*H160,2)</f>
        <v>0</v>
      </c>
      <c r="BL160" s="17" t="s">
        <v>189</v>
      </c>
      <c r="BM160" s="141" t="s">
        <v>1254</v>
      </c>
    </row>
    <row r="161" spans="2:47" s="1" customFormat="1" ht="19.5">
      <c r="B161" s="32"/>
      <c r="D161" s="151" t="s">
        <v>819</v>
      </c>
      <c r="F161" s="191" t="s">
        <v>3491</v>
      </c>
      <c r="I161" s="145"/>
      <c r="J161" s="145"/>
      <c r="M161" s="32"/>
      <c r="N161" s="146"/>
      <c r="X161" s="53"/>
      <c r="AT161" s="17" t="s">
        <v>819</v>
      </c>
      <c r="AU161" s="17" t="s">
        <v>171</v>
      </c>
    </row>
    <row r="162" spans="2:65" s="1" customFormat="1" ht="16.5" customHeight="1">
      <c r="B162" s="32"/>
      <c r="C162" s="181" t="s">
        <v>1228</v>
      </c>
      <c r="D162" s="181" t="s">
        <v>770</v>
      </c>
      <c r="E162" s="182" t="s">
        <v>3492</v>
      </c>
      <c r="F162" s="183" t="s">
        <v>3493</v>
      </c>
      <c r="G162" s="184" t="s">
        <v>178</v>
      </c>
      <c r="H162" s="185">
        <v>6</v>
      </c>
      <c r="I162" s="186"/>
      <c r="J162" s="187"/>
      <c r="K162" s="188">
        <f>ROUND(P162*H162,2)</f>
        <v>0</v>
      </c>
      <c r="L162" s="183" t="s">
        <v>394</v>
      </c>
      <c r="M162" s="189"/>
      <c r="N162" s="190" t="s">
        <v>22</v>
      </c>
      <c r="O162" s="137" t="s">
        <v>48</v>
      </c>
      <c r="P162" s="138">
        <f>I162+J162</f>
        <v>0</v>
      </c>
      <c r="Q162" s="138">
        <f>ROUND(I162*H162,2)</f>
        <v>0</v>
      </c>
      <c r="R162" s="138">
        <f>ROUND(J162*H162,2)</f>
        <v>0</v>
      </c>
      <c r="T162" s="139">
        <f>S162*H162</f>
        <v>0</v>
      </c>
      <c r="U162" s="139">
        <v>0</v>
      </c>
      <c r="V162" s="139">
        <f>U162*H162</f>
        <v>0</v>
      </c>
      <c r="W162" s="139">
        <v>0</v>
      </c>
      <c r="X162" s="140">
        <f>W162*H162</f>
        <v>0</v>
      </c>
      <c r="AR162" s="141" t="s">
        <v>257</v>
      </c>
      <c r="AT162" s="141" t="s">
        <v>770</v>
      </c>
      <c r="AU162" s="141" t="s">
        <v>171</v>
      </c>
      <c r="AY162" s="17" t="s">
        <v>163</v>
      </c>
      <c r="BE162" s="142">
        <f>IF(O162="základní",K162,0)</f>
        <v>0</v>
      </c>
      <c r="BF162" s="142">
        <f>IF(O162="snížená",K162,0)</f>
        <v>0</v>
      </c>
      <c r="BG162" s="142">
        <f>IF(O162="zákl. přenesená",K162,0)</f>
        <v>0</v>
      </c>
      <c r="BH162" s="142">
        <f>IF(O162="sníž. přenesená",K162,0)</f>
        <v>0</v>
      </c>
      <c r="BI162" s="142">
        <f>IF(O162="nulová",K162,0)</f>
        <v>0</v>
      </c>
      <c r="BJ162" s="17" t="s">
        <v>171</v>
      </c>
      <c r="BK162" s="142">
        <f>ROUND(P162*H162,2)</f>
        <v>0</v>
      </c>
      <c r="BL162" s="17" t="s">
        <v>189</v>
      </c>
      <c r="BM162" s="141" t="s">
        <v>1267</v>
      </c>
    </row>
    <row r="163" spans="2:47" s="1" customFormat="1" ht="19.5">
      <c r="B163" s="32"/>
      <c r="D163" s="151" t="s">
        <v>819</v>
      </c>
      <c r="F163" s="191" t="s">
        <v>3494</v>
      </c>
      <c r="I163" s="145"/>
      <c r="J163" s="145"/>
      <c r="M163" s="32"/>
      <c r="N163" s="146"/>
      <c r="X163" s="53"/>
      <c r="AT163" s="17" t="s">
        <v>819</v>
      </c>
      <c r="AU163" s="17" t="s">
        <v>171</v>
      </c>
    </row>
    <row r="164" spans="2:65" s="1" customFormat="1" ht="16.5" customHeight="1">
      <c r="B164" s="32"/>
      <c r="C164" s="181" t="s">
        <v>1248</v>
      </c>
      <c r="D164" s="181" t="s">
        <v>770</v>
      </c>
      <c r="E164" s="182" t="s">
        <v>3495</v>
      </c>
      <c r="F164" s="183" t="s">
        <v>3496</v>
      </c>
      <c r="G164" s="184" t="s">
        <v>178</v>
      </c>
      <c r="H164" s="185">
        <v>6</v>
      </c>
      <c r="I164" s="186"/>
      <c r="J164" s="187"/>
      <c r="K164" s="188">
        <f>ROUND(P164*H164,2)</f>
        <v>0</v>
      </c>
      <c r="L164" s="183" t="s">
        <v>394</v>
      </c>
      <c r="M164" s="189"/>
      <c r="N164" s="190" t="s">
        <v>22</v>
      </c>
      <c r="O164" s="137" t="s">
        <v>48</v>
      </c>
      <c r="P164" s="138">
        <f>I164+J164</f>
        <v>0</v>
      </c>
      <c r="Q164" s="138">
        <f>ROUND(I164*H164,2)</f>
        <v>0</v>
      </c>
      <c r="R164" s="138">
        <f>ROUND(J164*H164,2)</f>
        <v>0</v>
      </c>
      <c r="T164" s="139">
        <f>S164*H164</f>
        <v>0</v>
      </c>
      <c r="U164" s="139">
        <v>0</v>
      </c>
      <c r="V164" s="139">
        <f>U164*H164</f>
        <v>0</v>
      </c>
      <c r="W164" s="139">
        <v>0</v>
      </c>
      <c r="X164" s="140">
        <f>W164*H164</f>
        <v>0</v>
      </c>
      <c r="AR164" s="141" t="s">
        <v>257</v>
      </c>
      <c r="AT164" s="141" t="s">
        <v>770</v>
      </c>
      <c r="AU164" s="141" t="s">
        <v>171</v>
      </c>
      <c r="AY164" s="17" t="s">
        <v>163</v>
      </c>
      <c r="BE164" s="142">
        <f>IF(O164="základní",K164,0)</f>
        <v>0</v>
      </c>
      <c r="BF164" s="142">
        <f>IF(O164="snížená",K164,0)</f>
        <v>0</v>
      </c>
      <c r="BG164" s="142">
        <f>IF(O164="zákl. přenesená",K164,0)</f>
        <v>0</v>
      </c>
      <c r="BH164" s="142">
        <f>IF(O164="sníž. přenesená",K164,0)</f>
        <v>0</v>
      </c>
      <c r="BI164" s="142">
        <f>IF(O164="nulová",K164,0)</f>
        <v>0</v>
      </c>
      <c r="BJ164" s="17" t="s">
        <v>171</v>
      </c>
      <c r="BK164" s="142">
        <f>ROUND(P164*H164,2)</f>
        <v>0</v>
      </c>
      <c r="BL164" s="17" t="s">
        <v>189</v>
      </c>
      <c r="BM164" s="141" t="s">
        <v>1289</v>
      </c>
    </row>
    <row r="165" spans="2:47" s="1" customFormat="1" ht="19.5">
      <c r="B165" s="32"/>
      <c r="D165" s="151" t="s">
        <v>819</v>
      </c>
      <c r="F165" s="191" t="s">
        <v>3494</v>
      </c>
      <c r="I165" s="145"/>
      <c r="J165" s="145"/>
      <c r="M165" s="32"/>
      <c r="N165" s="146"/>
      <c r="X165" s="53"/>
      <c r="AT165" s="17" t="s">
        <v>819</v>
      </c>
      <c r="AU165" s="17" t="s">
        <v>171</v>
      </c>
    </row>
    <row r="166" spans="2:65" s="1" customFormat="1" ht="37.9" customHeight="1">
      <c r="B166" s="32"/>
      <c r="C166" s="181" t="s">
        <v>1260</v>
      </c>
      <c r="D166" s="181" t="s">
        <v>770</v>
      </c>
      <c r="E166" s="182" t="s">
        <v>3497</v>
      </c>
      <c r="F166" s="183" t="s">
        <v>3498</v>
      </c>
      <c r="G166" s="184" t="s">
        <v>178</v>
      </c>
      <c r="H166" s="185">
        <v>4</v>
      </c>
      <c r="I166" s="186"/>
      <c r="J166" s="187"/>
      <c r="K166" s="188">
        <f>ROUND(P166*H166,2)</f>
        <v>0</v>
      </c>
      <c r="L166" s="183" t="s">
        <v>394</v>
      </c>
      <c r="M166" s="189"/>
      <c r="N166" s="190" t="s">
        <v>22</v>
      </c>
      <c r="O166" s="137" t="s">
        <v>48</v>
      </c>
      <c r="P166" s="138">
        <f>I166+J166</f>
        <v>0</v>
      </c>
      <c r="Q166" s="138">
        <f>ROUND(I166*H166,2)</f>
        <v>0</v>
      </c>
      <c r="R166" s="138">
        <f>ROUND(J166*H166,2)</f>
        <v>0</v>
      </c>
      <c r="T166" s="139">
        <f>S166*H166</f>
        <v>0</v>
      </c>
      <c r="U166" s="139">
        <v>0</v>
      </c>
      <c r="V166" s="139">
        <f>U166*H166</f>
        <v>0</v>
      </c>
      <c r="W166" s="139">
        <v>0</v>
      </c>
      <c r="X166" s="140">
        <f>W166*H166</f>
        <v>0</v>
      </c>
      <c r="AR166" s="141" t="s">
        <v>257</v>
      </c>
      <c r="AT166" s="141" t="s">
        <v>770</v>
      </c>
      <c r="AU166" s="141" t="s">
        <v>171</v>
      </c>
      <c r="AY166" s="17" t="s">
        <v>163</v>
      </c>
      <c r="BE166" s="142">
        <f>IF(O166="základní",K166,0)</f>
        <v>0</v>
      </c>
      <c r="BF166" s="142">
        <f>IF(O166="snížená",K166,0)</f>
        <v>0</v>
      </c>
      <c r="BG166" s="142">
        <f>IF(O166="zákl. přenesená",K166,0)</f>
        <v>0</v>
      </c>
      <c r="BH166" s="142">
        <f>IF(O166="sníž. přenesená",K166,0)</f>
        <v>0</v>
      </c>
      <c r="BI166" s="142">
        <f>IF(O166="nulová",K166,0)</f>
        <v>0</v>
      </c>
      <c r="BJ166" s="17" t="s">
        <v>171</v>
      </c>
      <c r="BK166" s="142">
        <f>ROUND(P166*H166,2)</f>
        <v>0</v>
      </c>
      <c r="BL166" s="17" t="s">
        <v>189</v>
      </c>
      <c r="BM166" s="141" t="s">
        <v>1305</v>
      </c>
    </row>
    <row r="167" spans="2:47" s="1" customFormat="1" ht="19.5">
      <c r="B167" s="32"/>
      <c r="D167" s="151" t="s">
        <v>819</v>
      </c>
      <c r="F167" s="191" t="s">
        <v>3469</v>
      </c>
      <c r="I167" s="145"/>
      <c r="J167" s="145"/>
      <c r="M167" s="32"/>
      <c r="N167" s="146"/>
      <c r="X167" s="53"/>
      <c r="AT167" s="17" t="s">
        <v>819</v>
      </c>
      <c r="AU167" s="17" t="s">
        <v>171</v>
      </c>
    </row>
    <row r="168" spans="2:65" s="1" customFormat="1" ht="24.2" customHeight="1">
      <c r="B168" s="32"/>
      <c r="C168" s="129" t="s">
        <v>1276</v>
      </c>
      <c r="D168" s="129" t="s">
        <v>166</v>
      </c>
      <c r="E168" s="130" t="s">
        <v>3499</v>
      </c>
      <c r="F168" s="131" t="s">
        <v>3500</v>
      </c>
      <c r="G168" s="132" t="s">
        <v>1816</v>
      </c>
      <c r="H168" s="192"/>
      <c r="I168" s="134"/>
      <c r="J168" s="134"/>
      <c r="K168" s="135">
        <f>ROUND(P168*H168,2)</f>
        <v>0</v>
      </c>
      <c r="L168" s="131" t="s">
        <v>394</v>
      </c>
      <c r="M168" s="32"/>
      <c r="N168" s="193" t="s">
        <v>22</v>
      </c>
      <c r="O168" s="194" t="s">
        <v>48</v>
      </c>
      <c r="P168" s="195">
        <f>I168+J168</f>
        <v>0</v>
      </c>
      <c r="Q168" s="195">
        <f>ROUND(I168*H168,2)</f>
        <v>0</v>
      </c>
      <c r="R168" s="195">
        <f>ROUND(J168*H168,2)</f>
        <v>0</v>
      </c>
      <c r="S168" s="148"/>
      <c r="T168" s="196">
        <f>S168*H168</f>
        <v>0</v>
      </c>
      <c r="U168" s="196">
        <v>0</v>
      </c>
      <c r="V168" s="196">
        <f>U168*H168</f>
        <v>0</v>
      </c>
      <c r="W168" s="196">
        <v>0</v>
      </c>
      <c r="X168" s="197">
        <f>W168*H168</f>
        <v>0</v>
      </c>
      <c r="AR168" s="141" t="s">
        <v>189</v>
      </c>
      <c r="AT168" s="141" t="s">
        <v>166</v>
      </c>
      <c r="AU168" s="141" t="s">
        <v>171</v>
      </c>
      <c r="AY168" s="17" t="s">
        <v>163</v>
      </c>
      <c r="BE168" s="142">
        <f>IF(O168="základní",K168,0)</f>
        <v>0</v>
      </c>
      <c r="BF168" s="142">
        <f>IF(O168="snížená",K168,0)</f>
        <v>0</v>
      </c>
      <c r="BG168" s="142">
        <f>IF(O168="zákl. přenesená",K168,0)</f>
        <v>0</v>
      </c>
      <c r="BH168" s="142">
        <f>IF(O168="sníž. přenesená",K168,0)</f>
        <v>0</v>
      </c>
      <c r="BI168" s="142">
        <f>IF(O168="nulová",K168,0)</f>
        <v>0</v>
      </c>
      <c r="BJ168" s="17" t="s">
        <v>171</v>
      </c>
      <c r="BK168" s="142">
        <f>ROUND(P168*H168,2)</f>
        <v>0</v>
      </c>
      <c r="BL168" s="17" t="s">
        <v>189</v>
      </c>
      <c r="BM168" s="141" t="s">
        <v>1318</v>
      </c>
    </row>
    <row r="169" spans="2:13" s="1" customFormat="1" ht="6.95" customHeight="1"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32"/>
    </row>
  </sheetData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126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3501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2838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22</v>
      </c>
      <c r="M23" s="32"/>
    </row>
    <row r="24" spans="2:13" s="1" customFormat="1" ht="18" customHeight="1">
      <c r="B24" s="32"/>
      <c r="E24" s="25" t="s">
        <v>2838</v>
      </c>
      <c r="I24" s="27" t="s">
        <v>31</v>
      </c>
      <c r="J24" s="25" t="s">
        <v>22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ROUND(K83,2)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ROUND((SUM(BE83:BE89)),2)</f>
        <v>0</v>
      </c>
      <c r="I35" s="89">
        <v>0.21</v>
      </c>
      <c r="K35" s="87">
        <f>ROUND(((SUM(BE83:BE89))*I35),2)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ROUND((SUM(BF83:BF89)),2)</f>
        <v>0</v>
      </c>
      <c r="I36" s="89">
        <v>0.15</v>
      </c>
      <c r="K36" s="87">
        <f>ROUND(((SUM(BF83:BF89))*I36),2)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ROUND((SUM(BG83:BG89)),2)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ROUND((SUM(BH83:BH89)),2)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ROUND((SUM(BI83:BI89)),2)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2023-23-14 - ETAPA II VZDUCHOTECHNIKA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Ondřej Hyhlík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Ondřej Hyhlík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Q83</f>
        <v>0</v>
      </c>
      <c r="J61" s="63">
        <f t="shared" si="0"/>
        <v>0</v>
      </c>
      <c r="K61" s="63">
        <f>K83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K84</f>
        <v>0</v>
      </c>
      <c r="M62" s="99"/>
    </row>
    <row r="63" spans="2:13" s="9" customFormat="1" ht="19.9" customHeight="1">
      <c r="B63" s="103"/>
      <c r="D63" s="104" t="s">
        <v>3247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K85</f>
        <v>0</v>
      </c>
      <c r="M63" s="103"/>
    </row>
    <row r="64" spans="2:13" s="1" customFormat="1" ht="21.75" customHeight="1">
      <c r="B64" s="32"/>
      <c r="M64" s="32"/>
    </row>
    <row r="65" spans="2:13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32"/>
    </row>
    <row r="69" spans="2:13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32"/>
    </row>
    <row r="70" spans="2:13" s="1" customFormat="1" ht="24.95" customHeight="1">
      <c r="B70" s="32"/>
      <c r="C70" s="21" t="s">
        <v>143</v>
      </c>
      <c r="M70" s="32"/>
    </row>
    <row r="71" spans="2:13" s="1" customFormat="1" ht="6.95" customHeight="1">
      <c r="B71" s="32"/>
      <c r="M71" s="32"/>
    </row>
    <row r="72" spans="2:13" s="1" customFormat="1" ht="12" customHeight="1">
      <c r="B72" s="32"/>
      <c r="C72" s="27" t="s">
        <v>17</v>
      </c>
      <c r="M72" s="32"/>
    </row>
    <row r="73" spans="2:13" s="1" customFormat="1" ht="26.25" customHeight="1">
      <c r="B73" s="32"/>
      <c r="E73" s="236" t="str">
        <f>E7</f>
        <v>PŘÍSTAVBA VÝTAHU SE STAVEBNÍMI ÚPRAVYMI PAVILONŮ 5 A 6, UL. VÁCLAVKOVA 950, MLADÁ BOLESLAV</v>
      </c>
      <c r="F73" s="237"/>
      <c r="G73" s="237"/>
      <c r="H73" s="237"/>
      <c r="M73" s="32"/>
    </row>
    <row r="74" spans="2:13" s="1" customFormat="1" ht="12" customHeight="1">
      <c r="B74" s="32"/>
      <c r="C74" s="27" t="s">
        <v>128</v>
      </c>
      <c r="M74" s="32"/>
    </row>
    <row r="75" spans="2:13" s="1" customFormat="1" ht="16.5" customHeight="1">
      <c r="B75" s="32"/>
      <c r="E75" s="203" t="str">
        <f>E9</f>
        <v>2023-23-14 - ETAPA II VZDUCHOTECHNIKA</v>
      </c>
      <c r="F75" s="238"/>
      <c r="G75" s="238"/>
      <c r="H75" s="238"/>
      <c r="M75" s="32"/>
    </row>
    <row r="76" spans="2:13" s="1" customFormat="1" ht="6.95" customHeight="1">
      <c r="B76" s="32"/>
      <c r="M76" s="32"/>
    </row>
    <row r="77" spans="2:13" s="1" customFormat="1" ht="12" customHeight="1">
      <c r="B77" s="32"/>
      <c r="C77" s="27" t="s">
        <v>23</v>
      </c>
      <c r="F77" s="25" t="str">
        <f>F12</f>
        <v>Mladá Boleslav</v>
      </c>
      <c r="I77" s="27" t="s">
        <v>25</v>
      </c>
      <c r="J77" s="49" t="str">
        <f>IF(J12="","",J12)</f>
        <v>28. 8. 2023</v>
      </c>
      <c r="M77" s="32"/>
    </row>
    <row r="78" spans="2:13" s="1" customFormat="1" ht="6.95" customHeight="1">
      <c r="B78" s="32"/>
      <c r="M78" s="32"/>
    </row>
    <row r="79" spans="2:13" s="1" customFormat="1" ht="15.2" customHeight="1">
      <c r="B79" s="32"/>
      <c r="C79" s="27" t="s">
        <v>27</v>
      </c>
      <c r="F79" s="25" t="str">
        <f>E15</f>
        <v>CENTRUM 83, poskytovatel sociálních služeb</v>
      </c>
      <c r="I79" s="27" t="s">
        <v>34</v>
      </c>
      <c r="J79" s="30" t="str">
        <f>E21</f>
        <v>Ondřej Hyhlík</v>
      </c>
      <c r="M79" s="32"/>
    </row>
    <row r="80" spans="2:13" s="1" customFormat="1" ht="15.2" customHeight="1">
      <c r="B80" s="32"/>
      <c r="C80" s="27" t="s">
        <v>32</v>
      </c>
      <c r="F80" s="25" t="str">
        <f>IF(E18="","",E18)</f>
        <v>Vyplň údaj</v>
      </c>
      <c r="I80" s="27" t="s">
        <v>36</v>
      </c>
      <c r="J80" s="30" t="str">
        <f>E24</f>
        <v>Ondřej Hyhlík</v>
      </c>
      <c r="M80" s="32"/>
    </row>
    <row r="81" spans="2:13" s="1" customFormat="1" ht="10.35" customHeight="1">
      <c r="B81" s="32"/>
      <c r="M81" s="32"/>
    </row>
    <row r="82" spans="2:24" s="10" customFormat="1" ht="29.25" customHeight="1">
      <c r="B82" s="107"/>
      <c r="C82" s="108" t="s">
        <v>144</v>
      </c>
      <c r="D82" s="109" t="s">
        <v>61</v>
      </c>
      <c r="E82" s="109" t="s">
        <v>57</v>
      </c>
      <c r="F82" s="109" t="s">
        <v>58</v>
      </c>
      <c r="G82" s="109" t="s">
        <v>145</v>
      </c>
      <c r="H82" s="109" t="s">
        <v>146</v>
      </c>
      <c r="I82" s="109" t="s">
        <v>147</v>
      </c>
      <c r="J82" s="109" t="s">
        <v>148</v>
      </c>
      <c r="K82" s="109" t="s">
        <v>136</v>
      </c>
      <c r="L82" s="110" t="s">
        <v>149</v>
      </c>
      <c r="M82" s="107"/>
      <c r="N82" s="56" t="s">
        <v>22</v>
      </c>
      <c r="O82" s="57" t="s">
        <v>46</v>
      </c>
      <c r="P82" s="57" t="s">
        <v>150</v>
      </c>
      <c r="Q82" s="57" t="s">
        <v>151</v>
      </c>
      <c r="R82" s="57" t="s">
        <v>152</v>
      </c>
      <c r="S82" s="57" t="s">
        <v>153</v>
      </c>
      <c r="T82" s="57" t="s">
        <v>154</v>
      </c>
      <c r="U82" s="57" t="s">
        <v>155</v>
      </c>
      <c r="V82" s="57" t="s">
        <v>156</v>
      </c>
      <c r="W82" s="57" t="s">
        <v>157</v>
      </c>
      <c r="X82" s="58" t="s">
        <v>158</v>
      </c>
    </row>
    <row r="83" spans="2:63" s="1" customFormat="1" ht="22.9" customHeight="1">
      <c r="B83" s="32"/>
      <c r="C83" s="61" t="s">
        <v>159</v>
      </c>
      <c r="K83" s="111">
        <f>BK83</f>
        <v>0</v>
      </c>
      <c r="M83" s="32"/>
      <c r="N83" s="59"/>
      <c r="O83" s="50"/>
      <c r="P83" s="50"/>
      <c r="Q83" s="112">
        <f>Q84</f>
        <v>0</v>
      </c>
      <c r="R83" s="112">
        <f>R84</f>
        <v>0</v>
      </c>
      <c r="S83" s="50"/>
      <c r="T83" s="113">
        <f>T84</f>
        <v>0</v>
      </c>
      <c r="U83" s="50"/>
      <c r="V83" s="113">
        <f>V84</f>
        <v>0.028319999999999998</v>
      </c>
      <c r="W83" s="50"/>
      <c r="X83" s="114">
        <f>X84</f>
        <v>0</v>
      </c>
      <c r="AT83" s="17" t="s">
        <v>77</v>
      </c>
      <c r="AU83" s="17" t="s">
        <v>137</v>
      </c>
      <c r="BK83" s="115">
        <f>BK84</f>
        <v>0</v>
      </c>
    </row>
    <row r="84" spans="2:63" s="11" customFormat="1" ht="25.9" customHeight="1">
      <c r="B84" s="116"/>
      <c r="D84" s="117" t="s">
        <v>77</v>
      </c>
      <c r="E84" s="118" t="s">
        <v>458</v>
      </c>
      <c r="F84" s="118" t="s">
        <v>459</v>
      </c>
      <c r="I84" s="119"/>
      <c r="J84" s="119"/>
      <c r="K84" s="120">
        <f>BK84</f>
        <v>0</v>
      </c>
      <c r="M84" s="116"/>
      <c r="N84" s="121"/>
      <c r="Q84" s="122">
        <f>Q85</f>
        <v>0</v>
      </c>
      <c r="R84" s="122">
        <f>R85</f>
        <v>0</v>
      </c>
      <c r="T84" s="123">
        <f>T85</f>
        <v>0</v>
      </c>
      <c r="V84" s="123">
        <f>V85</f>
        <v>0.028319999999999998</v>
      </c>
      <c r="X84" s="124">
        <f>X85</f>
        <v>0</v>
      </c>
      <c r="AR84" s="117" t="s">
        <v>171</v>
      </c>
      <c r="AT84" s="125" t="s">
        <v>77</v>
      </c>
      <c r="AU84" s="125" t="s">
        <v>78</v>
      </c>
      <c r="AY84" s="117" t="s">
        <v>163</v>
      </c>
      <c r="BK84" s="126">
        <f>BK85</f>
        <v>0</v>
      </c>
    </row>
    <row r="85" spans="2:63" s="11" customFormat="1" ht="22.9" customHeight="1">
      <c r="B85" s="116"/>
      <c r="D85" s="117" t="s">
        <v>77</v>
      </c>
      <c r="E85" s="127" t="s">
        <v>3380</v>
      </c>
      <c r="F85" s="127" t="s">
        <v>3381</v>
      </c>
      <c r="I85" s="119"/>
      <c r="J85" s="119"/>
      <c r="K85" s="128">
        <f>BK85</f>
        <v>0</v>
      </c>
      <c r="M85" s="116"/>
      <c r="N85" s="121"/>
      <c r="Q85" s="122">
        <f>SUM(Q86:Q89)</f>
        <v>0</v>
      </c>
      <c r="R85" s="122">
        <f>SUM(R86:R89)</f>
        <v>0</v>
      </c>
      <c r="T85" s="123">
        <f>SUM(T86:T89)</f>
        <v>0</v>
      </c>
      <c r="V85" s="123">
        <f>SUM(V86:V89)</f>
        <v>0.028319999999999998</v>
      </c>
      <c r="X85" s="124">
        <f>SUM(X86:X89)</f>
        <v>0</v>
      </c>
      <c r="AR85" s="117" t="s">
        <v>171</v>
      </c>
      <c r="AT85" s="125" t="s">
        <v>77</v>
      </c>
      <c r="AU85" s="125" t="s">
        <v>85</v>
      </c>
      <c r="AY85" s="117" t="s">
        <v>163</v>
      </c>
      <c r="BK85" s="126">
        <f>SUM(BK86:BK89)</f>
        <v>0</v>
      </c>
    </row>
    <row r="86" spans="2:65" s="1" customFormat="1" ht="37.9" customHeight="1">
      <c r="B86" s="32"/>
      <c r="C86" s="129" t="s">
        <v>85</v>
      </c>
      <c r="D86" s="129" t="s">
        <v>166</v>
      </c>
      <c r="E86" s="130" t="s">
        <v>2913</v>
      </c>
      <c r="F86" s="131" t="s">
        <v>3502</v>
      </c>
      <c r="G86" s="132" t="s">
        <v>229</v>
      </c>
      <c r="H86" s="133">
        <v>8</v>
      </c>
      <c r="I86" s="134"/>
      <c r="J86" s="134"/>
      <c r="K86" s="135">
        <f>ROUND(P86*H86,2)</f>
        <v>0</v>
      </c>
      <c r="L86" s="131" t="s">
        <v>169</v>
      </c>
      <c r="M86" s="32"/>
      <c r="N86" s="136" t="s">
        <v>22</v>
      </c>
      <c r="O86" s="137" t="s">
        <v>48</v>
      </c>
      <c r="P86" s="138">
        <f>I86+J86</f>
        <v>0</v>
      </c>
      <c r="Q86" s="138">
        <f>ROUND(I86*H86,2)</f>
        <v>0</v>
      </c>
      <c r="R86" s="138">
        <f>ROUND(J86*H86,2)</f>
        <v>0</v>
      </c>
      <c r="T86" s="139">
        <f>S86*H86</f>
        <v>0</v>
      </c>
      <c r="U86" s="139">
        <v>0.00344</v>
      </c>
      <c r="V86" s="139">
        <f>U86*H86</f>
        <v>0.02752</v>
      </c>
      <c r="W86" s="139">
        <v>0</v>
      </c>
      <c r="X86" s="140">
        <f>W86*H86</f>
        <v>0</v>
      </c>
      <c r="AR86" s="141" t="s">
        <v>313</v>
      </c>
      <c r="AT86" s="141" t="s">
        <v>166</v>
      </c>
      <c r="AU86" s="141" t="s">
        <v>171</v>
      </c>
      <c r="AY86" s="17" t="s">
        <v>163</v>
      </c>
      <c r="BE86" s="142">
        <f>IF(O86="základní",K86,0)</f>
        <v>0</v>
      </c>
      <c r="BF86" s="142">
        <f>IF(O86="snížená",K86,0)</f>
        <v>0</v>
      </c>
      <c r="BG86" s="142">
        <f>IF(O86="zákl. přenesená",K86,0)</f>
        <v>0</v>
      </c>
      <c r="BH86" s="142">
        <f>IF(O86="sníž. přenesená",K86,0)</f>
        <v>0</v>
      </c>
      <c r="BI86" s="142">
        <f>IF(O86="nulová",K86,0)</f>
        <v>0</v>
      </c>
      <c r="BJ86" s="17" t="s">
        <v>171</v>
      </c>
      <c r="BK86" s="142">
        <f>ROUND(P86*H86,2)</f>
        <v>0</v>
      </c>
      <c r="BL86" s="17" t="s">
        <v>313</v>
      </c>
      <c r="BM86" s="141" t="s">
        <v>3503</v>
      </c>
    </row>
    <row r="87" spans="2:47" s="1" customFormat="1" ht="11.25">
      <c r="B87" s="32"/>
      <c r="D87" s="143" t="s">
        <v>173</v>
      </c>
      <c r="F87" s="144" t="s">
        <v>3504</v>
      </c>
      <c r="I87" s="145"/>
      <c r="J87" s="145"/>
      <c r="M87" s="32"/>
      <c r="N87" s="146"/>
      <c r="X87" s="53"/>
      <c r="AT87" s="17" t="s">
        <v>173</v>
      </c>
      <c r="AU87" s="17" t="s">
        <v>171</v>
      </c>
    </row>
    <row r="88" spans="2:65" s="1" customFormat="1" ht="24.2" customHeight="1">
      <c r="B88" s="32"/>
      <c r="C88" s="181" t="s">
        <v>171</v>
      </c>
      <c r="D88" s="181" t="s">
        <v>770</v>
      </c>
      <c r="E88" s="182" t="s">
        <v>3505</v>
      </c>
      <c r="F88" s="183" t="s">
        <v>3506</v>
      </c>
      <c r="G88" s="184" t="s">
        <v>178</v>
      </c>
      <c r="H88" s="185">
        <v>3</v>
      </c>
      <c r="I88" s="186"/>
      <c r="J88" s="187"/>
      <c r="K88" s="188">
        <f>ROUND(P88*H88,2)</f>
        <v>0</v>
      </c>
      <c r="L88" s="183" t="s">
        <v>169</v>
      </c>
      <c r="M88" s="189"/>
      <c r="N88" s="190" t="s">
        <v>22</v>
      </c>
      <c r="O88" s="137" t="s">
        <v>48</v>
      </c>
      <c r="P88" s="138">
        <f>I88+J88</f>
        <v>0</v>
      </c>
      <c r="Q88" s="138">
        <f>ROUND(I88*H88,2)</f>
        <v>0</v>
      </c>
      <c r="R88" s="138">
        <f>ROUND(J88*H88,2)</f>
        <v>0</v>
      </c>
      <c r="T88" s="139">
        <f>S88*H88</f>
        <v>0</v>
      </c>
      <c r="U88" s="139">
        <v>0.0002</v>
      </c>
      <c r="V88" s="139">
        <f>U88*H88</f>
        <v>0.0006000000000000001</v>
      </c>
      <c r="W88" s="139">
        <v>0</v>
      </c>
      <c r="X88" s="140">
        <f>W88*H88</f>
        <v>0</v>
      </c>
      <c r="AR88" s="141" t="s">
        <v>440</v>
      </c>
      <c r="AT88" s="141" t="s">
        <v>770</v>
      </c>
      <c r="AU88" s="141" t="s">
        <v>171</v>
      </c>
      <c r="AY88" s="17" t="s">
        <v>163</v>
      </c>
      <c r="BE88" s="142">
        <f>IF(O88="základní",K88,0)</f>
        <v>0</v>
      </c>
      <c r="BF88" s="142">
        <f>IF(O88="snížená",K88,0)</f>
        <v>0</v>
      </c>
      <c r="BG88" s="142">
        <f>IF(O88="zákl. přenesená",K88,0)</f>
        <v>0</v>
      </c>
      <c r="BH88" s="142">
        <f>IF(O88="sníž. přenesená",K88,0)</f>
        <v>0</v>
      </c>
      <c r="BI88" s="142">
        <f>IF(O88="nulová",K88,0)</f>
        <v>0</v>
      </c>
      <c r="BJ88" s="17" t="s">
        <v>171</v>
      </c>
      <c r="BK88" s="142">
        <f>ROUND(P88*H88,2)</f>
        <v>0</v>
      </c>
      <c r="BL88" s="17" t="s">
        <v>313</v>
      </c>
      <c r="BM88" s="141" t="s">
        <v>3507</v>
      </c>
    </row>
    <row r="89" spans="2:65" s="1" customFormat="1" ht="24.2" customHeight="1">
      <c r="B89" s="32"/>
      <c r="C89" s="181" t="s">
        <v>183</v>
      </c>
      <c r="D89" s="181" t="s">
        <v>770</v>
      </c>
      <c r="E89" s="182" t="s">
        <v>3508</v>
      </c>
      <c r="F89" s="183" t="s">
        <v>3509</v>
      </c>
      <c r="G89" s="184" t="s">
        <v>178</v>
      </c>
      <c r="H89" s="185">
        <v>1</v>
      </c>
      <c r="I89" s="186"/>
      <c r="J89" s="187"/>
      <c r="K89" s="188">
        <f>ROUND(P89*H89,2)</f>
        <v>0</v>
      </c>
      <c r="L89" s="183" t="s">
        <v>394</v>
      </c>
      <c r="M89" s="189"/>
      <c r="N89" s="198" t="s">
        <v>22</v>
      </c>
      <c r="O89" s="194" t="s">
        <v>48</v>
      </c>
      <c r="P89" s="195">
        <f>I89+J89</f>
        <v>0</v>
      </c>
      <c r="Q89" s="195">
        <f>ROUND(I89*H89,2)</f>
        <v>0</v>
      </c>
      <c r="R89" s="195">
        <f>ROUND(J89*H89,2)</f>
        <v>0</v>
      </c>
      <c r="S89" s="148"/>
      <c r="T89" s="196">
        <f>S89*H89</f>
        <v>0</v>
      </c>
      <c r="U89" s="196">
        <v>0.0002</v>
      </c>
      <c r="V89" s="196">
        <f>U89*H89</f>
        <v>0.0002</v>
      </c>
      <c r="W89" s="196">
        <v>0</v>
      </c>
      <c r="X89" s="197">
        <f>W89*H89</f>
        <v>0</v>
      </c>
      <c r="AR89" s="141" t="s">
        <v>440</v>
      </c>
      <c r="AT89" s="141" t="s">
        <v>770</v>
      </c>
      <c r="AU89" s="141" t="s">
        <v>171</v>
      </c>
      <c r="AY89" s="17" t="s">
        <v>163</v>
      </c>
      <c r="BE89" s="142">
        <f>IF(O89="základní",K89,0)</f>
        <v>0</v>
      </c>
      <c r="BF89" s="142">
        <f>IF(O89="snížená",K89,0)</f>
        <v>0</v>
      </c>
      <c r="BG89" s="142">
        <f>IF(O89="zákl. přenesená",K89,0)</f>
        <v>0</v>
      </c>
      <c r="BH89" s="142">
        <f>IF(O89="sníž. přenesená",K89,0)</f>
        <v>0</v>
      </c>
      <c r="BI89" s="142">
        <f>IF(O89="nulová",K89,0)</f>
        <v>0</v>
      </c>
      <c r="BJ89" s="17" t="s">
        <v>171</v>
      </c>
      <c r="BK89" s="142">
        <f>ROUND(P89*H89,2)</f>
        <v>0</v>
      </c>
      <c r="BL89" s="17" t="s">
        <v>313</v>
      </c>
      <c r="BM89" s="141" t="s">
        <v>3510</v>
      </c>
    </row>
    <row r="90" spans="2:13" s="1" customFormat="1" ht="6.95" customHeight="1"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32"/>
    </row>
  </sheetData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hyperlinks>
    <hyperlink ref="F87" r:id="rId1" display="https://podminky.urs.cz/item/CS_URS_2023_02/751510042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30" customHeight="1">
      <c r="B9" s="32"/>
      <c r="E9" s="203" t="s">
        <v>129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ROUND(K86,2)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ROUND((SUM(BE86:BE99)),2)</f>
        <v>0</v>
      </c>
      <c r="I35" s="89">
        <v>0.21</v>
      </c>
      <c r="K35" s="87">
        <f>ROUND(((SUM(BE86:BE99))*I35),2)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ROUND((SUM(BF86:BF99)),2)</f>
        <v>0</v>
      </c>
      <c r="I36" s="89">
        <v>0.15</v>
      </c>
      <c r="K36" s="87">
        <f>ROUND(((SUM(BF86:BF99))*I36),2)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ROUND((SUM(BG86:BG99)),2)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ROUND((SUM(BH86:BH99)),2)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ROUND((SUM(BI86:BI99)),2)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30" customHeight="1">
      <c r="B52" s="32"/>
      <c r="E52" s="203" t="str">
        <f>E9</f>
        <v>2023-23-1 - ETAPA I (dotčené dotací) VEDLEJŠÍ ROZPOČTOVÉ NÁKLADY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Q86</f>
        <v>0</v>
      </c>
      <c r="J61" s="63">
        <f t="shared" si="0"/>
        <v>0</v>
      </c>
      <c r="K61" s="63">
        <f>K86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138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K87</f>
        <v>0</v>
      </c>
      <c r="M62" s="99"/>
    </row>
    <row r="63" spans="2:13" s="9" customFormat="1" ht="19.9" customHeight="1">
      <c r="B63" s="103"/>
      <c r="D63" s="104" t="s">
        <v>139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K88</f>
        <v>0</v>
      </c>
      <c r="M63" s="103"/>
    </row>
    <row r="64" spans="2:13" s="9" customFormat="1" ht="19.9" customHeight="1">
      <c r="B64" s="103"/>
      <c r="D64" s="104" t="s">
        <v>140</v>
      </c>
      <c r="E64" s="105"/>
      <c r="F64" s="105"/>
      <c r="G64" s="105"/>
      <c r="H64" s="105"/>
      <c r="I64" s="106">
        <f>Q91</f>
        <v>0</v>
      </c>
      <c r="J64" s="106">
        <f>R91</f>
        <v>0</v>
      </c>
      <c r="K64" s="106">
        <f>K91</f>
        <v>0</v>
      </c>
      <c r="M64" s="103"/>
    </row>
    <row r="65" spans="2:13" s="9" customFormat="1" ht="19.9" customHeight="1">
      <c r="B65" s="103"/>
      <c r="D65" s="104" t="s">
        <v>141</v>
      </c>
      <c r="E65" s="105"/>
      <c r="F65" s="105"/>
      <c r="G65" s="105"/>
      <c r="H65" s="105"/>
      <c r="I65" s="106">
        <f>Q94</f>
        <v>0</v>
      </c>
      <c r="J65" s="106">
        <f>R94</f>
        <v>0</v>
      </c>
      <c r="K65" s="106">
        <f>K94</f>
        <v>0</v>
      </c>
      <c r="M65" s="103"/>
    </row>
    <row r="66" spans="2:13" s="9" customFormat="1" ht="19.9" customHeight="1">
      <c r="B66" s="103"/>
      <c r="D66" s="104" t="s">
        <v>142</v>
      </c>
      <c r="E66" s="105"/>
      <c r="F66" s="105"/>
      <c r="G66" s="105"/>
      <c r="H66" s="105"/>
      <c r="I66" s="106">
        <f>Q97</f>
        <v>0</v>
      </c>
      <c r="J66" s="106">
        <f>R97</f>
        <v>0</v>
      </c>
      <c r="K66" s="106">
        <f>K97</f>
        <v>0</v>
      </c>
      <c r="M66" s="103"/>
    </row>
    <row r="67" spans="2:13" s="1" customFormat="1" ht="21.75" customHeight="1">
      <c r="B67" s="32"/>
      <c r="M67" s="32"/>
    </row>
    <row r="68" spans="2:13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2"/>
    </row>
    <row r="72" spans="2:13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32"/>
    </row>
    <row r="73" spans="2:13" s="1" customFormat="1" ht="24.95" customHeight="1">
      <c r="B73" s="32"/>
      <c r="C73" s="21" t="s">
        <v>143</v>
      </c>
      <c r="M73" s="32"/>
    </row>
    <row r="74" spans="2:13" s="1" customFormat="1" ht="6.95" customHeight="1">
      <c r="B74" s="32"/>
      <c r="M74" s="32"/>
    </row>
    <row r="75" spans="2:13" s="1" customFormat="1" ht="12" customHeight="1">
      <c r="B75" s="32"/>
      <c r="C75" s="27" t="s">
        <v>17</v>
      </c>
      <c r="M75" s="32"/>
    </row>
    <row r="76" spans="2:13" s="1" customFormat="1" ht="26.25" customHeight="1">
      <c r="B76" s="32"/>
      <c r="E76" s="236" t="str">
        <f>E7</f>
        <v>PŘÍSTAVBA VÝTAHU SE STAVEBNÍMI ÚPRAVYMI PAVILONŮ 5 A 6, UL. VÁCLAVKOVA 950, MLADÁ BOLESLAV</v>
      </c>
      <c r="F76" s="237"/>
      <c r="G76" s="237"/>
      <c r="H76" s="237"/>
      <c r="M76" s="32"/>
    </row>
    <row r="77" spans="2:13" s="1" customFormat="1" ht="12" customHeight="1">
      <c r="B77" s="32"/>
      <c r="C77" s="27" t="s">
        <v>128</v>
      </c>
      <c r="M77" s="32"/>
    </row>
    <row r="78" spans="2:13" s="1" customFormat="1" ht="30" customHeight="1">
      <c r="B78" s="32"/>
      <c r="E78" s="203" t="str">
        <f>E9</f>
        <v>2023-23-1 - ETAPA I (dotčené dotací) VEDLEJŠÍ ROZPOČTOVÉ NÁKLADY</v>
      </c>
      <c r="F78" s="238"/>
      <c r="G78" s="238"/>
      <c r="H78" s="238"/>
      <c r="M78" s="32"/>
    </row>
    <row r="79" spans="2:13" s="1" customFormat="1" ht="6.95" customHeight="1">
      <c r="B79" s="32"/>
      <c r="M79" s="32"/>
    </row>
    <row r="80" spans="2:13" s="1" customFormat="1" ht="12" customHeight="1">
      <c r="B80" s="32"/>
      <c r="C80" s="27" t="s">
        <v>23</v>
      </c>
      <c r="F80" s="25" t="str">
        <f>F12</f>
        <v>Mladá Boleslav</v>
      </c>
      <c r="I80" s="27" t="s">
        <v>25</v>
      </c>
      <c r="J80" s="49" t="str">
        <f>IF(J12="","",J12)</f>
        <v>28. 8. 2023</v>
      </c>
      <c r="M80" s="32"/>
    </row>
    <row r="81" spans="2:13" s="1" customFormat="1" ht="6.95" customHeight="1">
      <c r="B81" s="32"/>
      <c r="M81" s="32"/>
    </row>
    <row r="82" spans="2:13" s="1" customFormat="1" ht="15.2" customHeight="1">
      <c r="B82" s="32"/>
      <c r="C82" s="27" t="s">
        <v>27</v>
      </c>
      <c r="F82" s="25" t="str">
        <f>E15</f>
        <v>CENTRUM 83, poskytovatel sociálních služeb</v>
      </c>
      <c r="I82" s="27" t="s">
        <v>34</v>
      </c>
      <c r="J82" s="30" t="str">
        <f>E21</f>
        <v>Arch.Zdeněk Kadlec</v>
      </c>
      <c r="M82" s="32"/>
    </row>
    <row r="83" spans="2:13" s="1" customFormat="1" ht="15.2" customHeight="1">
      <c r="B83" s="32"/>
      <c r="C83" s="27" t="s">
        <v>32</v>
      </c>
      <c r="F83" s="25" t="str">
        <f>IF(E18="","",E18)</f>
        <v>Vyplň údaj</v>
      </c>
      <c r="I83" s="27" t="s">
        <v>36</v>
      </c>
      <c r="J83" s="30" t="str">
        <f>E24</f>
        <v>Petr Navrátil</v>
      </c>
      <c r="M83" s="32"/>
    </row>
    <row r="84" spans="2:13" s="1" customFormat="1" ht="10.35" customHeight="1">
      <c r="B84" s="32"/>
      <c r="M84" s="32"/>
    </row>
    <row r="85" spans="2:24" s="10" customFormat="1" ht="29.25" customHeight="1">
      <c r="B85" s="107"/>
      <c r="C85" s="108" t="s">
        <v>144</v>
      </c>
      <c r="D85" s="109" t="s">
        <v>61</v>
      </c>
      <c r="E85" s="109" t="s">
        <v>57</v>
      </c>
      <c r="F85" s="109" t="s">
        <v>58</v>
      </c>
      <c r="G85" s="109" t="s">
        <v>145</v>
      </c>
      <c r="H85" s="109" t="s">
        <v>146</v>
      </c>
      <c r="I85" s="109" t="s">
        <v>147</v>
      </c>
      <c r="J85" s="109" t="s">
        <v>148</v>
      </c>
      <c r="K85" s="109" t="s">
        <v>136</v>
      </c>
      <c r="L85" s="110" t="s">
        <v>149</v>
      </c>
      <c r="M85" s="107"/>
      <c r="N85" s="56" t="s">
        <v>22</v>
      </c>
      <c r="O85" s="57" t="s">
        <v>46</v>
      </c>
      <c r="P85" s="57" t="s">
        <v>150</v>
      </c>
      <c r="Q85" s="57" t="s">
        <v>151</v>
      </c>
      <c r="R85" s="57" t="s">
        <v>152</v>
      </c>
      <c r="S85" s="57" t="s">
        <v>153</v>
      </c>
      <c r="T85" s="57" t="s">
        <v>154</v>
      </c>
      <c r="U85" s="57" t="s">
        <v>155</v>
      </c>
      <c r="V85" s="57" t="s">
        <v>156</v>
      </c>
      <c r="W85" s="57" t="s">
        <v>157</v>
      </c>
      <c r="X85" s="58" t="s">
        <v>158</v>
      </c>
    </row>
    <row r="86" spans="2:63" s="1" customFormat="1" ht="22.9" customHeight="1">
      <c r="B86" s="32"/>
      <c r="C86" s="61" t="s">
        <v>159</v>
      </c>
      <c r="K86" s="111">
        <f>BK86</f>
        <v>0</v>
      </c>
      <c r="M86" s="32"/>
      <c r="N86" s="59"/>
      <c r="O86" s="50"/>
      <c r="P86" s="50"/>
      <c r="Q86" s="112">
        <f>Q87</f>
        <v>0</v>
      </c>
      <c r="R86" s="112">
        <f>R87</f>
        <v>0</v>
      </c>
      <c r="S86" s="50"/>
      <c r="T86" s="113">
        <f>T87</f>
        <v>0</v>
      </c>
      <c r="U86" s="50"/>
      <c r="V86" s="113">
        <f>V87</f>
        <v>0</v>
      </c>
      <c r="W86" s="50"/>
      <c r="X86" s="114">
        <f>X87</f>
        <v>0</v>
      </c>
      <c r="AT86" s="17" t="s">
        <v>77</v>
      </c>
      <c r="AU86" s="17" t="s">
        <v>137</v>
      </c>
      <c r="BK86" s="115">
        <f>BK87</f>
        <v>0</v>
      </c>
    </row>
    <row r="87" spans="2:63" s="11" customFormat="1" ht="25.9" customHeight="1">
      <c r="B87" s="116"/>
      <c r="D87" s="117" t="s">
        <v>77</v>
      </c>
      <c r="E87" s="118" t="s">
        <v>160</v>
      </c>
      <c r="F87" s="118" t="s">
        <v>161</v>
      </c>
      <c r="I87" s="119"/>
      <c r="J87" s="119"/>
      <c r="K87" s="120">
        <f>BK87</f>
        <v>0</v>
      </c>
      <c r="M87" s="116"/>
      <c r="N87" s="121"/>
      <c r="Q87" s="122">
        <f>Q88+Q91+Q94+Q97</f>
        <v>0</v>
      </c>
      <c r="R87" s="122">
        <f>R88+R91+R94+R97</f>
        <v>0</v>
      </c>
      <c r="T87" s="123">
        <f>T88+T91+T94+T97</f>
        <v>0</v>
      </c>
      <c r="V87" s="123">
        <f>V88+V91+V94+V97</f>
        <v>0</v>
      </c>
      <c r="X87" s="124">
        <f>X88+X91+X94+X97</f>
        <v>0</v>
      </c>
      <c r="AR87" s="117" t="s">
        <v>162</v>
      </c>
      <c r="AT87" s="125" t="s">
        <v>77</v>
      </c>
      <c r="AU87" s="125" t="s">
        <v>78</v>
      </c>
      <c r="AY87" s="117" t="s">
        <v>163</v>
      </c>
      <c r="BK87" s="126">
        <f>BK88+BK91+BK94+BK97</f>
        <v>0</v>
      </c>
    </row>
    <row r="88" spans="2:63" s="11" customFormat="1" ht="22.9" customHeight="1">
      <c r="B88" s="116"/>
      <c r="D88" s="117" t="s">
        <v>77</v>
      </c>
      <c r="E88" s="127" t="s">
        <v>164</v>
      </c>
      <c r="F88" s="127" t="s">
        <v>165</v>
      </c>
      <c r="I88" s="119"/>
      <c r="J88" s="119"/>
      <c r="K88" s="128">
        <f>BK88</f>
        <v>0</v>
      </c>
      <c r="M88" s="116"/>
      <c r="N88" s="121"/>
      <c r="Q88" s="122">
        <f>SUM(Q89:Q90)</f>
        <v>0</v>
      </c>
      <c r="R88" s="122">
        <f>SUM(R89:R90)</f>
        <v>0</v>
      </c>
      <c r="T88" s="123">
        <f>SUM(T89:T90)</f>
        <v>0</v>
      </c>
      <c r="V88" s="123">
        <f>SUM(V89:V90)</f>
        <v>0</v>
      </c>
      <c r="X88" s="124">
        <f>SUM(X89:X90)</f>
        <v>0</v>
      </c>
      <c r="AR88" s="117" t="s">
        <v>162</v>
      </c>
      <c r="AT88" s="125" t="s">
        <v>77</v>
      </c>
      <c r="AU88" s="125" t="s">
        <v>85</v>
      </c>
      <c r="AY88" s="117" t="s">
        <v>163</v>
      </c>
      <c r="BK88" s="126">
        <f>SUM(BK89:BK90)</f>
        <v>0</v>
      </c>
    </row>
    <row r="89" spans="2:65" s="1" customFormat="1" ht="24.2" customHeight="1">
      <c r="B89" s="32"/>
      <c r="C89" s="129" t="s">
        <v>85</v>
      </c>
      <c r="D89" s="129" t="s">
        <v>166</v>
      </c>
      <c r="E89" s="130" t="s">
        <v>167</v>
      </c>
      <c r="F89" s="131" t="s">
        <v>165</v>
      </c>
      <c r="G89" s="132" t="s">
        <v>168</v>
      </c>
      <c r="H89" s="133">
        <v>52</v>
      </c>
      <c r="I89" s="134"/>
      <c r="J89" s="134"/>
      <c r="K89" s="135">
        <f>ROUND(P89*H89,2)</f>
        <v>0</v>
      </c>
      <c r="L89" s="131" t="s">
        <v>169</v>
      </c>
      <c r="M89" s="32"/>
      <c r="N89" s="136" t="s">
        <v>22</v>
      </c>
      <c r="O89" s="137" t="s">
        <v>48</v>
      </c>
      <c r="P89" s="138">
        <f>I89+J89</f>
        <v>0</v>
      </c>
      <c r="Q89" s="138">
        <f>ROUND(I89*H89,2)</f>
        <v>0</v>
      </c>
      <c r="R89" s="138">
        <f>ROUND(J89*H89,2)</f>
        <v>0</v>
      </c>
      <c r="T89" s="139">
        <f>S89*H89</f>
        <v>0</v>
      </c>
      <c r="U89" s="139">
        <v>0</v>
      </c>
      <c r="V89" s="139">
        <f>U89*H89</f>
        <v>0</v>
      </c>
      <c r="W89" s="139">
        <v>0</v>
      </c>
      <c r="X89" s="140">
        <f>W89*H89</f>
        <v>0</v>
      </c>
      <c r="AR89" s="141" t="s">
        <v>170</v>
      </c>
      <c r="AT89" s="141" t="s">
        <v>166</v>
      </c>
      <c r="AU89" s="141" t="s">
        <v>171</v>
      </c>
      <c r="AY89" s="17" t="s">
        <v>163</v>
      </c>
      <c r="BE89" s="142">
        <f>IF(O89="základní",K89,0)</f>
        <v>0</v>
      </c>
      <c r="BF89" s="142">
        <f>IF(O89="snížená",K89,0)</f>
        <v>0</v>
      </c>
      <c r="BG89" s="142">
        <f>IF(O89="zákl. přenesená",K89,0)</f>
        <v>0</v>
      </c>
      <c r="BH89" s="142">
        <f>IF(O89="sníž. přenesená",K89,0)</f>
        <v>0</v>
      </c>
      <c r="BI89" s="142">
        <f>IF(O89="nulová",K89,0)</f>
        <v>0</v>
      </c>
      <c r="BJ89" s="17" t="s">
        <v>171</v>
      </c>
      <c r="BK89" s="142">
        <f>ROUND(P89*H89,2)</f>
        <v>0</v>
      </c>
      <c r="BL89" s="17" t="s">
        <v>170</v>
      </c>
      <c r="BM89" s="141" t="s">
        <v>172</v>
      </c>
    </row>
    <row r="90" spans="2:47" s="1" customFormat="1" ht="11.25">
      <c r="B90" s="32"/>
      <c r="D90" s="143" t="s">
        <v>173</v>
      </c>
      <c r="F90" s="144" t="s">
        <v>174</v>
      </c>
      <c r="I90" s="145"/>
      <c r="J90" s="145"/>
      <c r="M90" s="32"/>
      <c r="N90" s="146"/>
      <c r="X90" s="53"/>
      <c r="AT90" s="17" t="s">
        <v>173</v>
      </c>
      <c r="AU90" s="17" t="s">
        <v>171</v>
      </c>
    </row>
    <row r="91" spans="2:63" s="11" customFormat="1" ht="22.9" customHeight="1">
      <c r="B91" s="116"/>
      <c r="D91" s="117" t="s">
        <v>77</v>
      </c>
      <c r="E91" s="127" t="s">
        <v>175</v>
      </c>
      <c r="F91" s="127" t="s">
        <v>176</v>
      </c>
      <c r="I91" s="119"/>
      <c r="J91" s="119"/>
      <c r="K91" s="128">
        <f>BK91</f>
        <v>0</v>
      </c>
      <c r="M91" s="116"/>
      <c r="N91" s="121"/>
      <c r="Q91" s="122">
        <f>SUM(Q92:Q93)</f>
        <v>0</v>
      </c>
      <c r="R91" s="122">
        <f>SUM(R92:R93)</f>
        <v>0</v>
      </c>
      <c r="T91" s="123">
        <f>SUM(T92:T93)</f>
        <v>0</v>
      </c>
      <c r="V91" s="123">
        <f>SUM(V92:V93)</f>
        <v>0</v>
      </c>
      <c r="X91" s="124">
        <f>SUM(X92:X93)</f>
        <v>0</v>
      </c>
      <c r="AR91" s="117" t="s">
        <v>162</v>
      </c>
      <c r="AT91" s="125" t="s">
        <v>77</v>
      </c>
      <c r="AU91" s="125" t="s">
        <v>85</v>
      </c>
      <c r="AY91" s="117" t="s">
        <v>163</v>
      </c>
      <c r="BK91" s="126">
        <f>SUM(BK92:BK93)</f>
        <v>0</v>
      </c>
    </row>
    <row r="92" spans="2:65" s="1" customFormat="1" ht="24.2" customHeight="1">
      <c r="B92" s="32"/>
      <c r="C92" s="129" t="s">
        <v>171</v>
      </c>
      <c r="D92" s="129" t="s">
        <v>166</v>
      </c>
      <c r="E92" s="130" t="s">
        <v>177</v>
      </c>
      <c r="F92" s="131" t="s">
        <v>176</v>
      </c>
      <c r="G92" s="132" t="s">
        <v>178</v>
      </c>
      <c r="H92" s="133">
        <v>1</v>
      </c>
      <c r="I92" s="134"/>
      <c r="J92" s="134"/>
      <c r="K92" s="135">
        <f>ROUND(P92*H92,2)</f>
        <v>0</v>
      </c>
      <c r="L92" s="131" t="s">
        <v>169</v>
      </c>
      <c r="M92" s="32"/>
      <c r="N92" s="136" t="s">
        <v>22</v>
      </c>
      <c r="O92" s="137" t="s">
        <v>48</v>
      </c>
      <c r="P92" s="138">
        <f>I92+J92</f>
        <v>0</v>
      </c>
      <c r="Q92" s="138">
        <f>ROUND(I92*H92,2)</f>
        <v>0</v>
      </c>
      <c r="R92" s="138">
        <f>ROUND(J92*H92,2)</f>
        <v>0</v>
      </c>
      <c r="T92" s="139">
        <f>S92*H92</f>
        <v>0</v>
      </c>
      <c r="U92" s="139">
        <v>0</v>
      </c>
      <c r="V92" s="139">
        <f>U92*H92</f>
        <v>0</v>
      </c>
      <c r="W92" s="139">
        <v>0</v>
      </c>
      <c r="X92" s="140">
        <f>W92*H92</f>
        <v>0</v>
      </c>
      <c r="AR92" s="141" t="s">
        <v>170</v>
      </c>
      <c r="AT92" s="141" t="s">
        <v>166</v>
      </c>
      <c r="AU92" s="141" t="s">
        <v>171</v>
      </c>
      <c r="AY92" s="17" t="s">
        <v>163</v>
      </c>
      <c r="BE92" s="142">
        <f>IF(O92="základní",K92,0)</f>
        <v>0</v>
      </c>
      <c r="BF92" s="142">
        <f>IF(O92="snížená",K92,0)</f>
        <v>0</v>
      </c>
      <c r="BG92" s="142">
        <f>IF(O92="zákl. přenesená",K92,0)</f>
        <v>0</v>
      </c>
      <c r="BH92" s="142">
        <f>IF(O92="sníž. přenesená",K92,0)</f>
        <v>0</v>
      </c>
      <c r="BI92" s="142">
        <f>IF(O92="nulová",K92,0)</f>
        <v>0</v>
      </c>
      <c r="BJ92" s="17" t="s">
        <v>171</v>
      </c>
      <c r="BK92" s="142">
        <f>ROUND(P92*H92,2)</f>
        <v>0</v>
      </c>
      <c r="BL92" s="17" t="s">
        <v>170</v>
      </c>
      <c r="BM92" s="141" t="s">
        <v>179</v>
      </c>
    </row>
    <row r="93" spans="2:47" s="1" customFormat="1" ht="11.25">
      <c r="B93" s="32"/>
      <c r="D93" s="143" t="s">
        <v>173</v>
      </c>
      <c r="F93" s="144" t="s">
        <v>180</v>
      </c>
      <c r="I93" s="145"/>
      <c r="J93" s="145"/>
      <c r="M93" s="32"/>
      <c r="N93" s="146"/>
      <c r="X93" s="53"/>
      <c r="AT93" s="17" t="s">
        <v>173</v>
      </c>
      <c r="AU93" s="17" t="s">
        <v>171</v>
      </c>
    </row>
    <row r="94" spans="2:63" s="11" customFormat="1" ht="22.9" customHeight="1">
      <c r="B94" s="116"/>
      <c r="D94" s="117" t="s">
        <v>77</v>
      </c>
      <c r="E94" s="127" t="s">
        <v>181</v>
      </c>
      <c r="F94" s="127" t="s">
        <v>182</v>
      </c>
      <c r="I94" s="119"/>
      <c r="J94" s="119"/>
      <c r="K94" s="128">
        <f>BK94</f>
        <v>0</v>
      </c>
      <c r="M94" s="116"/>
      <c r="N94" s="121"/>
      <c r="Q94" s="122">
        <f>SUM(Q95:Q96)</f>
        <v>0</v>
      </c>
      <c r="R94" s="122">
        <f>SUM(R95:R96)</f>
        <v>0</v>
      </c>
      <c r="T94" s="123">
        <f>SUM(T95:T96)</f>
        <v>0</v>
      </c>
      <c r="V94" s="123">
        <f>SUM(V95:V96)</f>
        <v>0</v>
      </c>
      <c r="X94" s="124">
        <f>SUM(X95:X96)</f>
        <v>0</v>
      </c>
      <c r="AR94" s="117" t="s">
        <v>162</v>
      </c>
      <c r="AT94" s="125" t="s">
        <v>77</v>
      </c>
      <c r="AU94" s="125" t="s">
        <v>85</v>
      </c>
      <c r="AY94" s="117" t="s">
        <v>163</v>
      </c>
      <c r="BK94" s="126">
        <f>SUM(BK95:BK96)</f>
        <v>0</v>
      </c>
    </row>
    <row r="95" spans="2:65" s="1" customFormat="1" ht="24.2" customHeight="1">
      <c r="B95" s="32"/>
      <c r="C95" s="129" t="s">
        <v>183</v>
      </c>
      <c r="D95" s="129" t="s">
        <v>166</v>
      </c>
      <c r="E95" s="130" t="s">
        <v>184</v>
      </c>
      <c r="F95" s="131" t="s">
        <v>182</v>
      </c>
      <c r="G95" s="132" t="s">
        <v>178</v>
      </c>
      <c r="H95" s="133">
        <v>1</v>
      </c>
      <c r="I95" s="134"/>
      <c r="J95" s="134"/>
      <c r="K95" s="135">
        <f>ROUND(P95*H95,2)</f>
        <v>0</v>
      </c>
      <c r="L95" s="131" t="s">
        <v>169</v>
      </c>
      <c r="M95" s="32"/>
      <c r="N95" s="136" t="s">
        <v>22</v>
      </c>
      <c r="O95" s="137" t="s">
        <v>48</v>
      </c>
      <c r="P95" s="138">
        <f>I95+J95</f>
        <v>0</v>
      </c>
      <c r="Q95" s="138">
        <f>ROUND(I95*H95,2)</f>
        <v>0</v>
      </c>
      <c r="R95" s="138">
        <f>ROUND(J95*H95,2)</f>
        <v>0</v>
      </c>
      <c r="T95" s="139">
        <f>S95*H95</f>
        <v>0</v>
      </c>
      <c r="U95" s="139">
        <v>0</v>
      </c>
      <c r="V95" s="139">
        <f>U95*H95</f>
        <v>0</v>
      </c>
      <c r="W95" s="139">
        <v>0</v>
      </c>
      <c r="X95" s="140">
        <f>W95*H95</f>
        <v>0</v>
      </c>
      <c r="AR95" s="141" t="s">
        <v>170</v>
      </c>
      <c r="AT95" s="141" t="s">
        <v>166</v>
      </c>
      <c r="AU95" s="141" t="s">
        <v>171</v>
      </c>
      <c r="AY95" s="17" t="s">
        <v>163</v>
      </c>
      <c r="BE95" s="142">
        <f>IF(O95="základní",K95,0)</f>
        <v>0</v>
      </c>
      <c r="BF95" s="142">
        <f>IF(O95="snížená",K95,0)</f>
        <v>0</v>
      </c>
      <c r="BG95" s="142">
        <f>IF(O95="zákl. přenesená",K95,0)</f>
        <v>0</v>
      </c>
      <c r="BH95" s="142">
        <f>IF(O95="sníž. přenesená",K95,0)</f>
        <v>0</v>
      </c>
      <c r="BI95" s="142">
        <f>IF(O95="nulová",K95,0)</f>
        <v>0</v>
      </c>
      <c r="BJ95" s="17" t="s">
        <v>171</v>
      </c>
      <c r="BK95" s="142">
        <f>ROUND(P95*H95,2)</f>
        <v>0</v>
      </c>
      <c r="BL95" s="17" t="s">
        <v>170</v>
      </c>
      <c r="BM95" s="141" t="s">
        <v>185</v>
      </c>
    </row>
    <row r="96" spans="2:47" s="1" customFormat="1" ht="11.25">
      <c r="B96" s="32"/>
      <c r="D96" s="143" t="s">
        <v>173</v>
      </c>
      <c r="F96" s="144" t="s">
        <v>186</v>
      </c>
      <c r="I96" s="145"/>
      <c r="J96" s="145"/>
      <c r="M96" s="32"/>
      <c r="N96" s="146"/>
      <c r="X96" s="53"/>
      <c r="AT96" s="17" t="s">
        <v>173</v>
      </c>
      <c r="AU96" s="17" t="s">
        <v>171</v>
      </c>
    </row>
    <row r="97" spans="2:63" s="11" customFormat="1" ht="22.9" customHeight="1">
      <c r="B97" s="116"/>
      <c r="D97" s="117" t="s">
        <v>77</v>
      </c>
      <c r="E97" s="127" t="s">
        <v>187</v>
      </c>
      <c r="F97" s="127" t="s">
        <v>188</v>
      </c>
      <c r="I97" s="119"/>
      <c r="J97" s="119"/>
      <c r="K97" s="128">
        <f>BK97</f>
        <v>0</v>
      </c>
      <c r="M97" s="116"/>
      <c r="N97" s="121"/>
      <c r="Q97" s="122">
        <f>SUM(Q98:Q99)</f>
        <v>0</v>
      </c>
      <c r="R97" s="122">
        <f>SUM(R98:R99)</f>
        <v>0</v>
      </c>
      <c r="T97" s="123">
        <f>SUM(T98:T99)</f>
        <v>0</v>
      </c>
      <c r="V97" s="123">
        <f>SUM(V98:V99)</f>
        <v>0</v>
      </c>
      <c r="X97" s="124">
        <f>SUM(X98:X99)</f>
        <v>0</v>
      </c>
      <c r="AR97" s="117" t="s">
        <v>162</v>
      </c>
      <c r="AT97" s="125" t="s">
        <v>77</v>
      </c>
      <c r="AU97" s="125" t="s">
        <v>85</v>
      </c>
      <c r="AY97" s="117" t="s">
        <v>163</v>
      </c>
      <c r="BK97" s="126">
        <f>SUM(BK98:BK99)</f>
        <v>0</v>
      </c>
    </row>
    <row r="98" spans="2:65" s="1" customFormat="1" ht="24.2" customHeight="1">
      <c r="B98" s="32"/>
      <c r="C98" s="129" t="s">
        <v>189</v>
      </c>
      <c r="D98" s="129" t="s">
        <v>166</v>
      </c>
      <c r="E98" s="130" t="s">
        <v>190</v>
      </c>
      <c r="F98" s="131" t="s">
        <v>191</v>
      </c>
      <c r="G98" s="132" t="s">
        <v>178</v>
      </c>
      <c r="H98" s="133">
        <v>1</v>
      </c>
      <c r="I98" s="134"/>
      <c r="J98" s="134"/>
      <c r="K98" s="135">
        <f>ROUND(P98*H98,2)</f>
        <v>0</v>
      </c>
      <c r="L98" s="131" t="s">
        <v>169</v>
      </c>
      <c r="M98" s="32"/>
      <c r="N98" s="136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0</v>
      </c>
      <c r="V98" s="139">
        <f>U98*H98</f>
        <v>0</v>
      </c>
      <c r="W98" s="139">
        <v>0</v>
      </c>
      <c r="X98" s="140">
        <f>W98*H98</f>
        <v>0</v>
      </c>
      <c r="AR98" s="141" t="s">
        <v>170</v>
      </c>
      <c r="AT98" s="141" t="s">
        <v>166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170</v>
      </c>
      <c r="BM98" s="141" t="s">
        <v>192</v>
      </c>
    </row>
    <row r="99" spans="2:47" s="1" customFormat="1" ht="11.25">
      <c r="B99" s="32"/>
      <c r="D99" s="143" t="s">
        <v>173</v>
      </c>
      <c r="F99" s="144" t="s">
        <v>193</v>
      </c>
      <c r="I99" s="145"/>
      <c r="J99" s="145"/>
      <c r="M99" s="32"/>
      <c r="N99" s="147"/>
      <c r="O99" s="148"/>
      <c r="P99" s="148"/>
      <c r="Q99" s="148"/>
      <c r="R99" s="148"/>
      <c r="S99" s="148"/>
      <c r="T99" s="148"/>
      <c r="U99" s="148"/>
      <c r="V99" s="148"/>
      <c r="W99" s="148"/>
      <c r="X99" s="149"/>
      <c r="AT99" s="17" t="s">
        <v>173</v>
      </c>
      <c r="AU99" s="17" t="s">
        <v>171</v>
      </c>
    </row>
    <row r="100" spans="2:13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2"/>
    </row>
  </sheetData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hyperlinks>
    <hyperlink ref="F90" r:id="rId1" display="https://podminky.urs.cz/item/CS_URS_2023_02/010001000"/>
    <hyperlink ref="F93" r:id="rId2" display="https://podminky.urs.cz/item/CS_URS_2023_02/020001000"/>
    <hyperlink ref="F96" r:id="rId3" display="https://podminky.urs.cz/item/CS_URS_2023_02/030001000"/>
    <hyperlink ref="F99" r:id="rId4" display="https://podminky.urs.cz/item/CS_URS_2023_02/091504000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194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ROUND(K95,2)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ROUND((SUM(BE95:BE468)),2)</f>
        <v>0</v>
      </c>
      <c r="I35" s="89">
        <v>0.21</v>
      </c>
      <c r="K35" s="87">
        <f>ROUND(((SUM(BE95:BE468))*I35),2)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ROUND((SUM(BF95:BF468)),2)</f>
        <v>0</v>
      </c>
      <c r="I36" s="89">
        <v>0.15</v>
      </c>
      <c r="K36" s="87">
        <f>ROUND(((SUM(BF95:BF468))*I36),2)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ROUND((SUM(BG95:BG468)),2)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ROUND((SUM(BH95:BH468)),2)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ROUND((SUM(BI95:BI468)),2)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2023-23-2 - ETAPA I (dotčení dotací) BOURACÍ PRÁCE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Q95</f>
        <v>0</v>
      </c>
      <c r="J61" s="63">
        <f t="shared" si="0"/>
        <v>0</v>
      </c>
      <c r="K61" s="63">
        <f>K95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195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K96</f>
        <v>0</v>
      </c>
      <c r="M62" s="99"/>
    </row>
    <row r="63" spans="2:13" s="9" customFormat="1" ht="19.9" customHeight="1">
      <c r="B63" s="103"/>
      <c r="D63" s="104" t="s">
        <v>196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K97</f>
        <v>0</v>
      </c>
      <c r="M63" s="103"/>
    </row>
    <row r="64" spans="2:13" s="9" customFormat="1" ht="19.9" customHeight="1">
      <c r="B64" s="103"/>
      <c r="D64" s="104" t="s">
        <v>197</v>
      </c>
      <c r="E64" s="105"/>
      <c r="F64" s="105"/>
      <c r="G64" s="105"/>
      <c r="H64" s="105"/>
      <c r="I64" s="106">
        <f>Q113</f>
        <v>0</v>
      </c>
      <c r="J64" s="106">
        <f>R113</f>
        <v>0</v>
      </c>
      <c r="K64" s="106">
        <f>K113</f>
        <v>0</v>
      </c>
      <c r="M64" s="103"/>
    </row>
    <row r="65" spans="2:13" s="9" customFormat="1" ht="19.9" customHeight="1">
      <c r="B65" s="103"/>
      <c r="D65" s="104" t="s">
        <v>198</v>
      </c>
      <c r="E65" s="105"/>
      <c r="F65" s="105"/>
      <c r="G65" s="105"/>
      <c r="H65" s="105"/>
      <c r="I65" s="106">
        <f>Q244</f>
        <v>0</v>
      </c>
      <c r="J65" s="106">
        <f>R244</f>
        <v>0</v>
      </c>
      <c r="K65" s="106">
        <f>K244</f>
        <v>0</v>
      </c>
      <c r="M65" s="103"/>
    </row>
    <row r="66" spans="2:13" s="8" customFormat="1" ht="24.95" customHeight="1">
      <c r="B66" s="99"/>
      <c r="D66" s="100" t="s">
        <v>199</v>
      </c>
      <c r="E66" s="101"/>
      <c r="F66" s="101"/>
      <c r="G66" s="101"/>
      <c r="H66" s="101"/>
      <c r="I66" s="102">
        <f>Q283</f>
        <v>0</v>
      </c>
      <c r="J66" s="102">
        <f>R283</f>
        <v>0</v>
      </c>
      <c r="K66" s="102">
        <f>K283</f>
        <v>0</v>
      </c>
      <c r="M66" s="99"/>
    </row>
    <row r="67" spans="2:13" s="9" customFormat="1" ht="19.9" customHeight="1">
      <c r="B67" s="103"/>
      <c r="D67" s="104" t="s">
        <v>200</v>
      </c>
      <c r="E67" s="105"/>
      <c r="F67" s="105"/>
      <c r="G67" s="105"/>
      <c r="H67" s="105"/>
      <c r="I67" s="106">
        <f>Q284</f>
        <v>0</v>
      </c>
      <c r="J67" s="106">
        <f>R284</f>
        <v>0</v>
      </c>
      <c r="K67" s="106">
        <f>K284</f>
        <v>0</v>
      </c>
      <c r="M67" s="103"/>
    </row>
    <row r="68" spans="2:13" s="9" customFormat="1" ht="19.9" customHeight="1">
      <c r="B68" s="103"/>
      <c r="D68" s="104" t="s">
        <v>201</v>
      </c>
      <c r="E68" s="105"/>
      <c r="F68" s="105"/>
      <c r="G68" s="105"/>
      <c r="H68" s="105"/>
      <c r="I68" s="106">
        <f>Q301</f>
        <v>0</v>
      </c>
      <c r="J68" s="106">
        <f>R301</f>
        <v>0</v>
      </c>
      <c r="K68" s="106">
        <f>K301</f>
        <v>0</v>
      </c>
      <c r="M68" s="103"/>
    </row>
    <row r="69" spans="2:13" s="9" customFormat="1" ht="19.9" customHeight="1">
      <c r="B69" s="103"/>
      <c r="D69" s="104" t="s">
        <v>202</v>
      </c>
      <c r="E69" s="105"/>
      <c r="F69" s="105"/>
      <c r="G69" s="105"/>
      <c r="H69" s="105"/>
      <c r="I69" s="106">
        <f>Q321</f>
        <v>0</v>
      </c>
      <c r="J69" s="106">
        <f>R321</f>
        <v>0</v>
      </c>
      <c r="K69" s="106">
        <f>K321</f>
        <v>0</v>
      </c>
      <c r="M69" s="103"/>
    </row>
    <row r="70" spans="2:13" s="9" customFormat="1" ht="19.9" customHeight="1">
      <c r="B70" s="103"/>
      <c r="D70" s="104" t="s">
        <v>203</v>
      </c>
      <c r="E70" s="105"/>
      <c r="F70" s="105"/>
      <c r="G70" s="105"/>
      <c r="H70" s="105"/>
      <c r="I70" s="106">
        <f>Q327</f>
        <v>0</v>
      </c>
      <c r="J70" s="106">
        <f>R327</f>
        <v>0</v>
      </c>
      <c r="K70" s="106">
        <f>K327</f>
        <v>0</v>
      </c>
      <c r="M70" s="103"/>
    </row>
    <row r="71" spans="2:13" s="9" customFormat="1" ht="19.9" customHeight="1">
      <c r="B71" s="103"/>
      <c r="D71" s="104" t="s">
        <v>204</v>
      </c>
      <c r="E71" s="105"/>
      <c r="F71" s="105"/>
      <c r="G71" s="105"/>
      <c r="H71" s="105"/>
      <c r="I71" s="106">
        <f>Q384</f>
        <v>0</v>
      </c>
      <c r="J71" s="106">
        <f>R384</f>
        <v>0</v>
      </c>
      <c r="K71" s="106">
        <f>K384</f>
        <v>0</v>
      </c>
      <c r="M71" s="103"/>
    </row>
    <row r="72" spans="2:13" s="9" customFormat="1" ht="19.9" customHeight="1">
      <c r="B72" s="103"/>
      <c r="D72" s="104" t="s">
        <v>205</v>
      </c>
      <c r="E72" s="105"/>
      <c r="F72" s="105"/>
      <c r="G72" s="105"/>
      <c r="H72" s="105"/>
      <c r="I72" s="106">
        <f>Q404</f>
        <v>0</v>
      </c>
      <c r="J72" s="106">
        <f>R404</f>
        <v>0</v>
      </c>
      <c r="K72" s="106">
        <f>K404</f>
        <v>0</v>
      </c>
      <c r="M72" s="103"/>
    </row>
    <row r="73" spans="2:13" s="9" customFormat="1" ht="19.9" customHeight="1">
      <c r="B73" s="103"/>
      <c r="D73" s="104" t="s">
        <v>206</v>
      </c>
      <c r="E73" s="105"/>
      <c r="F73" s="105"/>
      <c r="G73" s="105"/>
      <c r="H73" s="105"/>
      <c r="I73" s="106">
        <f>Q415</f>
        <v>0</v>
      </c>
      <c r="J73" s="106">
        <f>R415</f>
        <v>0</v>
      </c>
      <c r="K73" s="106">
        <f>K415</f>
        <v>0</v>
      </c>
      <c r="M73" s="103"/>
    </row>
    <row r="74" spans="2:13" s="9" customFormat="1" ht="19.9" customHeight="1">
      <c r="B74" s="103"/>
      <c r="D74" s="104" t="s">
        <v>207</v>
      </c>
      <c r="E74" s="105"/>
      <c r="F74" s="105"/>
      <c r="G74" s="105"/>
      <c r="H74" s="105"/>
      <c r="I74" s="106">
        <f>Q431</f>
        <v>0</v>
      </c>
      <c r="J74" s="106">
        <f>R431</f>
        <v>0</v>
      </c>
      <c r="K74" s="106">
        <f>K431</f>
        <v>0</v>
      </c>
      <c r="M74" s="103"/>
    </row>
    <row r="75" spans="2:13" s="9" customFormat="1" ht="19.9" customHeight="1">
      <c r="B75" s="103"/>
      <c r="D75" s="104" t="s">
        <v>208</v>
      </c>
      <c r="E75" s="105"/>
      <c r="F75" s="105"/>
      <c r="G75" s="105"/>
      <c r="H75" s="105"/>
      <c r="I75" s="106">
        <f>Q459</f>
        <v>0</v>
      </c>
      <c r="J75" s="106">
        <f>R459</f>
        <v>0</v>
      </c>
      <c r="K75" s="106">
        <f>K459</f>
        <v>0</v>
      </c>
      <c r="M75" s="103"/>
    </row>
    <row r="76" spans="2:13" s="1" customFormat="1" ht="21.75" customHeight="1">
      <c r="B76" s="32"/>
      <c r="M76" s="32"/>
    </row>
    <row r="77" spans="2:13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2"/>
    </row>
    <row r="81" spans="2:13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2"/>
    </row>
    <row r="82" spans="2:13" s="1" customFormat="1" ht="24.95" customHeight="1">
      <c r="B82" s="32"/>
      <c r="C82" s="21" t="s">
        <v>143</v>
      </c>
      <c r="M82" s="32"/>
    </row>
    <row r="83" spans="2:13" s="1" customFormat="1" ht="6.95" customHeight="1">
      <c r="B83" s="32"/>
      <c r="M83" s="32"/>
    </row>
    <row r="84" spans="2:13" s="1" customFormat="1" ht="12" customHeight="1">
      <c r="B84" s="32"/>
      <c r="C84" s="27" t="s">
        <v>17</v>
      </c>
      <c r="M84" s="32"/>
    </row>
    <row r="85" spans="2:13" s="1" customFormat="1" ht="26.25" customHeight="1">
      <c r="B85" s="32"/>
      <c r="E85" s="236" t="str">
        <f>E7</f>
        <v>PŘÍSTAVBA VÝTAHU SE STAVEBNÍMI ÚPRAVYMI PAVILONŮ 5 A 6, UL. VÁCLAVKOVA 950, MLADÁ BOLESLAV</v>
      </c>
      <c r="F85" s="237"/>
      <c r="G85" s="237"/>
      <c r="H85" s="237"/>
      <c r="M85" s="32"/>
    </row>
    <row r="86" spans="2:13" s="1" customFormat="1" ht="12" customHeight="1">
      <c r="B86" s="32"/>
      <c r="C86" s="27" t="s">
        <v>128</v>
      </c>
      <c r="M86" s="32"/>
    </row>
    <row r="87" spans="2:13" s="1" customFormat="1" ht="16.5" customHeight="1">
      <c r="B87" s="32"/>
      <c r="E87" s="203" t="str">
        <f>E9</f>
        <v>2023-23-2 - ETAPA I (dotčení dotací) BOURACÍ PRÁCE</v>
      </c>
      <c r="F87" s="238"/>
      <c r="G87" s="238"/>
      <c r="H87" s="238"/>
      <c r="M87" s="32"/>
    </row>
    <row r="88" spans="2:13" s="1" customFormat="1" ht="6.95" customHeight="1">
      <c r="B88" s="32"/>
      <c r="M88" s="32"/>
    </row>
    <row r="89" spans="2:13" s="1" customFormat="1" ht="12" customHeight="1">
      <c r="B89" s="32"/>
      <c r="C89" s="27" t="s">
        <v>23</v>
      </c>
      <c r="F89" s="25" t="str">
        <f>F12</f>
        <v>Mladá Boleslav</v>
      </c>
      <c r="I89" s="27" t="s">
        <v>25</v>
      </c>
      <c r="J89" s="49" t="str">
        <f>IF(J12="","",J12)</f>
        <v>28. 8. 2023</v>
      </c>
      <c r="M89" s="32"/>
    </row>
    <row r="90" spans="2:13" s="1" customFormat="1" ht="6.95" customHeight="1">
      <c r="B90" s="32"/>
      <c r="M90" s="32"/>
    </row>
    <row r="91" spans="2:13" s="1" customFormat="1" ht="15.2" customHeight="1">
      <c r="B91" s="32"/>
      <c r="C91" s="27" t="s">
        <v>27</v>
      </c>
      <c r="F91" s="25" t="str">
        <f>E15</f>
        <v>CENTRUM 83, poskytovatel sociálních služeb</v>
      </c>
      <c r="I91" s="27" t="s">
        <v>34</v>
      </c>
      <c r="J91" s="30" t="str">
        <f>E21</f>
        <v>Arch.Zdeněk Kadlec</v>
      </c>
      <c r="M91" s="32"/>
    </row>
    <row r="92" spans="2:13" s="1" customFormat="1" ht="15.2" customHeight="1">
      <c r="B92" s="32"/>
      <c r="C92" s="27" t="s">
        <v>32</v>
      </c>
      <c r="F92" s="25" t="str">
        <f>IF(E18="","",E18)</f>
        <v>Vyplň údaj</v>
      </c>
      <c r="I92" s="27" t="s">
        <v>36</v>
      </c>
      <c r="J92" s="30" t="str">
        <f>E24</f>
        <v>Petr Navrátil</v>
      </c>
      <c r="M92" s="32"/>
    </row>
    <row r="93" spans="2:13" s="1" customFormat="1" ht="10.35" customHeight="1">
      <c r="B93" s="32"/>
      <c r="M93" s="32"/>
    </row>
    <row r="94" spans="2:24" s="10" customFormat="1" ht="29.25" customHeight="1">
      <c r="B94" s="107"/>
      <c r="C94" s="108" t="s">
        <v>144</v>
      </c>
      <c r="D94" s="109" t="s">
        <v>61</v>
      </c>
      <c r="E94" s="109" t="s">
        <v>57</v>
      </c>
      <c r="F94" s="109" t="s">
        <v>58</v>
      </c>
      <c r="G94" s="109" t="s">
        <v>145</v>
      </c>
      <c r="H94" s="109" t="s">
        <v>146</v>
      </c>
      <c r="I94" s="109" t="s">
        <v>147</v>
      </c>
      <c r="J94" s="109" t="s">
        <v>148</v>
      </c>
      <c r="K94" s="109" t="s">
        <v>136</v>
      </c>
      <c r="L94" s="110" t="s">
        <v>149</v>
      </c>
      <c r="M94" s="107"/>
      <c r="N94" s="56" t="s">
        <v>22</v>
      </c>
      <c r="O94" s="57" t="s">
        <v>46</v>
      </c>
      <c r="P94" s="57" t="s">
        <v>150</v>
      </c>
      <c r="Q94" s="57" t="s">
        <v>151</v>
      </c>
      <c r="R94" s="57" t="s">
        <v>152</v>
      </c>
      <c r="S94" s="57" t="s">
        <v>153</v>
      </c>
      <c r="T94" s="57" t="s">
        <v>154</v>
      </c>
      <c r="U94" s="57" t="s">
        <v>155</v>
      </c>
      <c r="V94" s="57" t="s">
        <v>156</v>
      </c>
      <c r="W94" s="57" t="s">
        <v>157</v>
      </c>
      <c r="X94" s="58" t="s">
        <v>158</v>
      </c>
    </row>
    <row r="95" spans="2:63" s="1" customFormat="1" ht="22.9" customHeight="1">
      <c r="B95" s="32"/>
      <c r="C95" s="61" t="s">
        <v>159</v>
      </c>
      <c r="K95" s="111">
        <f>BK95</f>
        <v>0</v>
      </c>
      <c r="M95" s="32"/>
      <c r="N95" s="59"/>
      <c r="O95" s="50"/>
      <c r="P95" s="50"/>
      <c r="Q95" s="112">
        <f>Q96+Q283</f>
        <v>0</v>
      </c>
      <c r="R95" s="112">
        <f>R96+R283</f>
        <v>0</v>
      </c>
      <c r="S95" s="50"/>
      <c r="T95" s="113">
        <f>T96+T283</f>
        <v>0</v>
      </c>
      <c r="U95" s="50"/>
      <c r="V95" s="113">
        <f>V96+V283</f>
        <v>0.0018534784249999998</v>
      </c>
      <c r="W95" s="50"/>
      <c r="X95" s="114">
        <f>X96+X283</f>
        <v>28.44478729</v>
      </c>
      <c r="AT95" s="17" t="s">
        <v>77</v>
      </c>
      <c r="AU95" s="17" t="s">
        <v>137</v>
      </c>
      <c r="BK95" s="115">
        <f>BK96+BK283</f>
        <v>0</v>
      </c>
    </row>
    <row r="96" spans="2:63" s="11" customFormat="1" ht="25.9" customHeight="1">
      <c r="B96" s="116"/>
      <c r="D96" s="117" t="s">
        <v>77</v>
      </c>
      <c r="E96" s="118" t="s">
        <v>209</v>
      </c>
      <c r="F96" s="118" t="s">
        <v>210</v>
      </c>
      <c r="I96" s="119"/>
      <c r="J96" s="119"/>
      <c r="K96" s="120">
        <f>BK96</f>
        <v>0</v>
      </c>
      <c r="M96" s="116"/>
      <c r="N96" s="121"/>
      <c r="Q96" s="122">
        <f>Q97+Q113+Q244</f>
        <v>0</v>
      </c>
      <c r="R96" s="122">
        <f>R97+R113+R244</f>
        <v>0</v>
      </c>
      <c r="T96" s="123">
        <f>T97+T113+T244</f>
        <v>0</v>
      </c>
      <c r="V96" s="123">
        <f>V97+V113+V244</f>
        <v>0.0018534784249999998</v>
      </c>
      <c r="X96" s="124">
        <f>X97+X113+X244</f>
        <v>25.009771</v>
      </c>
      <c r="AR96" s="117" t="s">
        <v>85</v>
      </c>
      <c r="AT96" s="125" t="s">
        <v>77</v>
      </c>
      <c r="AU96" s="125" t="s">
        <v>78</v>
      </c>
      <c r="AY96" s="117" t="s">
        <v>163</v>
      </c>
      <c r="BK96" s="126">
        <f>BK97+BK113+BK244</f>
        <v>0</v>
      </c>
    </row>
    <row r="97" spans="2:63" s="11" customFormat="1" ht="22.9" customHeight="1">
      <c r="B97" s="116"/>
      <c r="D97" s="117" t="s">
        <v>77</v>
      </c>
      <c r="E97" s="127" t="s">
        <v>85</v>
      </c>
      <c r="F97" s="127" t="s">
        <v>211</v>
      </c>
      <c r="I97" s="119"/>
      <c r="J97" s="119"/>
      <c r="K97" s="128">
        <f>BK97</f>
        <v>0</v>
      </c>
      <c r="M97" s="116"/>
      <c r="N97" s="121"/>
      <c r="Q97" s="122">
        <f>SUM(Q98:Q112)</f>
        <v>0</v>
      </c>
      <c r="R97" s="122">
        <f>SUM(R98:R112)</f>
        <v>0</v>
      </c>
      <c r="T97" s="123">
        <f>SUM(T98:T112)</f>
        <v>0</v>
      </c>
      <c r="V97" s="123">
        <f>SUM(V98:V112)</f>
        <v>0</v>
      </c>
      <c r="X97" s="124">
        <f>SUM(X98:X112)</f>
        <v>8.322470000000001</v>
      </c>
      <c r="AR97" s="117" t="s">
        <v>85</v>
      </c>
      <c r="AT97" s="125" t="s">
        <v>77</v>
      </c>
      <c r="AU97" s="125" t="s">
        <v>85</v>
      </c>
      <c r="AY97" s="117" t="s">
        <v>163</v>
      </c>
      <c r="BK97" s="126">
        <f>SUM(BK98:BK112)</f>
        <v>0</v>
      </c>
    </row>
    <row r="98" spans="2:65" s="1" customFormat="1" ht="55.5" customHeight="1">
      <c r="B98" s="32"/>
      <c r="C98" s="129" t="s">
        <v>171</v>
      </c>
      <c r="D98" s="129" t="s">
        <v>166</v>
      </c>
      <c r="E98" s="130" t="s">
        <v>212</v>
      </c>
      <c r="F98" s="131" t="s">
        <v>213</v>
      </c>
      <c r="G98" s="132" t="s">
        <v>214</v>
      </c>
      <c r="H98" s="133">
        <v>10.681</v>
      </c>
      <c r="I98" s="134"/>
      <c r="J98" s="134"/>
      <c r="K98" s="135">
        <f>ROUND(P98*H98,2)</f>
        <v>0</v>
      </c>
      <c r="L98" s="131" t="s">
        <v>169</v>
      </c>
      <c r="M98" s="32"/>
      <c r="N98" s="136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0</v>
      </c>
      <c r="V98" s="139">
        <f>U98*H98</f>
        <v>0</v>
      </c>
      <c r="W98" s="139">
        <v>0.29</v>
      </c>
      <c r="X98" s="140">
        <f>W98*H98</f>
        <v>3.0974899999999996</v>
      </c>
      <c r="AR98" s="141" t="s">
        <v>189</v>
      </c>
      <c r="AT98" s="141" t="s">
        <v>166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189</v>
      </c>
      <c r="BM98" s="141" t="s">
        <v>215</v>
      </c>
    </row>
    <row r="99" spans="2:47" s="1" customFormat="1" ht="11.25">
      <c r="B99" s="32"/>
      <c r="D99" s="143" t="s">
        <v>173</v>
      </c>
      <c r="F99" s="144" t="s">
        <v>216</v>
      </c>
      <c r="I99" s="145"/>
      <c r="J99" s="145"/>
      <c r="M99" s="32"/>
      <c r="N99" s="146"/>
      <c r="X99" s="53"/>
      <c r="AT99" s="17" t="s">
        <v>173</v>
      </c>
      <c r="AU99" s="17" t="s">
        <v>171</v>
      </c>
    </row>
    <row r="100" spans="2:51" s="12" customFormat="1" ht="11.25">
      <c r="B100" s="150"/>
      <c r="D100" s="151" t="s">
        <v>217</v>
      </c>
      <c r="E100" s="152" t="s">
        <v>22</v>
      </c>
      <c r="F100" s="153" t="s">
        <v>218</v>
      </c>
      <c r="H100" s="152" t="s">
        <v>22</v>
      </c>
      <c r="I100" s="154"/>
      <c r="J100" s="154"/>
      <c r="M100" s="150"/>
      <c r="N100" s="155"/>
      <c r="X100" s="156"/>
      <c r="AT100" s="152" t="s">
        <v>217</v>
      </c>
      <c r="AU100" s="152" t="s">
        <v>171</v>
      </c>
      <c r="AV100" s="12" t="s">
        <v>85</v>
      </c>
      <c r="AW100" s="12" t="s">
        <v>5</v>
      </c>
      <c r="AX100" s="12" t="s">
        <v>78</v>
      </c>
      <c r="AY100" s="152" t="s">
        <v>163</v>
      </c>
    </row>
    <row r="101" spans="2:51" s="13" customFormat="1" ht="11.25">
      <c r="B101" s="157"/>
      <c r="D101" s="151" t="s">
        <v>217</v>
      </c>
      <c r="E101" s="158" t="s">
        <v>22</v>
      </c>
      <c r="F101" s="159" t="s">
        <v>219</v>
      </c>
      <c r="H101" s="160">
        <v>10.681</v>
      </c>
      <c r="I101" s="161"/>
      <c r="J101" s="161"/>
      <c r="M101" s="157"/>
      <c r="N101" s="162"/>
      <c r="X101" s="163"/>
      <c r="AT101" s="158" t="s">
        <v>217</v>
      </c>
      <c r="AU101" s="158" t="s">
        <v>171</v>
      </c>
      <c r="AV101" s="13" t="s">
        <v>171</v>
      </c>
      <c r="AW101" s="13" t="s">
        <v>5</v>
      </c>
      <c r="AX101" s="13" t="s">
        <v>78</v>
      </c>
      <c r="AY101" s="158" t="s">
        <v>163</v>
      </c>
    </row>
    <row r="102" spans="2:51" s="14" customFormat="1" ht="11.25">
      <c r="B102" s="164"/>
      <c r="D102" s="151" t="s">
        <v>217</v>
      </c>
      <c r="E102" s="165" t="s">
        <v>22</v>
      </c>
      <c r="F102" s="166" t="s">
        <v>220</v>
      </c>
      <c r="H102" s="167">
        <v>10.681</v>
      </c>
      <c r="I102" s="168"/>
      <c r="J102" s="168"/>
      <c r="M102" s="164"/>
      <c r="N102" s="169"/>
      <c r="X102" s="170"/>
      <c r="AT102" s="165" t="s">
        <v>217</v>
      </c>
      <c r="AU102" s="165" t="s">
        <v>171</v>
      </c>
      <c r="AV102" s="14" t="s">
        <v>189</v>
      </c>
      <c r="AW102" s="14" t="s">
        <v>5</v>
      </c>
      <c r="AX102" s="14" t="s">
        <v>85</v>
      </c>
      <c r="AY102" s="165" t="s">
        <v>163</v>
      </c>
    </row>
    <row r="103" spans="2:65" s="1" customFormat="1" ht="49.15" customHeight="1">
      <c r="B103" s="32"/>
      <c r="C103" s="129" t="s">
        <v>183</v>
      </c>
      <c r="D103" s="129" t="s">
        <v>166</v>
      </c>
      <c r="E103" s="130" t="s">
        <v>221</v>
      </c>
      <c r="F103" s="131" t="s">
        <v>222</v>
      </c>
      <c r="G103" s="132" t="s">
        <v>214</v>
      </c>
      <c r="H103" s="133">
        <v>12.689</v>
      </c>
      <c r="I103" s="134"/>
      <c r="J103" s="134"/>
      <c r="K103" s="135">
        <f>ROUND(P103*H103,2)</f>
        <v>0</v>
      </c>
      <c r="L103" s="131" t="s">
        <v>169</v>
      </c>
      <c r="M103" s="32"/>
      <c r="N103" s="136" t="s">
        <v>22</v>
      </c>
      <c r="O103" s="137" t="s">
        <v>48</v>
      </c>
      <c r="P103" s="138">
        <f>I103+J103</f>
        <v>0</v>
      </c>
      <c r="Q103" s="138">
        <f>ROUND(I103*H103,2)</f>
        <v>0</v>
      </c>
      <c r="R103" s="138">
        <f>ROUND(J103*H103,2)</f>
        <v>0</v>
      </c>
      <c r="T103" s="139">
        <f>S103*H103</f>
        <v>0</v>
      </c>
      <c r="U103" s="139">
        <v>0</v>
      </c>
      <c r="V103" s="139">
        <f>U103*H103</f>
        <v>0</v>
      </c>
      <c r="W103" s="139">
        <v>0.22</v>
      </c>
      <c r="X103" s="140">
        <f>W103*H103</f>
        <v>2.79158</v>
      </c>
      <c r="AR103" s="141" t="s">
        <v>189</v>
      </c>
      <c r="AT103" s="141" t="s">
        <v>166</v>
      </c>
      <c r="AU103" s="141" t="s">
        <v>171</v>
      </c>
      <c r="AY103" s="17" t="s">
        <v>163</v>
      </c>
      <c r="BE103" s="142">
        <f>IF(O103="základní",K103,0)</f>
        <v>0</v>
      </c>
      <c r="BF103" s="142">
        <f>IF(O103="snížená",K103,0)</f>
        <v>0</v>
      </c>
      <c r="BG103" s="142">
        <f>IF(O103="zákl. přenesená",K103,0)</f>
        <v>0</v>
      </c>
      <c r="BH103" s="142">
        <f>IF(O103="sníž. přenesená",K103,0)</f>
        <v>0</v>
      </c>
      <c r="BI103" s="142">
        <f>IF(O103="nulová",K103,0)</f>
        <v>0</v>
      </c>
      <c r="BJ103" s="17" t="s">
        <v>171</v>
      </c>
      <c r="BK103" s="142">
        <f>ROUND(P103*H103,2)</f>
        <v>0</v>
      </c>
      <c r="BL103" s="17" t="s">
        <v>189</v>
      </c>
      <c r="BM103" s="141" t="s">
        <v>223</v>
      </c>
    </row>
    <row r="104" spans="2:47" s="1" customFormat="1" ht="11.25">
      <c r="B104" s="32"/>
      <c r="D104" s="143" t="s">
        <v>173</v>
      </c>
      <c r="F104" s="144" t="s">
        <v>224</v>
      </c>
      <c r="I104" s="145"/>
      <c r="J104" s="145"/>
      <c r="M104" s="32"/>
      <c r="N104" s="146"/>
      <c r="X104" s="53"/>
      <c r="AT104" s="17" t="s">
        <v>173</v>
      </c>
      <c r="AU104" s="17" t="s">
        <v>171</v>
      </c>
    </row>
    <row r="105" spans="2:51" s="12" customFormat="1" ht="11.25">
      <c r="B105" s="150"/>
      <c r="D105" s="151" t="s">
        <v>217</v>
      </c>
      <c r="E105" s="152" t="s">
        <v>22</v>
      </c>
      <c r="F105" s="153" t="s">
        <v>225</v>
      </c>
      <c r="H105" s="152" t="s">
        <v>22</v>
      </c>
      <c r="I105" s="154"/>
      <c r="J105" s="154"/>
      <c r="M105" s="150"/>
      <c r="N105" s="155"/>
      <c r="X105" s="156"/>
      <c r="AT105" s="152" t="s">
        <v>217</v>
      </c>
      <c r="AU105" s="152" t="s">
        <v>171</v>
      </c>
      <c r="AV105" s="12" t="s">
        <v>85</v>
      </c>
      <c r="AW105" s="12" t="s">
        <v>5</v>
      </c>
      <c r="AX105" s="12" t="s">
        <v>78</v>
      </c>
      <c r="AY105" s="152" t="s">
        <v>163</v>
      </c>
    </row>
    <row r="106" spans="2:51" s="13" customFormat="1" ht="11.25">
      <c r="B106" s="157"/>
      <c r="D106" s="151" t="s">
        <v>217</v>
      </c>
      <c r="E106" s="158" t="s">
        <v>22</v>
      </c>
      <c r="F106" s="159" t="s">
        <v>226</v>
      </c>
      <c r="H106" s="160">
        <v>12.689</v>
      </c>
      <c r="I106" s="161"/>
      <c r="J106" s="161"/>
      <c r="M106" s="157"/>
      <c r="N106" s="162"/>
      <c r="X106" s="163"/>
      <c r="AT106" s="158" t="s">
        <v>217</v>
      </c>
      <c r="AU106" s="158" t="s">
        <v>171</v>
      </c>
      <c r="AV106" s="13" t="s">
        <v>171</v>
      </c>
      <c r="AW106" s="13" t="s">
        <v>5</v>
      </c>
      <c r="AX106" s="13" t="s">
        <v>78</v>
      </c>
      <c r="AY106" s="158" t="s">
        <v>163</v>
      </c>
    </row>
    <row r="107" spans="2:51" s="14" customFormat="1" ht="11.25">
      <c r="B107" s="164"/>
      <c r="D107" s="151" t="s">
        <v>217</v>
      </c>
      <c r="E107" s="165" t="s">
        <v>22</v>
      </c>
      <c r="F107" s="166" t="s">
        <v>220</v>
      </c>
      <c r="H107" s="167">
        <v>12.689</v>
      </c>
      <c r="I107" s="168"/>
      <c r="J107" s="168"/>
      <c r="M107" s="164"/>
      <c r="N107" s="169"/>
      <c r="X107" s="170"/>
      <c r="AT107" s="165" t="s">
        <v>217</v>
      </c>
      <c r="AU107" s="165" t="s">
        <v>171</v>
      </c>
      <c r="AV107" s="14" t="s">
        <v>189</v>
      </c>
      <c r="AW107" s="14" t="s">
        <v>5</v>
      </c>
      <c r="AX107" s="14" t="s">
        <v>85</v>
      </c>
      <c r="AY107" s="165" t="s">
        <v>163</v>
      </c>
    </row>
    <row r="108" spans="2:65" s="1" customFormat="1" ht="44.25" customHeight="1">
      <c r="B108" s="32"/>
      <c r="C108" s="129" t="s">
        <v>189</v>
      </c>
      <c r="D108" s="129" t="s">
        <v>166</v>
      </c>
      <c r="E108" s="130" t="s">
        <v>227</v>
      </c>
      <c r="F108" s="131" t="s">
        <v>228</v>
      </c>
      <c r="G108" s="132" t="s">
        <v>229</v>
      </c>
      <c r="H108" s="133">
        <v>10.58</v>
      </c>
      <c r="I108" s="134"/>
      <c r="J108" s="134"/>
      <c r="K108" s="135">
        <f>ROUND(P108*H108,2)</f>
        <v>0</v>
      </c>
      <c r="L108" s="131" t="s">
        <v>169</v>
      </c>
      <c r="M108" s="32"/>
      <c r="N108" s="136" t="s">
        <v>22</v>
      </c>
      <c r="O108" s="137" t="s">
        <v>48</v>
      </c>
      <c r="P108" s="138">
        <f>I108+J108</f>
        <v>0</v>
      </c>
      <c r="Q108" s="138">
        <f>ROUND(I108*H108,2)</f>
        <v>0</v>
      </c>
      <c r="R108" s="138">
        <f>ROUND(J108*H108,2)</f>
        <v>0</v>
      </c>
      <c r="T108" s="139">
        <f>S108*H108</f>
        <v>0</v>
      </c>
      <c r="U108" s="139">
        <v>0</v>
      </c>
      <c r="V108" s="139">
        <f>U108*H108</f>
        <v>0</v>
      </c>
      <c r="W108" s="139">
        <v>0.23</v>
      </c>
      <c r="X108" s="140">
        <f>W108*H108</f>
        <v>2.4334000000000002</v>
      </c>
      <c r="AR108" s="141" t="s">
        <v>189</v>
      </c>
      <c r="AT108" s="141" t="s">
        <v>166</v>
      </c>
      <c r="AU108" s="141" t="s">
        <v>171</v>
      </c>
      <c r="AY108" s="17" t="s">
        <v>163</v>
      </c>
      <c r="BE108" s="142">
        <f>IF(O108="základní",K108,0)</f>
        <v>0</v>
      </c>
      <c r="BF108" s="142">
        <f>IF(O108="snížená",K108,0)</f>
        <v>0</v>
      </c>
      <c r="BG108" s="142">
        <f>IF(O108="zákl. přenesená",K108,0)</f>
        <v>0</v>
      </c>
      <c r="BH108" s="142">
        <f>IF(O108="sníž. přenesená",K108,0)</f>
        <v>0</v>
      </c>
      <c r="BI108" s="142">
        <f>IF(O108="nulová",K108,0)</f>
        <v>0</v>
      </c>
      <c r="BJ108" s="17" t="s">
        <v>171</v>
      </c>
      <c r="BK108" s="142">
        <f>ROUND(P108*H108,2)</f>
        <v>0</v>
      </c>
      <c r="BL108" s="17" t="s">
        <v>189</v>
      </c>
      <c r="BM108" s="141" t="s">
        <v>230</v>
      </c>
    </row>
    <row r="109" spans="2:47" s="1" customFormat="1" ht="11.25">
      <c r="B109" s="32"/>
      <c r="D109" s="143" t="s">
        <v>173</v>
      </c>
      <c r="F109" s="144" t="s">
        <v>231</v>
      </c>
      <c r="I109" s="145"/>
      <c r="J109" s="145"/>
      <c r="M109" s="32"/>
      <c r="N109" s="146"/>
      <c r="X109" s="53"/>
      <c r="AT109" s="17" t="s">
        <v>173</v>
      </c>
      <c r="AU109" s="17" t="s">
        <v>171</v>
      </c>
    </row>
    <row r="110" spans="2:51" s="12" customFormat="1" ht="11.25">
      <c r="B110" s="150"/>
      <c r="D110" s="151" t="s">
        <v>217</v>
      </c>
      <c r="E110" s="152" t="s">
        <v>22</v>
      </c>
      <c r="F110" s="153" t="s">
        <v>232</v>
      </c>
      <c r="H110" s="152" t="s">
        <v>22</v>
      </c>
      <c r="I110" s="154"/>
      <c r="J110" s="154"/>
      <c r="M110" s="150"/>
      <c r="N110" s="155"/>
      <c r="X110" s="156"/>
      <c r="AT110" s="152" t="s">
        <v>217</v>
      </c>
      <c r="AU110" s="152" t="s">
        <v>171</v>
      </c>
      <c r="AV110" s="12" t="s">
        <v>85</v>
      </c>
      <c r="AW110" s="12" t="s">
        <v>5</v>
      </c>
      <c r="AX110" s="12" t="s">
        <v>78</v>
      </c>
      <c r="AY110" s="152" t="s">
        <v>163</v>
      </c>
    </row>
    <row r="111" spans="2:51" s="13" customFormat="1" ht="11.25">
      <c r="B111" s="157"/>
      <c r="D111" s="151" t="s">
        <v>217</v>
      </c>
      <c r="E111" s="158" t="s">
        <v>22</v>
      </c>
      <c r="F111" s="159" t="s">
        <v>233</v>
      </c>
      <c r="H111" s="160">
        <v>10.58</v>
      </c>
      <c r="I111" s="161"/>
      <c r="J111" s="161"/>
      <c r="M111" s="157"/>
      <c r="N111" s="162"/>
      <c r="X111" s="163"/>
      <c r="AT111" s="158" t="s">
        <v>217</v>
      </c>
      <c r="AU111" s="158" t="s">
        <v>171</v>
      </c>
      <c r="AV111" s="13" t="s">
        <v>171</v>
      </c>
      <c r="AW111" s="13" t="s">
        <v>5</v>
      </c>
      <c r="AX111" s="13" t="s">
        <v>78</v>
      </c>
      <c r="AY111" s="158" t="s">
        <v>163</v>
      </c>
    </row>
    <row r="112" spans="2:51" s="14" customFormat="1" ht="11.25">
      <c r="B112" s="164"/>
      <c r="D112" s="151" t="s">
        <v>217</v>
      </c>
      <c r="E112" s="165" t="s">
        <v>22</v>
      </c>
      <c r="F112" s="166" t="s">
        <v>220</v>
      </c>
      <c r="H112" s="167">
        <v>10.58</v>
      </c>
      <c r="I112" s="168"/>
      <c r="J112" s="168"/>
      <c r="M112" s="164"/>
      <c r="N112" s="169"/>
      <c r="X112" s="170"/>
      <c r="AT112" s="165" t="s">
        <v>217</v>
      </c>
      <c r="AU112" s="165" t="s">
        <v>171</v>
      </c>
      <c r="AV112" s="14" t="s">
        <v>189</v>
      </c>
      <c r="AW112" s="14" t="s">
        <v>5</v>
      </c>
      <c r="AX112" s="14" t="s">
        <v>85</v>
      </c>
      <c r="AY112" s="165" t="s">
        <v>163</v>
      </c>
    </row>
    <row r="113" spans="2:63" s="11" customFormat="1" ht="22.9" customHeight="1">
      <c r="B113" s="116"/>
      <c r="D113" s="117" t="s">
        <v>77</v>
      </c>
      <c r="E113" s="127" t="s">
        <v>234</v>
      </c>
      <c r="F113" s="127" t="s">
        <v>235</v>
      </c>
      <c r="I113" s="119"/>
      <c r="J113" s="119"/>
      <c r="K113" s="128">
        <f>BK113</f>
        <v>0</v>
      </c>
      <c r="M113" s="116"/>
      <c r="N113" s="121"/>
      <c r="Q113" s="122">
        <f>SUM(Q114:Q243)</f>
        <v>0</v>
      </c>
      <c r="R113" s="122">
        <f>SUM(R114:R243)</f>
        <v>0</v>
      </c>
      <c r="T113" s="123">
        <f>SUM(T114:T243)</f>
        <v>0</v>
      </c>
      <c r="V113" s="123">
        <f>SUM(V114:V243)</f>
        <v>0.0018534784249999998</v>
      </c>
      <c r="X113" s="124">
        <f>SUM(X114:X243)</f>
        <v>16.687300999999998</v>
      </c>
      <c r="AR113" s="117" t="s">
        <v>85</v>
      </c>
      <c r="AT113" s="125" t="s">
        <v>77</v>
      </c>
      <c r="AU113" s="125" t="s">
        <v>85</v>
      </c>
      <c r="AY113" s="117" t="s">
        <v>163</v>
      </c>
      <c r="BK113" s="126">
        <f>SUM(BK114:BK243)</f>
        <v>0</v>
      </c>
    </row>
    <row r="114" spans="2:65" s="1" customFormat="1" ht="24.2" customHeight="1">
      <c r="B114" s="32"/>
      <c r="C114" s="129" t="s">
        <v>162</v>
      </c>
      <c r="D114" s="129" t="s">
        <v>166</v>
      </c>
      <c r="E114" s="130" t="s">
        <v>236</v>
      </c>
      <c r="F114" s="131" t="s">
        <v>237</v>
      </c>
      <c r="G114" s="132" t="s">
        <v>229</v>
      </c>
      <c r="H114" s="133">
        <v>2.315</v>
      </c>
      <c r="I114" s="134"/>
      <c r="J114" s="134"/>
      <c r="K114" s="135">
        <f>ROUND(P114*H114,2)</f>
        <v>0</v>
      </c>
      <c r="L114" s="131" t="s">
        <v>169</v>
      </c>
      <c r="M114" s="32"/>
      <c r="N114" s="136" t="s">
        <v>22</v>
      </c>
      <c r="O114" s="137" t="s">
        <v>48</v>
      </c>
      <c r="P114" s="138">
        <f>I114+J114</f>
        <v>0</v>
      </c>
      <c r="Q114" s="138">
        <f>ROUND(I114*H114,2)</f>
        <v>0</v>
      </c>
      <c r="R114" s="138">
        <f>ROUND(J114*H114,2)</f>
        <v>0</v>
      </c>
      <c r="T114" s="139">
        <f>S114*H114</f>
        <v>0</v>
      </c>
      <c r="U114" s="139">
        <v>1.995E-06</v>
      </c>
      <c r="V114" s="139">
        <f>U114*H114</f>
        <v>4.618425E-06</v>
      </c>
      <c r="W114" s="139">
        <v>0</v>
      </c>
      <c r="X114" s="140">
        <f>W114*H114</f>
        <v>0</v>
      </c>
      <c r="AR114" s="141" t="s">
        <v>189</v>
      </c>
      <c r="AT114" s="141" t="s">
        <v>166</v>
      </c>
      <c r="AU114" s="141" t="s">
        <v>171</v>
      </c>
      <c r="AY114" s="17" t="s">
        <v>163</v>
      </c>
      <c r="BE114" s="142">
        <f>IF(O114="základní",K114,0)</f>
        <v>0</v>
      </c>
      <c r="BF114" s="142">
        <f>IF(O114="snížená",K114,0)</f>
        <v>0</v>
      </c>
      <c r="BG114" s="142">
        <f>IF(O114="zákl. přenesená",K114,0)</f>
        <v>0</v>
      </c>
      <c r="BH114" s="142">
        <f>IF(O114="sníž. přenesená",K114,0)</f>
        <v>0</v>
      </c>
      <c r="BI114" s="142">
        <f>IF(O114="nulová",K114,0)</f>
        <v>0</v>
      </c>
      <c r="BJ114" s="17" t="s">
        <v>171</v>
      </c>
      <c r="BK114" s="142">
        <f>ROUND(P114*H114,2)</f>
        <v>0</v>
      </c>
      <c r="BL114" s="17" t="s">
        <v>189</v>
      </c>
      <c r="BM114" s="141" t="s">
        <v>238</v>
      </c>
    </row>
    <row r="115" spans="2:47" s="1" customFormat="1" ht="11.25">
      <c r="B115" s="32"/>
      <c r="D115" s="143" t="s">
        <v>173</v>
      </c>
      <c r="F115" s="144" t="s">
        <v>239</v>
      </c>
      <c r="I115" s="145"/>
      <c r="J115" s="145"/>
      <c r="M115" s="32"/>
      <c r="N115" s="146"/>
      <c r="X115" s="53"/>
      <c r="AT115" s="17" t="s">
        <v>173</v>
      </c>
      <c r="AU115" s="17" t="s">
        <v>171</v>
      </c>
    </row>
    <row r="116" spans="2:51" s="12" customFormat="1" ht="11.25">
      <c r="B116" s="150"/>
      <c r="D116" s="151" t="s">
        <v>217</v>
      </c>
      <c r="E116" s="152" t="s">
        <v>22</v>
      </c>
      <c r="F116" s="153" t="s">
        <v>240</v>
      </c>
      <c r="H116" s="152" t="s">
        <v>22</v>
      </c>
      <c r="I116" s="154"/>
      <c r="J116" s="154"/>
      <c r="M116" s="150"/>
      <c r="N116" s="155"/>
      <c r="X116" s="156"/>
      <c r="AT116" s="152" t="s">
        <v>217</v>
      </c>
      <c r="AU116" s="152" t="s">
        <v>171</v>
      </c>
      <c r="AV116" s="12" t="s">
        <v>85</v>
      </c>
      <c r="AW116" s="12" t="s">
        <v>5</v>
      </c>
      <c r="AX116" s="12" t="s">
        <v>78</v>
      </c>
      <c r="AY116" s="152" t="s">
        <v>163</v>
      </c>
    </row>
    <row r="117" spans="2:51" s="13" customFormat="1" ht="11.25">
      <c r="B117" s="157"/>
      <c r="D117" s="151" t="s">
        <v>217</v>
      </c>
      <c r="E117" s="158" t="s">
        <v>22</v>
      </c>
      <c r="F117" s="159" t="s">
        <v>241</v>
      </c>
      <c r="H117" s="160">
        <v>2.315</v>
      </c>
      <c r="I117" s="161"/>
      <c r="J117" s="161"/>
      <c r="M117" s="157"/>
      <c r="N117" s="162"/>
      <c r="X117" s="163"/>
      <c r="AT117" s="158" t="s">
        <v>217</v>
      </c>
      <c r="AU117" s="158" t="s">
        <v>171</v>
      </c>
      <c r="AV117" s="13" t="s">
        <v>171</v>
      </c>
      <c r="AW117" s="13" t="s">
        <v>5</v>
      </c>
      <c r="AX117" s="13" t="s">
        <v>78</v>
      </c>
      <c r="AY117" s="158" t="s">
        <v>163</v>
      </c>
    </row>
    <row r="118" spans="2:51" s="14" customFormat="1" ht="11.25">
      <c r="B118" s="164"/>
      <c r="D118" s="151" t="s">
        <v>217</v>
      </c>
      <c r="E118" s="165" t="s">
        <v>22</v>
      </c>
      <c r="F118" s="166" t="s">
        <v>220</v>
      </c>
      <c r="H118" s="167">
        <v>2.315</v>
      </c>
      <c r="I118" s="168"/>
      <c r="J118" s="168"/>
      <c r="M118" s="164"/>
      <c r="N118" s="169"/>
      <c r="X118" s="170"/>
      <c r="AT118" s="165" t="s">
        <v>217</v>
      </c>
      <c r="AU118" s="165" t="s">
        <v>171</v>
      </c>
      <c r="AV118" s="14" t="s">
        <v>189</v>
      </c>
      <c r="AW118" s="14" t="s">
        <v>5</v>
      </c>
      <c r="AX118" s="14" t="s">
        <v>85</v>
      </c>
      <c r="AY118" s="165" t="s">
        <v>163</v>
      </c>
    </row>
    <row r="119" spans="2:65" s="1" customFormat="1" ht="37.9" customHeight="1">
      <c r="B119" s="32"/>
      <c r="C119" s="129" t="s">
        <v>242</v>
      </c>
      <c r="D119" s="129" t="s">
        <v>166</v>
      </c>
      <c r="E119" s="130" t="s">
        <v>243</v>
      </c>
      <c r="F119" s="131" t="s">
        <v>244</v>
      </c>
      <c r="G119" s="132" t="s">
        <v>214</v>
      </c>
      <c r="H119" s="133">
        <v>14.222</v>
      </c>
      <c r="I119" s="134"/>
      <c r="J119" s="134"/>
      <c r="K119" s="135">
        <f>ROUND(P119*H119,2)</f>
        <v>0</v>
      </c>
      <c r="L119" s="131" t="s">
        <v>169</v>
      </c>
      <c r="M119" s="32"/>
      <c r="N119" s="136" t="s">
        <v>22</v>
      </c>
      <c r="O119" s="137" t="s">
        <v>48</v>
      </c>
      <c r="P119" s="138">
        <f>I119+J119</f>
        <v>0</v>
      </c>
      <c r="Q119" s="138">
        <f>ROUND(I119*H119,2)</f>
        <v>0</v>
      </c>
      <c r="R119" s="138">
        <f>ROUND(J119*H119,2)</f>
        <v>0</v>
      </c>
      <c r="T119" s="139">
        <f>S119*H119</f>
        <v>0</v>
      </c>
      <c r="U119" s="139">
        <v>0.00013</v>
      </c>
      <c r="V119" s="139">
        <f>U119*H119</f>
        <v>0.0018488599999999997</v>
      </c>
      <c r="W119" s="139">
        <v>0</v>
      </c>
      <c r="X119" s="140">
        <f>W119*H119</f>
        <v>0</v>
      </c>
      <c r="AR119" s="141" t="s">
        <v>189</v>
      </c>
      <c r="AT119" s="141" t="s">
        <v>166</v>
      </c>
      <c r="AU119" s="141" t="s">
        <v>171</v>
      </c>
      <c r="AY119" s="17" t="s">
        <v>163</v>
      </c>
      <c r="BE119" s="142">
        <f>IF(O119="základní",K119,0)</f>
        <v>0</v>
      </c>
      <c r="BF119" s="142">
        <f>IF(O119="snížená",K119,0)</f>
        <v>0</v>
      </c>
      <c r="BG119" s="142">
        <f>IF(O119="zákl. přenesená",K119,0)</f>
        <v>0</v>
      </c>
      <c r="BH119" s="142">
        <f>IF(O119="sníž. přenesená",K119,0)</f>
        <v>0</v>
      </c>
      <c r="BI119" s="142">
        <f>IF(O119="nulová",K119,0)</f>
        <v>0</v>
      </c>
      <c r="BJ119" s="17" t="s">
        <v>171</v>
      </c>
      <c r="BK119" s="142">
        <f>ROUND(P119*H119,2)</f>
        <v>0</v>
      </c>
      <c r="BL119" s="17" t="s">
        <v>189</v>
      </c>
      <c r="BM119" s="141" t="s">
        <v>245</v>
      </c>
    </row>
    <row r="120" spans="2:47" s="1" customFormat="1" ht="11.25">
      <c r="B120" s="32"/>
      <c r="D120" s="143" t="s">
        <v>173</v>
      </c>
      <c r="F120" s="144" t="s">
        <v>246</v>
      </c>
      <c r="I120" s="145"/>
      <c r="J120" s="145"/>
      <c r="M120" s="32"/>
      <c r="N120" s="146"/>
      <c r="X120" s="53"/>
      <c r="AT120" s="17" t="s">
        <v>173</v>
      </c>
      <c r="AU120" s="17" t="s">
        <v>171</v>
      </c>
    </row>
    <row r="121" spans="2:51" s="12" customFormat="1" ht="11.25">
      <c r="B121" s="150"/>
      <c r="D121" s="151" t="s">
        <v>217</v>
      </c>
      <c r="E121" s="152" t="s">
        <v>22</v>
      </c>
      <c r="F121" s="153" t="s">
        <v>247</v>
      </c>
      <c r="H121" s="152" t="s">
        <v>22</v>
      </c>
      <c r="I121" s="154"/>
      <c r="J121" s="154"/>
      <c r="M121" s="150"/>
      <c r="N121" s="155"/>
      <c r="X121" s="156"/>
      <c r="AT121" s="152" t="s">
        <v>217</v>
      </c>
      <c r="AU121" s="152" t="s">
        <v>171</v>
      </c>
      <c r="AV121" s="12" t="s">
        <v>85</v>
      </c>
      <c r="AW121" s="12" t="s">
        <v>5</v>
      </c>
      <c r="AX121" s="12" t="s">
        <v>78</v>
      </c>
      <c r="AY121" s="152" t="s">
        <v>163</v>
      </c>
    </row>
    <row r="122" spans="2:51" s="13" customFormat="1" ht="11.25">
      <c r="B122" s="157"/>
      <c r="D122" s="151" t="s">
        <v>217</v>
      </c>
      <c r="E122" s="158" t="s">
        <v>22</v>
      </c>
      <c r="F122" s="159" t="s">
        <v>248</v>
      </c>
      <c r="H122" s="160">
        <v>14.222</v>
      </c>
      <c r="I122" s="161"/>
      <c r="J122" s="161"/>
      <c r="M122" s="157"/>
      <c r="N122" s="162"/>
      <c r="X122" s="163"/>
      <c r="AT122" s="158" t="s">
        <v>217</v>
      </c>
      <c r="AU122" s="158" t="s">
        <v>171</v>
      </c>
      <c r="AV122" s="13" t="s">
        <v>171</v>
      </c>
      <c r="AW122" s="13" t="s">
        <v>5</v>
      </c>
      <c r="AX122" s="13" t="s">
        <v>78</v>
      </c>
      <c r="AY122" s="158" t="s">
        <v>163</v>
      </c>
    </row>
    <row r="123" spans="2:51" s="14" customFormat="1" ht="11.25">
      <c r="B123" s="164"/>
      <c r="D123" s="151" t="s">
        <v>217</v>
      </c>
      <c r="E123" s="165" t="s">
        <v>22</v>
      </c>
      <c r="F123" s="166" t="s">
        <v>220</v>
      </c>
      <c r="H123" s="167">
        <v>14.222</v>
      </c>
      <c r="I123" s="168"/>
      <c r="J123" s="168"/>
      <c r="M123" s="164"/>
      <c r="N123" s="169"/>
      <c r="X123" s="170"/>
      <c r="AT123" s="165" t="s">
        <v>217</v>
      </c>
      <c r="AU123" s="165" t="s">
        <v>171</v>
      </c>
      <c r="AV123" s="14" t="s">
        <v>189</v>
      </c>
      <c r="AW123" s="14" t="s">
        <v>5</v>
      </c>
      <c r="AX123" s="14" t="s">
        <v>85</v>
      </c>
      <c r="AY123" s="165" t="s">
        <v>163</v>
      </c>
    </row>
    <row r="124" spans="2:65" s="1" customFormat="1" ht="24.2" customHeight="1">
      <c r="B124" s="32"/>
      <c r="C124" s="129" t="s">
        <v>249</v>
      </c>
      <c r="D124" s="129" t="s">
        <v>166</v>
      </c>
      <c r="E124" s="130" t="s">
        <v>250</v>
      </c>
      <c r="F124" s="131" t="s">
        <v>251</v>
      </c>
      <c r="G124" s="132" t="s">
        <v>252</v>
      </c>
      <c r="H124" s="133">
        <v>0.492</v>
      </c>
      <c r="I124" s="134"/>
      <c r="J124" s="134"/>
      <c r="K124" s="135">
        <f>ROUND(P124*H124,2)</f>
        <v>0</v>
      </c>
      <c r="L124" s="131" t="s">
        <v>169</v>
      </c>
      <c r="M124" s="32"/>
      <c r="N124" s="136" t="s">
        <v>22</v>
      </c>
      <c r="O124" s="137" t="s">
        <v>48</v>
      </c>
      <c r="P124" s="138">
        <f>I124+J124</f>
        <v>0</v>
      </c>
      <c r="Q124" s="138">
        <f>ROUND(I124*H124,2)</f>
        <v>0</v>
      </c>
      <c r="R124" s="138">
        <f>ROUND(J124*H124,2)</f>
        <v>0</v>
      </c>
      <c r="T124" s="139">
        <f>S124*H124</f>
        <v>0</v>
      </c>
      <c r="U124" s="139">
        <v>0</v>
      </c>
      <c r="V124" s="139">
        <f>U124*H124</f>
        <v>0</v>
      </c>
      <c r="W124" s="139">
        <v>2</v>
      </c>
      <c r="X124" s="140">
        <f>W124*H124</f>
        <v>0.984</v>
      </c>
      <c r="AR124" s="141" t="s">
        <v>189</v>
      </c>
      <c r="AT124" s="141" t="s">
        <v>166</v>
      </c>
      <c r="AU124" s="141" t="s">
        <v>171</v>
      </c>
      <c r="AY124" s="17" t="s">
        <v>163</v>
      </c>
      <c r="BE124" s="142">
        <f>IF(O124="základní",K124,0)</f>
        <v>0</v>
      </c>
      <c r="BF124" s="142">
        <f>IF(O124="snížená",K124,0)</f>
        <v>0</v>
      </c>
      <c r="BG124" s="142">
        <f>IF(O124="zákl. přenesená",K124,0)</f>
        <v>0</v>
      </c>
      <c r="BH124" s="142">
        <f>IF(O124="sníž. přenesená",K124,0)</f>
        <v>0</v>
      </c>
      <c r="BI124" s="142">
        <f>IF(O124="nulová",K124,0)</f>
        <v>0</v>
      </c>
      <c r="BJ124" s="17" t="s">
        <v>171</v>
      </c>
      <c r="BK124" s="142">
        <f>ROUND(P124*H124,2)</f>
        <v>0</v>
      </c>
      <c r="BL124" s="17" t="s">
        <v>189</v>
      </c>
      <c r="BM124" s="141" t="s">
        <v>253</v>
      </c>
    </row>
    <row r="125" spans="2:47" s="1" customFormat="1" ht="11.25">
      <c r="B125" s="32"/>
      <c r="D125" s="143" t="s">
        <v>173</v>
      </c>
      <c r="F125" s="144" t="s">
        <v>254</v>
      </c>
      <c r="I125" s="145"/>
      <c r="J125" s="145"/>
      <c r="M125" s="32"/>
      <c r="N125" s="146"/>
      <c r="X125" s="53"/>
      <c r="AT125" s="17" t="s">
        <v>173</v>
      </c>
      <c r="AU125" s="17" t="s">
        <v>171</v>
      </c>
    </row>
    <row r="126" spans="2:51" s="12" customFormat="1" ht="11.25">
      <c r="B126" s="150"/>
      <c r="D126" s="151" t="s">
        <v>217</v>
      </c>
      <c r="E126" s="152" t="s">
        <v>22</v>
      </c>
      <c r="F126" s="153" t="s">
        <v>255</v>
      </c>
      <c r="H126" s="152" t="s">
        <v>22</v>
      </c>
      <c r="I126" s="154"/>
      <c r="J126" s="154"/>
      <c r="M126" s="150"/>
      <c r="N126" s="155"/>
      <c r="X126" s="156"/>
      <c r="AT126" s="152" t="s">
        <v>217</v>
      </c>
      <c r="AU126" s="152" t="s">
        <v>171</v>
      </c>
      <c r="AV126" s="12" t="s">
        <v>85</v>
      </c>
      <c r="AW126" s="12" t="s">
        <v>5</v>
      </c>
      <c r="AX126" s="12" t="s">
        <v>78</v>
      </c>
      <c r="AY126" s="152" t="s">
        <v>163</v>
      </c>
    </row>
    <row r="127" spans="2:51" s="13" customFormat="1" ht="11.25">
      <c r="B127" s="157"/>
      <c r="D127" s="151" t="s">
        <v>217</v>
      </c>
      <c r="E127" s="158" t="s">
        <v>22</v>
      </c>
      <c r="F127" s="159" t="s">
        <v>256</v>
      </c>
      <c r="H127" s="160">
        <v>0.492</v>
      </c>
      <c r="I127" s="161"/>
      <c r="J127" s="161"/>
      <c r="M127" s="157"/>
      <c r="N127" s="162"/>
      <c r="X127" s="163"/>
      <c r="AT127" s="158" t="s">
        <v>217</v>
      </c>
      <c r="AU127" s="158" t="s">
        <v>171</v>
      </c>
      <c r="AV127" s="13" t="s">
        <v>171</v>
      </c>
      <c r="AW127" s="13" t="s">
        <v>5</v>
      </c>
      <c r="AX127" s="13" t="s">
        <v>78</v>
      </c>
      <c r="AY127" s="158" t="s">
        <v>163</v>
      </c>
    </row>
    <row r="128" spans="2:51" s="14" customFormat="1" ht="11.25">
      <c r="B128" s="164"/>
      <c r="D128" s="151" t="s">
        <v>217</v>
      </c>
      <c r="E128" s="165" t="s">
        <v>22</v>
      </c>
      <c r="F128" s="166" t="s">
        <v>220</v>
      </c>
      <c r="H128" s="167">
        <v>0.492</v>
      </c>
      <c r="I128" s="168"/>
      <c r="J128" s="168"/>
      <c r="M128" s="164"/>
      <c r="N128" s="169"/>
      <c r="X128" s="170"/>
      <c r="AT128" s="165" t="s">
        <v>217</v>
      </c>
      <c r="AU128" s="165" t="s">
        <v>171</v>
      </c>
      <c r="AV128" s="14" t="s">
        <v>189</v>
      </c>
      <c r="AW128" s="14" t="s">
        <v>5</v>
      </c>
      <c r="AX128" s="14" t="s">
        <v>85</v>
      </c>
      <c r="AY128" s="165" t="s">
        <v>163</v>
      </c>
    </row>
    <row r="129" spans="2:65" s="1" customFormat="1" ht="49.15" customHeight="1">
      <c r="B129" s="32"/>
      <c r="C129" s="129" t="s">
        <v>257</v>
      </c>
      <c r="D129" s="129" t="s">
        <v>166</v>
      </c>
      <c r="E129" s="130" t="s">
        <v>258</v>
      </c>
      <c r="F129" s="131" t="s">
        <v>259</v>
      </c>
      <c r="G129" s="132" t="s">
        <v>252</v>
      </c>
      <c r="H129" s="133">
        <v>1.563</v>
      </c>
      <c r="I129" s="134"/>
      <c r="J129" s="134"/>
      <c r="K129" s="135">
        <f>ROUND(P129*H129,2)</f>
        <v>0</v>
      </c>
      <c r="L129" s="131" t="s">
        <v>169</v>
      </c>
      <c r="M129" s="32"/>
      <c r="N129" s="136" t="s">
        <v>22</v>
      </c>
      <c r="O129" s="137" t="s">
        <v>48</v>
      </c>
      <c r="P129" s="138">
        <f>I129+J129</f>
        <v>0</v>
      </c>
      <c r="Q129" s="138">
        <f>ROUND(I129*H129,2)</f>
        <v>0</v>
      </c>
      <c r="R129" s="138">
        <f>ROUND(J129*H129,2)</f>
        <v>0</v>
      </c>
      <c r="T129" s="139">
        <f>S129*H129</f>
        <v>0</v>
      </c>
      <c r="U129" s="139">
        <v>0</v>
      </c>
      <c r="V129" s="139">
        <f>U129*H129</f>
        <v>0</v>
      </c>
      <c r="W129" s="139">
        <v>1.175</v>
      </c>
      <c r="X129" s="140">
        <f>W129*H129</f>
        <v>1.836525</v>
      </c>
      <c r="AR129" s="141" t="s">
        <v>189</v>
      </c>
      <c r="AT129" s="141" t="s">
        <v>166</v>
      </c>
      <c r="AU129" s="141" t="s">
        <v>171</v>
      </c>
      <c r="AY129" s="17" t="s">
        <v>163</v>
      </c>
      <c r="BE129" s="142">
        <f>IF(O129="základní",K129,0)</f>
        <v>0</v>
      </c>
      <c r="BF129" s="142">
        <f>IF(O129="snížená",K129,0)</f>
        <v>0</v>
      </c>
      <c r="BG129" s="142">
        <f>IF(O129="zákl. přenesená",K129,0)</f>
        <v>0</v>
      </c>
      <c r="BH129" s="142">
        <f>IF(O129="sníž. přenesená",K129,0)</f>
        <v>0</v>
      </c>
      <c r="BI129" s="142">
        <f>IF(O129="nulová",K129,0)</f>
        <v>0</v>
      </c>
      <c r="BJ129" s="17" t="s">
        <v>171</v>
      </c>
      <c r="BK129" s="142">
        <f>ROUND(P129*H129,2)</f>
        <v>0</v>
      </c>
      <c r="BL129" s="17" t="s">
        <v>189</v>
      </c>
      <c r="BM129" s="141" t="s">
        <v>260</v>
      </c>
    </row>
    <row r="130" spans="2:47" s="1" customFormat="1" ht="11.25">
      <c r="B130" s="32"/>
      <c r="D130" s="143" t="s">
        <v>173</v>
      </c>
      <c r="F130" s="144" t="s">
        <v>261</v>
      </c>
      <c r="I130" s="145"/>
      <c r="J130" s="145"/>
      <c r="M130" s="32"/>
      <c r="N130" s="146"/>
      <c r="X130" s="53"/>
      <c r="AT130" s="17" t="s">
        <v>173</v>
      </c>
      <c r="AU130" s="17" t="s">
        <v>171</v>
      </c>
    </row>
    <row r="131" spans="2:51" s="12" customFormat="1" ht="11.25">
      <c r="B131" s="150"/>
      <c r="D131" s="151" t="s">
        <v>217</v>
      </c>
      <c r="E131" s="152" t="s">
        <v>22</v>
      </c>
      <c r="F131" s="153" t="s">
        <v>262</v>
      </c>
      <c r="H131" s="152" t="s">
        <v>22</v>
      </c>
      <c r="I131" s="154"/>
      <c r="J131" s="154"/>
      <c r="M131" s="150"/>
      <c r="N131" s="155"/>
      <c r="X131" s="156"/>
      <c r="AT131" s="152" t="s">
        <v>217</v>
      </c>
      <c r="AU131" s="152" t="s">
        <v>171</v>
      </c>
      <c r="AV131" s="12" t="s">
        <v>85</v>
      </c>
      <c r="AW131" s="12" t="s">
        <v>5</v>
      </c>
      <c r="AX131" s="12" t="s">
        <v>78</v>
      </c>
      <c r="AY131" s="152" t="s">
        <v>163</v>
      </c>
    </row>
    <row r="132" spans="2:51" s="13" customFormat="1" ht="11.25">
      <c r="B132" s="157"/>
      <c r="D132" s="151" t="s">
        <v>217</v>
      </c>
      <c r="E132" s="158" t="s">
        <v>22</v>
      </c>
      <c r="F132" s="159" t="s">
        <v>263</v>
      </c>
      <c r="H132" s="160">
        <v>1.563</v>
      </c>
      <c r="I132" s="161"/>
      <c r="J132" s="161"/>
      <c r="M132" s="157"/>
      <c r="N132" s="162"/>
      <c r="X132" s="163"/>
      <c r="AT132" s="158" t="s">
        <v>217</v>
      </c>
      <c r="AU132" s="158" t="s">
        <v>171</v>
      </c>
      <c r="AV132" s="13" t="s">
        <v>171</v>
      </c>
      <c r="AW132" s="13" t="s">
        <v>5</v>
      </c>
      <c r="AX132" s="13" t="s">
        <v>78</v>
      </c>
      <c r="AY132" s="158" t="s">
        <v>163</v>
      </c>
    </row>
    <row r="133" spans="2:51" s="14" customFormat="1" ht="11.25">
      <c r="B133" s="164"/>
      <c r="D133" s="151" t="s">
        <v>217</v>
      </c>
      <c r="E133" s="165" t="s">
        <v>22</v>
      </c>
      <c r="F133" s="166" t="s">
        <v>220</v>
      </c>
      <c r="H133" s="167">
        <v>1.563</v>
      </c>
      <c r="I133" s="168"/>
      <c r="J133" s="168"/>
      <c r="M133" s="164"/>
      <c r="N133" s="169"/>
      <c r="X133" s="170"/>
      <c r="AT133" s="165" t="s">
        <v>217</v>
      </c>
      <c r="AU133" s="165" t="s">
        <v>171</v>
      </c>
      <c r="AV133" s="14" t="s">
        <v>189</v>
      </c>
      <c r="AW133" s="14" t="s">
        <v>5</v>
      </c>
      <c r="AX133" s="14" t="s">
        <v>85</v>
      </c>
      <c r="AY133" s="165" t="s">
        <v>163</v>
      </c>
    </row>
    <row r="134" spans="2:65" s="1" customFormat="1" ht="24.2" customHeight="1">
      <c r="B134" s="32"/>
      <c r="C134" s="129" t="s">
        <v>234</v>
      </c>
      <c r="D134" s="129" t="s">
        <v>166</v>
      </c>
      <c r="E134" s="130" t="s">
        <v>264</v>
      </c>
      <c r="F134" s="131" t="s">
        <v>265</v>
      </c>
      <c r="G134" s="132" t="s">
        <v>252</v>
      </c>
      <c r="H134" s="133">
        <v>0.526</v>
      </c>
      <c r="I134" s="134"/>
      <c r="J134" s="134"/>
      <c r="K134" s="135">
        <f>ROUND(P134*H134,2)</f>
        <v>0</v>
      </c>
      <c r="L134" s="131" t="s">
        <v>169</v>
      </c>
      <c r="M134" s="32"/>
      <c r="N134" s="136" t="s">
        <v>22</v>
      </c>
      <c r="O134" s="137" t="s">
        <v>48</v>
      </c>
      <c r="P134" s="138">
        <f>I134+J134</f>
        <v>0</v>
      </c>
      <c r="Q134" s="138">
        <f>ROUND(I134*H134,2)</f>
        <v>0</v>
      </c>
      <c r="R134" s="138">
        <f>ROUND(J134*H134,2)</f>
        <v>0</v>
      </c>
      <c r="T134" s="139">
        <f>S134*H134</f>
        <v>0</v>
      </c>
      <c r="U134" s="139">
        <v>0</v>
      </c>
      <c r="V134" s="139">
        <f>U134*H134</f>
        <v>0</v>
      </c>
      <c r="W134" s="139">
        <v>2.4</v>
      </c>
      <c r="X134" s="140">
        <f>W134*H134</f>
        <v>1.2624</v>
      </c>
      <c r="AR134" s="141" t="s">
        <v>189</v>
      </c>
      <c r="AT134" s="141" t="s">
        <v>166</v>
      </c>
      <c r="AU134" s="141" t="s">
        <v>171</v>
      </c>
      <c r="AY134" s="17" t="s">
        <v>163</v>
      </c>
      <c r="BE134" s="142">
        <f>IF(O134="základní",K134,0)</f>
        <v>0</v>
      </c>
      <c r="BF134" s="142">
        <f>IF(O134="snížená",K134,0)</f>
        <v>0</v>
      </c>
      <c r="BG134" s="142">
        <f>IF(O134="zákl. přenesená",K134,0)</f>
        <v>0</v>
      </c>
      <c r="BH134" s="142">
        <f>IF(O134="sníž. přenesená",K134,0)</f>
        <v>0</v>
      </c>
      <c r="BI134" s="142">
        <f>IF(O134="nulová",K134,0)</f>
        <v>0</v>
      </c>
      <c r="BJ134" s="17" t="s">
        <v>171</v>
      </c>
      <c r="BK134" s="142">
        <f>ROUND(P134*H134,2)</f>
        <v>0</v>
      </c>
      <c r="BL134" s="17" t="s">
        <v>189</v>
      </c>
      <c r="BM134" s="141" t="s">
        <v>266</v>
      </c>
    </row>
    <row r="135" spans="2:47" s="1" customFormat="1" ht="11.25">
      <c r="B135" s="32"/>
      <c r="D135" s="143" t="s">
        <v>173</v>
      </c>
      <c r="F135" s="144" t="s">
        <v>267</v>
      </c>
      <c r="I135" s="145"/>
      <c r="J135" s="145"/>
      <c r="M135" s="32"/>
      <c r="N135" s="146"/>
      <c r="X135" s="53"/>
      <c r="AT135" s="17" t="s">
        <v>173</v>
      </c>
      <c r="AU135" s="17" t="s">
        <v>171</v>
      </c>
    </row>
    <row r="136" spans="2:51" s="12" customFormat="1" ht="11.25">
      <c r="B136" s="150"/>
      <c r="D136" s="151" t="s">
        <v>217</v>
      </c>
      <c r="E136" s="152" t="s">
        <v>22</v>
      </c>
      <c r="F136" s="153" t="s">
        <v>268</v>
      </c>
      <c r="H136" s="152" t="s">
        <v>22</v>
      </c>
      <c r="I136" s="154"/>
      <c r="J136" s="154"/>
      <c r="M136" s="150"/>
      <c r="N136" s="155"/>
      <c r="X136" s="156"/>
      <c r="AT136" s="152" t="s">
        <v>217</v>
      </c>
      <c r="AU136" s="152" t="s">
        <v>171</v>
      </c>
      <c r="AV136" s="12" t="s">
        <v>85</v>
      </c>
      <c r="AW136" s="12" t="s">
        <v>5</v>
      </c>
      <c r="AX136" s="12" t="s">
        <v>78</v>
      </c>
      <c r="AY136" s="152" t="s">
        <v>163</v>
      </c>
    </row>
    <row r="137" spans="2:51" s="13" customFormat="1" ht="11.25">
      <c r="B137" s="157"/>
      <c r="D137" s="151" t="s">
        <v>217</v>
      </c>
      <c r="E137" s="158" t="s">
        <v>22</v>
      </c>
      <c r="F137" s="159" t="s">
        <v>269</v>
      </c>
      <c r="H137" s="160">
        <v>0.526</v>
      </c>
      <c r="I137" s="161"/>
      <c r="J137" s="161"/>
      <c r="M137" s="157"/>
      <c r="N137" s="162"/>
      <c r="X137" s="163"/>
      <c r="AT137" s="158" t="s">
        <v>217</v>
      </c>
      <c r="AU137" s="158" t="s">
        <v>171</v>
      </c>
      <c r="AV137" s="13" t="s">
        <v>171</v>
      </c>
      <c r="AW137" s="13" t="s">
        <v>5</v>
      </c>
      <c r="AX137" s="13" t="s">
        <v>78</v>
      </c>
      <c r="AY137" s="158" t="s">
        <v>163</v>
      </c>
    </row>
    <row r="138" spans="2:51" s="14" customFormat="1" ht="11.25">
      <c r="B138" s="164"/>
      <c r="D138" s="151" t="s">
        <v>217</v>
      </c>
      <c r="E138" s="165" t="s">
        <v>22</v>
      </c>
      <c r="F138" s="166" t="s">
        <v>220</v>
      </c>
      <c r="H138" s="167">
        <v>0.526</v>
      </c>
      <c r="I138" s="168"/>
      <c r="J138" s="168"/>
      <c r="M138" s="164"/>
      <c r="N138" s="169"/>
      <c r="X138" s="170"/>
      <c r="AT138" s="165" t="s">
        <v>217</v>
      </c>
      <c r="AU138" s="165" t="s">
        <v>171</v>
      </c>
      <c r="AV138" s="14" t="s">
        <v>189</v>
      </c>
      <c r="AW138" s="14" t="s">
        <v>5</v>
      </c>
      <c r="AX138" s="14" t="s">
        <v>85</v>
      </c>
      <c r="AY138" s="165" t="s">
        <v>163</v>
      </c>
    </row>
    <row r="139" spans="2:65" s="1" customFormat="1" ht="24.2" customHeight="1">
      <c r="B139" s="32"/>
      <c r="C139" s="129" t="s">
        <v>270</v>
      </c>
      <c r="D139" s="129" t="s">
        <v>166</v>
      </c>
      <c r="E139" s="130" t="s">
        <v>271</v>
      </c>
      <c r="F139" s="131" t="s">
        <v>272</v>
      </c>
      <c r="G139" s="132" t="s">
        <v>252</v>
      </c>
      <c r="H139" s="133">
        <v>0.728</v>
      </c>
      <c r="I139" s="134"/>
      <c r="J139" s="134"/>
      <c r="K139" s="135">
        <f>ROUND(P139*H139,2)</f>
        <v>0</v>
      </c>
      <c r="L139" s="131" t="s">
        <v>169</v>
      </c>
      <c r="M139" s="32"/>
      <c r="N139" s="136" t="s">
        <v>22</v>
      </c>
      <c r="O139" s="137" t="s">
        <v>48</v>
      </c>
      <c r="P139" s="138">
        <f>I139+J139</f>
        <v>0</v>
      </c>
      <c r="Q139" s="138">
        <f>ROUND(I139*H139,2)</f>
        <v>0</v>
      </c>
      <c r="R139" s="138">
        <f>ROUND(J139*H139,2)</f>
        <v>0</v>
      </c>
      <c r="T139" s="139">
        <f>S139*H139</f>
        <v>0</v>
      </c>
      <c r="U139" s="139">
        <v>0</v>
      </c>
      <c r="V139" s="139">
        <f>U139*H139</f>
        <v>0</v>
      </c>
      <c r="W139" s="139">
        <v>2.4</v>
      </c>
      <c r="X139" s="140">
        <f>W139*H139</f>
        <v>1.7471999999999999</v>
      </c>
      <c r="AR139" s="141" t="s">
        <v>189</v>
      </c>
      <c r="AT139" s="141" t="s">
        <v>166</v>
      </c>
      <c r="AU139" s="141" t="s">
        <v>171</v>
      </c>
      <c r="AY139" s="17" t="s">
        <v>163</v>
      </c>
      <c r="BE139" s="142">
        <f>IF(O139="základní",K139,0)</f>
        <v>0</v>
      </c>
      <c r="BF139" s="142">
        <f>IF(O139="snížená",K139,0)</f>
        <v>0</v>
      </c>
      <c r="BG139" s="142">
        <f>IF(O139="zákl. přenesená",K139,0)</f>
        <v>0</v>
      </c>
      <c r="BH139" s="142">
        <f>IF(O139="sníž. přenesená",K139,0)</f>
        <v>0</v>
      </c>
      <c r="BI139" s="142">
        <f>IF(O139="nulová",K139,0)</f>
        <v>0</v>
      </c>
      <c r="BJ139" s="17" t="s">
        <v>171</v>
      </c>
      <c r="BK139" s="142">
        <f>ROUND(P139*H139,2)</f>
        <v>0</v>
      </c>
      <c r="BL139" s="17" t="s">
        <v>189</v>
      </c>
      <c r="BM139" s="141" t="s">
        <v>273</v>
      </c>
    </row>
    <row r="140" spans="2:47" s="1" customFormat="1" ht="11.25">
      <c r="B140" s="32"/>
      <c r="D140" s="143" t="s">
        <v>173</v>
      </c>
      <c r="F140" s="144" t="s">
        <v>274</v>
      </c>
      <c r="I140" s="145"/>
      <c r="J140" s="145"/>
      <c r="M140" s="32"/>
      <c r="N140" s="146"/>
      <c r="X140" s="53"/>
      <c r="AT140" s="17" t="s">
        <v>173</v>
      </c>
      <c r="AU140" s="17" t="s">
        <v>171</v>
      </c>
    </row>
    <row r="141" spans="2:51" s="12" customFormat="1" ht="11.25">
      <c r="B141" s="150"/>
      <c r="D141" s="151" t="s">
        <v>217</v>
      </c>
      <c r="E141" s="152" t="s">
        <v>22</v>
      </c>
      <c r="F141" s="153" t="s">
        <v>275</v>
      </c>
      <c r="H141" s="152" t="s">
        <v>22</v>
      </c>
      <c r="I141" s="154"/>
      <c r="J141" s="154"/>
      <c r="M141" s="150"/>
      <c r="N141" s="155"/>
      <c r="X141" s="156"/>
      <c r="AT141" s="152" t="s">
        <v>217</v>
      </c>
      <c r="AU141" s="152" t="s">
        <v>171</v>
      </c>
      <c r="AV141" s="12" t="s">
        <v>85</v>
      </c>
      <c r="AW141" s="12" t="s">
        <v>5</v>
      </c>
      <c r="AX141" s="12" t="s">
        <v>78</v>
      </c>
      <c r="AY141" s="152" t="s">
        <v>163</v>
      </c>
    </row>
    <row r="142" spans="2:51" s="13" customFormat="1" ht="11.25">
      <c r="B142" s="157"/>
      <c r="D142" s="151" t="s">
        <v>217</v>
      </c>
      <c r="E142" s="158" t="s">
        <v>22</v>
      </c>
      <c r="F142" s="159" t="s">
        <v>276</v>
      </c>
      <c r="H142" s="160">
        <v>0.391</v>
      </c>
      <c r="I142" s="161"/>
      <c r="J142" s="161"/>
      <c r="M142" s="157"/>
      <c r="N142" s="162"/>
      <c r="X142" s="163"/>
      <c r="AT142" s="158" t="s">
        <v>217</v>
      </c>
      <c r="AU142" s="158" t="s">
        <v>171</v>
      </c>
      <c r="AV142" s="13" t="s">
        <v>171</v>
      </c>
      <c r="AW142" s="13" t="s">
        <v>5</v>
      </c>
      <c r="AX142" s="13" t="s">
        <v>78</v>
      </c>
      <c r="AY142" s="158" t="s">
        <v>163</v>
      </c>
    </row>
    <row r="143" spans="2:51" s="13" customFormat="1" ht="11.25">
      <c r="B143" s="157"/>
      <c r="D143" s="151" t="s">
        <v>217</v>
      </c>
      <c r="E143" s="158" t="s">
        <v>22</v>
      </c>
      <c r="F143" s="159" t="s">
        <v>277</v>
      </c>
      <c r="H143" s="160">
        <v>0.337</v>
      </c>
      <c r="I143" s="161"/>
      <c r="J143" s="161"/>
      <c r="M143" s="157"/>
      <c r="N143" s="162"/>
      <c r="X143" s="163"/>
      <c r="AT143" s="158" t="s">
        <v>217</v>
      </c>
      <c r="AU143" s="158" t="s">
        <v>171</v>
      </c>
      <c r="AV143" s="13" t="s">
        <v>171</v>
      </c>
      <c r="AW143" s="13" t="s">
        <v>5</v>
      </c>
      <c r="AX143" s="13" t="s">
        <v>78</v>
      </c>
      <c r="AY143" s="158" t="s">
        <v>163</v>
      </c>
    </row>
    <row r="144" spans="2:51" s="14" customFormat="1" ht="11.25">
      <c r="B144" s="164"/>
      <c r="D144" s="151" t="s">
        <v>217</v>
      </c>
      <c r="E144" s="165" t="s">
        <v>22</v>
      </c>
      <c r="F144" s="166" t="s">
        <v>220</v>
      </c>
      <c r="H144" s="167">
        <v>0.728</v>
      </c>
      <c r="I144" s="168"/>
      <c r="J144" s="168"/>
      <c r="M144" s="164"/>
      <c r="N144" s="169"/>
      <c r="X144" s="170"/>
      <c r="AT144" s="165" t="s">
        <v>217</v>
      </c>
      <c r="AU144" s="165" t="s">
        <v>171</v>
      </c>
      <c r="AV144" s="14" t="s">
        <v>189</v>
      </c>
      <c r="AW144" s="14" t="s">
        <v>5</v>
      </c>
      <c r="AX144" s="14" t="s">
        <v>85</v>
      </c>
      <c r="AY144" s="165" t="s">
        <v>163</v>
      </c>
    </row>
    <row r="145" spans="2:65" s="1" customFormat="1" ht="24.2" customHeight="1">
      <c r="B145" s="32"/>
      <c r="C145" s="129" t="s">
        <v>278</v>
      </c>
      <c r="D145" s="129" t="s">
        <v>166</v>
      </c>
      <c r="E145" s="130" t="s">
        <v>279</v>
      </c>
      <c r="F145" s="131" t="s">
        <v>280</v>
      </c>
      <c r="G145" s="132" t="s">
        <v>229</v>
      </c>
      <c r="H145" s="133">
        <v>12.525</v>
      </c>
      <c r="I145" s="134"/>
      <c r="J145" s="134"/>
      <c r="K145" s="135">
        <f>ROUND(P145*H145,2)</f>
        <v>0</v>
      </c>
      <c r="L145" s="131" t="s">
        <v>169</v>
      </c>
      <c r="M145" s="32"/>
      <c r="N145" s="136" t="s">
        <v>22</v>
      </c>
      <c r="O145" s="137" t="s">
        <v>48</v>
      </c>
      <c r="P145" s="138">
        <f>I145+J145</f>
        <v>0</v>
      </c>
      <c r="Q145" s="138">
        <f>ROUND(I145*H145,2)</f>
        <v>0</v>
      </c>
      <c r="R145" s="138">
        <f>ROUND(J145*H145,2)</f>
        <v>0</v>
      </c>
      <c r="T145" s="139">
        <f>S145*H145</f>
        <v>0</v>
      </c>
      <c r="U145" s="139">
        <v>0</v>
      </c>
      <c r="V145" s="139">
        <f>U145*H145</f>
        <v>0</v>
      </c>
      <c r="W145" s="139">
        <v>0.07</v>
      </c>
      <c r="X145" s="140">
        <f>W145*H145</f>
        <v>0.8767500000000001</v>
      </c>
      <c r="AR145" s="141" t="s">
        <v>189</v>
      </c>
      <c r="AT145" s="141" t="s">
        <v>166</v>
      </c>
      <c r="AU145" s="141" t="s">
        <v>171</v>
      </c>
      <c r="AY145" s="17" t="s">
        <v>163</v>
      </c>
      <c r="BE145" s="142">
        <f>IF(O145="základní",K145,0)</f>
        <v>0</v>
      </c>
      <c r="BF145" s="142">
        <f>IF(O145="snížená",K145,0)</f>
        <v>0</v>
      </c>
      <c r="BG145" s="142">
        <f>IF(O145="zákl. přenesená",K145,0)</f>
        <v>0</v>
      </c>
      <c r="BH145" s="142">
        <f>IF(O145="sníž. přenesená",K145,0)</f>
        <v>0</v>
      </c>
      <c r="BI145" s="142">
        <f>IF(O145="nulová",K145,0)</f>
        <v>0</v>
      </c>
      <c r="BJ145" s="17" t="s">
        <v>171</v>
      </c>
      <c r="BK145" s="142">
        <f>ROUND(P145*H145,2)</f>
        <v>0</v>
      </c>
      <c r="BL145" s="17" t="s">
        <v>189</v>
      </c>
      <c r="BM145" s="141" t="s">
        <v>281</v>
      </c>
    </row>
    <row r="146" spans="2:47" s="1" customFormat="1" ht="11.25">
      <c r="B146" s="32"/>
      <c r="D146" s="143" t="s">
        <v>173</v>
      </c>
      <c r="F146" s="144" t="s">
        <v>282</v>
      </c>
      <c r="I146" s="145"/>
      <c r="J146" s="145"/>
      <c r="M146" s="32"/>
      <c r="N146" s="146"/>
      <c r="X146" s="53"/>
      <c r="AT146" s="17" t="s">
        <v>173</v>
      </c>
      <c r="AU146" s="17" t="s">
        <v>171</v>
      </c>
    </row>
    <row r="147" spans="2:51" s="12" customFormat="1" ht="11.25">
      <c r="B147" s="150"/>
      <c r="D147" s="151" t="s">
        <v>217</v>
      </c>
      <c r="E147" s="152" t="s">
        <v>22</v>
      </c>
      <c r="F147" s="153" t="s">
        <v>283</v>
      </c>
      <c r="H147" s="152" t="s">
        <v>22</v>
      </c>
      <c r="I147" s="154"/>
      <c r="J147" s="154"/>
      <c r="M147" s="150"/>
      <c r="N147" s="155"/>
      <c r="X147" s="156"/>
      <c r="AT147" s="152" t="s">
        <v>217</v>
      </c>
      <c r="AU147" s="152" t="s">
        <v>171</v>
      </c>
      <c r="AV147" s="12" t="s">
        <v>85</v>
      </c>
      <c r="AW147" s="12" t="s">
        <v>5</v>
      </c>
      <c r="AX147" s="12" t="s">
        <v>78</v>
      </c>
      <c r="AY147" s="152" t="s">
        <v>163</v>
      </c>
    </row>
    <row r="148" spans="2:51" s="13" customFormat="1" ht="11.25">
      <c r="B148" s="157"/>
      <c r="D148" s="151" t="s">
        <v>217</v>
      </c>
      <c r="E148" s="158" t="s">
        <v>22</v>
      </c>
      <c r="F148" s="159" t="s">
        <v>284</v>
      </c>
      <c r="H148" s="160">
        <v>10.505</v>
      </c>
      <c r="I148" s="161"/>
      <c r="J148" s="161"/>
      <c r="M148" s="157"/>
      <c r="N148" s="162"/>
      <c r="X148" s="163"/>
      <c r="AT148" s="158" t="s">
        <v>217</v>
      </c>
      <c r="AU148" s="158" t="s">
        <v>171</v>
      </c>
      <c r="AV148" s="13" t="s">
        <v>171</v>
      </c>
      <c r="AW148" s="13" t="s">
        <v>5</v>
      </c>
      <c r="AX148" s="13" t="s">
        <v>78</v>
      </c>
      <c r="AY148" s="158" t="s">
        <v>163</v>
      </c>
    </row>
    <row r="149" spans="2:51" s="12" customFormat="1" ht="11.25">
      <c r="B149" s="150"/>
      <c r="D149" s="151" t="s">
        <v>217</v>
      </c>
      <c r="E149" s="152" t="s">
        <v>22</v>
      </c>
      <c r="F149" s="153" t="s">
        <v>285</v>
      </c>
      <c r="H149" s="152" t="s">
        <v>22</v>
      </c>
      <c r="I149" s="154"/>
      <c r="J149" s="154"/>
      <c r="M149" s="150"/>
      <c r="N149" s="155"/>
      <c r="X149" s="156"/>
      <c r="AT149" s="152" t="s">
        <v>217</v>
      </c>
      <c r="AU149" s="152" t="s">
        <v>171</v>
      </c>
      <c r="AV149" s="12" t="s">
        <v>85</v>
      </c>
      <c r="AW149" s="12" t="s">
        <v>5</v>
      </c>
      <c r="AX149" s="12" t="s">
        <v>78</v>
      </c>
      <c r="AY149" s="152" t="s">
        <v>163</v>
      </c>
    </row>
    <row r="150" spans="2:51" s="13" customFormat="1" ht="11.25">
      <c r="B150" s="157"/>
      <c r="D150" s="151" t="s">
        <v>217</v>
      </c>
      <c r="E150" s="158" t="s">
        <v>22</v>
      </c>
      <c r="F150" s="159" t="s">
        <v>286</v>
      </c>
      <c r="H150" s="160">
        <v>2.02</v>
      </c>
      <c r="I150" s="161"/>
      <c r="J150" s="161"/>
      <c r="M150" s="157"/>
      <c r="N150" s="162"/>
      <c r="X150" s="163"/>
      <c r="AT150" s="158" t="s">
        <v>217</v>
      </c>
      <c r="AU150" s="158" t="s">
        <v>171</v>
      </c>
      <c r="AV150" s="13" t="s">
        <v>171</v>
      </c>
      <c r="AW150" s="13" t="s">
        <v>5</v>
      </c>
      <c r="AX150" s="13" t="s">
        <v>78</v>
      </c>
      <c r="AY150" s="158" t="s">
        <v>163</v>
      </c>
    </row>
    <row r="151" spans="2:51" s="14" customFormat="1" ht="11.25">
      <c r="B151" s="164"/>
      <c r="D151" s="151" t="s">
        <v>217</v>
      </c>
      <c r="E151" s="165" t="s">
        <v>22</v>
      </c>
      <c r="F151" s="166" t="s">
        <v>220</v>
      </c>
      <c r="H151" s="167">
        <v>12.525</v>
      </c>
      <c r="I151" s="168"/>
      <c r="J151" s="168"/>
      <c r="M151" s="164"/>
      <c r="N151" s="169"/>
      <c r="X151" s="170"/>
      <c r="AT151" s="165" t="s">
        <v>217</v>
      </c>
      <c r="AU151" s="165" t="s">
        <v>171</v>
      </c>
      <c r="AV151" s="14" t="s">
        <v>189</v>
      </c>
      <c r="AW151" s="14" t="s">
        <v>5</v>
      </c>
      <c r="AX151" s="14" t="s">
        <v>85</v>
      </c>
      <c r="AY151" s="165" t="s">
        <v>163</v>
      </c>
    </row>
    <row r="152" spans="2:65" s="1" customFormat="1" ht="24.2" customHeight="1">
      <c r="B152" s="32"/>
      <c r="C152" s="129" t="s">
        <v>287</v>
      </c>
      <c r="D152" s="129" t="s">
        <v>166</v>
      </c>
      <c r="E152" s="130" t="s">
        <v>288</v>
      </c>
      <c r="F152" s="131" t="s">
        <v>289</v>
      </c>
      <c r="G152" s="132" t="s">
        <v>214</v>
      </c>
      <c r="H152" s="133">
        <v>4.972</v>
      </c>
      <c r="I152" s="134"/>
      <c r="J152" s="134"/>
      <c r="K152" s="135">
        <f>ROUND(P152*H152,2)</f>
        <v>0</v>
      </c>
      <c r="L152" s="131" t="s">
        <v>169</v>
      </c>
      <c r="M152" s="32"/>
      <c r="N152" s="136" t="s">
        <v>22</v>
      </c>
      <c r="O152" s="137" t="s">
        <v>48</v>
      </c>
      <c r="P152" s="138">
        <f>I152+J152</f>
        <v>0</v>
      </c>
      <c r="Q152" s="138">
        <f>ROUND(I152*H152,2)</f>
        <v>0</v>
      </c>
      <c r="R152" s="138">
        <f>ROUND(J152*H152,2)</f>
        <v>0</v>
      </c>
      <c r="T152" s="139">
        <f>S152*H152</f>
        <v>0</v>
      </c>
      <c r="U152" s="139">
        <v>0</v>
      </c>
      <c r="V152" s="139">
        <f>U152*H152</f>
        <v>0</v>
      </c>
      <c r="W152" s="139">
        <v>0.432</v>
      </c>
      <c r="X152" s="140">
        <f>W152*H152</f>
        <v>2.147904</v>
      </c>
      <c r="AR152" s="141" t="s">
        <v>189</v>
      </c>
      <c r="AT152" s="141" t="s">
        <v>166</v>
      </c>
      <c r="AU152" s="141" t="s">
        <v>171</v>
      </c>
      <c r="AY152" s="17" t="s">
        <v>163</v>
      </c>
      <c r="BE152" s="142">
        <f>IF(O152="základní",K152,0)</f>
        <v>0</v>
      </c>
      <c r="BF152" s="142">
        <f>IF(O152="snížená",K152,0)</f>
        <v>0</v>
      </c>
      <c r="BG152" s="142">
        <f>IF(O152="zákl. přenesená",K152,0)</f>
        <v>0</v>
      </c>
      <c r="BH152" s="142">
        <f>IF(O152="sníž. přenesená",K152,0)</f>
        <v>0</v>
      </c>
      <c r="BI152" s="142">
        <f>IF(O152="nulová",K152,0)</f>
        <v>0</v>
      </c>
      <c r="BJ152" s="17" t="s">
        <v>171</v>
      </c>
      <c r="BK152" s="142">
        <f>ROUND(P152*H152,2)</f>
        <v>0</v>
      </c>
      <c r="BL152" s="17" t="s">
        <v>189</v>
      </c>
      <c r="BM152" s="141" t="s">
        <v>290</v>
      </c>
    </row>
    <row r="153" spans="2:47" s="1" customFormat="1" ht="11.25">
      <c r="B153" s="32"/>
      <c r="D153" s="143" t="s">
        <v>173</v>
      </c>
      <c r="F153" s="144" t="s">
        <v>291</v>
      </c>
      <c r="I153" s="145"/>
      <c r="J153" s="145"/>
      <c r="M153" s="32"/>
      <c r="N153" s="146"/>
      <c r="X153" s="53"/>
      <c r="AT153" s="17" t="s">
        <v>173</v>
      </c>
      <c r="AU153" s="17" t="s">
        <v>171</v>
      </c>
    </row>
    <row r="154" spans="2:51" s="12" customFormat="1" ht="11.25">
      <c r="B154" s="150"/>
      <c r="D154" s="151" t="s">
        <v>217</v>
      </c>
      <c r="E154" s="152" t="s">
        <v>22</v>
      </c>
      <c r="F154" s="153" t="s">
        <v>285</v>
      </c>
      <c r="H154" s="152" t="s">
        <v>22</v>
      </c>
      <c r="I154" s="154"/>
      <c r="J154" s="154"/>
      <c r="M154" s="150"/>
      <c r="N154" s="155"/>
      <c r="X154" s="156"/>
      <c r="AT154" s="152" t="s">
        <v>217</v>
      </c>
      <c r="AU154" s="152" t="s">
        <v>171</v>
      </c>
      <c r="AV154" s="12" t="s">
        <v>85</v>
      </c>
      <c r="AW154" s="12" t="s">
        <v>5</v>
      </c>
      <c r="AX154" s="12" t="s">
        <v>78</v>
      </c>
      <c r="AY154" s="152" t="s">
        <v>163</v>
      </c>
    </row>
    <row r="155" spans="2:51" s="13" customFormat="1" ht="11.25">
      <c r="B155" s="157"/>
      <c r="D155" s="151" t="s">
        <v>217</v>
      </c>
      <c r="E155" s="158" t="s">
        <v>22</v>
      </c>
      <c r="F155" s="159" t="s">
        <v>292</v>
      </c>
      <c r="H155" s="160">
        <v>0.758</v>
      </c>
      <c r="I155" s="161"/>
      <c r="J155" s="161"/>
      <c r="M155" s="157"/>
      <c r="N155" s="162"/>
      <c r="X155" s="163"/>
      <c r="AT155" s="158" t="s">
        <v>217</v>
      </c>
      <c r="AU155" s="158" t="s">
        <v>171</v>
      </c>
      <c r="AV155" s="13" t="s">
        <v>171</v>
      </c>
      <c r="AW155" s="13" t="s">
        <v>5</v>
      </c>
      <c r="AX155" s="13" t="s">
        <v>78</v>
      </c>
      <c r="AY155" s="158" t="s">
        <v>163</v>
      </c>
    </row>
    <row r="156" spans="2:51" s="12" customFormat="1" ht="11.25">
      <c r="B156" s="150"/>
      <c r="D156" s="151" t="s">
        <v>217</v>
      </c>
      <c r="E156" s="152" t="s">
        <v>22</v>
      </c>
      <c r="F156" s="153" t="s">
        <v>293</v>
      </c>
      <c r="H156" s="152" t="s">
        <v>22</v>
      </c>
      <c r="I156" s="154"/>
      <c r="J156" s="154"/>
      <c r="M156" s="150"/>
      <c r="N156" s="155"/>
      <c r="X156" s="156"/>
      <c r="AT156" s="152" t="s">
        <v>217</v>
      </c>
      <c r="AU156" s="152" t="s">
        <v>171</v>
      </c>
      <c r="AV156" s="12" t="s">
        <v>85</v>
      </c>
      <c r="AW156" s="12" t="s">
        <v>5</v>
      </c>
      <c r="AX156" s="12" t="s">
        <v>78</v>
      </c>
      <c r="AY156" s="152" t="s">
        <v>163</v>
      </c>
    </row>
    <row r="157" spans="2:51" s="13" customFormat="1" ht="11.25">
      <c r="B157" s="157"/>
      <c r="D157" s="151" t="s">
        <v>217</v>
      </c>
      <c r="E157" s="158" t="s">
        <v>22</v>
      </c>
      <c r="F157" s="159" t="s">
        <v>294</v>
      </c>
      <c r="H157" s="160">
        <v>4.214</v>
      </c>
      <c r="I157" s="161"/>
      <c r="J157" s="161"/>
      <c r="M157" s="157"/>
      <c r="N157" s="162"/>
      <c r="X157" s="163"/>
      <c r="AT157" s="158" t="s">
        <v>217</v>
      </c>
      <c r="AU157" s="158" t="s">
        <v>171</v>
      </c>
      <c r="AV157" s="13" t="s">
        <v>171</v>
      </c>
      <c r="AW157" s="13" t="s">
        <v>5</v>
      </c>
      <c r="AX157" s="13" t="s">
        <v>78</v>
      </c>
      <c r="AY157" s="158" t="s">
        <v>163</v>
      </c>
    </row>
    <row r="158" spans="2:51" s="14" customFormat="1" ht="11.25">
      <c r="B158" s="164"/>
      <c r="D158" s="151" t="s">
        <v>217</v>
      </c>
      <c r="E158" s="165" t="s">
        <v>22</v>
      </c>
      <c r="F158" s="166" t="s">
        <v>220</v>
      </c>
      <c r="H158" s="167">
        <v>4.972</v>
      </c>
      <c r="I158" s="168"/>
      <c r="J158" s="168"/>
      <c r="M158" s="164"/>
      <c r="N158" s="169"/>
      <c r="X158" s="170"/>
      <c r="AT158" s="165" t="s">
        <v>217</v>
      </c>
      <c r="AU158" s="165" t="s">
        <v>171</v>
      </c>
      <c r="AV158" s="14" t="s">
        <v>189</v>
      </c>
      <c r="AW158" s="14" t="s">
        <v>5</v>
      </c>
      <c r="AX158" s="14" t="s">
        <v>85</v>
      </c>
      <c r="AY158" s="165" t="s">
        <v>163</v>
      </c>
    </row>
    <row r="159" spans="2:65" s="1" customFormat="1" ht="37.9" customHeight="1">
      <c r="B159" s="32"/>
      <c r="C159" s="129" t="s">
        <v>295</v>
      </c>
      <c r="D159" s="129" t="s">
        <v>166</v>
      </c>
      <c r="E159" s="130" t="s">
        <v>296</v>
      </c>
      <c r="F159" s="131" t="s">
        <v>297</v>
      </c>
      <c r="G159" s="132" t="s">
        <v>252</v>
      </c>
      <c r="H159" s="133">
        <v>0.309</v>
      </c>
      <c r="I159" s="134"/>
      <c r="J159" s="134"/>
      <c r="K159" s="135">
        <f>ROUND(P159*H159,2)</f>
        <v>0</v>
      </c>
      <c r="L159" s="131" t="s">
        <v>169</v>
      </c>
      <c r="M159" s="32"/>
      <c r="N159" s="136" t="s">
        <v>22</v>
      </c>
      <c r="O159" s="137" t="s">
        <v>48</v>
      </c>
      <c r="P159" s="138">
        <f>I159+J159</f>
        <v>0</v>
      </c>
      <c r="Q159" s="138">
        <f>ROUND(I159*H159,2)</f>
        <v>0</v>
      </c>
      <c r="R159" s="138">
        <f>ROUND(J159*H159,2)</f>
        <v>0</v>
      </c>
      <c r="T159" s="139">
        <f>S159*H159</f>
        <v>0</v>
      </c>
      <c r="U159" s="139">
        <v>0</v>
      </c>
      <c r="V159" s="139">
        <f>U159*H159</f>
        <v>0</v>
      </c>
      <c r="W159" s="139">
        <v>2.4</v>
      </c>
      <c r="X159" s="140">
        <f>W159*H159</f>
        <v>0.7415999999999999</v>
      </c>
      <c r="AR159" s="141" t="s">
        <v>189</v>
      </c>
      <c r="AT159" s="141" t="s">
        <v>166</v>
      </c>
      <c r="AU159" s="141" t="s">
        <v>171</v>
      </c>
      <c r="AY159" s="17" t="s">
        <v>163</v>
      </c>
      <c r="BE159" s="142">
        <f>IF(O159="základní",K159,0)</f>
        <v>0</v>
      </c>
      <c r="BF159" s="142">
        <f>IF(O159="snížená",K159,0)</f>
        <v>0</v>
      </c>
      <c r="BG159" s="142">
        <f>IF(O159="zákl. přenesená",K159,0)</f>
        <v>0</v>
      </c>
      <c r="BH159" s="142">
        <f>IF(O159="sníž. přenesená",K159,0)</f>
        <v>0</v>
      </c>
      <c r="BI159" s="142">
        <f>IF(O159="nulová",K159,0)</f>
        <v>0</v>
      </c>
      <c r="BJ159" s="17" t="s">
        <v>171</v>
      </c>
      <c r="BK159" s="142">
        <f>ROUND(P159*H159,2)</f>
        <v>0</v>
      </c>
      <c r="BL159" s="17" t="s">
        <v>189</v>
      </c>
      <c r="BM159" s="141" t="s">
        <v>298</v>
      </c>
    </row>
    <row r="160" spans="2:47" s="1" customFormat="1" ht="11.25">
      <c r="B160" s="32"/>
      <c r="D160" s="143" t="s">
        <v>173</v>
      </c>
      <c r="F160" s="144" t="s">
        <v>299</v>
      </c>
      <c r="I160" s="145"/>
      <c r="J160" s="145"/>
      <c r="M160" s="32"/>
      <c r="N160" s="146"/>
      <c r="X160" s="53"/>
      <c r="AT160" s="17" t="s">
        <v>173</v>
      </c>
      <c r="AU160" s="17" t="s">
        <v>171</v>
      </c>
    </row>
    <row r="161" spans="2:51" s="12" customFormat="1" ht="11.25">
      <c r="B161" s="150"/>
      <c r="D161" s="151" t="s">
        <v>217</v>
      </c>
      <c r="E161" s="152" t="s">
        <v>22</v>
      </c>
      <c r="F161" s="153" t="s">
        <v>285</v>
      </c>
      <c r="H161" s="152" t="s">
        <v>22</v>
      </c>
      <c r="I161" s="154"/>
      <c r="J161" s="154"/>
      <c r="M161" s="150"/>
      <c r="N161" s="155"/>
      <c r="X161" s="156"/>
      <c r="AT161" s="152" t="s">
        <v>217</v>
      </c>
      <c r="AU161" s="152" t="s">
        <v>171</v>
      </c>
      <c r="AV161" s="12" t="s">
        <v>85</v>
      </c>
      <c r="AW161" s="12" t="s">
        <v>5</v>
      </c>
      <c r="AX161" s="12" t="s">
        <v>78</v>
      </c>
      <c r="AY161" s="152" t="s">
        <v>163</v>
      </c>
    </row>
    <row r="162" spans="2:51" s="13" customFormat="1" ht="11.25">
      <c r="B162" s="157"/>
      <c r="D162" s="151" t="s">
        <v>217</v>
      </c>
      <c r="E162" s="158" t="s">
        <v>22</v>
      </c>
      <c r="F162" s="159" t="s">
        <v>300</v>
      </c>
      <c r="H162" s="160">
        <v>0.309</v>
      </c>
      <c r="I162" s="161"/>
      <c r="J162" s="161"/>
      <c r="M162" s="157"/>
      <c r="N162" s="162"/>
      <c r="X162" s="163"/>
      <c r="AT162" s="158" t="s">
        <v>217</v>
      </c>
      <c r="AU162" s="158" t="s">
        <v>171</v>
      </c>
      <c r="AV162" s="13" t="s">
        <v>171</v>
      </c>
      <c r="AW162" s="13" t="s">
        <v>5</v>
      </c>
      <c r="AX162" s="13" t="s">
        <v>78</v>
      </c>
      <c r="AY162" s="158" t="s">
        <v>163</v>
      </c>
    </row>
    <row r="163" spans="2:51" s="14" customFormat="1" ht="11.25">
      <c r="B163" s="164"/>
      <c r="D163" s="151" t="s">
        <v>217</v>
      </c>
      <c r="E163" s="165" t="s">
        <v>22</v>
      </c>
      <c r="F163" s="166" t="s">
        <v>220</v>
      </c>
      <c r="H163" s="167">
        <v>0.309</v>
      </c>
      <c r="I163" s="168"/>
      <c r="J163" s="168"/>
      <c r="M163" s="164"/>
      <c r="N163" s="169"/>
      <c r="X163" s="170"/>
      <c r="AT163" s="165" t="s">
        <v>217</v>
      </c>
      <c r="AU163" s="165" t="s">
        <v>171</v>
      </c>
      <c r="AV163" s="14" t="s">
        <v>189</v>
      </c>
      <c r="AW163" s="14" t="s">
        <v>5</v>
      </c>
      <c r="AX163" s="14" t="s">
        <v>85</v>
      </c>
      <c r="AY163" s="165" t="s">
        <v>163</v>
      </c>
    </row>
    <row r="164" spans="2:65" s="1" customFormat="1" ht="24.2" customHeight="1">
      <c r="B164" s="32"/>
      <c r="C164" s="129" t="s">
        <v>301</v>
      </c>
      <c r="D164" s="129" t="s">
        <v>166</v>
      </c>
      <c r="E164" s="130" t="s">
        <v>302</v>
      </c>
      <c r="F164" s="131" t="s">
        <v>303</v>
      </c>
      <c r="G164" s="132" t="s">
        <v>252</v>
      </c>
      <c r="H164" s="133">
        <v>0.252</v>
      </c>
      <c r="I164" s="134"/>
      <c r="J164" s="134"/>
      <c r="K164" s="135">
        <f>ROUND(P164*H164,2)</f>
        <v>0</v>
      </c>
      <c r="L164" s="131" t="s">
        <v>169</v>
      </c>
      <c r="M164" s="32"/>
      <c r="N164" s="136" t="s">
        <v>22</v>
      </c>
      <c r="O164" s="137" t="s">
        <v>48</v>
      </c>
      <c r="P164" s="138">
        <f>I164+J164</f>
        <v>0</v>
      </c>
      <c r="Q164" s="138">
        <f>ROUND(I164*H164,2)</f>
        <v>0</v>
      </c>
      <c r="R164" s="138">
        <f>ROUND(J164*H164,2)</f>
        <v>0</v>
      </c>
      <c r="T164" s="139">
        <f>S164*H164</f>
        <v>0</v>
      </c>
      <c r="U164" s="139">
        <v>0</v>
      </c>
      <c r="V164" s="139">
        <f>U164*H164</f>
        <v>0</v>
      </c>
      <c r="W164" s="139">
        <v>2.2</v>
      </c>
      <c r="X164" s="140">
        <f>W164*H164</f>
        <v>0.5544</v>
      </c>
      <c r="AR164" s="141" t="s">
        <v>189</v>
      </c>
      <c r="AT164" s="141" t="s">
        <v>166</v>
      </c>
      <c r="AU164" s="141" t="s">
        <v>171</v>
      </c>
      <c r="AY164" s="17" t="s">
        <v>163</v>
      </c>
      <c r="BE164" s="142">
        <f>IF(O164="základní",K164,0)</f>
        <v>0</v>
      </c>
      <c r="BF164" s="142">
        <f>IF(O164="snížená",K164,0)</f>
        <v>0</v>
      </c>
      <c r="BG164" s="142">
        <f>IF(O164="zákl. přenesená",K164,0)</f>
        <v>0</v>
      </c>
      <c r="BH164" s="142">
        <f>IF(O164="sníž. přenesená",K164,0)</f>
        <v>0</v>
      </c>
      <c r="BI164" s="142">
        <f>IF(O164="nulová",K164,0)</f>
        <v>0</v>
      </c>
      <c r="BJ164" s="17" t="s">
        <v>171</v>
      </c>
      <c r="BK164" s="142">
        <f>ROUND(P164*H164,2)</f>
        <v>0</v>
      </c>
      <c r="BL164" s="17" t="s">
        <v>189</v>
      </c>
      <c r="BM164" s="141" t="s">
        <v>304</v>
      </c>
    </row>
    <row r="165" spans="2:47" s="1" customFormat="1" ht="11.25">
      <c r="B165" s="32"/>
      <c r="D165" s="143" t="s">
        <v>173</v>
      </c>
      <c r="F165" s="144" t="s">
        <v>305</v>
      </c>
      <c r="I165" s="145"/>
      <c r="J165" s="145"/>
      <c r="M165" s="32"/>
      <c r="N165" s="146"/>
      <c r="X165" s="53"/>
      <c r="AT165" s="17" t="s">
        <v>173</v>
      </c>
      <c r="AU165" s="17" t="s">
        <v>171</v>
      </c>
    </row>
    <row r="166" spans="2:51" s="12" customFormat="1" ht="11.25">
      <c r="B166" s="150"/>
      <c r="D166" s="151" t="s">
        <v>217</v>
      </c>
      <c r="E166" s="152" t="s">
        <v>22</v>
      </c>
      <c r="F166" s="153" t="s">
        <v>306</v>
      </c>
      <c r="H166" s="152" t="s">
        <v>22</v>
      </c>
      <c r="I166" s="154"/>
      <c r="J166" s="154"/>
      <c r="M166" s="150"/>
      <c r="N166" s="155"/>
      <c r="X166" s="156"/>
      <c r="AT166" s="152" t="s">
        <v>217</v>
      </c>
      <c r="AU166" s="152" t="s">
        <v>171</v>
      </c>
      <c r="AV166" s="12" t="s">
        <v>85</v>
      </c>
      <c r="AW166" s="12" t="s">
        <v>5</v>
      </c>
      <c r="AX166" s="12" t="s">
        <v>78</v>
      </c>
      <c r="AY166" s="152" t="s">
        <v>163</v>
      </c>
    </row>
    <row r="167" spans="2:51" s="13" customFormat="1" ht="11.25">
      <c r="B167" s="157"/>
      <c r="D167" s="151" t="s">
        <v>217</v>
      </c>
      <c r="E167" s="158" t="s">
        <v>22</v>
      </c>
      <c r="F167" s="159" t="s">
        <v>307</v>
      </c>
      <c r="H167" s="160">
        <v>0.252</v>
      </c>
      <c r="I167" s="161"/>
      <c r="J167" s="161"/>
      <c r="M167" s="157"/>
      <c r="N167" s="162"/>
      <c r="X167" s="163"/>
      <c r="AT167" s="158" t="s">
        <v>217</v>
      </c>
      <c r="AU167" s="158" t="s">
        <v>171</v>
      </c>
      <c r="AV167" s="13" t="s">
        <v>171</v>
      </c>
      <c r="AW167" s="13" t="s">
        <v>5</v>
      </c>
      <c r="AX167" s="13" t="s">
        <v>78</v>
      </c>
      <c r="AY167" s="158" t="s">
        <v>163</v>
      </c>
    </row>
    <row r="168" spans="2:51" s="14" customFormat="1" ht="11.25">
      <c r="B168" s="164"/>
      <c r="D168" s="151" t="s">
        <v>217</v>
      </c>
      <c r="E168" s="165" t="s">
        <v>22</v>
      </c>
      <c r="F168" s="166" t="s">
        <v>220</v>
      </c>
      <c r="H168" s="167">
        <v>0.252</v>
      </c>
      <c r="I168" s="168"/>
      <c r="J168" s="168"/>
      <c r="M168" s="164"/>
      <c r="N168" s="169"/>
      <c r="X168" s="170"/>
      <c r="AT168" s="165" t="s">
        <v>217</v>
      </c>
      <c r="AU168" s="165" t="s">
        <v>171</v>
      </c>
      <c r="AV168" s="14" t="s">
        <v>189</v>
      </c>
      <c r="AW168" s="14" t="s">
        <v>5</v>
      </c>
      <c r="AX168" s="14" t="s">
        <v>85</v>
      </c>
      <c r="AY168" s="165" t="s">
        <v>163</v>
      </c>
    </row>
    <row r="169" spans="2:65" s="1" customFormat="1" ht="24.2" customHeight="1">
      <c r="B169" s="32"/>
      <c r="C169" s="129" t="s">
        <v>9</v>
      </c>
      <c r="D169" s="129" t="s">
        <v>166</v>
      </c>
      <c r="E169" s="130" t="s">
        <v>308</v>
      </c>
      <c r="F169" s="131" t="s">
        <v>309</v>
      </c>
      <c r="G169" s="132" t="s">
        <v>252</v>
      </c>
      <c r="H169" s="133">
        <v>0.789</v>
      </c>
      <c r="I169" s="134"/>
      <c r="J169" s="134"/>
      <c r="K169" s="135">
        <f>ROUND(P169*H169,2)</f>
        <v>0</v>
      </c>
      <c r="L169" s="131" t="s">
        <v>169</v>
      </c>
      <c r="M169" s="32"/>
      <c r="N169" s="136" t="s">
        <v>22</v>
      </c>
      <c r="O169" s="137" t="s">
        <v>48</v>
      </c>
      <c r="P169" s="138">
        <f>I169+J169</f>
        <v>0</v>
      </c>
      <c r="Q169" s="138">
        <f>ROUND(I169*H169,2)</f>
        <v>0</v>
      </c>
      <c r="R169" s="138">
        <f>ROUND(J169*H169,2)</f>
        <v>0</v>
      </c>
      <c r="T169" s="139">
        <f>S169*H169</f>
        <v>0</v>
      </c>
      <c r="U169" s="139">
        <v>0</v>
      </c>
      <c r="V169" s="139">
        <f>U169*H169</f>
        <v>0</v>
      </c>
      <c r="W169" s="139">
        <v>2.2</v>
      </c>
      <c r="X169" s="140">
        <f>W169*H169</f>
        <v>1.7358000000000002</v>
      </c>
      <c r="AR169" s="141" t="s">
        <v>189</v>
      </c>
      <c r="AT169" s="141" t="s">
        <v>166</v>
      </c>
      <c r="AU169" s="141" t="s">
        <v>171</v>
      </c>
      <c r="AY169" s="17" t="s">
        <v>163</v>
      </c>
      <c r="BE169" s="142">
        <f>IF(O169="základní",K169,0)</f>
        <v>0</v>
      </c>
      <c r="BF169" s="142">
        <f>IF(O169="snížená",K169,0)</f>
        <v>0</v>
      </c>
      <c r="BG169" s="142">
        <f>IF(O169="zákl. přenesená",K169,0)</f>
        <v>0</v>
      </c>
      <c r="BH169" s="142">
        <f>IF(O169="sníž. přenesená",K169,0)</f>
        <v>0</v>
      </c>
      <c r="BI169" s="142">
        <f>IF(O169="nulová",K169,0)</f>
        <v>0</v>
      </c>
      <c r="BJ169" s="17" t="s">
        <v>171</v>
      </c>
      <c r="BK169" s="142">
        <f>ROUND(P169*H169,2)</f>
        <v>0</v>
      </c>
      <c r="BL169" s="17" t="s">
        <v>189</v>
      </c>
      <c r="BM169" s="141" t="s">
        <v>310</v>
      </c>
    </row>
    <row r="170" spans="2:47" s="1" customFormat="1" ht="11.25">
      <c r="B170" s="32"/>
      <c r="D170" s="143" t="s">
        <v>173</v>
      </c>
      <c r="F170" s="144" t="s">
        <v>311</v>
      </c>
      <c r="I170" s="145"/>
      <c r="J170" s="145"/>
      <c r="M170" s="32"/>
      <c r="N170" s="146"/>
      <c r="X170" s="53"/>
      <c r="AT170" s="17" t="s">
        <v>173</v>
      </c>
      <c r="AU170" s="17" t="s">
        <v>171</v>
      </c>
    </row>
    <row r="171" spans="2:51" s="12" customFormat="1" ht="11.25">
      <c r="B171" s="150"/>
      <c r="D171" s="151" t="s">
        <v>217</v>
      </c>
      <c r="E171" s="152" t="s">
        <v>22</v>
      </c>
      <c r="F171" s="153" t="s">
        <v>285</v>
      </c>
      <c r="H171" s="152" t="s">
        <v>22</v>
      </c>
      <c r="I171" s="154"/>
      <c r="J171" s="154"/>
      <c r="M171" s="150"/>
      <c r="N171" s="155"/>
      <c r="X171" s="156"/>
      <c r="AT171" s="152" t="s">
        <v>217</v>
      </c>
      <c r="AU171" s="152" t="s">
        <v>171</v>
      </c>
      <c r="AV171" s="12" t="s">
        <v>85</v>
      </c>
      <c r="AW171" s="12" t="s">
        <v>5</v>
      </c>
      <c r="AX171" s="12" t="s">
        <v>78</v>
      </c>
      <c r="AY171" s="152" t="s">
        <v>163</v>
      </c>
    </row>
    <row r="172" spans="2:51" s="13" customFormat="1" ht="11.25">
      <c r="B172" s="157"/>
      <c r="D172" s="151" t="s">
        <v>217</v>
      </c>
      <c r="E172" s="158" t="s">
        <v>22</v>
      </c>
      <c r="F172" s="159" t="s">
        <v>312</v>
      </c>
      <c r="H172" s="160">
        <v>0.789</v>
      </c>
      <c r="I172" s="161"/>
      <c r="J172" s="161"/>
      <c r="M172" s="157"/>
      <c r="N172" s="162"/>
      <c r="X172" s="163"/>
      <c r="AT172" s="158" t="s">
        <v>217</v>
      </c>
      <c r="AU172" s="158" t="s">
        <v>171</v>
      </c>
      <c r="AV172" s="13" t="s">
        <v>171</v>
      </c>
      <c r="AW172" s="13" t="s">
        <v>5</v>
      </c>
      <c r="AX172" s="13" t="s">
        <v>78</v>
      </c>
      <c r="AY172" s="158" t="s">
        <v>163</v>
      </c>
    </row>
    <row r="173" spans="2:51" s="14" customFormat="1" ht="11.25">
      <c r="B173" s="164"/>
      <c r="D173" s="151" t="s">
        <v>217</v>
      </c>
      <c r="E173" s="165" t="s">
        <v>22</v>
      </c>
      <c r="F173" s="166" t="s">
        <v>220</v>
      </c>
      <c r="H173" s="167">
        <v>0.789</v>
      </c>
      <c r="I173" s="168"/>
      <c r="J173" s="168"/>
      <c r="M173" s="164"/>
      <c r="N173" s="169"/>
      <c r="X173" s="170"/>
      <c r="AT173" s="165" t="s">
        <v>217</v>
      </c>
      <c r="AU173" s="165" t="s">
        <v>171</v>
      </c>
      <c r="AV173" s="14" t="s">
        <v>189</v>
      </c>
      <c r="AW173" s="14" t="s">
        <v>5</v>
      </c>
      <c r="AX173" s="14" t="s">
        <v>85</v>
      </c>
      <c r="AY173" s="165" t="s">
        <v>163</v>
      </c>
    </row>
    <row r="174" spans="2:65" s="1" customFormat="1" ht="33" customHeight="1">
      <c r="B174" s="32"/>
      <c r="C174" s="129" t="s">
        <v>313</v>
      </c>
      <c r="D174" s="129" t="s">
        <v>166</v>
      </c>
      <c r="E174" s="130" t="s">
        <v>314</v>
      </c>
      <c r="F174" s="131" t="s">
        <v>315</v>
      </c>
      <c r="G174" s="132" t="s">
        <v>252</v>
      </c>
      <c r="H174" s="133">
        <v>0.789</v>
      </c>
      <c r="I174" s="134"/>
      <c r="J174" s="134"/>
      <c r="K174" s="135">
        <f>ROUND(P174*H174,2)</f>
        <v>0</v>
      </c>
      <c r="L174" s="131" t="s">
        <v>169</v>
      </c>
      <c r="M174" s="32"/>
      <c r="N174" s="136" t="s">
        <v>22</v>
      </c>
      <c r="O174" s="137" t="s">
        <v>48</v>
      </c>
      <c r="P174" s="138">
        <f>I174+J174</f>
        <v>0</v>
      </c>
      <c r="Q174" s="138">
        <f>ROUND(I174*H174,2)</f>
        <v>0</v>
      </c>
      <c r="R174" s="138">
        <f>ROUND(J174*H174,2)</f>
        <v>0</v>
      </c>
      <c r="T174" s="139">
        <f>S174*H174</f>
        <v>0</v>
      </c>
      <c r="U174" s="139">
        <v>0</v>
      </c>
      <c r="V174" s="139">
        <f>U174*H174</f>
        <v>0</v>
      </c>
      <c r="W174" s="139">
        <v>0.044</v>
      </c>
      <c r="X174" s="140">
        <f>W174*H174</f>
        <v>0.034716</v>
      </c>
      <c r="AR174" s="141" t="s">
        <v>189</v>
      </c>
      <c r="AT174" s="141" t="s">
        <v>166</v>
      </c>
      <c r="AU174" s="141" t="s">
        <v>171</v>
      </c>
      <c r="AY174" s="17" t="s">
        <v>163</v>
      </c>
      <c r="BE174" s="142">
        <f>IF(O174="základní",K174,0)</f>
        <v>0</v>
      </c>
      <c r="BF174" s="142">
        <f>IF(O174="snížená",K174,0)</f>
        <v>0</v>
      </c>
      <c r="BG174" s="142">
        <f>IF(O174="zákl. přenesená",K174,0)</f>
        <v>0</v>
      </c>
      <c r="BH174" s="142">
        <f>IF(O174="sníž. přenesená",K174,0)</f>
        <v>0</v>
      </c>
      <c r="BI174" s="142">
        <f>IF(O174="nulová",K174,0)</f>
        <v>0</v>
      </c>
      <c r="BJ174" s="17" t="s">
        <v>171</v>
      </c>
      <c r="BK174" s="142">
        <f>ROUND(P174*H174,2)</f>
        <v>0</v>
      </c>
      <c r="BL174" s="17" t="s">
        <v>189</v>
      </c>
      <c r="BM174" s="141" t="s">
        <v>316</v>
      </c>
    </row>
    <row r="175" spans="2:47" s="1" customFormat="1" ht="11.25">
      <c r="B175" s="32"/>
      <c r="D175" s="143" t="s">
        <v>173</v>
      </c>
      <c r="F175" s="144" t="s">
        <v>317</v>
      </c>
      <c r="I175" s="145"/>
      <c r="J175" s="145"/>
      <c r="M175" s="32"/>
      <c r="N175" s="146"/>
      <c r="X175" s="53"/>
      <c r="AT175" s="17" t="s">
        <v>173</v>
      </c>
      <c r="AU175" s="17" t="s">
        <v>171</v>
      </c>
    </row>
    <row r="176" spans="2:51" s="13" customFormat="1" ht="11.25">
      <c r="B176" s="157"/>
      <c r="D176" s="151" t="s">
        <v>217</v>
      </c>
      <c r="E176" s="158" t="s">
        <v>22</v>
      </c>
      <c r="F176" s="159" t="s">
        <v>318</v>
      </c>
      <c r="H176" s="160">
        <v>0.789</v>
      </c>
      <c r="I176" s="161"/>
      <c r="J176" s="161"/>
      <c r="M176" s="157"/>
      <c r="N176" s="162"/>
      <c r="X176" s="163"/>
      <c r="AT176" s="158" t="s">
        <v>217</v>
      </c>
      <c r="AU176" s="158" t="s">
        <v>171</v>
      </c>
      <c r="AV176" s="13" t="s">
        <v>171</v>
      </c>
      <c r="AW176" s="13" t="s">
        <v>5</v>
      </c>
      <c r="AX176" s="13" t="s">
        <v>78</v>
      </c>
      <c r="AY176" s="158" t="s">
        <v>163</v>
      </c>
    </row>
    <row r="177" spans="2:51" s="14" customFormat="1" ht="11.25">
      <c r="B177" s="164"/>
      <c r="D177" s="151" t="s">
        <v>217</v>
      </c>
      <c r="E177" s="165" t="s">
        <v>22</v>
      </c>
      <c r="F177" s="166" t="s">
        <v>220</v>
      </c>
      <c r="H177" s="167">
        <v>0.789</v>
      </c>
      <c r="I177" s="168"/>
      <c r="J177" s="168"/>
      <c r="M177" s="164"/>
      <c r="N177" s="169"/>
      <c r="X177" s="170"/>
      <c r="AT177" s="165" t="s">
        <v>217</v>
      </c>
      <c r="AU177" s="165" t="s">
        <v>171</v>
      </c>
      <c r="AV177" s="14" t="s">
        <v>189</v>
      </c>
      <c r="AW177" s="14" t="s">
        <v>5</v>
      </c>
      <c r="AX177" s="14" t="s">
        <v>85</v>
      </c>
      <c r="AY177" s="165" t="s">
        <v>163</v>
      </c>
    </row>
    <row r="178" spans="2:65" s="1" customFormat="1" ht="24.2" customHeight="1">
      <c r="B178" s="32"/>
      <c r="C178" s="129" t="s">
        <v>319</v>
      </c>
      <c r="D178" s="129" t="s">
        <v>166</v>
      </c>
      <c r="E178" s="130" t="s">
        <v>320</v>
      </c>
      <c r="F178" s="131" t="s">
        <v>321</v>
      </c>
      <c r="G178" s="132" t="s">
        <v>229</v>
      </c>
      <c r="H178" s="133">
        <v>4.556</v>
      </c>
      <c r="I178" s="134"/>
      <c r="J178" s="134"/>
      <c r="K178" s="135">
        <f>ROUND(P178*H178,2)</f>
        <v>0</v>
      </c>
      <c r="L178" s="131" t="s">
        <v>169</v>
      </c>
      <c r="M178" s="32"/>
      <c r="N178" s="136" t="s">
        <v>22</v>
      </c>
      <c r="O178" s="137" t="s">
        <v>48</v>
      </c>
      <c r="P178" s="138">
        <f>I178+J178</f>
        <v>0</v>
      </c>
      <c r="Q178" s="138">
        <f>ROUND(I178*H178,2)</f>
        <v>0</v>
      </c>
      <c r="R178" s="138">
        <f>ROUND(J178*H178,2)</f>
        <v>0</v>
      </c>
      <c r="T178" s="139">
        <f>S178*H178</f>
        <v>0</v>
      </c>
      <c r="U178" s="139">
        <v>0</v>
      </c>
      <c r="V178" s="139">
        <f>U178*H178</f>
        <v>0</v>
      </c>
      <c r="W178" s="139">
        <v>0.11</v>
      </c>
      <c r="X178" s="140">
        <f>W178*H178</f>
        <v>0.50116</v>
      </c>
      <c r="AR178" s="141" t="s">
        <v>189</v>
      </c>
      <c r="AT178" s="141" t="s">
        <v>166</v>
      </c>
      <c r="AU178" s="141" t="s">
        <v>171</v>
      </c>
      <c r="AY178" s="17" t="s">
        <v>163</v>
      </c>
      <c r="BE178" s="142">
        <f>IF(O178="základní",K178,0)</f>
        <v>0</v>
      </c>
      <c r="BF178" s="142">
        <f>IF(O178="snížená",K178,0)</f>
        <v>0</v>
      </c>
      <c r="BG178" s="142">
        <f>IF(O178="zákl. přenesená",K178,0)</f>
        <v>0</v>
      </c>
      <c r="BH178" s="142">
        <f>IF(O178="sníž. přenesená",K178,0)</f>
        <v>0</v>
      </c>
      <c r="BI178" s="142">
        <f>IF(O178="nulová",K178,0)</f>
        <v>0</v>
      </c>
      <c r="BJ178" s="17" t="s">
        <v>171</v>
      </c>
      <c r="BK178" s="142">
        <f>ROUND(P178*H178,2)</f>
        <v>0</v>
      </c>
      <c r="BL178" s="17" t="s">
        <v>189</v>
      </c>
      <c r="BM178" s="141" t="s">
        <v>322</v>
      </c>
    </row>
    <row r="179" spans="2:47" s="1" customFormat="1" ht="11.25">
      <c r="B179" s="32"/>
      <c r="D179" s="143" t="s">
        <v>173</v>
      </c>
      <c r="F179" s="144" t="s">
        <v>323</v>
      </c>
      <c r="I179" s="145"/>
      <c r="J179" s="145"/>
      <c r="M179" s="32"/>
      <c r="N179" s="146"/>
      <c r="X179" s="53"/>
      <c r="AT179" s="17" t="s">
        <v>173</v>
      </c>
      <c r="AU179" s="17" t="s">
        <v>171</v>
      </c>
    </row>
    <row r="180" spans="2:51" s="12" customFormat="1" ht="11.25">
      <c r="B180" s="150"/>
      <c r="D180" s="151" t="s">
        <v>217</v>
      </c>
      <c r="E180" s="152" t="s">
        <v>22</v>
      </c>
      <c r="F180" s="153" t="s">
        <v>324</v>
      </c>
      <c r="H180" s="152" t="s">
        <v>22</v>
      </c>
      <c r="I180" s="154"/>
      <c r="J180" s="154"/>
      <c r="M180" s="150"/>
      <c r="N180" s="155"/>
      <c r="X180" s="156"/>
      <c r="AT180" s="152" t="s">
        <v>217</v>
      </c>
      <c r="AU180" s="152" t="s">
        <v>171</v>
      </c>
      <c r="AV180" s="12" t="s">
        <v>85</v>
      </c>
      <c r="AW180" s="12" t="s">
        <v>5</v>
      </c>
      <c r="AX180" s="12" t="s">
        <v>78</v>
      </c>
      <c r="AY180" s="152" t="s">
        <v>163</v>
      </c>
    </row>
    <row r="181" spans="2:51" s="13" customFormat="1" ht="11.25">
      <c r="B181" s="157"/>
      <c r="D181" s="151" t="s">
        <v>217</v>
      </c>
      <c r="E181" s="158" t="s">
        <v>22</v>
      </c>
      <c r="F181" s="159" t="s">
        <v>325</v>
      </c>
      <c r="H181" s="160">
        <v>4.556</v>
      </c>
      <c r="I181" s="161"/>
      <c r="J181" s="161"/>
      <c r="M181" s="157"/>
      <c r="N181" s="162"/>
      <c r="X181" s="163"/>
      <c r="AT181" s="158" t="s">
        <v>217</v>
      </c>
      <c r="AU181" s="158" t="s">
        <v>171</v>
      </c>
      <c r="AV181" s="13" t="s">
        <v>171</v>
      </c>
      <c r="AW181" s="13" t="s">
        <v>5</v>
      </c>
      <c r="AX181" s="13" t="s">
        <v>78</v>
      </c>
      <c r="AY181" s="158" t="s">
        <v>163</v>
      </c>
    </row>
    <row r="182" spans="2:51" s="14" customFormat="1" ht="11.25">
      <c r="B182" s="164"/>
      <c r="D182" s="151" t="s">
        <v>217</v>
      </c>
      <c r="E182" s="165" t="s">
        <v>22</v>
      </c>
      <c r="F182" s="166" t="s">
        <v>220</v>
      </c>
      <c r="H182" s="167">
        <v>4.556</v>
      </c>
      <c r="I182" s="168"/>
      <c r="J182" s="168"/>
      <c r="M182" s="164"/>
      <c r="N182" s="169"/>
      <c r="X182" s="170"/>
      <c r="AT182" s="165" t="s">
        <v>217</v>
      </c>
      <c r="AU182" s="165" t="s">
        <v>171</v>
      </c>
      <c r="AV182" s="14" t="s">
        <v>189</v>
      </c>
      <c r="AW182" s="14" t="s">
        <v>5</v>
      </c>
      <c r="AX182" s="14" t="s">
        <v>85</v>
      </c>
      <c r="AY182" s="165" t="s">
        <v>163</v>
      </c>
    </row>
    <row r="183" spans="2:65" s="1" customFormat="1" ht="37.9" customHeight="1">
      <c r="B183" s="32"/>
      <c r="C183" s="129" t="s">
        <v>326</v>
      </c>
      <c r="D183" s="129" t="s">
        <v>166</v>
      </c>
      <c r="E183" s="130" t="s">
        <v>327</v>
      </c>
      <c r="F183" s="131" t="s">
        <v>328</v>
      </c>
      <c r="G183" s="132" t="s">
        <v>214</v>
      </c>
      <c r="H183" s="133">
        <v>140.507</v>
      </c>
      <c r="I183" s="134"/>
      <c r="J183" s="134"/>
      <c r="K183" s="135">
        <f>ROUND(P183*H183,2)</f>
        <v>0</v>
      </c>
      <c r="L183" s="131" t="s">
        <v>169</v>
      </c>
      <c r="M183" s="32"/>
      <c r="N183" s="136" t="s">
        <v>22</v>
      </c>
      <c r="O183" s="137" t="s">
        <v>48</v>
      </c>
      <c r="P183" s="138">
        <f>I183+J183</f>
        <v>0</v>
      </c>
      <c r="Q183" s="138">
        <f>ROUND(I183*H183,2)</f>
        <v>0</v>
      </c>
      <c r="R183" s="138">
        <f>ROUND(J183*H183,2)</f>
        <v>0</v>
      </c>
      <c r="T183" s="139">
        <f>S183*H183</f>
        <v>0</v>
      </c>
      <c r="U183" s="139">
        <v>0</v>
      </c>
      <c r="V183" s="139">
        <f>U183*H183</f>
        <v>0</v>
      </c>
      <c r="W183" s="139">
        <v>0.014</v>
      </c>
      <c r="X183" s="140">
        <f>W183*H183</f>
        <v>1.967098</v>
      </c>
      <c r="AR183" s="141" t="s">
        <v>189</v>
      </c>
      <c r="AT183" s="141" t="s">
        <v>166</v>
      </c>
      <c r="AU183" s="141" t="s">
        <v>171</v>
      </c>
      <c r="AY183" s="17" t="s">
        <v>163</v>
      </c>
      <c r="BE183" s="142">
        <f>IF(O183="základní",K183,0)</f>
        <v>0</v>
      </c>
      <c r="BF183" s="142">
        <f>IF(O183="snížená",K183,0)</f>
        <v>0</v>
      </c>
      <c r="BG183" s="142">
        <f>IF(O183="zákl. přenesená",K183,0)</f>
        <v>0</v>
      </c>
      <c r="BH183" s="142">
        <f>IF(O183="sníž. přenesená",K183,0)</f>
        <v>0</v>
      </c>
      <c r="BI183" s="142">
        <f>IF(O183="nulová",K183,0)</f>
        <v>0</v>
      </c>
      <c r="BJ183" s="17" t="s">
        <v>171</v>
      </c>
      <c r="BK183" s="142">
        <f>ROUND(P183*H183,2)</f>
        <v>0</v>
      </c>
      <c r="BL183" s="17" t="s">
        <v>189</v>
      </c>
      <c r="BM183" s="141" t="s">
        <v>329</v>
      </c>
    </row>
    <row r="184" spans="2:47" s="1" customFormat="1" ht="11.25">
      <c r="B184" s="32"/>
      <c r="D184" s="143" t="s">
        <v>173</v>
      </c>
      <c r="F184" s="144" t="s">
        <v>330</v>
      </c>
      <c r="I184" s="145"/>
      <c r="J184" s="145"/>
      <c r="M184" s="32"/>
      <c r="N184" s="146"/>
      <c r="X184" s="53"/>
      <c r="AT184" s="17" t="s">
        <v>173</v>
      </c>
      <c r="AU184" s="17" t="s">
        <v>171</v>
      </c>
    </row>
    <row r="185" spans="2:51" s="12" customFormat="1" ht="11.25">
      <c r="B185" s="150"/>
      <c r="D185" s="151" t="s">
        <v>217</v>
      </c>
      <c r="E185" s="152" t="s">
        <v>22</v>
      </c>
      <c r="F185" s="153" t="s">
        <v>331</v>
      </c>
      <c r="H185" s="152" t="s">
        <v>22</v>
      </c>
      <c r="I185" s="154"/>
      <c r="J185" s="154"/>
      <c r="M185" s="150"/>
      <c r="N185" s="155"/>
      <c r="X185" s="156"/>
      <c r="AT185" s="152" t="s">
        <v>217</v>
      </c>
      <c r="AU185" s="152" t="s">
        <v>171</v>
      </c>
      <c r="AV185" s="12" t="s">
        <v>85</v>
      </c>
      <c r="AW185" s="12" t="s">
        <v>5</v>
      </c>
      <c r="AX185" s="12" t="s">
        <v>78</v>
      </c>
      <c r="AY185" s="152" t="s">
        <v>163</v>
      </c>
    </row>
    <row r="186" spans="2:51" s="13" customFormat="1" ht="11.25">
      <c r="B186" s="157"/>
      <c r="D186" s="151" t="s">
        <v>217</v>
      </c>
      <c r="E186" s="158" t="s">
        <v>22</v>
      </c>
      <c r="F186" s="159" t="s">
        <v>332</v>
      </c>
      <c r="H186" s="160">
        <v>80.024</v>
      </c>
      <c r="I186" s="161"/>
      <c r="J186" s="161"/>
      <c r="M186" s="157"/>
      <c r="N186" s="162"/>
      <c r="X186" s="163"/>
      <c r="AT186" s="158" t="s">
        <v>217</v>
      </c>
      <c r="AU186" s="158" t="s">
        <v>171</v>
      </c>
      <c r="AV186" s="13" t="s">
        <v>171</v>
      </c>
      <c r="AW186" s="13" t="s">
        <v>5</v>
      </c>
      <c r="AX186" s="13" t="s">
        <v>78</v>
      </c>
      <c r="AY186" s="158" t="s">
        <v>163</v>
      </c>
    </row>
    <row r="187" spans="2:51" s="13" customFormat="1" ht="11.25">
      <c r="B187" s="157"/>
      <c r="D187" s="151" t="s">
        <v>217</v>
      </c>
      <c r="E187" s="158" t="s">
        <v>22</v>
      </c>
      <c r="F187" s="159" t="s">
        <v>333</v>
      </c>
      <c r="H187" s="160">
        <v>-5.79</v>
      </c>
      <c r="I187" s="161"/>
      <c r="J187" s="161"/>
      <c r="M187" s="157"/>
      <c r="N187" s="162"/>
      <c r="X187" s="163"/>
      <c r="AT187" s="158" t="s">
        <v>217</v>
      </c>
      <c r="AU187" s="158" t="s">
        <v>171</v>
      </c>
      <c r="AV187" s="13" t="s">
        <v>171</v>
      </c>
      <c r="AW187" s="13" t="s">
        <v>5</v>
      </c>
      <c r="AX187" s="13" t="s">
        <v>78</v>
      </c>
      <c r="AY187" s="158" t="s">
        <v>163</v>
      </c>
    </row>
    <row r="188" spans="2:51" s="12" customFormat="1" ht="11.25">
      <c r="B188" s="150"/>
      <c r="D188" s="151" t="s">
        <v>217</v>
      </c>
      <c r="E188" s="152" t="s">
        <v>22</v>
      </c>
      <c r="F188" s="153" t="s">
        <v>334</v>
      </c>
      <c r="H188" s="152" t="s">
        <v>22</v>
      </c>
      <c r="I188" s="154"/>
      <c r="J188" s="154"/>
      <c r="M188" s="150"/>
      <c r="N188" s="155"/>
      <c r="X188" s="156"/>
      <c r="AT188" s="152" t="s">
        <v>217</v>
      </c>
      <c r="AU188" s="152" t="s">
        <v>171</v>
      </c>
      <c r="AV188" s="12" t="s">
        <v>85</v>
      </c>
      <c r="AW188" s="12" t="s">
        <v>5</v>
      </c>
      <c r="AX188" s="12" t="s">
        <v>78</v>
      </c>
      <c r="AY188" s="152" t="s">
        <v>163</v>
      </c>
    </row>
    <row r="189" spans="2:51" s="13" customFormat="1" ht="11.25">
      <c r="B189" s="157"/>
      <c r="D189" s="151" t="s">
        <v>217</v>
      </c>
      <c r="E189" s="158" t="s">
        <v>22</v>
      </c>
      <c r="F189" s="159" t="s">
        <v>335</v>
      </c>
      <c r="H189" s="160">
        <v>49.344</v>
      </c>
      <c r="I189" s="161"/>
      <c r="J189" s="161"/>
      <c r="M189" s="157"/>
      <c r="N189" s="162"/>
      <c r="X189" s="163"/>
      <c r="AT189" s="158" t="s">
        <v>217</v>
      </c>
      <c r="AU189" s="158" t="s">
        <v>171</v>
      </c>
      <c r="AV189" s="13" t="s">
        <v>171</v>
      </c>
      <c r="AW189" s="13" t="s">
        <v>5</v>
      </c>
      <c r="AX189" s="13" t="s">
        <v>78</v>
      </c>
      <c r="AY189" s="158" t="s">
        <v>163</v>
      </c>
    </row>
    <row r="190" spans="2:51" s="12" customFormat="1" ht="11.25">
      <c r="B190" s="150"/>
      <c r="D190" s="151" t="s">
        <v>217</v>
      </c>
      <c r="E190" s="152" t="s">
        <v>22</v>
      </c>
      <c r="F190" s="153" t="s">
        <v>336</v>
      </c>
      <c r="H190" s="152" t="s">
        <v>22</v>
      </c>
      <c r="I190" s="154"/>
      <c r="J190" s="154"/>
      <c r="M190" s="150"/>
      <c r="N190" s="155"/>
      <c r="X190" s="156"/>
      <c r="AT190" s="152" t="s">
        <v>217</v>
      </c>
      <c r="AU190" s="152" t="s">
        <v>171</v>
      </c>
      <c r="AV190" s="12" t="s">
        <v>85</v>
      </c>
      <c r="AW190" s="12" t="s">
        <v>5</v>
      </c>
      <c r="AX190" s="12" t="s">
        <v>78</v>
      </c>
      <c r="AY190" s="152" t="s">
        <v>163</v>
      </c>
    </row>
    <row r="191" spans="2:51" s="13" customFormat="1" ht="11.25">
      <c r="B191" s="157"/>
      <c r="D191" s="151" t="s">
        <v>217</v>
      </c>
      <c r="E191" s="158" t="s">
        <v>22</v>
      </c>
      <c r="F191" s="159" t="s">
        <v>337</v>
      </c>
      <c r="H191" s="160">
        <v>16.929</v>
      </c>
      <c r="I191" s="161"/>
      <c r="J191" s="161"/>
      <c r="M191" s="157"/>
      <c r="N191" s="162"/>
      <c r="X191" s="163"/>
      <c r="AT191" s="158" t="s">
        <v>217</v>
      </c>
      <c r="AU191" s="158" t="s">
        <v>171</v>
      </c>
      <c r="AV191" s="13" t="s">
        <v>171</v>
      </c>
      <c r="AW191" s="13" t="s">
        <v>5</v>
      </c>
      <c r="AX191" s="13" t="s">
        <v>78</v>
      </c>
      <c r="AY191" s="158" t="s">
        <v>163</v>
      </c>
    </row>
    <row r="192" spans="2:51" s="14" customFormat="1" ht="11.25">
      <c r="B192" s="164"/>
      <c r="D192" s="151" t="s">
        <v>217</v>
      </c>
      <c r="E192" s="165" t="s">
        <v>22</v>
      </c>
      <c r="F192" s="166" t="s">
        <v>220</v>
      </c>
      <c r="H192" s="167">
        <v>140.507</v>
      </c>
      <c r="I192" s="168"/>
      <c r="J192" s="168"/>
      <c r="M192" s="164"/>
      <c r="N192" s="169"/>
      <c r="X192" s="170"/>
      <c r="AT192" s="165" t="s">
        <v>217</v>
      </c>
      <c r="AU192" s="165" t="s">
        <v>171</v>
      </c>
      <c r="AV192" s="14" t="s">
        <v>189</v>
      </c>
      <c r="AW192" s="14" t="s">
        <v>5</v>
      </c>
      <c r="AX192" s="14" t="s">
        <v>85</v>
      </c>
      <c r="AY192" s="165" t="s">
        <v>163</v>
      </c>
    </row>
    <row r="193" spans="2:65" s="1" customFormat="1" ht="44.25" customHeight="1">
      <c r="B193" s="32"/>
      <c r="C193" s="129" t="s">
        <v>338</v>
      </c>
      <c r="D193" s="129" t="s">
        <v>166</v>
      </c>
      <c r="E193" s="130" t="s">
        <v>339</v>
      </c>
      <c r="F193" s="131" t="s">
        <v>340</v>
      </c>
      <c r="G193" s="132" t="s">
        <v>214</v>
      </c>
      <c r="H193" s="133">
        <v>1.576</v>
      </c>
      <c r="I193" s="134"/>
      <c r="J193" s="134"/>
      <c r="K193" s="135">
        <f>ROUND(P193*H193,2)</f>
        <v>0</v>
      </c>
      <c r="L193" s="131" t="s">
        <v>169</v>
      </c>
      <c r="M193" s="32"/>
      <c r="N193" s="136" t="s">
        <v>22</v>
      </c>
      <c r="O193" s="137" t="s">
        <v>48</v>
      </c>
      <c r="P193" s="138">
        <f>I193+J193</f>
        <v>0</v>
      </c>
      <c r="Q193" s="138">
        <f>ROUND(I193*H193,2)</f>
        <v>0</v>
      </c>
      <c r="R193" s="138">
        <f>ROUND(J193*H193,2)</f>
        <v>0</v>
      </c>
      <c r="T193" s="139">
        <f>S193*H193</f>
        <v>0</v>
      </c>
      <c r="U193" s="139">
        <v>0</v>
      </c>
      <c r="V193" s="139">
        <f>U193*H193</f>
        <v>0</v>
      </c>
      <c r="W193" s="139">
        <v>0.041</v>
      </c>
      <c r="X193" s="140">
        <f>W193*H193</f>
        <v>0.064616</v>
      </c>
      <c r="AR193" s="141" t="s">
        <v>189</v>
      </c>
      <c r="AT193" s="141" t="s">
        <v>166</v>
      </c>
      <c r="AU193" s="141" t="s">
        <v>171</v>
      </c>
      <c r="AY193" s="17" t="s">
        <v>163</v>
      </c>
      <c r="BE193" s="142">
        <f>IF(O193="základní",K193,0)</f>
        <v>0</v>
      </c>
      <c r="BF193" s="142">
        <f>IF(O193="snížená",K193,0)</f>
        <v>0</v>
      </c>
      <c r="BG193" s="142">
        <f>IF(O193="zákl. přenesená",K193,0)</f>
        <v>0</v>
      </c>
      <c r="BH193" s="142">
        <f>IF(O193="sníž. přenesená",K193,0)</f>
        <v>0</v>
      </c>
      <c r="BI193" s="142">
        <f>IF(O193="nulová",K193,0)</f>
        <v>0</v>
      </c>
      <c r="BJ193" s="17" t="s">
        <v>171</v>
      </c>
      <c r="BK193" s="142">
        <f>ROUND(P193*H193,2)</f>
        <v>0</v>
      </c>
      <c r="BL193" s="17" t="s">
        <v>189</v>
      </c>
      <c r="BM193" s="141" t="s">
        <v>341</v>
      </c>
    </row>
    <row r="194" spans="2:47" s="1" customFormat="1" ht="11.25">
      <c r="B194" s="32"/>
      <c r="D194" s="143" t="s">
        <v>173</v>
      </c>
      <c r="F194" s="144" t="s">
        <v>342</v>
      </c>
      <c r="I194" s="145"/>
      <c r="J194" s="145"/>
      <c r="M194" s="32"/>
      <c r="N194" s="146"/>
      <c r="X194" s="53"/>
      <c r="AT194" s="17" t="s">
        <v>173</v>
      </c>
      <c r="AU194" s="17" t="s">
        <v>171</v>
      </c>
    </row>
    <row r="195" spans="2:51" s="13" customFormat="1" ht="11.25">
      <c r="B195" s="157"/>
      <c r="D195" s="151" t="s">
        <v>217</v>
      </c>
      <c r="E195" s="158" t="s">
        <v>22</v>
      </c>
      <c r="F195" s="159" t="s">
        <v>343</v>
      </c>
      <c r="H195" s="160">
        <v>1.576</v>
      </c>
      <c r="I195" s="161"/>
      <c r="J195" s="161"/>
      <c r="M195" s="157"/>
      <c r="N195" s="162"/>
      <c r="X195" s="163"/>
      <c r="AT195" s="158" t="s">
        <v>217</v>
      </c>
      <c r="AU195" s="158" t="s">
        <v>171</v>
      </c>
      <c r="AV195" s="13" t="s">
        <v>171</v>
      </c>
      <c r="AW195" s="13" t="s">
        <v>5</v>
      </c>
      <c r="AX195" s="13" t="s">
        <v>78</v>
      </c>
      <c r="AY195" s="158" t="s">
        <v>163</v>
      </c>
    </row>
    <row r="196" spans="2:51" s="14" customFormat="1" ht="11.25">
      <c r="B196" s="164"/>
      <c r="D196" s="151" t="s">
        <v>217</v>
      </c>
      <c r="E196" s="165" t="s">
        <v>22</v>
      </c>
      <c r="F196" s="166" t="s">
        <v>220</v>
      </c>
      <c r="H196" s="167">
        <v>1.576</v>
      </c>
      <c r="I196" s="168"/>
      <c r="J196" s="168"/>
      <c r="M196" s="164"/>
      <c r="N196" s="169"/>
      <c r="X196" s="170"/>
      <c r="AT196" s="165" t="s">
        <v>217</v>
      </c>
      <c r="AU196" s="165" t="s">
        <v>171</v>
      </c>
      <c r="AV196" s="14" t="s">
        <v>189</v>
      </c>
      <c r="AW196" s="14" t="s">
        <v>5</v>
      </c>
      <c r="AX196" s="14" t="s">
        <v>85</v>
      </c>
      <c r="AY196" s="165" t="s">
        <v>163</v>
      </c>
    </row>
    <row r="197" spans="2:65" s="1" customFormat="1" ht="33" customHeight="1">
      <c r="B197" s="32"/>
      <c r="C197" s="129" t="s">
        <v>344</v>
      </c>
      <c r="D197" s="129" t="s">
        <v>166</v>
      </c>
      <c r="E197" s="130" t="s">
        <v>345</v>
      </c>
      <c r="F197" s="131" t="s">
        <v>346</v>
      </c>
      <c r="G197" s="132" t="s">
        <v>214</v>
      </c>
      <c r="H197" s="133">
        <v>2.278</v>
      </c>
      <c r="I197" s="134"/>
      <c r="J197" s="134"/>
      <c r="K197" s="135">
        <f>ROUND(P197*H197,2)</f>
        <v>0</v>
      </c>
      <c r="L197" s="131" t="s">
        <v>169</v>
      </c>
      <c r="M197" s="32"/>
      <c r="N197" s="136" t="s">
        <v>22</v>
      </c>
      <c r="O197" s="137" t="s">
        <v>48</v>
      </c>
      <c r="P197" s="138">
        <f>I197+J197</f>
        <v>0</v>
      </c>
      <c r="Q197" s="138">
        <f>ROUND(I197*H197,2)</f>
        <v>0</v>
      </c>
      <c r="R197" s="138">
        <f>ROUND(J197*H197,2)</f>
        <v>0</v>
      </c>
      <c r="T197" s="139">
        <f>S197*H197</f>
        <v>0</v>
      </c>
      <c r="U197" s="139">
        <v>0</v>
      </c>
      <c r="V197" s="139">
        <f>U197*H197</f>
        <v>0</v>
      </c>
      <c r="W197" s="139">
        <v>0.059</v>
      </c>
      <c r="X197" s="140">
        <f>W197*H197</f>
        <v>0.134402</v>
      </c>
      <c r="AR197" s="141" t="s">
        <v>189</v>
      </c>
      <c r="AT197" s="141" t="s">
        <v>166</v>
      </c>
      <c r="AU197" s="141" t="s">
        <v>171</v>
      </c>
      <c r="AY197" s="17" t="s">
        <v>163</v>
      </c>
      <c r="BE197" s="142">
        <f>IF(O197="základní",K197,0)</f>
        <v>0</v>
      </c>
      <c r="BF197" s="142">
        <f>IF(O197="snížená",K197,0)</f>
        <v>0</v>
      </c>
      <c r="BG197" s="142">
        <f>IF(O197="zákl. přenesená",K197,0)</f>
        <v>0</v>
      </c>
      <c r="BH197" s="142">
        <f>IF(O197="sníž. přenesená",K197,0)</f>
        <v>0</v>
      </c>
      <c r="BI197" s="142">
        <f>IF(O197="nulová",K197,0)</f>
        <v>0</v>
      </c>
      <c r="BJ197" s="17" t="s">
        <v>171</v>
      </c>
      <c r="BK197" s="142">
        <f>ROUND(P197*H197,2)</f>
        <v>0</v>
      </c>
      <c r="BL197" s="17" t="s">
        <v>189</v>
      </c>
      <c r="BM197" s="141" t="s">
        <v>347</v>
      </c>
    </row>
    <row r="198" spans="2:47" s="1" customFormat="1" ht="11.25">
      <c r="B198" s="32"/>
      <c r="D198" s="143" t="s">
        <v>173</v>
      </c>
      <c r="F198" s="144" t="s">
        <v>348</v>
      </c>
      <c r="I198" s="145"/>
      <c r="J198" s="145"/>
      <c r="M198" s="32"/>
      <c r="N198" s="146"/>
      <c r="X198" s="53"/>
      <c r="AT198" s="17" t="s">
        <v>173</v>
      </c>
      <c r="AU198" s="17" t="s">
        <v>171</v>
      </c>
    </row>
    <row r="199" spans="2:51" s="12" customFormat="1" ht="11.25">
      <c r="B199" s="150"/>
      <c r="D199" s="151" t="s">
        <v>217</v>
      </c>
      <c r="E199" s="152" t="s">
        <v>22</v>
      </c>
      <c r="F199" s="153" t="s">
        <v>349</v>
      </c>
      <c r="H199" s="152" t="s">
        <v>22</v>
      </c>
      <c r="I199" s="154"/>
      <c r="J199" s="154"/>
      <c r="M199" s="150"/>
      <c r="N199" s="155"/>
      <c r="X199" s="156"/>
      <c r="AT199" s="152" t="s">
        <v>217</v>
      </c>
      <c r="AU199" s="152" t="s">
        <v>171</v>
      </c>
      <c r="AV199" s="12" t="s">
        <v>85</v>
      </c>
      <c r="AW199" s="12" t="s">
        <v>5</v>
      </c>
      <c r="AX199" s="12" t="s">
        <v>78</v>
      </c>
      <c r="AY199" s="152" t="s">
        <v>163</v>
      </c>
    </row>
    <row r="200" spans="2:51" s="13" customFormat="1" ht="11.25">
      <c r="B200" s="157"/>
      <c r="D200" s="151" t="s">
        <v>217</v>
      </c>
      <c r="E200" s="158" t="s">
        <v>22</v>
      </c>
      <c r="F200" s="159" t="s">
        <v>350</v>
      </c>
      <c r="H200" s="160">
        <v>1.095</v>
      </c>
      <c r="I200" s="161"/>
      <c r="J200" s="161"/>
      <c r="M200" s="157"/>
      <c r="N200" s="162"/>
      <c r="X200" s="163"/>
      <c r="AT200" s="158" t="s">
        <v>217</v>
      </c>
      <c r="AU200" s="158" t="s">
        <v>171</v>
      </c>
      <c r="AV200" s="13" t="s">
        <v>171</v>
      </c>
      <c r="AW200" s="13" t="s">
        <v>5</v>
      </c>
      <c r="AX200" s="13" t="s">
        <v>78</v>
      </c>
      <c r="AY200" s="158" t="s">
        <v>163</v>
      </c>
    </row>
    <row r="201" spans="2:51" s="12" customFormat="1" ht="11.25">
      <c r="B201" s="150"/>
      <c r="D201" s="151" t="s">
        <v>217</v>
      </c>
      <c r="E201" s="152" t="s">
        <v>22</v>
      </c>
      <c r="F201" s="153" t="s">
        <v>351</v>
      </c>
      <c r="H201" s="152" t="s">
        <v>22</v>
      </c>
      <c r="I201" s="154"/>
      <c r="J201" s="154"/>
      <c r="M201" s="150"/>
      <c r="N201" s="155"/>
      <c r="X201" s="156"/>
      <c r="AT201" s="152" t="s">
        <v>217</v>
      </c>
      <c r="AU201" s="152" t="s">
        <v>171</v>
      </c>
      <c r="AV201" s="12" t="s">
        <v>85</v>
      </c>
      <c r="AW201" s="12" t="s">
        <v>5</v>
      </c>
      <c r="AX201" s="12" t="s">
        <v>78</v>
      </c>
      <c r="AY201" s="152" t="s">
        <v>163</v>
      </c>
    </row>
    <row r="202" spans="2:51" s="13" customFormat="1" ht="11.25">
      <c r="B202" s="157"/>
      <c r="D202" s="151" t="s">
        <v>217</v>
      </c>
      <c r="E202" s="158" t="s">
        <v>22</v>
      </c>
      <c r="F202" s="159" t="s">
        <v>352</v>
      </c>
      <c r="H202" s="160">
        <v>1.183</v>
      </c>
      <c r="I202" s="161"/>
      <c r="J202" s="161"/>
      <c r="M202" s="157"/>
      <c r="N202" s="162"/>
      <c r="X202" s="163"/>
      <c r="AT202" s="158" t="s">
        <v>217</v>
      </c>
      <c r="AU202" s="158" t="s">
        <v>171</v>
      </c>
      <c r="AV202" s="13" t="s">
        <v>171</v>
      </c>
      <c r="AW202" s="13" t="s">
        <v>5</v>
      </c>
      <c r="AX202" s="13" t="s">
        <v>78</v>
      </c>
      <c r="AY202" s="158" t="s">
        <v>163</v>
      </c>
    </row>
    <row r="203" spans="2:51" s="14" customFormat="1" ht="11.25">
      <c r="B203" s="164"/>
      <c r="D203" s="151" t="s">
        <v>217</v>
      </c>
      <c r="E203" s="165" t="s">
        <v>22</v>
      </c>
      <c r="F203" s="166" t="s">
        <v>220</v>
      </c>
      <c r="H203" s="167">
        <v>2.278</v>
      </c>
      <c r="I203" s="168"/>
      <c r="J203" s="168"/>
      <c r="M203" s="164"/>
      <c r="N203" s="169"/>
      <c r="X203" s="170"/>
      <c r="AT203" s="165" t="s">
        <v>217</v>
      </c>
      <c r="AU203" s="165" t="s">
        <v>171</v>
      </c>
      <c r="AV203" s="14" t="s">
        <v>189</v>
      </c>
      <c r="AW203" s="14" t="s">
        <v>5</v>
      </c>
      <c r="AX203" s="14" t="s">
        <v>85</v>
      </c>
      <c r="AY203" s="165" t="s">
        <v>163</v>
      </c>
    </row>
    <row r="204" spans="2:65" s="1" customFormat="1" ht="33" customHeight="1">
      <c r="B204" s="32"/>
      <c r="C204" s="129" t="s">
        <v>353</v>
      </c>
      <c r="D204" s="129" t="s">
        <v>166</v>
      </c>
      <c r="E204" s="130" t="s">
        <v>354</v>
      </c>
      <c r="F204" s="131" t="s">
        <v>355</v>
      </c>
      <c r="G204" s="132" t="s">
        <v>214</v>
      </c>
      <c r="H204" s="133">
        <v>4.76</v>
      </c>
      <c r="I204" s="134"/>
      <c r="J204" s="134"/>
      <c r="K204" s="135">
        <f>ROUND(P204*H204,2)</f>
        <v>0</v>
      </c>
      <c r="L204" s="131" t="s">
        <v>169</v>
      </c>
      <c r="M204" s="32"/>
      <c r="N204" s="136" t="s">
        <v>22</v>
      </c>
      <c r="O204" s="137" t="s">
        <v>48</v>
      </c>
      <c r="P204" s="138">
        <f>I204+J204</f>
        <v>0</v>
      </c>
      <c r="Q204" s="138">
        <f>ROUND(I204*H204,2)</f>
        <v>0</v>
      </c>
      <c r="R204" s="138">
        <f>ROUND(J204*H204,2)</f>
        <v>0</v>
      </c>
      <c r="T204" s="139">
        <f>S204*H204</f>
        <v>0</v>
      </c>
      <c r="U204" s="139">
        <v>0</v>
      </c>
      <c r="V204" s="139">
        <f>U204*H204</f>
        <v>0</v>
      </c>
      <c r="W204" s="139">
        <v>0.051</v>
      </c>
      <c r="X204" s="140">
        <f>W204*H204</f>
        <v>0.24275999999999998</v>
      </c>
      <c r="AR204" s="141" t="s">
        <v>189</v>
      </c>
      <c r="AT204" s="141" t="s">
        <v>166</v>
      </c>
      <c r="AU204" s="141" t="s">
        <v>171</v>
      </c>
      <c r="AY204" s="17" t="s">
        <v>163</v>
      </c>
      <c r="BE204" s="142">
        <f>IF(O204="základní",K204,0)</f>
        <v>0</v>
      </c>
      <c r="BF204" s="142">
        <f>IF(O204="snížená",K204,0)</f>
        <v>0</v>
      </c>
      <c r="BG204" s="142">
        <f>IF(O204="zákl. přenesená",K204,0)</f>
        <v>0</v>
      </c>
      <c r="BH204" s="142">
        <f>IF(O204="sníž. přenesená",K204,0)</f>
        <v>0</v>
      </c>
      <c r="BI204" s="142">
        <f>IF(O204="nulová",K204,0)</f>
        <v>0</v>
      </c>
      <c r="BJ204" s="17" t="s">
        <v>171</v>
      </c>
      <c r="BK204" s="142">
        <f>ROUND(P204*H204,2)</f>
        <v>0</v>
      </c>
      <c r="BL204" s="17" t="s">
        <v>189</v>
      </c>
      <c r="BM204" s="141" t="s">
        <v>356</v>
      </c>
    </row>
    <row r="205" spans="2:47" s="1" customFormat="1" ht="11.25">
      <c r="B205" s="32"/>
      <c r="D205" s="143" t="s">
        <v>173</v>
      </c>
      <c r="F205" s="144" t="s">
        <v>357</v>
      </c>
      <c r="I205" s="145"/>
      <c r="J205" s="145"/>
      <c r="M205" s="32"/>
      <c r="N205" s="146"/>
      <c r="X205" s="53"/>
      <c r="AT205" s="17" t="s">
        <v>173</v>
      </c>
      <c r="AU205" s="17" t="s">
        <v>171</v>
      </c>
    </row>
    <row r="206" spans="2:51" s="12" customFormat="1" ht="11.25">
      <c r="B206" s="150"/>
      <c r="D206" s="151" t="s">
        <v>217</v>
      </c>
      <c r="E206" s="152" t="s">
        <v>22</v>
      </c>
      <c r="F206" s="153" t="s">
        <v>358</v>
      </c>
      <c r="H206" s="152" t="s">
        <v>22</v>
      </c>
      <c r="I206" s="154"/>
      <c r="J206" s="154"/>
      <c r="M206" s="150"/>
      <c r="N206" s="155"/>
      <c r="X206" s="156"/>
      <c r="AT206" s="152" t="s">
        <v>217</v>
      </c>
      <c r="AU206" s="152" t="s">
        <v>171</v>
      </c>
      <c r="AV206" s="12" t="s">
        <v>85</v>
      </c>
      <c r="AW206" s="12" t="s">
        <v>5</v>
      </c>
      <c r="AX206" s="12" t="s">
        <v>78</v>
      </c>
      <c r="AY206" s="152" t="s">
        <v>163</v>
      </c>
    </row>
    <row r="207" spans="2:51" s="13" customFormat="1" ht="11.25">
      <c r="B207" s="157"/>
      <c r="D207" s="151" t="s">
        <v>217</v>
      </c>
      <c r="E207" s="158" t="s">
        <v>22</v>
      </c>
      <c r="F207" s="159" t="s">
        <v>359</v>
      </c>
      <c r="H207" s="160">
        <v>2.599</v>
      </c>
      <c r="I207" s="161"/>
      <c r="J207" s="161"/>
      <c r="M207" s="157"/>
      <c r="N207" s="162"/>
      <c r="X207" s="163"/>
      <c r="AT207" s="158" t="s">
        <v>217</v>
      </c>
      <c r="AU207" s="158" t="s">
        <v>171</v>
      </c>
      <c r="AV207" s="13" t="s">
        <v>171</v>
      </c>
      <c r="AW207" s="13" t="s">
        <v>5</v>
      </c>
      <c r="AX207" s="13" t="s">
        <v>78</v>
      </c>
      <c r="AY207" s="158" t="s">
        <v>163</v>
      </c>
    </row>
    <row r="208" spans="2:51" s="12" customFormat="1" ht="11.25">
      <c r="B208" s="150"/>
      <c r="D208" s="151" t="s">
        <v>217</v>
      </c>
      <c r="E208" s="152" t="s">
        <v>22</v>
      </c>
      <c r="F208" s="153" t="s">
        <v>360</v>
      </c>
      <c r="H208" s="152" t="s">
        <v>22</v>
      </c>
      <c r="I208" s="154"/>
      <c r="J208" s="154"/>
      <c r="M208" s="150"/>
      <c r="N208" s="155"/>
      <c r="X208" s="156"/>
      <c r="AT208" s="152" t="s">
        <v>217</v>
      </c>
      <c r="AU208" s="152" t="s">
        <v>171</v>
      </c>
      <c r="AV208" s="12" t="s">
        <v>85</v>
      </c>
      <c r="AW208" s="12" t="s">
        <v>5</v>
      </c>
      <c r="AX208" s="12" t="s">
        <v>78</v>
      </c>
      <c r="AY208" s="152" t="s">
        <v>163</v>
      </c>
    </row>
    <row r="209" spans="2:51" s="13" customFormat="1" ht="11.25">
      <c r="B209" s="157"/>
      <c r="D209" s="151" t="s">
        <v>217</v>
      </c>
      <c r="E209" s="158" t="s">
        <v>22</v>
      </c>
      <c r="F209" s="159" t="s">
        <v>361</v>
      </c>
      <c r="H209" s="160">
        <v>2.161</v>
      </c>
      <c r="I209" s="161"/>
      <c r="J209" s="161"/>
      <c r="M209" s="157"/>
      <c r="N209" s="162"/>
      <c r="X209" s="163"/>
      <c r="AT209" s="158" t="s">
        <v>217</v>
      </c>
      <c r="AU209" s="158" t="s">
        <v>171</v>
      </c>
      <c r="AV209" s="13" t="s">
        <v>171</v>
      </c>
      <c r="AW209" s="13" t="s">
        <v>5</v>
      </c>
      <c r="AX209" s="13" t="s">
        <v>78</v>
      </c>
      <c r="AY209" s="158" t="s">
        <v>163</v>
      </c>
    </row>
    <row r="210" spans="2:51" s="14" customFormat="1" ht="11.25">
      <c r="B210" s="164"/>
      <c r="D210" s="151" t="s">
        <v>217</v>
      </c>
      <c r="E210" s="165" t="s">
        <v>22</v>
      </c>
      <c r="F210" s="166" t="s">
        <v>220</v>
      </c>
      <c r="H210" s="167">
        <v>4.76</v>
      </c>
      <c r="I210" s="168"/>
      <c r="J210" s="168"/>
      <c r="M210" s="164"/>
      <c r="N210" s="169"/>
      <c r="X210" s="170"/>
      <c r="AT210" s="165" t="s">
        <v>217</v>
      </c>
      <c r="AU210" s="165" t="s">
        <v>171</v>
      </c>
      <c r="AV210" s="14" t="s">
        <v>189</v>
      </c>
      <c r="AW210" s="14" t="s">
        <v>5</v>
      </c>
      <c r="AX210" s="14" t="s">
        <v>85</v>
      </c>
      <c r="AY210" s="165" t="s">
        <v>163</v>
      </c>
    </row>
    <row r="211" spans="2:65" s="1" customFormat="1" ht="37.9" customHeight="1">
      <c r="B211" s="32"/>
      <c r="C211" s="129" t="s">
        <v>362</v>
      </c>
      <c r="D211" s="129" t="s">
        <v>166</v>
      </c>
      <c r="E211" s="130" t="s">
        <v>363</v>
      </c>
      <c r="F211" s="131" t="s">
        <v>364</v>
      </c>
      <c r="G211" s="132" t="s">
        <v>178</v>
      </c>
      <c r="H211" s="133">
        <v>13</v>
      </c>
      <c r="I211" s="134"/>
      <c r="J211" s="134"/>
      <c r="K211" s="135">
        <f>ROUND(P211*H211,2)</f>
        <v>0</v>
      </c>
      <c r="L211" s="131" t="s">
        <v>169</v>
      </c>
      <c r="M211" s="32"/>
      <c r="N211" s="136" t="s">
        <v>22</v>
      </c>
      <c r="O211" s="137" t="s">
        <v>48</v>
      </c>
      <c r="P211" s="138">
        <f>I211+J211</f>
        <v>0</v>
      </c>
      <c r="Q211" s="138">
        <f>ROUND(I211*H211,2)</f>
        <v>0</v>
      </c>
      <c r="R211" s="138">
        <f>ROUND(J211*H211,2)</f>
        <v>0</v>
      </c>
      <c r="T211" s="139">
        <f>S211*H211</f>
        <v>0</v>
      </c>
      <c r="U211" s="139">
        <v>0</v>
      </c>
      <c r="V211" s="139">
        <f>U211*H211</f>
        <v>0</v>
      </c>
      <c r="W211" s="139">
        <v>0.031</v>
      </c>
      <c r="X211" s="140">
        <f>W211*H211</f>
        <v>0.403</v>
      </c>
      <c r="AR211" s="141" t="s">
        <v>189</v>
      </c>
      <c r="AT211" s="141" t="s">
        <v>166</v>
      </c>
      <c r="AU211" s="141" t="s">
        <v>171</v>
      </c>
      <c r="AY211" s="17" t="s">
        <v>163</v>
      </c>
      <c r="BE211" s="142">
        <f>IF(O211="základní",K211,0)</f>
        <v>0</v>
      </c>
      <c r="BF211" s="142">
        <f>IF(O211="snížená",K211,0)</f>
        <v>0</v>
      </c>
      <c r="BG211" s="142">
        <f>IF(O211="zákl. přenesená",K211,0)</f>
        <v>0</v>
      </c>
      <c r="BH211" s="142">
        <f>IF(O211="sníž. přenesená",K211,0)</f>
        <v>0</v>
      </c>
      <c r="BI211" s="142">
        <f>IF(O211="nulová",K211,0)</f>
        <v>0</v>
      </c>
      <c r="BJ211" s="17" t="s">
        <v>171</v>
      </c>
      <c r="BK211" s="142">
        <f>ROUND(P211*H211,2)</f>
        <v>0</v>
      </c>
      <c r="BL211" s="17" t="s">
        <v>189</v>
      </c>
      <c r="BM211" s="141" t="s">
        <v>365</v>
      </c>
    </row>
    <row r="212" spans="2:47" s="1" customFormat="1" ht="11.25">
      <c r="B212" s="32"/>
      <c r="D212" s="143" t="s">
        <v>173</v>
      </c>
      <c r="F212" s="144" t="s">
        <v>366</v>
      </c>
      <c r="I212" s="145"/>
      <c r="J212" s="145"/>
      <c r="M212" s="32"/>
      <c r="N212" s="146"/>
      <c r="X212" s="53"/>
      <c r="AT212" s="17" t="s">
        <v>173</v>
      </c>
      <c r="AU212" s="17" t="s">
        <v>171</v>
      </c>
    </row>
    <row r="213" spans="2:51" s="12" customFormat="1" ht="11.25">
      <c r="B213" s="150"/>
      <c r="D213" s="151" t="s">
        <v>217</v>
      </c>
      <c r="E213" s="152" t="s">
        <v>22</v>
      </c>
      <c r="F213" s="153" t="s">
        <v>334</v>
      </c>
      <c r="H213" s="152" t="s">
        <v>22</v>
      </c>
      <c r="I213" s="154"/>
      <c r="J213" s="154"/>
      <c r="M213" s="150"/>
      <c r="N213" s="155"/>
      <c r="X213" s="156"/>
      <c r="AT213" s="152" t="s">
        <v>217</v>
      </c>
      <c r="AU213" s="152" t="s">
        <v>171</v>
      </c>
      <c r="AV213" s="12" t="s">
        <v>85</v>
      </c>
      <c r="AW213" s="12" t="s">
        <v>5</v>
      </c>
      <c r="AX213" s="12" t="s">
        <v>78</v>
      </c>
      <c r="AY213" s="152" t="s">
        <v>163</v>
      </c>
    </row>
    <row r="214" spans="2:51" s="12" customFormat="1" ht="11.25">
      <c r="B214" s="150"/>
      <c r="D214" s="151" t="s">
        <v>217</v>
      </c>
      <c r="E214" s="152" t="s">
        <v>22</v>
      </c>
      <c r="F214" s="153" t="s">
        <v>367</v>
      </c>
      <c r="H214" s="152" t="s">
        <v>22</v>
      </c>
      <c r="I214" s="154"/>
      <c r="J214" s="154"/>
      <c r="M214" s="150"/>
      <c r="N214" s="155"/>
      <c r="X214" s="156"/>
      <c r="AT214" s="152" t="s">
        <v>217</v>
      </c>
      <c r="AU214" s="152" t="s">
        <v>171</v>
      </c>
      <c r="AV214" s="12" t="s">
        <v>85</v>
      </c>
      <c r="AW214" s="12" t="s">
        <v>5</v>
      </c>
      <c r="AX214" s="12" t="s">
        <v>78</v>
      </c>
      <c r="AY214" s="152" t="s">
        <v>163</v>
      </c>
    </row>
    <row r="215" spans="2:51" s="13" customFormat="1" ht="11.25">
      <c r="B215" s="157"/>
      <c r="D215" s="151" t="s">
        <v>217</v>
      </c>
      <c r="E215" s="158" t="s">
        <v>22</v>
      </c>
      <c r="F215" s="159" t="s">
        <v>189</v>
      </c>
      <c r="H215" s="160">
        <v>4</v>
      </c>
      <c r="I215" s="161"/>
      <c r="J215" s="161"/>
      <c r="M215" s="157"/>
      <c r="N215" s="162"/>
      <c r="X215" s="163"/>
      <c r="AT215" s="158" t="s">
        <v>217</v>
      </c>
      <c r="AU215" s="158" t="s">
        <v>171</v>
      </c>
      <c r="AV215" s="13" t="s">
        <v>171</v>
      </c>
      <c r="AW215" s="13" t="s">
        <v>5</v>
      </c>
      <c r="AX215" s="13" t="s">
        <v>78</v>
      </c>
      <c r="AY215" s="158" t="s">
        <v>163</v>
      </c>
    </row>
    <row r="216" spans="2:51" s="12" customFormat="1" ht="11.25">
      <c r="B216" s="150"/>
      <c r="D216" s="151" t="s">
        <v>217</v>
      </c>
      <c r="E216" s="152" t="s">
        <v>22</v>
      </c>
      <c r="F216" s="153" t="s">
        <v>368</v>
      </c>
      <c r="H216" s="152" t="s">
        <v>22</v>
      </c>
      <c r="I216" s="154"/>
      <c r="J216" s="154"/>
      <c r="M216" s="150"/>
      <c r="N216" s="155"/>
      <c r="X216" s="156"/>
      <c r="AT216" s="152" t="s">
        <v>217</v>
      </c>
      <c r="AU216" s="152" t="s">
        <v>171</v>
      </c>
      <c r="AV216" s="12" t="s">
        <v>85</v>
      </c>
      <c r="AW216" s="12" t="s">
        <v>5</v>
      </c>
      <c r="AX216" s="12" t="s">
        <v>78</v>
      </c>
      <c r="AY216" s="152" t="s">
        <v>163</v>
      </c>
    </row>
    <row r="217" spans="2:51" s="13" customFormat="1" ht="11.25">
      <c r="B217" s="157"/>
      <c r="D217" s="151" t="s">
        <v>217</v>
      </c>
      <c r="E217" s="158" t="s">
        <v>22</v>
      </c>
      <c r="F217" s="159" t="s">
        <v>183</v>
      </c>
      <c r="H217" s="160">
        <v>3</v>
      </c>
      <c r="I217" s="161"/>
      <c r="J217" s="161"/>
      <c r="M217" s="157"/>
      <c r="N217" s="162"/>
      <c r="X217" s="163"/>
      <c r="AT217" s="158" t="s">
        <v>217</v>
      </c>
      <c r="AU217" s="158" t="s">
        <v>171</v>
      </c>
      <c r="AV217" s="13" t="s">
        <v>171</v>
      </c>
      <c r="AW217" s="13" t="s">
        <v>5</v>
      </c>
      <c r="AX217" s="13" t="s">
        <v>78</v>
      </c>
      <c r="AY217" s="158" t="s">
        <v>163</v>
      </c>
    </row>
    <row r="218" spans="2:51" s="12" customFormat="1" ht="11.25">
      <c r="B218" s="150"/>
      <c r="D218" s="151" t="s">
        <v>217</v>
      </c>
      <c r="E218" s="152" t="s">
        <v>22</v>
      </c>
      <c r="F218" s="153" t="s">
        <v>369</v>
      </c>
      <c r="H218" s="152" t="s">
        <v>22</v>
      </c>
      <c r="I218" s="154"/>
      <c r="J218" s="154"/>
      <c r="M218" s="150"/>
      <c r="N218" s="155"/>
      <c r="X218" s="156"/>
      <c r="AT218" s="152" t="s">
        <v>217</v>
      </c>
      <c r="AU218" s="152" t="s">
        <v>171</v>
      </c>
      <c r="AV218" s="12" t="s">
        <v>85</v>
      </c>
      <c r="AW218" s="12" t="s">
        <v>5</v>
      </c>
      <c r="AX218" s="12" t="s">
        <v>78</v>
      </c>
      <c r="AY218" s="152" t="s">
        <v>163</v>
      </c>
    </row>
    <row r="219" spans="2:51" s="13" customFormat="1" ht="11.25">
      <c r="B219" s="157"/>
      <c r="D219" s="151" t="s">
        <v>217</v>
      </c>
      <c r="E219" s="158" t="s">
        <v>22</v>
      </c>
      <c r="F219" s="159" t="s">
        <v>242</v>
      </c>
      <c r="H219" s="160">
        <v>6</v>
      </c>
      <c r="I219" s="161"/>
      <c r="J219" s="161"/>
      <c r="M219" s="157"/>
      <c r="N219" s="162"/>
      <c r="X219" s="163"/>
      <c r="AT219" s="158" t="s">
        <v>217</v>
      </c>
      <c r="AU219" s="158" t="s">
        <v>171</v>
      </c>
      <c r="AV219" s="13" t="s">
        <v>171</v>
      </c>
      <c r="AW219" s="13" t="s">
        <v>5</v>
      </c>
      <c r="AX219" s="13" t="s">
        <v>78</v>
      </c>
      <c r="AY219" s="158" t="s">
        <v>163</v>
      </c>
    </row>
    <row r="220" spans="2:51" s="14" customFormat="1" ht="11.25">
      <c r="B220" s="164"/>
      <c r="D220" s="151" t="s">
        <v>217</v>
      </c>
      <c r="E220" s="165" t="s">
        <v>22</v>
      </c>
      <c r="F220" s="166" t="s">
        <v>220</v>
      </c>
      <c r="H220" s="167">
        <v>13</v>
      </c>
      <c r="I220" s="168"/>
      <c r="J220" s="168"/>
      <c r="M220" s="164"/>
      <c r="N220" s="169"/>
      <c r="X220" s="170"/>
      <c r="AT220" s="165" t="s">
        <v>217</v>
      </c>
      <c r="AU220" s="165" t="s">
        <v>171</v>
      </c>
      <c r="AV220" s="14" t="s">
        <v>189</v>
      </c>
      <c r="AW220" s="14" t="s">
        <v>5</v>
      </c>
      <c r="AX220" s="14" t="s">
        <v>85</v>
      </c>
      <c r="AY220" s="165" t="s">
        <v>163</v>
      </c>
    </row>
    <row r="221" spans="2:65" s="1" customFormat="1" ht="33" customHeight="1">
      <c r="B221" s="32"/>
      <c r="C221" s="129" t="s">
        <v>370</v>
      </c>
      <c r="D221" s="129" t="s">
        <v>166</v>
      </c>
      <c r="E221" s="130" t="s">
        <v>371</v>
      </c>
      <c r="F221" s="131" t="s">
        <v>372</v>
      </c>
      <c r="G221" s="132" t="s">
        <v>178</v>
      </c>
      <c r="H221" s="133">
        <v>6</v>
      </c>
      <c r="I221" s="134"/>
      <c r="J221" s="134"/>
      <c r="K221" s="135">
        <f>ROUND(P221*H221,2)</f>
        <v>0</v>
      </c>
      <c r="L221" s="131" t="s">
        <v>169</v>
      </c>
      <c r="M221" s="32"/>
      <c r="N221" s="136" t="s">
        <v>22</v>
      </c>
      <c r="O221" s="137" t="s">
        <v>48</v>
      </c>
      <c r="P221" s="138">
        <f>I221+J221</f>
        <v>0</v>
      </c>
      <c r="Q221" s="138">
        <f>ROUND(I221*H221,2)</f>
        <v>0</v>
      </c>
      <c r="R221" s="138">
        <f>ROUND(J221*H221,2)</f>
        <v>0</v>
      </c>
      <c r="T221" s="139">
        <f>S221*H221</f>
        <v>0</v>
      </c>
      <c r="U221" s="139">
        <v>0</v>
      </c>
      <c r="V221" s="139">
        <f>U221*H221</f>
        <v>0</v>
      </c>
      <c r="W221" s="139">
        <v>0.037</v>
      </c>
      <c r="X221" s="140">
        <f>W221*H221</f>
        <v>0.22199999999999998</v>
      </c>
      <c r="AR221" s="141" t="s">
        <v>189</v>
      </c>
      <c r="AT221" s="141" t="s">
        <v>166</v>
      </c>
      <c r="AU221" s="141" t="s">
        <v>171</v>
      </c>
      <c r="AY221" s="17" t="s">
        <v>163</v>
      </c>
      <c r="BE221" s="142">
        <f>IF(O221="základní",K221,0)</f>
        <v>0</v>
      </c>
      <c r="BF221" s="142">
        <f>IF(O221="snížená",K221,0)</f>
        <v>0</v>
      </c>
      <c r="BG221" s="142">
        <f>IF(O221="zákl. přenesená",K221,0)</f>
        <v>0</v>
      </c>
      <c r="BH221" s="142">
        <f>IF(O221="sníž. přenesená",K221,0)</f>
        <v>0</v>
      </c>
      <c r="BI221" s="142">
        <f>IF(O221="nulová",K221,0)</f>
        <v>0</v>
      </c>
      <c r="BJ221" s="17" t="s">
        <v>171</v>
      </c>
      <c r="BK221" s="142">
        <f>ROUND(P221*H221,2)</f>
        <v>0</v>
      </c>
      <c r="BL221" s="17" t="s">
        <v>189</v>
      </c>
      <c r="BM221" s="141" t="s">
        <v>373</v>
      </c>
    </row>
    <row r="222" spans="2:47" s="1" customFormat="1" ht="11.25">
      <c r="B222" s="32"/>
      <c r="D222" s="143" t="s">
        <v>173</v>
      </c>
      <c r="F222" s="144" t="s">
        <v>374</v>
      </c>
      <c r="I222" s="145"/>
      <c r="J222" s="145"/>
      <c r="M222" s="32"/>
      <c r="N222" s="146"/>
      <c r="X222" s="53"/>
      <c r="AT222" s="17" t="s">
        <v>173</v>
      </c>
      <c r="AU222" s="17" t="s">
        <v>171</v>
      </c>
    </row>
    <row r="223" spans="2:51" s="12" customFormat="1" ht="11.25">
      <c r="B223" s="150"/>
      <c r="D223" s="151" t="s">
        <v>217</v>
      </c>
      <c r="E223" s="152" t="s">
        <v>22</v>
      </c>
      <c r="F223" s="153" t="s">
        <v>375</v>
      </c>
      <c r="H223" s="152" t="s">
        <v>22</v>
      </c>
      <c r="I223" s="154"/>
      <c r="J223" s="154"/>
      <c r="M223" s="150"/>
      <c r="N223" s="155"/>
      <c r="X223" s="156"/>
      <c r="AT223" s="152" t="s">
        <v>217</v>
      </c>
      <c r="AU223" s="152" t="s">
        <v>171</v>
      </c>
      <c r="AV223" s="12" t="s">
        <v>85</v>
      </c>
      <c r="AW223" s="12" t="s">
        <v>5</v>
      </c>
      <c r="AX223" s="12" t="s">
        <v>78</v>
      </c>
      <c r="AY223" s="152" t="s">
        <v>163</v>
      </c>
    </row>
    <row r="224" spans="2:51" s="13" customFormat="1" ht="11.25">
      <c r="B224" s="157"/>
      <c r="D224" s="151" t="s">
        <v>217</v>
      </c>
      <c r="E224" s="158" t="s">
        <v>22</v>
      </c>
      <c r="F224" s="159" t="s">
        <v>183</v>
      </c>
      <c r="H224" s="160">
        <v>3</v>
      </c>
      <c r="I224" s="161"/>
      <c r="J224" s="161"/>
      <c r="M224" s="157"/>
      <c r="N224" s="162"/>
      <c r="X224" s="163"/>
      <c r="AT224" s="158" t="s">
        <v>217</v>
      </c>
      <c r="AU224" s="158" t="s">
        <v>171</v>
      </c>
      <c r="AV224" s="13" t="s">
        <v>171</v>
      </c>
      <c r="AW224" s="13" t="s">
        <v>5</v>
      </c>
      <c r="AX224" s="13" t="s">
        <v>78</v>
      </c>
      <c r="AY224" s="158" t="s">
        <v>163</v>
      </c>
    </row>
    <row r="225" spans="2:51" s="12" customFormat="1" ht="11.25">
      <c r="B225" s="150"/>
      <c r="D225" s="151" t="s">
        <v>217</v>
      </c>
      <c r="E225" s="152" t="s">
        <v>22</v>
      </c>
      <c r="F225" s="153" t="s">
        <v>369</v>
      </c>
      <c r="H225" s="152" t="s">
        <v>22</v>
      </c>
      <c r="I225" s="154"/>
      <c r="J225" s="154"/>
      <c r="M225" s="150"/>
      <c r="N225" s="155"/>
      <c r="X225" s="156"/>
      <c r="AT225" s="152" t="s">
        <v>217</v>
      </c>
      <c r="AU225" s="152" t="s">
        <v>171</v>
      </c>
      <c r="AV225" s="12" t="s">
        <v>85</v>
      </c>
      <c r="AW225" s="12" t="s">
        <v>5</v>
      </c>
      <c r="AX225" s="12" t="s">
        <v>78</v>
      </c>
      <c r="AY225" s="152" t="s">
        <v>163</v>
      </c>
    </row>
    <row r="226" spans="2:51" s="13" customFormat="1" ht="11.25">
      <c r="B226" s="157"/>
      <c r="D226" s="151" t="s">
        <v>217</v>
      </c>
      <c r="E226" s="158" t="s">
        <v>22</v>
      </c>
      <c r="F226" s="159" t="s">
        <v>183</v>
      </c>
      <c r="H226" s="160">
        <v>3</v>
      </c>
      <c r="I226" s="161"/>
      <c r="J226" s="161"/>
      <c r="M226" s="157"/>
      <c r="N226" s="162"/>
      <c r="X226" s="163"/>
      <c r="AT226" s="158" t="s">
        <v>217</v>
      </c>
      <c r="AU226" s="158" t="s">
        <v>171</v>
      </c>
      <c r="AV226" s="13" t="s">
        <v>171</v>
      </c>
      <c r="AW226" s="13" t="s">
        <v>5</v>
      </c>
      <c r="AX226" s="13" t="s">
        <v>78</v>
      </c>
      <c r="AY226" s="158" t="s">
        <v>163</v>
      </c>
    </row>
    <row r="227" spans="2:51" s="14" customFormat="1" ht="11.25">
      <c r="B227" s="164"/>
      <c r="D227" s="151" t="s">
        <v>217</v>
      </c>
      <c r="E227" s="165" t="s">
        <v>22</v>
      </c>
      <c r="F227" s="166" t="s">
        <v>220</v>
      </c>
      <c r="H227" s="167">
        <v>6</v>
      </c>
      <c r="I227" s="168"/>
      <c r="J227" s="168"/>
      <c r="M227" s="164"/>
      <c r="N227" s="169"/>
      <c r="X227" s="170"/>
      <c r="AT227" s="165" t="s">
        <v>217</v>
      </c>
      <c r="AU227" s="165" t="s">
        <v>171</v>
      </c>
      <c r="AV227" s="14" t="s">
        <v>189</v>
      </c>
      <c r="AW227" s="14" t="s">
        <v>5</v>
      </c>
      <c r="AX227" s="14" t="s">
        <v>85</v>
      </c>
      <c r="AY227" s="165" t="s">
        <v>163</v>
      </c>
    </row>
    <row r="228" spans="2:65" s="1" customFormat="1" ht="37.9" customHeight="1">
      <c r="B228" s="32"/>
      <c r="C228" s="129" t="s">
        <v>376</v>
      </c>
      <c r="D228" s="129" t="s">
        <v>166</v>
      </c>
      <c r="E228" s="130" t="s">
        <v>377</v>
      </c>
      <c r="F228" s="131" t="s">
        <v>378</v>
      </c>
      <c r="G228" s="132" t="s">
        <v>214</v>
      </c>
      <c r="H228" s="133">
        <v>28.597</v>
      </c>
      <c r="I228" s="134"/>
      <c r="J228" s="134"/>
      <c r="K228" s="135">
        <f>ROUND(P228*H228,2)</f>
        <v>0</v>
      </c>
      <c r="L228" s="131" t="s">
        <v>169</v>
      </c>
      <c r="M228" s="32"/>
      <c r="N228" s="136" t="s">
        <v>22</v>
      </c>
      <c r="O228" s="137" t="s">
        <v>48</v>
      </c>
      <c r="P228" s="138">
        <f>I228+J228</f>
        <v>0</v>
      </c>
      <c r="Q228" s="138">
        <f>ROUND(I228*H228,2)</f>
        <v>0</v>
      </c>
      <c r="R228" s="138">
        <f>ROUND(J228*H228,2)</f>
        <v>0</v>
      </c>
      <c r="T228" s="139">
        <f>S228*H228</f>
        <v>0</v>
      </c>
      <c r="U228" s="139">
        <v>0</v>
      </c>
      <c r="V228" s="139">
        <f>U228*H228</f>
        <v>0</v>
      </c>
      <c r="W228" s="139">
        <v>0.01</v>
      </c>
      <c r="X228" s="140">
        <f>W228*H228</f>
        <v>0.28597</v>
      </c>
      <c r="AR228" s="141" t="s">
        <v>189</v>
      </c>
      <c r="AT228" s="141" t="s">
        <v>166</v>
      </c>
      <c r="AU228" s="141" t="s">
        <v>171</v>
      </c>
      <c r="AY228" s="17" t="s">
        <v>163</v>
      </c>
      <c r="BE228" s="142">
        <f>IF(O228="základní",K228,0)</f>
        <v>0</v>
      </c>
      <c r="BF228" s="142">
        <f>IF(O228="snížená",K228,0)</f>
        <v>0</v>
      </c>
      <c r="BG228" s="142">
        <f>IF(O228="zákl. přenesená",K228,0)</f>
        <v>0</v>
      </c>
      <c r="BH228" s="142">
        <f>IF(O228="sníž. přenesená",K228,0)</f>
        <v>0</v>
      </c>
      <c r="BI228" s="142">
        <f>IF(O228="nulová",K228,0)</f>
        <v>0</v>
      </c>
      <c r="BJ228" s="17" t="s">
        <v>171</v>
      </c>
      <c r="BK228" s="142">
        <f>ROUND(P228*H228,2)</f>
        <v>0</v>
      </c>
      <c r="BL228" s="17" t="s">
        <v>189</v>
      </c>
      <c r="BM228" s="141" t="s">
        <v>379</v>
      </c>
    </row>
    <row r="229" spans="2:47" s="1" customFormat="1" ht="11.25">
      <c r="B229" s="32"/>
      <c r="D229" s="143" t="s">
        <v>173</v>
      </c>
      <c r="F229" s="144" t="s">
        <v>380</v>
      </c>
      <c r="I229" s="145"/>
      <c r="J229" s="145"/>
      <c r="M229" s="32"/>
      <c r="N229" s="146"/>
      <c r="X229" s="53"/>
      <c r="AT229" s="17" t="s">
        <v>173</v>
      </c>
      <c r="AU229" s="17" t="s">
        <v>171</v>
      </c>
    </row>
    <row r="230" spans="2:51" s="12" customFormat="1" ht="11.25">
      <c r="B230" s="150"/>
      <c r="D230" s="151" t="s">
        <v>217</v>
      </c>
      <c r="E230" s="152" t="s">
        <v>22</v>
      </c>
      <c r="F230" s="153" t="s">
        <v>381</v>
      </c>
      <c r="H230" s="152" t="s">
        <v>22</v>
      </c>
      <c r="I230" s="154"/>
      <c r="J230" s="154"/>
      <c r="M230" s="150"/>
      <c r="N230" s="155"/>
      <c r="X230" s="156"/>
      <c r="AT230" s="152" t="s">
        <v>217</v>
      </c>
      <c r="AU230" s="152" t="s">
        <v>171</v>
      </c>
      <c r="AV230" s="12" t="s">
        <v>85</v>
      </c>
      <c r="AW230" s="12" t="s">
        <v>5</v>
      </c>
      <c r="AX230" s="12" t="s">
        <v>78</v>
      </c>
      <c r="AY230" s="152" t="s">
        <v>163</v>
      </c>
    </row>
    <row r="231" spans="2:51" s="13" customFormat="1" ht="22.5">
      <c r="B231" s="157"/>
      <c r="D231" s="151" t="s">
        <v>217</v>
      </c>
      <c r="E231" s="158" t="s">
        <v>22</v>
      </c>
      <c r="F231" s="159" t="s">
        <v>382</v>
      </c>
      <c r="H231" s="160">
        <v>28.597</v>
      </c>
      <c r="I231" s="161"/>
      <c r="J231" s="161"/>
      <c r="M231" s="157"/>
      <c r="N231" s="162"/>
      <c r="X231" s="163"/>
      <c r="AT231" s="158" t="s">
        <v>217</v>
      </c>
      <c r="AU231" s="158" t="s">
        <v>171</v>
      </c>
      <c r="AV231" s="13" t="s">
        <v>171</v>
      </c>
      <c r="AW231" s="13" t="s">
        <v>5</v>
      </c>
      <c r="AX231" s="13" t="s">
        <v>78</v>
      </c>
      <c r="AY231" s="158" t="s">
        <v>163</v>
      </c>
    </row>
    <row r="232" spans="2:51" s="14" customFormat="1" ht="11.25">
      <c r="B232" s="164"/>
      <c r="D232" s="151" t="s">
        <v>217</v>
      </c>
      <c r="E232" s="165" t="s">
        <v>22</v>
      </c>
      <c r="F232" s="166" t="s">
        <v>220</v>
      </c>
      <c r="H232" s="167">
        <v>28.597</v>
      </c>
      <c r="I232" s="168"/>
      <c r="J232" s="168"/>
      <c r="M232" s="164"/>
      <c r="N232" s="169"/>
      <c r="X232" s="170"/>
      <c r="AT232" s="165" t="s">
        <v>217</v>
      </c>
      <c r="AU232" s="165" t="s">
        <v>171</v>
      </c>
      <c r="AV232" s="14" t="s">
        <v>189</v>
      </c>
      <c r="AW232" s="14" t="s">
        <v>5</v>
      </c>
      <c r="AX232" s="14" t="s">
        <v>85</v>
      </c>
      <c r="AY232" s="165" t="s">
        <v>163</v>
      </c>
    </row>
    <row r="233" spans="2:65" s="1" customFormat="1" ht="24.2" customHeight="1">
      <c r="B233" s="32"/>
      <c r="C233" s="129" t="s">
        <v>383</v>
      </c>
      <c r="D233" s="129" t="s">
        <v>166</v>
      </c>
      <c r="E233" s="130" t="s">
        <v>384</v>
      </c>
      <c r="F233" s="131" t="s">
        <v>385</v>
      </c>
      <c r="G233" s="132" t="s">
        <v>214</v>
      </c>
      <c r="H233" s="133">
        <v>125.371</v>
      </c>
      <c r="I233" s="134"/>
      <c r="J233" s="134"/>
      <c r="K233" s="135">
        <f>ROUND(P233*H233,2)</f>
        <v>0</v>
      </c>
      <c r="L233" s="131" t="s">
        <v>169</v>
      </c>
      <c r="M233" s="32"/>
      <c r="N233" s="136" t="s">
        <v>22</v>
      </c>
      <c r="O233" s="137" t="s">
        <v>48</v>
      </c>
      <c r="P233" s="138">
        <f>I233+J233</f>
        <v>0</v>
      </c>
      <c r="Q233" s="138">
        <f>ROUND(I233*H233,2)</f>
        <v>0</v>
      </c>
      <c r="R233" s="138">
        <f>ROUND(J233*H233,2)</f>
        <v>0</v>
      </c>
      <c r="T233" s="139">
        <f>S233*H233</f>
        <v>0</v>
      </c>
      <c r="U233" s="139">
        <v>0</v>
      </c>
      <c r="V233" s="139">
        <f>U233*H233</f>
        <v>0</v>
      </c>
      <c r="W233" s="139">
        <v>0</v>
      </c>
      <c r="X233" s="140">
        <f>W233*H233</f>
        <v>0</v>
      </c>
      <c r="AR233" s="141" t="s">
        <v>189</v>
      </c>
      <c r="AT233" s="141" t="s">
        <v>166</v>
      </c>
      <c r="AU233" s="141" t="s">
        <v>171</v>
      </c>
      <c r="AY233" s="17" t="s">
        <v>163</v>
      </c>
      <c r="BE233" s="142">
        <f>IF(O233="základní",K233,0)</f>
        <v>0</v>
      </c>
      <c r="BF233" s="142">
        <f>IF(O233="snížená",K233,0)</f>
        <v>0</v>
      </c>
      <c r="BG233" s="142">
        <f>IF(O233="zákl. přenesená",K233,0)</f>
        <v>0</v>
      </c>
      <c r="BH233" s="142">
        <f>IF(O233="sníž. přenesená",K233,0)</f>
        <v>0</v>
      </c>
      <c r="BI233" s="142">
        <f>IF(O233="nulová",K233,0)</f>
        <v>0</v>
      </c>
      <c r="BJ233" s="17" t="s">
        <v>171</v>
      </c>
      <c r="BK233" s="142">
        <f>ROUND(P233*H233,2)</f>
        <v>0</v>
      </c>
      <c r="BL233" s="17" t="s">
        <v>189</v>
      </c>
      <c r="BM233" s="141" t="s">
        <v>386</v>
      </c>
    </row>
    <row r="234" spans="2:47" s="1" customFormat="1" ht="11.25">
      <c r="B234" s="32"/>
      <c r="D234" s="143" t="s">
        <v>173</v>
      </c>
      <c r="F234" s="144" t="s">
        <v>387</v>
      </c>
      <c r="I234" s="145"/>
      <c r="J234" s="145"/>
      <c r="M234" s="32"/>
      <c r="N234" s="146"/>
      <c r="X234" s="53"/>
      <c r="AT234" s="17" t="s">
        <v>173</v>
      </c>
      <c r="AU234" s="17" t="s">
        <v>171</v>
      </c>
    </row>
    <row r="235" spans="2:51" s="12" customFormat="1" ht="11.25">
      <c r="B235" s="150"/>
      <c r="D235" s="151" t="s">
        <v>217</v>
      </c>
      <c r="E235" s="152" t="s">
        <v>22</v>
      </c>
      <c r="F235" s="153" t="s">
        <v>388</v>
      </c>
      <c r="H235" s="152" t="s">
        <v>22</v>
      </c>
      <c r="I235" s="154"/>
      <c r="J235" s="154"/>
      <c r="M235" s="150"/>
      <c r="N235" s="155"/>
      <c r="X235" s="156"/>
      <c r="AT235" s="152" t="s">
        <v>217</v>
      </c>
      <c r="AU235" s="152" t="s">
        <v>171</v>
      </c>
      <c r="AV235" s="12" t="s">
        <v>85</v>
      </c>
      <c r="AW235" s="12" t="s">
        <v>5</v>
      </c>
      <c r="AX235" s="12" t="s">
        <v>78</v>
      </c>
      <c r="AY235" s="152" t="s">
        <v>163</v>
      </c>
    </row>
    <row r="236" spans="2:51" s="13" customFormat="1" ht="11.25">
      <c r="B236" s="157"/>
      <c r="D236" s="151" t="s">
        <v>217</v>
      </c>
      <c r="E236" s="158" t="s">
        <v>22</v>
      </c>
      <c r="F236" s="159" t="s">
        <v>389</v>
      </c>
      <c r="H236" s="160">
        <v>40.478</v>
      </c>
      <c r="I236" s="161"/>
      <c r="J236" s="161"/>
      <c r="M236" s="157"/>
      <c r="N236" s="162"/>
      <c r="X236" s="163"/>
      <c r="AT236" s="158" t="s">
        <v>217</v>
      </c>
      <c r="AU236" s="158" t="s">
        <v>171</v>
      </c>
      <c r="AV236" s="13" t="s">
        <v>171</v>
      </c>
      <c r="AW236" s="13" t="s">
        <v>5</v>
      </c>
      <c r="AX236" s="13" t="s">
        <v>78</v>
      </c>
      <c r="AY236" s="158" t="s">
        <v>163</v>
      </c>
    </row>
    <row r="237" spans="2:51" s="12" customFormat="1" ht="11.25">
      <c r="B237" s="150"/>
      <c r="D237" s="151" t="s">
        <v>217</v>
      </c>
      <c r="E237" s="152" t="s">
        <v>22</v>
      </c>
      <c r="F237" s="153" t="s">
        <v>390</v>
      </c>
      <c r="H237" s="152" t="s">
        <v>22</v>
      </c>
      <c r="I237" s="154"/>
      <c r="J237" s="154"/>
      <c r="M237" s="150"/>
      <c r="N237" s="155"/>
      <c r="X237" s="156"/>
      <c r="AT237" s="152" t="s">
        <v>217</v>
      </c>
      <c r="AU237" s="152" t="s">
        <v>171</v>
      </c>
      <c r="AV237" s="12" t="s">
        <v>85</v>
      </c>
      <c r="AW237" s="12" t="s">
        <v>5</v>
      </c>
      <c r="AX237" s="12" t="s">
        <v>78</v>
      </c>
      <c r="AY237" s="152" t="s">
        <v>163</v>
      </c>
    </row>
    <row r="238" spans="2:51" s="13" customFormat="1" ht="11.25">
      <c r="B238" s="157"/>
      <c r="D238" s="151" t="s">
        <v>217</v>
      </c>
      <c r="E238" s="158" t="s">
        <v>22</v>
      </c>
      <c r="F238" s="159" t="s">
        <v>391</v>
      </c>
      <c r="H238" s="160">
        <v>84.893</v>
      </c>
      <c r="I238" s="161"/>
      <c r="J238" s="161"/>
      <c r="M238" s="157"/>
      <c r="N238" s="162"/>
      <c r="X238" s="163"/>
      <c r="AT238" s="158" t="s">
        <v>217</v>
      </c>
      <c r="AU238" s="158" t="s">
        <v>171</v>
      </c>
      <c r="AV238" s="13" t="s">
        <v>171</v>
      </c>
      <c r="AW238" s="13" t="s">
        <v>5</v>
      </c>
      <c r="AX238" s="13" t="s">
        <v>78</v>
      </c>
      <c r="AY238" s="158" t="s">
        <v>163</v>
      </c>
    </row>
    <row r="239" spans="2:51" s="14" customFormat="1" ht="11.25">
      <c r="B239" s="164"/>
      <c r="D239" s="151" t="s">
        <v>217</v>
      </c>
      <c r="E239" s="165" t="s">
        <v>22</v>
      </c>
      <c r="F239" s="166" t="s">
        <v>220</v>
      </c>
      <c r="H239" s="167">
        <v>125.371</v>
      </c>
      <c r="I239" s="168"/>
      <c r="J239" s="168"/>
      <c r="M239" s="164"/>
      <c r="N239" s="169"/>
      <c r="X239" s="170"/>
      <c r="AT239" s="165" t="s">
        <v>217</v>
      </c>
      <c r="AU239" s="165" t="s">
        <v>171</v>
      </c>
      <c r="AV239" s="14" t="s">
        <v>189</v>
      </c>
      <c r="AW239" s="14" t="s">
        <v>5</v>
      </c>
      <c r="AX239" s="14" t="s">
        <v>85</v>
      </c>
      <c r="AY239" s="165" t="s">
        <v>163</v>
      </c>
    </row>
    <row r="240" spans="2:65" s="1" customFormat="1" ht="16.5" customHeight="1">
      <c r="B240" s="32"/>
      <c r="C240" s="129" t="s">
        <v>8</v>
      </c>
      <c r="D240" s="129" t="s">
        <v>166</v>
      </c>
      <c r="E240" s="130" t="s">
        <v>392</v>
      </c>
      <c r="F240" s="131" t="s">
        <v>393</v>
      </c>
      <c r="G240" s="132" t="s">
        <v>252</v>
      </c>
      <c r="H240" s="133">
        <v>0.45</v>
      </c>
      <c r="I240" s="134"/>
      <c r="J240" s="134"/>
      <c r="K240" s="135">
        <f>ROUND(P240*H240,2)</f>
        <v>0</v>
      </c>
      <c r="L240" s="131" t="s">
        <v>394</v>
      </c>
      <c r="M240" s="32"/>
      <c r="N240" s="136" t="s">
        <v>22</v>
      </c>
      <c r="O240" s="137" t="s">
        <v>48</v>
      </c>
      <c r="P240" s="138">
        <f>I240+J240</f>
        <v>0</v>
      </c>
      <c r="Q240" s="138">
        <f>ROUND(I240*H240,2)</f>
        <v>0</v>
      </c>
      <c r="R240" s="138">
        <f>ROUND(J240*H240,2)</f>
        <v>0</v>
      </c>
      <c r="T240" s="139">
        <f>S240*H240</f>
        <v>0</v>
      </c>
      <c r="U240" s="139">
        <v>0</v>
      </c>
      <c r="V240" s="139">
        <f>U240*H240</f>
        <v>0</v>
      </c>
      <c r="W240" s="139">
        <v>2.1</v>
      </c>
      <c r="X240" s="140">
        <f>W240*H240</f>
        <v>0.9450000000000001</v>
      </c>
      <c r="AR240" s="141" t="s">
        <v>189</v>
      </c>
      <c r="AT240" s="141" t="s">
        <v>166</v>
      </c>
      <c r="AU240" s="141" t="s">
        <v>171</v>
      </c>
      <c r="AY240" s="17" t="s">
        <v>163</v>
      </c>
      <c r="BE240" s="142">
        <f>IF(O240="základní",K240,0)</f>
        <v>0</v>
      </c>
      <c r="BF240" s="142">
        <f>IF(O240="snížená",K240,0)</f>
        <v>0</v>
      </c>
      <c r="BG240" s="142">
        <f>IF(O240="zákl. přenesená",K240,0)</f>
        <v>0</v>
      </c>
      <c r="BH240" s="142">
        <f>IF(O240="sníž. přenesená",K240,0)</f>
        <v>0</v>
      </c>
      <c r="BI240" s="142">
        <f>IF(O240="nulová",K240,0)</f>
        <v>0</v>
      </c>
      <c r="BJ240" s="17" t="s">
        <v>171</v>
      </c>
      <c r="BK240" s="142">
        <f>ROUND(P240*H240,2)</f>
        <v>0</v>
      </c>
      <c r="BL240" s="17" t="s">
        <v>189</v>
      </c>
      <c r="BM240" s="141" t="s">
        <v>395</v>
      </c>
    </row>
    <row r="241" spans="2:51" s="12" customFormat="1" ht="11.25">
      <c r="B241" s="150"/>
      <c r="D241" s="151" t="s">
        <v>217</v>
      </c>
      <c r="E241" s="152" t="s">
        <v>22</v>
      </c>
      <c r="F241" s="153" t="s">
        <v>396</v>
      </c>
      <c r="H241" s="152" t="s">
        <v>22</v>
      </c>
      <c r="I241" s="154"/>
      <c r="J241" s="154"/>
      <c r="M241" s="150"/>
      <c r="N241" s="155"/>
      <c r="X241" s="156"/>
      <c r="AT241" s="152" t="s">
        <v>217</v>
      </c>
      <c r="AU241" s="152" t="s">
        <v>171</v>
      </c>
      <c r="AV241" s="12" t="s">
        <v>85</v>
      </c>
      <c r="AW241" s="12" t="s">
        <v>5</v>
      </c>
      <c r="AX241" s="12" t="s">
        <v>78</v>
      </c>
      <c r="AY241" s="152" t="s">
        <v>163</v>
      </c>
    </row>
    <row r="242" spans="2:51" s="13" customFormat="1" ht="11.25">
      <c r="B242" s="157"/>
      <c r="D242" s="151" t="s">
        <v>217</v>
      </c>
      <c r="E242" s="158" t="s">
        <v>22</v>
      </c>
      <c r="F242" s="159" t="s">
        <v>397</v>
      </c>
      <c r="H242" s="160">
        <v>0.45</v>
      </c>
      <c r="I242" s="161"/>
      <c r="J242" s="161"/>
      <c r="M242" s="157"/>
      <c r="N242" s="162"/>
      <c r="X242" s="163"/>
      <c r="AT242" s="158" t="s">
        <v>217</v>
      </c>
      <c r="AU242" s="158" t="s">
        <v>171</v>
      </c>
      <c r="AV242" s="13" t="s">
        <v>171</v>
      </c>
      <c r="AW242" s="13" t="s">
        <v>5</v>
      </c>
      <c r="AX242" s="13" t="s">
        <v>78</v>
      </c>
      <c r="AY242" s="158" t="s">
        <v>163</v>
      </c>
    </row>
    <row r="243" spans="2:51" s="14" customFormat="1" ht="11.25">
      <c r="B243" s="164"/>
      <c r="D243" s="151" t="s">
        <v>217</v>
      </c>
      <c r="E243" s="165" t="s">
        <v>22</v>
      </c>
      <c r="F243" s="166" t="s">
        <v>220</v>
      </c>
      <c r="H243" s="167">
        <v>0.45</v>
      </c>
      <c r="I243" s="168"/>
      <c r="J243" s="168"/>
      <c r="M243" s="164"/>
      <c r="N243" s="169"/>
      <c r="X243" s="170"/>
      <c r="AT243" s="165" t="s">
        <v>217</v>
      </c>
      <c r="AU243" s="165" t="s">
        <v>171</v>
      </c>
      <c r="AV243" s="14" t="s">
        <v>189</v>
      </c>
      <c r="AW243" s="14" t="s">
        <v>5</v>
      </c>
      <c r="AX243" s="14" t="s">
        <v>85</v>
      </c>
      <c r="AY243" s="165" t="s">
        <v>163</v>
      </c>
    </row>
    <row r="244" spans="2:63" s="11" customFormat="1" ht="22.9" customHeight="1">
      <c r="B244" s="116"/>
      <c r="D244" s="117" t="s">
        <v>77</v>
      </c>
      <c r="E244" s="127" t="s">
        <v>398</v>
      </c>
      <c r="F244" s="127" t="s">
        <v>399</v>
      </c>
      <c r="I244" s="119"/>
      <c r="J244" s="119"/>
      <c r="K244" s="128">
        <f>BK244</f>
        <v>0</v>
      </c>
      <c r="M244" s="116"/>
      <c r="N244" s="121"/>
      <c r="Q244" s="122">
        <f>SUM(Q245:Q282)</f>
        <v>0</v>
      </c>
      <c r="R244" s="122">
        <f>SUM(R245:R282)</f>
        <v>0</v>
      </c>
      <c r="T244" s="123">
        <f>SUM(T245:T282)</f>
        <v>0</v>
      </c>
      <c r="V244" s="123">
        <f>SUM(V245:V282)</f>
        <v>0</v>
      </c>
      <c r="X244" s="124">
        <f>SUM(X245:X282)</f>
        <v>0</v>
      </c>
      <c r="AR244" s="117" t="s">
        <v>85</v>
      </c>
      <c r="AT244" s="125" t="s">
        <v>77</v>
      </c>
      <c r="AU244" s="125" t="s">
        <v>85</v>
      </c>
      <c r="AY244" s="117" t="s">
        <v>163</v>
      </c>
      <c r="BK244" s="126">
        <f>SUM(BK245:BK282)</f>
        <v>0</v>
      </c>
    </row>
    <row r="245" spans="2:65" s="1" customFormat="1" ht="37.9" customHeight="1">
      <c r="B245" s="32"/>
      <c r="C245" s="129" t="s">
        <v>400</v>
      </c>
      <c r="D245" s="129" t="s">
        <v>166</v>
      </c>
      <c r="E245" s="130" t="s">
        <v>401</v>
      </c>
      <c r="F245" s="131" t="s">
        <v>402</v>
      </c>
      <c r="G245" s="132" t="s">
        <v>403</v>
      </c>
      <c r="H245" s="133">
        <v>28.445</v>
      </c>
      <c r="I245" s="134"/>
      <c r="J245" s="134"/>
      <c r="K245" s="135">
        <f>ROUND(P245*H245,2)</f>
        <v>0</v>
      </c>
      <c r="L245" s="131" t="s">
        <v>169</v>
      </c>
      <c r="M245" s="32"/>
      <c r="N245" s="136" t="s">
        <v>22</v>
      </c>
      <c r="O245" s="137" t="s">
        <v>48</v>
      </c>
      <c r="P245" s="138">
        <f>I245+J245</f>
        <v>0</v>
      </c>
      <c r="Q245" s="138">
        <f>ROUND(I245*H245,2)</f>
        <v>0</v>
      </c>
      <c r="R245" s="138">
        <f>ROUND(J245*H245,2)</f>
        <v>0</v>
      </c>
      <c r="T245" s="139">
        <f>S245*H245</f>
        <v>0</v>
      </c>
      <c r="U245" s="139">
        <v>0</v>
      </c>
      <c r="V245" s="139">
        <f>U245*H245</f>
        <v>0</v>
      </c>
      <c r="W245" s="139">
        <v>0</v>
      </c>
      <c r="X245" s="140">
        <f>W245*H245</f>
        <v>0</v>
      </c>
      <c r="AR245" s="141" t="s">
        <v>189</v>
      </c>
      <c r="AT245" s="141" t="s">
        <v>166</v>
      </c>
      <c r="AU245" s="141" t="s">
        <v>171</v>
      </c>
      <c r="AY245" s="17" t="s">
        <v>163</v>
      </c>
      <c r="BE245" s="142">
        <f>IF(O245="základní",K245,0)</f>
        <v>0</v>
      </c>
      <c r="BF245" s="142">
        <f>IF(O245="snížená",K245,0)</f>
        <v>0</v>
      </c>
      <c r="BG245" s="142">
        <f>IF(O245="zákl. přenesená",K245,0)</f>
        <v>0</v>
      </c>
      <c r="BH245" s="142">
        <f>IF(O245="sníž. přenesená",K245,0)</f>
        <v>0</v>
      </c>
      <c r="BI245" s="142">
        <f>IF(O245="nulová",K245,0)</f>
        <v>0</v>
      </c>
      <c r="BJ245" s="17" t="s">
        <v>171</v>
      </c>
      <c r="BK245" s="142">
        <f>ROUND(P245*H245,2)</f>
        <v>0</v>
      </c>
      <c r="BL245" s="17" t="s">
        <v>189</v>
      </c>
      <c r="BM245" s="141" t="s">
        <v>404</v>
      </c>
    </row>
    <row r="246" spans="2:47" s="1" customFormat="1" ht="11.25">
      <c r="B246" s="32"/>
      <c r="D246" s="143" t="s">
        <v>173</v>
      </c>
      <c r="F246" s="144" t="s">
        <v>405</v>
      </c>
      <c r="I246" s="145"/>
      <c r="J246" s="145"/>
      <c r="M246" s="32"/>
      <c r="N246" s="146"/>
      <c r="X246" s="53"/>
      <c r="AT246" s="17" t="s">
        <v>173</v>
      </c>
      <c r="AU246" s="17" t="s">
        <v>171</v>
      </c>
    </row>
    <row r="247" spans="2:65" s="1" customFormat="1" ht="33" customHeight="1">
      <c r="B247" s="32"/>
      <c r="C247" s="129" t="s">
        <v>406</v>
      </c>
      <c r="D247" s="129" t="s">
        <v>166</v>
      </c>
      <c r="E247" s="130" t="s">
        <v>407</v>
      </c>
      <c r="F247" s="131" t="s">
        <v>408</v>
      </c>
      <c r="G247" s="132" t="s">
        <v>403</v>
      </c>
      <c r="H247" s="133">
        <v>28.445</v>
      </c>
      <c r="I247" s="134"/>
      <c r="J247" s="134"/>
      <c r="K247" s="135">
        <f>ROUND(P247*H247,2)</f>
        <v>0</v>
      </c>
      <c r="L247" s="131" t="s">
        <v>169</v>
      </c>
      <c r="M247" s="32"/>
      <c r="N247" s="136" t="s">
        <v>22</v>
      </c>
      <c r="O247" s="137" t="s">
        <v>48</v>
      </c>
      <c r="P247" s="138">
        <f>I247+J247</f>
        <v>0</v>
      </c>
      <c r="Q247" s="138">
        <f>ROUND(I247*H247,2)</f>
        <v>0</v>
      </c>
      <c r="R247" s="138">
        <f>ROUND(J247*H247,2)</f>
        <v>0</v>
      </c>
      <c r="T247" s="139">
        <f>S247*H247</f>
        <v>0</v>
      </c>
      <c r="U247" s="139">
        <v>0</v>
      </c>
      <c r="V247" s="139">
        <f>U247*H247</f>
        <v>0</v>
      </c>
      <c r="W247" s="139">
        <v>0</v>
      </c>
      <c r="X247" s="140">
        <f>W247*H247</f>
        <v>0</v>
      </c>
      <c r="AR247" s="141" t="s">
        <v>189</v>
      </c>
      <c r="AT247" s="141" t="s">
        <v>166</v>
      </c>
      <c r="AU247" s="141" t="s">
        <v>171</v>
      </c>
      <c r="AY247" s="17" t="s">
        <v>163</v>
      </c>
      <c r="BE247" s="142">
        <f>IF(O247="základní",K247,0)</f>
        <v>0</v>
      </c>
      <c r="BF247" s="142">
        <f>IF(O247="snížená",K247,0)</f>
        <v>0</v>
      </c>
      <c r="BG247" s="142">
        <f>IF(O247="zákl. přenesená",K247,0)</f>
        <v>0</v>
      </c>
      <c r="BH247" s="142">
        <f>IF(O247="sníž. přenesená",K247,0)</f>
        <v>0</v>
      </c>
      <c r="BI247" s="142">
        <f>IF(O247="nulová",K247,0)</f>
        <v>0</v>
      </c>
      <c r="BJ247" s="17" t="s">
        <v>171</v>
      </c>
      <c r="BK247" s="142">
        <f>ROUND(P247*H247,2)</f>
        <v>0</v>
      </c>
      <c r="BL247" s="17" t="s">
        <v>189</v>
      </c>
      <c r="BM247" s="141" t="s">
        <v>409</v>
      </c>
    </row>
    <row r="248" spans="2:47" s="1" customFormat="1" ht="11.25">
      <c r="B248" s="32"/>
      <c r="D248" s="143" t="s">
        <v>173</v>
      </c>
      <c r="F248" s="144" t="s">
        <v>410</v>
      </c>
      <c r="I248" s="145"/>
      <c r="J248" s="145"/>
      <c r="M248" s="32"/>
      <c r="N248" s="146"/>
      <c r="X248" s="53"/>
      <c r="AT248" s="17" t="s">
        <v>173</v>
      </c>
      <c r="AU248" s="17" t="s">
        <v>171</v>
      </c>
    </row>
    <row r="249" spans="2:65" s="1" customFormat="1" ht="44.25" customHeight="1">
      <c r="B249" s="32"/>
      <c r="C249" s="129" t="s">
        <v>411</v>
      </c>
      <c r="D249" s="129" t="s">
        <v>166</v>
      </c>
      <c r="E249" s="130" t="s">
        <v>412</v>
      </c>
      <c r="F249" s="131" t="s">
        <v>413</v>
      </c>
      <c r="G249" s="132" t="s">
        <v>403</v>
      </c>
      <c r="H249" s="133">
        <v>625.79</v>
      </c>
      <c r="I249" s="134"/>
      <c r="J249" s="134"/>
      <c r="K249" s="135">
        <f>ROUND(P249*H249,2)</f>
        <v>0</v>
      </c>
      <c r="L249" s="131" t="s">
        <v>169</v>
      </c>
      <c r="M249" s="32"/>
      <c r="N249" s="136" t="s">
        <v>22</v>
      </c>
      <c r="O249" s="137" t="s">
        <v>48</v>
      </c>
      <c r="P249" s="138">
        <f>I249+J249</f>
        <v>0</v>
      </c>
      <c r="Q249" s="138">
        <f>ROUND(I249*H249,2)</f>
        <v>0</v>
      </c>
      <c r="R249" s="138">
        <f>ROUND(J249*H249,2)</f>
        <v>0</v>
      </c>
      <c r="T249" s="139">
        <f>S249*H249</f>
        <v>0</v>
      </c>
      <c r="U249" s="139">
        <v>0</v>
      </c>
      <c r="V249" s="139">
        <f>U249*H249</f>
        <v>0</v>
      </c>
      <c r="W249" s="139">
        <v>0</v>
      </c>
      <c r="X249" s="140">
        <f>W249*H249</f>
        <v>0</v>
      </c>
      <c r="AR249" s="141" t="s">
        <v>189</v>
      </c>
      <c r="AT249" s="141" t="s">
        <v>166</v>
      </c>
      <c r="AU249" s="141" t="s">
        <v>171</v>
      </c>
      <c r="AY249" s="17" t="s">
        <v>163</v>
      </c>
      <c r="BE249" s="142">
        <f>IF(O249="základní",K249,0)</f>
        <v>0</v>
      </c>
      <c r="BF249" s="142">
        <f>IF(O249="snížená",K249,0)</f>
        <v>0</v>
      </c>
      <c r="BG249" s="142">
        <f>IF(O249="zákl. přenesená",K249,0)</f>
        <v>0</v>
      </c>
      <c r="BH249" s="142">
        <f>IF(O249="sníž. přenesená",K249,0)</f>
        <v>0</v>
      </c>
      <c r="BI249" s="142">
        <f>IF(O249="nulová",K249,0)</f>
        <v>0</v>
      </c>
      <c r="BJ249" s="17" t="s">
        <v>171</v>
      </c>
      <c r="BK249" s="142">
        <f>ROUND(P249*H249,2)</f>
        <v>0</v>
      </c>
      <c r="BL249" s="17" t="s">
        <v>189</v>
      </c>
      <c r="BM249" s="141" t="s">
        <v>414</v>
      </c>
    </row>
    <row r="250" spans="2:47" s="1" customFormat="1" ht="11.25">
      <c r="B250" s="32"/>
      <c r="D250" s="143" t="s">
        <v>173</v>
      </c>
      <c r="F250" s="144" t="s">
        <v>415</v>
      </c>
      <c r="I250" s="145"/>
      <c r="J250" s="145"/>
      <c r="M250" s="32"/>
      <c r="N250" s="146"/>
      <c r="X250" s="53"/>
      <c r="AT250" s="17" t="s">
        <v>173</v>
      </c>
      <c r="AU250" s="17" t="s">
        <v>171</v>
      </c>
    </row>
    <row r="251" spans="2:51" s="13" customFormat="1" ht="11.25">
      <c r="B251" s="157"/>
      <c r="D251" s="151" t="s">
        <v>217</v>
      </c>
      <c r="E251" s="158" t="s">
        <v>22</v>
      </c>
      <c r="F251" s="159" t="s">
        <v>416</v>
      </c>
      <c r="H251" s="160">
        <v>625.79</v>
      </c>
      <c r="I251" s="161"/>
      <c r="J251" s="161"/>
      <c r="M251" s="157"/>
      <c r="N251" s="162"/>
      <c r="X251" s="163"/>
      <c r="AT251" s="158" t="s">
        <v>217</v>
      </c>
      <c r="AU251" s="158" t="s">
        <v>171</v>
      </c>
      <c r="AV251" s="13" t="s">
        <v>171</v>
      </c>
      <c r="AW251" s="13" t="s">
        <v>5</v>
      </c>
      <c r="AX251" s="13" t="s">
        <v>78</v>
      </c>
      <c r="AY251" s="158" t="s">
        <v>163</v>
      </c>
    </row>
    <row r="252" spans="2:51" s="14" customFormat="1" ht="11.25">
      <c r="B252" s="164"/>
      <c r="D252" s="151" t="s">
        <v>217</v>
      </c>
      <c r="E252" s="165" t="s">
        <v>22</v>
      </c>
      <c r="F252" s="166" t="s">
        <v>220</v>
      </c>
      <c r="H252" s="167">
        <v>625.79</v>
      </c>
      <c r="I252" s="168"/>
      <c r="J252" s="168"/>
      <c r="M252" s="164"/>
      <c r="N252" s="169"/>
      <c r="X252" s="170"/>
      <c r="AT252" s="165" t="s">
        <v>217</v>
      </c>
      <c r="AU252" s="165" t="s">
        <v>171</v>
      </c>
      <c r="AV252" s="14" t="s">
        <v>189</v>
      </c>
      <c r="AW252" s="14" t="s">
        <v>5</v>
      </c>
      <c r="AX252" s="14" t="s">
        <v>85</v>
      </c>
      <c r="AY252" s="165" t="s">
        <v>163</v>
      </c>
    </row>
    <row r="253" spans="2:65" s="1" customFormat="1" ht="55.5" customHeight="1">
      <c r="B253" s="32"/>
      <c r="C253" s="129" t="s">
        <v>417</v>
      </c>
      <c r="D253" s="129" t="s">
        <v>166</v>
      </c>
      <c r="E253" s="130" t="s">
        <v>418</v>
      </c>
      <c r="F253" s="131" t="s">
        <v>419</v>
      </c>
      <c r="G253" s="132" t="s">
        <v>403</v>
      </c>
      <c r="H253" s="133">
        <v>24.154</v>
      </c>
      <c r="I253" s="134"/>
      <c r="J253" s="134"/>
      <c r="K253" s="135">
        <f>ROUND(P253*H253,2)</f>
        <v>0</v>
      </c>
      <c r="L253" s="131" t="s">
        <v>169</v>
      </c>
      <c r="M253" s="32"/>
      <c r="N253" s="136" t="s">
        <v>22</v>
      </c>
      <c r="O253" s="137" t="s">
        <v>48</v>
      </c>
      <c r="P253" s="138">
        <f>I253+J253</f>
        <v>0</v>
      </c>
      <c r="Q253" s="138">
        <f>ROUND(I253*H253,2)</f>
        <v>0</v>
      </c>
      <c r="R253" s="138">
        <f>ROUND(J253*H253,2)</f>
        <v>0</v>
      </c>
      <c r="T253" s="139">
        <f>S253*H253</f>
        <v>0</v>
      </c>
      <c r="U253" s="139">
        <v>0</v>
      </c>
      <c r="V253" s="139">
        <f>U253*H253</f>
        <v>0</v>
      </c>
      <c r="W253" s="139">
        <v>0</v>
      </c>
      <c r="X253" s="140">
        <f>W253*H253</f>
        <v>0</v>
      </c>
      <c r="AR253" s="141" t="s">
        <v>189</v>
      </c>
      <c r="AT253" s="141" t="s">
        <v>166</v>
      </c>
      <c r="AU253" s="141" t="s">
        <v>171</v>
      </c>
      <c r="AY253" s="17" t="s">
        <v>163</v>
      </c>
      <c r="BE253" s="142">
        <f>IF(O253="základní",K253,0)</f>
        <v>0</v>
      </c>
      <c r="BF253" s="142">
        <f>IF(O253="snížená",K253,0)</f>
        <v>0</v>
      </c>
      <c r="BG253" s="142">
        <f>IF(O253="zákl. přenesená",K253,0)</f>
        <v>0</v>
      </c>
      <c r="BH253" s="142">
        <f>IF(O253="sníž. přenesená",K253,0)</f>
        <v>0</v>
      </c>
      <c r="BI253" s="142">
        <f>IF(O253="nulová",K253,0)</f>
        <v>0</v>
      </c>
      <c r="BJ253" s="17" t="s">
        <v>171</v>
      </c>
      <c r="BK253" s="142">
        <f>ROUND(P253*H253,2)</f>
        <v>0</v>
      </c>
      <c r="BL253" s="17" t="s">
        <v>189</v>
      </c>
      <c r="BM253" s="141" t="s">
        <v>420</v>
      </c>
    </row>
    <row r="254" spans="2:47" s="1" customFormat="1" ht="11.25">
      <c r="B254" s="32"/>
      <c r="D254" s="143" t="s">
        <v>173</v>
      </c>
      <c r="F254" s="144" t="s">
        <v>421</v>
      </c>
      <c r="I254" s="145"/>
      <c r="J254" s="145"/>
      <c r="M254" s="32"/>
      <c r="N254" s="146"/>
      <c r="X254" s="53"/>
      <c r="AT254" s="17" t="s">
        <v>173</v>
      </c>
      <c r="AU254" s="17" t="s">
        <v>171</v>
      </c>
    </row>
    <row r="255" spans="2:51" s="12" customFormat="1" ht="11.25">
      <c r="B255" s="150"/>
      <c r="D255" s="151" t="s">
        <v>217</v>
      </c>
      <c r="E255" s="152" t="s">
        <v>22</v>
      </c>
      <c r="F255" s="153" t="s">
        <v>422</v>
      </c>
      <c r="H255" s="152" t="s">
        <v>22</v>
      </c>
      <c r="I255" s="154"/>
      <c r="J255" s="154"/>
      <c r="M255" s="150"/>
      <c r="N255" s="155"/>
      <c r="X255" s="156"/>
      <c r="AT255" s="152" t="s">
        <v>217</v>
      </c>
      <c r="AU255" s="152" t="s">
        <v>171</v>
      </c>
      <c r="AV255" s="12" t="s">
        <v>85</v>
      </c>
      <c r="AW255" s="12" t="s">
        <v>5</v>
      </c>
      <c r="AX255" s="12" t="s">
        <v>78</v>
      </c>
      <c r="AY255" s="152" t="s">
        <v>163</v>
      </c>
    </row>
    <row r="256" spans="2:51" s="13" customFormat="1" ht="11.25">
      <c r="B256" s="157"/>
      <c r="D256" s="151" t="s">
        <v>217</v>
      </c>
      <c r="E256" s="158" t="s">
        <v>22</v>
      </c>
      <c r="F256" s="159" t="s">
        <v>423</v>
      </c>
      <c r="H256" s="160">
        <v>28.445</v>
      </c>
      <c r="I256" s="161"/>
      <c r="J256" s="161"/>
      <c r="M256" s="157"/>
      <c r="N256" s="162"/>
      <c r="X256" s="163"/>
      <c r="AT256" s="158" t="s">
        <v>217</v>
      </c>
      <c r="AU256" s="158" t="s">
        <v>171</v>
      </c>
      <c r="AV256" s="13" t="s">
        <v>171</v>
      </c>
      <c r="AW256" s="13" t="s">
        <v>5</v>
      </c>
      <c r="AX256" s="13" t="s">
        <v>78</v>
      </c>
      <c r="AY256" s="158" t="s">
        <v>163</v>
      </c>
    </row>
    <row r="257" spans="2:51" s="12" customFormat="1" ht="11.25">
      <c r="B257" s="150"/>
      <c r="D257" s="151" t="s">
        <v>217</v>
      </c>
      <c r="E257" s="152" t="s">
        <v>22</v>
      </c>
      <c r="F257" s="153" t="s">
        <v>424</v>
      </c>
      <c r="H257" s="152" t="s">
        <v>22</v>
      </c>
      <c r="I257" s="154"/>
      <c r="J257" s="154"/>
      <c r="M257" s="150"/>
      <c r="N257" s="155"/>
      <c r="X257" s="156"/>
      <c r="AT257" s="152" t="s">
        <v>217</v>
      </c>
      <c r="AU257" s="152" t="s">
        <v>171</v>
      </c>
      <c r="AV257" s="12" t="s">
        <v>85</v>
      </c>
      <c r="AW257" s="12" t="s">
        <v>5</v>
      </c>
      <c r="AX257" s="12" t="s">
        <v>78</v>
      </c>
      <c r="AY257" s="152" t="s">
        <v>163</v>
      </c>
    </row>
    <row r="258" spans="2:51" s="13" customFormat="1" ht="11.25">
      <c r="B258" s="157"/>
      <c r="D258" s="151" t="s">
        <v>217</v>
      </c>
      <c r="E258" s="158" t="s">
        <v>22</v>
      </c>
      <c r="F258" s="159" t="s">
        <v>425</v>
      </c>
      <c r="H258" s="160">
        <v>-0.099</v>
      </c>
      <c r="I258" s="161"/>
      <c r="J258" s="161"/>
      <c r="M258" s="157"/>
      <c r="N258" s="162"/>
      <c r="X258" s="163"/>
      <c r="AT258" s="158" t="s">
        <v>217</v>
      </c>
      <c r="AU258" s="158" t="s">
        <v>171</v>
      </c>
      <c r="AV258" s="13" t="s">
        <v>171</v>
      </c>
      <c r="AW258" s="13" t="s">
        <v>5</v>
      </c>
      <c r="AX258" s="13" t="s">
        <v>78</v>
      </c>
      <c r="AY258" s="158" t="s">
        <v>163</v>
      </c>
    </row>
    <row r="259" spans="2:51" s="12" customFormat="1" ht="11.25">
      <c r="B259" s="150"/>
      <c r="D259" s="151" t="s">
        <v>217</v>
      </c>
      <c r="E259" s="152" t="s">
        <v>22</v>
      </c>
      <c r="F259" s="153" t="s">
        <v>426</v>
      </c>
      <c r="H259" s="152" t="s">
        <v>22</v>
      </c>
      <c r="I259" s="154"/>
      <c r="J259" s="154"/>
      <c r="M259" s="150"/>
      <c r="N259" s="155"/>
      <c r="X259" s="156"/>
      <c r="AT259" s="152" t="s">
        <v>217</v>
      </c>
      <c r="AU259" s="152" t="s">
        <v>171</v>
      </c>
      <c r="AV259" s="12" t="s">
        <v>85</v>
      </c>
      <c r="AW259" s="12" t="s">
        <v>5</v>
      </c>
      <c r="AX259" s="12" t="s">
        <v>78</v>
      </c>
      <c r="AY259" s="152" t="s">
        <v>163</v>
      </c>
    </row>
    <row r="260" spans="2:51" s="13" customFormat="1" ht="11.25">
      <c r="B260" s="157"/>
      <c r="D260" s="151" t="s">
        <v>217</v>
      </c>
      <c r="E260" s="158" t="s">
        <v>22</v>
      </c>
      <c r="F260" s="159" t="s">
        <v>427</v>
      </c>
      <c r="H260" s="160">
        <v>-0.65</v>
      </c>
      <c r="I260" s="161"/>
      <c r="J260" s="161"/>
      <c r="M260" s="157"/>
      <c r="N260" s="162"/>
      <c r="X260" s="163"/>
      <c r="AT260" s="158" t="s">
        <v>217</v>
      </c>
      <c r="AU260" s="158" t="s">
        <v>171</v>
      </c>
      <c r="AV260" s="13" t="s">
        <v>171</v>
      </c>
      <c r="AW260" s="13" t="s">
        <v>5</v>
      </c>
      <c r="AX260" s="13" t="s">
        <v>78</v>
      </c>
      <c r="AY260" s="158" t="s">
        <v>163</v>
      </c>
    </row>
    <row r="261" spans="2:51" s="12" customFormat="1" ht="11.25">
      <c r="B261" s="150"/>
      <c r="D261" s="151" t="s">
        <v>217</v>
      </c>
      <c r="E261" s="152" t="s">
        <v>22</v>
      </c>
      <c r="F261" s="153" t="s">
        <v>428</v>
      </c>
      <c r="H261" s="152" t="s">
        <v>22</v>
      </c>
      <c r="I261" s="154"/>
      <c r="J261" s="154"/>
      <c r="M261" s="150"/>
      <c r="N261" s="155"/>
      <c r="X261" s="156"/>
      <c r="AT261" s="152" t="s">
        <v>217</v>
      </c>
      <c r="AU261" s="152" t="s">
        <v>171</v>
      </c>
      <c r="AV261" s="12" t="s">
        <v>85</v>
      </c>
      <c r="AW261" s="12" t="s">
        <v>5</v>
      </c>
      <c r="AX261" s="12" t="s">
        <v>78</v>
      </c>
      <c r="AY261" s="152" t="s">
        <v>163</v>
      </c>
    </row>
    <row r="262" spans="2:51" s="13" customFormat="1" ht="11.25">
      <c r="B262" s="157"/>
      <c r="D262" s="151" t="s">
        <v>217</v>
      </c>
      <c r="E262" s="158" t="s">
        <v>22</v>
      </c>
      <c r="F262" s="159" t="s">
        <v>429</v>
      </c>
      <c r="H262" s="160">
        <v>-0.036</v>
      </c>
      <c r="I262" s="161"/>
      <c r="J262" s="161"/>
      <c r="M262" s="157"/>
      <c r="N262" s="162"/>
      <c r="X262" s="163"/>
      <c r="AT262" s="158" t="s">
        <v>217</v>
      </c>
      <c r="AU262" s="158" t="s">
        <v>171</v>
      </c>
      <c r="AV262" s="13" t="s">
        <v>171</v>
      </c>
      <c r="AW262" s="13" t="s">
        <v>5</v>
      </c>
      <c r="AX262" s="13" t="s">
        <v>78</v>
      </c>
      <c r="AY262" s="158" t="s">
        <v>163</v>
      </c>
    </row>
    <row r="263" spans="2:51" s="12" customFormat="1" ht="11.25">
      <c r="B263" s="150"/>
      <c r="D263" s="151" t="s">
        <v>217</v>
      </c>
      <c r="E263" s="152" t="s">
        <v>22</v>
      </c>
      <c r="F263" s="153" t="s">
        <v>430</v>
      </c>
      <c r="H263" s="152" t="s">
        <v>22</v>
      </c>
      <c r="I263" s="154"/>
      <c r="J263" s="154"/>
      <c r="M263" s="150"/>
      <c r="N263" s="155"/>
      <c r="X263" s="156"/>
      <c r="AT263" s="152" t="s">
        <v>217</v>
      </c>
      <c r="AU263" s="152" t="s">
        <v>171</v>
      </c>
      <c r="AV263" s="12" t="s">
        <v>85</v>
      </c>
      <c r="AW263" s="12" t="s">
        <v>5</v>
      </c>
      <c r="AX263" s="12" t="s">
        <v>78</v>
      </c>
      <c r="AY263" s="152" t="s">
        <v>163</v>
      </c>
    </row>
    <row r="264" spans="2:51" s="13" customFormat="1" ht="11.25">
      <c r="B264" s="157"/>
      <c r="D264" s="151" t="s">
        <v>217</v>
      </c>
      <c r="E264" s="158" t="s">
        <v>22</v>
      </c>
      <c r="F264" s="159" t="s">
        <v>431</v>
      </c>
      <c r="H264" s="160">
        <v>-0.714</v>
      </c>
      <c r="I264" s="161"/>
      <c r="J264" s="161"/>
      <c r="M264" s="157"/>
      <c r="N264" s="162"/>
      <c r="X264" s="163"/>
      <c r="AT264" s="158" t="s">
        <v>217</v>
      </c>
      <c r="AU264" s="158" t="s">
        <v>171</v>
      </c>
      <c r="AV264" s="13" t="s">
        <v>171</v>
      </c>
      <c r="AW264" s="13" t="s">
        <v>5</v>
      </c>
      <c r="AX264" s="13" t="s">
        <v>78</v>
      </c>
      <c r="AY264" s="158" t="s">
        <v>163</v>
      </c>
    </row>
    <row r="265" spans="2:51" s="12" customFormat="1" ht="11.25">
      <c r="B265" s="150"/>
      <c r="D265" s="151" t="s">
        <v>217</v>
      </c>
      <c r="E265" s="152" t="s">
        <v>22</v>
      </c>
      <c r="F265" s="153" t="s">
        <v>432</v>
      </c>
      <c r="H265" s="152" t="s">
        <v>22</v>
      </c>
      <c r="I265" s="154"/>
      <c r="J265" s="154"/>
      <c r="M265" s="150"/>
      <c r="N265" s="155"/>
      <c r="X265" s="156"/>
      <c r="AT265" s="152" t="s">
        <v>217</v>
      </c>
      <c r="AU265" s="152" t="s">
        <v>171</v>
      </c>
      <c r="AV265" s="12" t="s">
        <v>85</v>
      </c>
      <c r="AW265" s="12" t="s">
        <v>5</v>
      </c>
      <c r="AX265" s="12" t="s">
        <v>78</v>
      </c>
      <c r="AY265" s="152" t="s">
        <v>163</v>
      </c>
    </row>
    <row r="266" spans="2:51" s="13" customFormat="1" ht="11.25">
      <c r="B266" s="157"/>
      <c r="D266" s="151" t="s">
        <v>217</v>
      </c>
      <c r="E266" s="158" t="s">
        <v>22</v>
      </c>
      <c r="F266" s="159" t="s">
        <v>433</v>
      </c>
      <c r="H266" s="160">
        <v>-2.792</v>
      </c>
      <c r="I266" s="161"/>
      <c r="J266" s="161"/>
      <c r="M266" s="157"/>
      <c r="N266" s="162"/>
      <c r="X266" s="163"/>
      <c r="AT266" s="158" t="s">
        <v>217</v>
      </c>
      <c r="AU266" s="158" t="s">
        <v>171</v>
      </c>
      <c r="AV266" s="13" t="s">
        <v>171</v>
      </c>
      <c r="AW266" s="13" t="s">
        <v>5</v>
      </c>
      <c r="AX266" s="13" t="s">
        <v>78</v>
      </c>
      <c r="AY266" s="158" t="s">
        <v>163</v>
      </c>
    </row>
    <row r="267" spans="2:51" s="14" customFormat="1" ht="11.25">
      <c r="B267" s="164"/>
      <c r="D267" s="151" t="s">
        <v>217</v>
      </c>
      <c r="E267" s="165" t="s">
        <v>22</v>
      </c>
      <c r="F267" s="166" t="s">
        <v>220</v>
      </c>
      <c r="H267" s="167">
        <v>24.154</v>
      </c>
      <c r="I267" s="168"/>
      <c r="J267" s="168"/>
      <c r="M267" s="164"/>
      <c r="N267" s="169"/>
      <c r="X267" s="170"/>
      <c r="AT267" s="165" t="s">
        <v>217</v>
      </c>
      <c r="AU267" s="165" t="s">
        <v>171</v>
      </c>
      <c r="AV267" s="14" t="s">
        <v>189</v>
      </c>
      <c r="AW267" s="14" t="s">
        <v>5</v>
      </c>
      <c r="AX267" s="14" t="s">
        <v>85</v>
      </c>
      <c r="AY267" s="165" t="s">
        <v>163</v>
      </c>
    </row>
    <row r="268" spans="2:65" s="1" customFormat="1" ht="37.9" customHeight="1">
      <c r="B268" s="32"/>
      <c r="C268" s="129" t="s">
        <v>434</v>
      </c>
      <c r="D268" s="129" t="s">
        <v>166</v>
      </c>
      <c r="E268" s="130" t="s">
        <v>435</v>
      </c>
      <c r="F268" s="131" t="s">
        <v>436</v>
      </c>
      <c r="G268" s="132" t="s">
        <v>403</v>
      </c>
      <c r="H268" s="133">
        <v>0.099</v>
      </c>
      <c r="I268" s="134"/>
      <c r="J268" s="134"/>
      <c r="K268" s="135">
        <f>ROUND(P268*H268,2)</f>
        <v>0</v>
      </c>
      <c r="L268" s="131" t="s">
        <v>169</v>
      </c>
      <c r="M268" s="32"/>
      <c r="N268" s="136" t="s">
        <v>22</v>
      </c>
      <c r="O268" s="137" t="s">
        <v>48</v>
      </c>
      <c r="P268" s="138">
        <f>I268+J268</f>
        <v>0</v>
      </c>
      <c r="Q268" s="138">
        <f>ROUND(I268*H268,2)</f>
        <v>0</v>
      </c>
      <c r="R268" s="138">
        <f>ROUND(J268*H268,2)</f>
        <v>0</v>
      </c>
      <c r="T268" s="139">
        <f>S268*H268</f>
        <v>0</v>
      </c>
      <c r="U268" s="139">
        <v>0</v>
      </c>
      <c r="V268" s="139">
        <f>U268*H268</f>
        <v>0</v>
      </c>
      <c r="W268" s="139">
        <v>0</v>
      </c>
      <c r="X268" s="140">
        <f>W268*H268</f>
        <v>0</v>
      </c>
      <c r="AR268" s="141" t="s">
        <v>189</v>
      </c>
      <c r="AT268" s="141" t="s">
        <v>166</v>
      </c>
      <c r="AU268" s="141" t="s">
        <v>171</v>
      </c>
      <c r="AY268" s="17" t="s">
        <v>163</v>
      </c>
      <c r="BE268" s="142">
        <f>IF(O268="základní",K268,0)</f>
        <v>0</v>
      </c>
      <c r="BF268" s="142">
        <f>IF(O268="snížená",K268,0)</f>
        <v>0</v>
      </c>
      <c r="BG268" s="142">
        <f>IF(O268="zákl. přenesená",K268,0)</f>
        <v>0</v>
      </c>
      <c r="BH268" s="142">
        <f>IF(O268="sníž. přenesená",K268,0)</f>
        <v>0</v>
      </c>
      <c r="BI268" s="142">
        <f>IF(O268="nulová",K268,0)</f>
        <v>0</v>
      </c>
      <c r="BJ268" s="17" t="s">
        <v>171</v>
      </c>
      <c r="BK268" s="142">
        <f>ROUND(P268*H268,2)</f>
        <v>0</v>
      </c>
      <c r="BL268" s="17" t="s">
        <v>189</v>
      </c>
      <c r="BM268" s="141" t="s">
        <v>437</v>
      </c>
    </row>
    <row r="269" spans="2:47" s="1" customFormat="1" ht="11.25">
      <c r="B269" s="32"/>
      <c r="D269" s="143" t="s">
        <v>173</v>
      </c>
      <c r="F269" s="144" t="s">
        <v>438</v>
      </c>
      <c r="I269" s="145"/>
      <c r="J269" s="145"/>
      <c r="M269" s="32"/>
      <c r="N269" s="146"/>
      <c r="X269" s="53"/>
      <c r="AT269" s="17" t="s">
        <v>173</v>
      </c>
      <c r="AU269" s="17" t="s">
        <v>171</v>
      </c>
    </row>
    <row r="270" spans="2:51" s="13" customFormat="1" ht="11.25">
      <c r="B270" s="157"/>
      <c r="D270" s="151" t="s">
        <v>217</v>
      </c>
      <c r="E270" s="158" t="s">
        <v>22</v>
      </c>
      <c r="F270" s="159" t="s">
        <v>439</v>
      </c>
      <c r="H270" s="160">
        <v>0.099</v>
      </c>
      <c r="I270" s="161"/>
      <c r="J270" s="161"/>
      <c r="M270" s="157"/>
      <c r="N270" s="162"/>
      <c r="X270" s="163"/>
      <c r="AT270" s="158" t="s">
        <v>217</v>
      </c>
      <c r="AU270" s="158" t="s">
        <v>171</v>
      </c>
      <c r="AV270" s="13" t="s">
        <v>171</v>
      </c>
      <c r="AW270" s="13" t="s">
        <v>5</v>
      </c>
      <c r="AX270" s="13" t="s">
        <v>78</v>
      </c>
      <c r="AY270" s="158" t="s">
        <v>163</v>
      </c>
    </row>
    <row r="271" spans="2:51" s="14" customFormat="1" ht="11.25">
      <c r="B271" s="164"/>
      <c r="D271" s="151" t="s">
        <v>217</v>
      </c>
      <c r="E271" s="165" t="s">
        <v>22</v>
      </c>
      <c r="F271" s="166" t="s">
        <v>220</v>
      </c>
      <c r="H271" s="167">
        <v>0.099</v>
      </c>
      <c r="I271" s="168"/>
      <c r="J271" s="168"/>
      <c r="M271" s="164"/>
      <c r="N271" s="169"/>
      <c r="X271" s="170"/>
      <c r="AT271" s="165" t="s">
        <v>217</v>
      </c>
      <c r="AU271" s="165" t="s">
        <v>171</v>
      </c>
      <c r="AV271" s="14" t="s">
        <v>189</v>
      </c>
      <c r="AW271" s="14" t="s">
        <v>5</v>
      </c>
      <c r="AX271" s="14" t="s">
        <v>85</v>
      </c>
      <c r="AY271" s="165" t="s">
        <v>163</v>
      </c>
    </row>
    <row r="272" spans="2:65" s="1" customFormat="1" ht="37.9" customHeight="1">
      <c r="B272" s="32"/>
      <c r="C272" s="129" t="s">
        <v>440</v>
      </c>
      <c r="D272" s="129" t="s">
        <v>166</v>
      </c>
      <c r="E272" s="130" t="s">
        <v>441</v>
      </c>
      <c r="F272" s="131" t="s">
        <v>442</v>
      </c>
      <c r="G272" s="132" t="s">
        <v>403</v>
      </c>
      <c r="H272" s="133">
        <v>0.585</v>
      </c>
      <c r="I272" s="134"/>
      <c r="J272" s="134"/>
      <c r="K272" s="135">
        <f>ROUND(P272*H272,2)</f>
        <v>0</v>
      </c>
      <c r="L272" s="131" t="s">
        <v>169</v>
      </c>
      <c r="M272" s="32"/>
      <c r="N272" s="136" t="s">
        <v>22</v>
      </c>
      <c r="O272" s="137" t="s">
        <v>48</v>
      </c>
      <c r="P272" s="138">
        <f>I272+J272</f>
        <v>0</v>
      </c>
      <c r="Q272" s="138">
        <f>ROUND(I272*H272,2)</f>
        <v>0</v>
      </c>
      <c r="R272" s="138">
        <f>ROUND(J272*H272,2)</f>
        <v>0</v>
      </c>
      <c r="T272" s="139">
        <f>S272*H272</f>
        <v>0</v>
      </c>
      <c r="U272" s="139">
        <v>0</v>
      </c>
      <c r="V272" s="139">
        <f>U272*H272</f>
        <v>0</v>
      </c>
      <c r="W272" s="139">
        <v>0</v>
      </c>
      <c r="X272" s="140">
        <f>W272*H272</f>
        <v>0</v>
      </c>
      <c r="AR272" s="141" t="s">
        <v>189</v>
      </c>
      <c r="AT272" s="141" t="s">
        <v>166</v>
      </c>
      <c r="AU272" s="141" t="s">
        <v>171</v>
      </c>
      <c r="AY272" s="17" t="s">
        <v>163</v>
      </c>
      <c r="BE272" s="142">
        <f>IF(O272="základní",K272,0)</f>
        <v>0</v>
      </c>
      <c r="BF272" s="142">
        <f>IF(O272="snížená",K272,0)</f>
        <v>0</v>
      </c>
      <c r="BG272" s="142">
        <f>IF(O272="zákl. přenesená",K272,0)</f>
        <v>0</v>
      </c>
      <c r="BH272" s="142">
        <f>IF(O272="sníž. přenesená",K272,0)</f>
        <v>0</v>
      </c>
      <c r="BI272" s="142">
        <f>IF(O272="nulová",K272,0)</f>
        <v>0</v>
      </c>
      <c r="BJ272" s="17" t="s">
        <v>171</v>
      </c>
      <c r="BK272" s="142">
        <f>ROUND(P272*H272,2)</f>
        <v>0</v>
      </c>
      <c r="BL272" s="17" t="s">
        <v>189</v>
      </c>
      <c r="BM272" s="141" t="s">
        <v>443</v>
      </c>
    </row>
    <row r="273" spans="2:47" s="1" customFormat="1" ht="11.25">
      <c r="B273" s="32"/>
      <c r="D273" s="143" t="s">
        <v>173</v>
      </c>
      <c r="F273" s="144" t="s">
        <v>444</v>
      </c>
      <c r="I273" s="145"/>
      <c r="J273" s="145"/>
      <c r="M273" s="32"/>
      <c r="N273" s="146"/>
      <c r="X273" s="53"/>
      <c r="AT273" s="17" t="s">
        <v>173</v>
      </c>
      <c r="AU273" s="17" t="s">
        <v>171</v>
      </c>
    </row>
    <row r="274" spans="2:51" s="13" customFormat="1" ht="11.25">
      <c r="B274" s="157"/>
      <c r="D274" s="151" t="s">
        <v>217</v>
      </c>
      <c r="E274" s="158" t="s">
        <v>22</v>
      </c>
      <c r="F274" s="159" t="s">
        <v>445</v>
      </c>
      <c r="H274" s="160">
        <v>0.585</v>
      </c>
      <c r="I274" s="161"/>
      <c r="J274" s="161"/>
      <c r="M274" s="157"/>
      <c r="N274" s="162"/>
      <c r="X274" s="163"/>
      <c r="AT274" s="158" t="s">
        <v>217</v>
      </c>
      <c r="AU274" s="158" t="s">
        <v>171</v>
      </c>
      <c r="AV274" s="13" t="s">
        <v>171</v>
      </c>
      <c r="AW274" s="13" t="s">
        <v>5</v>
      </c>
      <c r="AX274" s="13" t="s">
        <v>78</v>
      </c>
      <c r="AY274" s="158" t="s">
        <v>163</v>
      </c>
    </row>
    <row r="275" spans="2:51" s="14" customFormat="1" ht="11.25">
      <c r="B275" s="164"/>
      <c r="D275" s="151" t="s">
        <v>217</v>
      </c>
      <c r="E275" s="165" t="s">
        <v>22</v>
      </c>
      <c r="F275" s="166" t="s">
        <v>220</v>
      </c>
      <c r="H275" s="167">
        <v>0.585</v>
      </c>
      <c r="I275" s="168"/>
      <c r="J275" s="168"/>
      <c r="M275" s="164"/>
      <c r="N275" s="169"/>
      <c r="X275" s="170"/>
      <c r="AT275" s="165" t="s">
        <v>217</v>
      </c>
      <c r="AU275" s="165" t="s">
        <v>171</v>
      </c>
      <c r="AV275" s="14" t="s">
        <v>189</v>
      </c>
      <c r="AW275" s="14" t="s">
        <v>5</v>
      </c>
      <c r="AX275" s="14" t="s">
        <v>85</v>
      </c>
      <c r="AY275" s="165" t="s">
        <v>163</v>
      </c>
    </row>
    <row r="276" spans="2:65" s="1" customFormat="1" ht="44.25" customHeight="1">
      <c r="B276" s="32"/>
      <c r="C276" s="129" t="s">
        <v>446</v>
      </c>
      <c r="D276" s="129" t="s">
        <v>166</v>
      </c>
      <c r="E276" s="130" t="s">
        <v>447</v>
      </c>
      <c r="F276" s="131" t="s">
        <v>448</v>
      </c>
      <c r="G276" s="132" t="s">
        <v>403</v>
      </c>
      <c r="H276" s="133">
        <v>0.036</v>
      </c>
      <c r="I276" s="134"/>
      <c r="J276" s="134"/>
      <c r="K276" s="135">
        <f>ROUND(P276*H276,2)</f>
        <v>0</v>
      </c>
      <c r="L276" s="131" t="s">
        <v>169</v>
      </c>
      <c r="M276" s="32"/>
      <c r="N276" s="136" t="s">
        <v>22</v>
      </c>
      <c r="O276" s="137" t="s">
        <v>48</v>
      </c>
      <c r="P276" s="138">
        <f>I276+J276</f>
        <v>0</v>
      </c>
      <c r="Q276" s="138">
        <f>ROUND(I276*H276,2)</f>
        <v>0</v>
      </c>
      <c r="R276" s="138">
        <f>ROUND(J276*H276,2)</f>
        <v>0</v>
      </c>
      <c r="T276" s="139">
        <f>S276*H276</f>
        <v>0</v>
      </c>
      <c r="U276" s="139">
        <v>0</v>
      </c>
      <c r="V276" s="139">
        <f>U276*H276</f>
        <v>0</v>
      </c>
      <c r="W276" s="139">
        <v>0</v>
      </c>
      <c r="X276" s="140">
        <f>W276*H276</f>
        <v>0</v>
      </c>
      <c r="AR276" s="141" t="s">
        <v>189</v>
      </c>
      <c r="AT276" s="141" t="s">
        <v>166</v>
      </c>
      <c r="AU276" s="141" t="s">
        <v>171</v>
      </c>
      <c r="AY276" s="17" t="s">
        <v>163</v>
      </c>
      <c r="BE276" s="142">
        <f>IF(O276="základní",K276,0)</f>
        <v>0</v>
      </c>
      <c r="BF276" s="142">
        <f>IF(O276="snížená",K276,0)</f>
        <v>0</v>
      </c>
      <c r="BG276" s="142">
        <f>IF(O276="zákl. přenesená",K276,0)</f>
        <v>0</v>
      </c>
      <c r="BH276" s="142">
        <f>IF(O276="sníž. přenesená",K276,0)</f>
        <v>0</v>
      </c>
      <c r="BI276" s="142">
        <f>IF(O276="nulová",K276,0)</f>
        <v>0</v>
      </c>
      <c r="BJ276" s="17" t="s">
        <v>171</v>
      </c>
      <c r="BK276" s="142">
        <f>ROUND(P276*H276,2)</f>
        <v>0</v>
      </c>
      <c r="BL276" s="17" t="s">
        <v>189</v>
      </c>
      <c r="BM276" s="141" t="s">
        <v>449</v>
      </c>
    </row>
    <row r="277" spans="2:47" s="1" customFormat="1" ht="11.25">
      <c r="B277" s="32"/>
      <c r="D277" s="143" t="s">
        <v>173</v>
      </c>
      <c r="F277" s="144" t="s">
        <v>450</v>
      </c>
      <c r="I277" s="145"/>
      <c r="J277" s="145"/>
      <c r="M277" s="32"/>
      <c r="N277" s="146"/>
      <c r="X277" s="53"/>
      <c r="AT277" s="17" t="s">
        <v>173</v>
      </c>
      <c r="AU277" s="17" t="s">
        <v>171</v>
      </c>
    </row>
    <row r="278" spans="2:51" s="13" customFormat="1" ht="11.25">
      <c r="B278" s="157"/>
      <c r="D278" s="151" t="s">
        <v>217</v>
      </c>
      <c r="E278" s="158" t="s">
        <v>22</v>
      </c>
      <c r="F278" s="159" t="s">
        <v>451</v>
      </c>
      <c r="H278" s="160">
        <v>0.036</v>
      </c>
      <c r="I278" s="161"/>
      <c r="J278" s="161"/>
      <c r="M278" s="157"/>
      <c r="N278" s="162"/>
      <c r="X278" s="163"/>
      <c r="AT278" s="158" t="s">
        <v>217</v>
      </c>
      <c r="AU278" s="158" t="s">
        <v>171</v>
      </c>
      <c r="AV278" s="13" t="s">
        <v>171</v>
      </c>
      <c r="AW278" s="13" t="s">
        <v>5</v>
      </c>
      <c r="AX278" s="13" t="s">
        <v>85</v>
      </c>
      <c r="AY278" s="158" t="s">
        <v>163</v>
      </c>
    </row>
    <row r="279" spans="2:65" s="1" customFormat="1" ht="44.25" customHeight="1">
      <c r="B279" s="32"/>
      <c r="C279" s="129" t="s">
        <v>452</v>
      </c>
      <c r="D279" s="129" t="s">
        <v>166</v>
      </c>
      <c r="E279" s="130" t="s">
        <v>453</v>
      </c>
      <c r="F279" s="131" t="s">
        <v>454</v>
      </c>
      <c r="G279" s="132" t="s">
        <v>403</v>
      </c>
      <c r="H279" s="133">
        <v>2.792</v>
      </c>
      <c r="I279" s="134"/>
      <c r="J279" s="134"/>
      <c r="K279" s="135">
        <f>ROUND(P279*H279,2)</f>
        <v>0</v>
      </c>
      <c r="L279" s="131" t="s">
        <v>169</v>
      </c>
      <c r="M279" s="32"/>
      <c r="N279" s="136" t="s">
        <v>22</v>
      </c>
      <c r="O279" s="137" t="s">
        <v>48</v>
      </c>
      <c r="P279" s="138">
        <f>I279+J279</f>
        <v>0</v>
      </c>
      <c r="Q279" s="138">
        <f>ROUND(I279*H279,2)</f>
        <v>0</v>
      </c>
      <c r="R279" s="138">
        <f>ROUND(J279*H279,2)</f>
        <v>0</v>
      </c>
      <c r="T279" s="139">
        <f>S279*H279</f>
        <v>0</v>
      </c>
      <c r="U279" s="139">
        <v>0</v>
      </c>
      <c r="V279" s="139">
        <f>U279*H279</f>
        <v>0</v>
      </c>
      <c r="W279" s="139">
        <v>0</v>
      </c>
      <c r="X279" s="140">
        <f>W279*H279</f>
        <v>0</v>
      </c>
      <c r="AR279" s="141" t="s">
        <v>189</v>
      </c>
      <c r="AT279" s="141" t="s">
        <v>166</v>
      </c>
      <c r="AU279" s="141" t="s">
        <v>171</v>
      </c>
      <c r="AY279" s="17" t="s">
        <v>163</v>
      </c>
      <c r="BE279" s="142">
        <f>IF(O279="základní",K279,0)</f>
        <v>0</v>
      </c>
      <c r="BF279" s="142">
        <f>IF(O279="snížená",K279,0)</f>
        <v>0</v>
      </c>
      <c r="BG279" s="142">
        <f>IF(O279="zákl. přenesená",K279,0)</f>
        <v>0</v>
      </c>
      <c r="BH279" s="142">
        <f>IF(O279="sníž. přenesená",K279,0)</f>
        <v>0</v>
      </c>
      <c r="BI279" s="142">
        <f>IF(O279="nulová",K279,0)</f>
        <v>0</v>
      </c>
      <c r="BJ279" s="17" t="s">
        <v>171</v>
      </c>
      <c r="BK279" s="142">
        <f>ROUND(P279*H279,2)</f>
        <v>0</v>
      </c>
      <c r="BL279" s="17" t="s">
        <v>189</v>
      </c>
      <c r="BM279" s="141" t="s">
        <v>455</v>
      </c>
    </row>
    <row r="280" spans="2:47" s="1" customFormat="1" ht="11.25">
      <c r="B280" s="32"/>
      <c r="D280" s="143" t="s">
        <v>173</v>
      </c>
      <c r="F280" s="144" t="s">
        <v>456</v>
      </c>
      <c r="I280" s="145"/>
      <c r="J280" s="145"/>
      <c r="M280" s="32"/>
      <c r="N280" s="146"/>
      <c r="X280" s="53"/>
      <c r="AT280" s="17" t="s">
        <v>173</v>
      </c>
      <c r="AU280" s="17" t="s">
        <v>171</v>
      </c>
    </row>
    <row r="281" spans="2:51" s="13" customFormat="1" ht="11.25">
      <c r="B281" s="157"/>
      <c r="D281" s="151" t="s">
        <v>217</v>
      </c>
      <c r="E281" s="158" t="s">
        <v>22</v>
      </c>
      <c r="F281" s="159" t="s">
        <v>457</v>
      </c>
      <c r="H281" s="160">
        <v>2.792</v>
      </c>
      <c r="I281" s="161"/>
      <c r="J281" s="161"/>
      <c r="M281" s="157"/>
      <c r="N281" s="162"/>
      <c r="X281" s="163"/>
      <c r="AT281" s="158" t="s">
        <v>217</v>
      </c>
      <c r="AU281" s="158" t="s">
        <v>171</v>
      </c>
      <c r="AV281" s="13" t="s">
        <v>171</v>
      </c>
      <c r="AW281" s="13" t="s">
        <v>5</v>
      </c>
      <c r="AX281" s="13" t="s">
        <v>78</v>
      </c>
      <c r="AY281" s="158" t="s">
        <v>163</v>
      </c>
    </row>
    <row r="282" spans="2:51" s="14" customFormat="1" ht="11.25">
      <c r="B282" s="164"/>
      <c r="D282" s="151" t="s">
        <v>217</v>
      </c>
      <c r="E282" s="165" t="s">
        <v>22</v>
      </c>
      <c r="F282" s="166" t="s">
        <v>220</v>
      </c>
      <c r="H282" s="167">
        <v>2.792</v>
      </c>
      <c r="I282" s="168"/>
      <c r="J282" s="168"/>
      <c r="M282" s="164"/>
      <c r="N282" s="169"/>
      <c r="X282" s="170"/>
      <c r="AT282" s="165" t="s">
        <v>217</v>
      </c>
      <c r="AU282" s="165" t="s">
        <v>171</v>
      </c>
      <c r="AV282" s="14" t="s">
        <v>189</v>
      </c>
      <c r="AW282" s="14" t="s">
        <v>5</v>
      </c>
      <c r="AX282" s="14" t="s">
        <v>85</v>
      </c>
      <c r="AY282" s="165" t="s">
        <v>163</v>
      </c>
    </row>
    <row r="283" spans="2:63" s="11" customFormat="1" ht="25.9" customHeight="1">
      <c r="B283" s="116"/>
      <c r="D283" s="117" t="s">
        <v>77</v>
      </c>
      <c r="E283" s="118" t="s">
        <v>458</v>
      </c>
      <c r="F283" s="118" t="s">
        <v>459</v>
      </c>
      <c r="I283" s="119"/>
      <c r="J283" s="119"/>
      <c r="K283" s="120">
        <f>BK283</f>
        <v>0</v>
      </c>
      <c r="M283" s="116"/>
      <c r="N283" s="121"/>
      <c r="Q283" s="122">
        <f>Q284+Q301+Q321+Q327+Q384+Q404+Q415+Q431+Q459</f>
        <v>0</v>
      </c>
      <c r="R283" s="122">
        <f>R284+R301+R321+R327+R384+R404+R415+R431+R459</f>
        <v>0</v>
      </c>
      <c r="T283" s="123">
        <f>T284+T301+T321+T327+T384+T404+T415+T431+T459</f>
        <v>0</v>
      </c>
      <c r="V283" s="123">
        <f>V284+V301+V321+V327+V384+V404+V415+V431+V459</f>
        <v>0</v>
      </c>
      <c r="X283" s="124">
        <f>X284+X301+X321+X327+X384+X404+X415+X431+X459</f>
        <v>3.4350162900000005</v>
      </c>
      <c r="AR283" s="117" t="s">
        <v>171</v>
      </c>
      <c r="AT283" s="125" t="s">
        <v>77</v>
      </c>
      <c r="AU283" s="125" t="s">
        <v>78</v>
      </c>
      <c r="AY283" s="117" t="s">
        <v>163</v>
      </c>
      <c r="BK283" s="126">
        <f>BK284+BK301+BK321+BK327+BK384+BK404+BK415+BK431+BK459</f>
        <v>0</v>
      </c>
    </row>
    <row r="284" spans="2:63" s="11" customFormat="1" ht="22.9" customHeight="1">
      <c r="B284" s="116"/>
      <c r="D284" s="117" t="s">
        <v>77</v>
      </c>
      <c r="E284" s="127" t="s">
        <v>460</v>
      </c>
      <c r="F284" s="127" t="s">
        <v>461</v>
      </c>
      <c r="I284" s="119"/>
      <c r="J284" s="119"/>
      <c r="K284" s="128">
        <f>BK284</f>
        <v>0</v>
      </c>
      <c r="M284" s="116"/>
      <c r="N284" s="121"/>
      <c r="Q284" s="122">
        <f>SUM(Q285:Q300)</f>
        <v>0</v>
      </c>
      <c r="R284" s="122">
        <f>SUM(R285:R300)</f>
        <v>0</v>
      </c>
      <c r="T284" s="123">
        <f>SUM(T285:T300)</f>
        <v>0</v>
      </c>
      <c r="V284" s="123">
        <f>SUM(V285:V300)</f>
        <v>0</v>
      </c>
      <c r="X284" s="124">
        <f>SUM(X285:X300)</f>
        <v>0.03589273</v>
      </c>
      <c r="AR284" s="117" t="s">
        <v>171</v>
      </c>
      <c r="AT284" s="125" t="s">
        <v>77</v>
      </c>
      <c r="AU284" s="125" t="s">
        <v>85</v>
      </c>
      <c r="AY284" s="117" t="s">
        <v>163</v>
      </c>
      <c r="BK284" s="126">
        <f>SUM(BK285:BK300)</f>
        <v>0</v>
      </c>
    </row>
    <row r="285" spans="2:65" s="1" customFormat="1" ht="49.15" customHeight="1">
      <c r="B285" s="32"/>
      <c r="C285" s="129" t="s">
        <v>462</v>
      </c>
      <c r="D285" s="129" t="s">
        <v>166</v>
      </c>
      <c r="E285" s="130" t="s">
        <v>463</v>
      </c>
      <c r="F285" s="131" t="s">
        <v>464</v>
      </c>
      <c r="G285" s="132" t="s">
        <v>214</v>
      </c>
      <c r="H285" s="133">
        <v>10.183</v>
      </c>
      <c r="I285" s="134"/>
      <c r="J285" s="134"/>
      <c r="K285" s="135">
        <f>ROUND(P285*H285,2)</f>
        <v>0</v>
      </c>
      <c r="L285" s="131" t="s">
        <v>169</v>
      </c>
      <c r="M285" s="32"/>
      <c r="N285" s="136" t="s">
        <v>22</v>
      </c>
      <c r="O285" s="137" t="s">
        <v>48</v>
      </c>
      <c r="P285" s="138">
        <f>I285+J285</f>
        <v>0</v>
      </c>
      <c r="Q285" s="138">
        <f>ROUND(I285*H285,2)</f>
        <v>0</v>
      </c>
      <c r="R285" s="138">
        <f>ROUND(J285*H285,2)</f>
        <v>0</v>
      </c>
      <c r="T285" s="139">
        <f>S285*H285</f>
        <v>0</v>
      </c>
      <c r="U285" s="139">
        <v>0</v>
      </c>
      <c r="V285" s="139">
        <f>U285*H285</f>
        <v>0</v>
      </c>
      <c r="W285" s="139">
        <v>0.00175</v>
      </c>
      <c r="X285" s="140">
        <f>W285*H285</f>
        <v>0.01782025</v>
      </c>
      <c r="AR285" s="141" t="s">
        <v>313</v>
      </c>
      <c r="AT285" s="141" t="s">
        <v>166</v>
      </c>
      <c r="AU285" s="141" t="s">
        <v>171</v>
      </c>
      <c r="AY285" s="17" t="s">
        <v>163</v>
      </c>
      <c r="BE285" s="142">
        <f>IF(O285="základní",K285,0)</f>
        <v>0</v>
      </c>
      <c r="BF285" s="142">
        <f>IF(O285="snížená",K285,0)</f>
        <v>0</v>
      </c>
      <c r="BG285" s="142">
        <f>IF(O285="zákl. přenesená",K285,0)</f>
        <v>0</v>
      </c>
      <c r="BH285" s="142">
        <f>IF(O285="sníž. přenesená",K285,0)</f>
        <v>0</v>
      </c>
      <c r="BI285" s="142">
        <f>IF(O285="nulová",K285,0)</f>
        <v>0</v>
      </c>
      <c r="BJ285" s="17" t="s">
        <v>171</v>
      </c>
      <c r="BK285" s="142">
        <f>ROUND(P285*H285,2)</f>
        <v>0</v>
      </c>
      <c r="BL285" s="17" t="s">
        <v>313</v>
      </c>
      <c r="BM285" s="141" t="s">
        <v>465</v>
      </c>
    </row>
    <row r="286" spans="2:47" s="1" customFormat="1" ht="11.25">
      <c r="B286" s="32"/>
      <c r="D286" s="143" t="s">
        <v>173</v>
      </c>
      <c r="F286" s="144" t="s">
        <v>466</v>
      </c>
      <c r="I286" s="145"/>
      <c r="J286" s="145"/>
      <c r="M286" s="32"/>
      <c r="N286" s="146"/>
      <c r="X286" s="53"/>
      <c r="AT286" s="17" t="s">
        <v>173</v>
      </c>
      <c r="AU286" s="17" t="s">
        <v>171</v>
      </c>
    </row>
    <row r="287" spans="2:51" s="12" customFormat="1" ht="11.25">
      <c r="B287" s="150"/>
      <c r="D287" s="151" t="s">
        <v>217</v>
      </c>
      <c r="E287" s="152" t="s">
        <v>22</v>
      </c>
      <c r="F287" s="153" t="s">
        <v>262</v>
      </c>
      <c r="H287" s="152" t="s">
        <v>22</v>
      </c>
      <c r="I287" s="154"/>
      <c r="J287" s="154"/>
      <c r="M287" s="150"/>
      <c r="N287" s="155"/>
      <c r="X287" s="156"/>
      <c r="AT287" s="152" t="s">
        <v>217</v>
      </c>
      <c r="AU287" s="152" t="s">
        <v>171</v>
      </c>
      <c r="AV287" s="12" t="s">
        <v>85</v>
      </c>
      <c r="AW287" s="12" t="s">
        <v>5</v>
      </c>
      <c r="AX287" s="12" t="s">
        <v>78</v>
      </c>
      <c r="AY287" s="152" t="s">
        <v>163</v>
      </c>
    </row>
    <row r="288" spans="2:51" s="13" customFormat="1" ht="11.25">
      <c r="B288" s="157"/>
      <c r="D288" s="151" t="s">
        <v>217</v>
      </c>
      <c r="E288" s="158" t="s">
        <v>22</v>
      </c>
      <c r="F288" s="159" t="s">
        <v>467</v>
      </c>
      <c r="H288" s="160">
        <v>10.183</v>
      </c>
      <c r="I288" s="161"/>
      <c r="J288" s="161"/>
      <c r="M288" s="157"/>
      <c r="N288" s="162"/>
      <c r="X288" s="163"/>
      <c r="AT288" s="158" t="s">
        <v>217</v>
      </c>
      <c r="AU288" s="158" t="s">
        <v>171</v>
      </c>
      <c r="AV288" s="13" t="s">
        <v>171</v>
      </c>
      <c r="AW288" s="13" t="s">
        <v>5</v>
      </c>
      <c r="AX288" s="13" t="s">
        <v>78</v>
      </c>
      <c r="AY288" s="158" t="s">
        <v>163</v>
      </c>
    </row>
    <row r="289" spans="2:51" s="14" customFormat="1" ht="11.25">
      <c r="B289" s="164"/>
      <c r="D289" s="151" t="s">
        <v>217</v>
      </c>
      <c r="E289" s="165" t="s">
        <v>22</v>
      </c>
      <c r="F289" s="166" t="s">
        <v>220</v>
      </c>
      <c r="H289" s="167">
        <v>10.183</v>
      </c>
      <c r="I289" s="168"/>
      <c r="J289" s="168"/>
      <c r="M289" s="164"/>
      <c r="N289" s="169"/>
      <c r="X289" s="170"/>
      <c r="AT289" s="165" t="s">
        <v>217</v>
      </c>
      <c r="AU289" s="165" t="s">
        <v>171</v>
      </c>
      <c r="AV289" s="14" t="s">
        <v>189</v>
      </c>
      <c r="AW289" s="14" t="s">
        <v>5</v>
      </c>
      <c r="AX289" s="14" t="s">
        <v>85</v>
      </c>
      <c r="AY289" s="165" t="s">
        <v>163</v>
      </c>
    </row>
    <row r="290" spans="2:65" s="1" customFormat="1" ht="55.5" customHeight="1">
      <c r="B290" s="32"/>
      <c r="C290" s="129" t="s">
        <v>468</v>
      </c>
      <c r="D290" s="129" t="s">
        <v>166</v>
      </c>
      <c r="E290" s="130" t="s">
        <v>469</v>
      </c>
      <c r="F290" s="131" t="s">
        <v>470</v>
      </c>
      <c r="G290" s="132" t="s">
        <v>214</v>
      </c>
      <c r="H290" s="133">
        <v>9.844</v>
      </c>
      <c r="I290" s="134"/>
      <c r="J290" s="134"/>
      <c r="K290" s="135">
        <f>ROUND(P290*H290,2)</f>
        <v>0</v>
      </c>
      <c r="L290" s="131" t="s">
        <v>169</v>
      </c>
      <c r="M290" s="32"/>
      <c r="N290" s="136" t="s">
        <v>22</v>
      </c>
      <c r="O290" s="137" t="s">
        <v>48</v>
      </c>
      <c r="P290" s="138">
        <f>I290+J290</f>
        <v>0</v>
      </c>
      <c r="Q290" s="138">
        <f>ROUND(I290*H290,2)</f>
        <v>0</v>
      </c>
      <c r="R290" s="138">
        <f>ROUND(J290*H290,2)</f>
        <v>0</v>
      </c>
      <c r="T290" s="139">
        <f>S290*H290</f>
        <v>0</v>
      </c>
      <c r="U290" s="139">
        <v>0</v>
      </c>
      <c r="V290" s="139">
        <f>U290*H290</f>
        <v>0</v>
      </c>
      <c r="W290" s="139">
        <v>0.00042</v>
      </c>
      <c r="X290" s="140">
        <f>W290*H290</f>
        <v>0.00413448</v>
      </c>
      <c r="AR290" s="141" t="s">
        <v>313</v>
      </c>
      <c r="AT290" s="141" t="s">
        <v>166</v>
      </c>
      <c r="AU290" s="141" t="s">
        <v>171</v>
      </c>
      <c r="AY290" s="17" t="s">
        <v>163</v>
      </c>
      <c r="BE290" s="142">
        <f>IF(O290="základní",K290,0)</f>
        <v>0</v>
      </c>
      <c r="BF290" s="142">
        <f>IF(O290="snížená",K290,0)</f>
        <v>0</v>
      </c>
      <c r="BG290" s="142">
        <f>IF(O290="zákl. přenesená",K290,0)</f>
        <v>0</v>
      </c>
      <c r="BH290" s="142">
        <f>IF(O290="sníž. přenesená",K290,0)</f>
        <v>0</v>
      </c>
      <c r="BI290" s="142">
        <f>IF(O290="nulová",K290,0)</f>
        <v>0</v>
      </c>
      <c r="BJ290" s="17" t="s">
        <v>171</v>
      </c>
      <c r="BK290" s="142">
        <f>ROUND(P290*H290,2)</f>
        <v>0</v>
      </c>
      <c r="BL290" s="17" t="s">
        <v>313</v>
      </c>
      <c r="BM290" s="141" t="s">
        <v>471</v>
      </c>
    </row>
    <row r="291" spans="2:47" s="1" customFormat="1" ht="11.25">
      <c r="B291" s="32"/>
      <c r="D291" s="143" t="s">
        <v>173</v>
      </c>
      <c r="F291" s="144" t="s">
        <v>472</v>
      </c>
      <c r="I291" s="145"/>
      <c r="J291" s="145"/>
      <c r="M291" s="32"/>
      <c r="N291" s="146"/>
      <c r="X291" s="53"/>
      <c r="AT291" s="17" t="s">
        <v>173</v>
      </c>
      <c r="AU291" s="17" t="s">
        <v>171</v>
      </c>
    </row>
    <row r="292" spans="2:51" s="12" customFormat="1" ht="11.25">
      <c r="B292" s="150"/>
      <c r="D292" s="151" t="s">
        <v>217</v>
      </c>
      <c r="E292" s="152" t="s">
        <v>22</v>
      </c>
      <c r="F292" s="153" t="s">
        <v>262</v>
      </c>
      <c r="H292" s="152" t="s">
        <v>22</v>
      </c>
      <c r="I292" s="154"/>
      <c r="J292" s="154"/>
      <c r="M292" s="150"/>
      <c r="N292" s="155"/>
      <c r="X292" s="156"/>
      <c r="AT292" s="152" t="s">
        <v>217</v>
      </c>
      <c r="AU292" s="152" t="s">
        <v>171</v>
      </c>
      <c r="AV292" s="12" t="s">
        <v>85</v>
      </c>
      <c r="AW292" s="12" t="s">
        <v>5</v>
      </c>
      <c r="AX292" s="12" t="s">
        <v>78</v>
      </c>
      <c r="AY292" s="152" t="s">
        <v>163</v>
      </c>
    </row>
    <row r="293" spans="2:51" s="13" customFormat="1" ht="11.25">
      <c r="B293" s="157"/>
      <c r="D293" s="151" t="s">
        <v>217</v>
      </c>
      <c r="E293" s="158" t="s">
        <v>22</v>
      </c>
      <c r="F293" s="159" t="s">
        <v>473</v>
      </c>
      <c r="H293" s="160">
        <v>9.844</v>
      </c>
      <c r="I293" s="161"/>
      <c r="J293" s="161"/>
      <c r="M293" s="157"/>
      <c r="N293" s="162"/>
      <c r="X293" s="163"/>
      <c r="AT293" s="158" t="s">
        <v>217</v>
      </c>
      <c r="AU293" s="158" t="s">
        <v>171</v>
      </c>
      <c r="AV293" s="13" t="s">
        <v>171</v>
      </c>
      <c r="AW293" s="13" t="s">
        <v>5</v>
      </c>
      <c r="AX293" s="13" t="s">
        <v>78</v>
      </c>
      <c r="AY293" s="158" t="s">
        <v>163</v>
      </c>
    </row>
    <row r="294" spans="2:51" s="14" customFormat="1" ht="11.25">
      <c r="B294" s="164"/>
      <c r="D294" s="151" t="s">
        <v>217</v>
      </c>
      <c r="E294" s="165" t="s">
        <v>22</v>
      </c>
      <c r="F294" s="166" t="s">
        <v>220</v>
      </c>
      <c r="H294" s="167">
        <v>9.844</v>
      </c>
      <c r="I294" s="168"/>
      <c r="J294" s="168"/>
      <c r="M294" s="164"/>
      <c r="N294" s="169"/>
      <c r="X294" s="170"/>
      <c r="AT294" s="165" t="s">
        <v>217</v>
      </c>
      <c r="AU294" s="165" t="s">
        <v>171</v>
      </c>
      <c r="AV294" s="14" t="s">
        <v>189</v>
      </c>
      <c r="AW294" s="14" t="s">
        <v>5</v>
      </c>
      <c r="AX294" s="14" t="s">
        <v>85</v>
      </c>
      <c r="AY294" s="165" t="s">
        <v>163</v>
      </c>
    </row>
    <row r="295" spans="2:65" s="1" customFormat="1" ht="44.25" customHeight="1">
      <c r="B295" s="32"/>
      <c r="C295" s="129" t="s">
        <v>474</v>
      </c>
      <c r="D295" s="129" t="s">
        <v>166</v>
      </c>
      <c r="E295" s="130" t="s">
        <v>475</v>
      </c>
      <c r="F295" s="131" t="s">
        <v>476</v>
      </c>
      <c r="G295" s="132" t="s">
        <v>214</v>
      </c>
      <c r="H295" s="133">
        <v>2.323</v>
      </c>
      <c r="I295" s="134"/>
      <c r="J295" s="134"/>
      <c r="K295" s="135">
        <f>ROUND(P295*H295,2)</f>
        <v>0</v>
      </c>
      <c r="L295" s="131" t="s">
        <v>169</v>
      </c>
      <c r="M295" s="32"/>
      <c r="N295" s="136" t="s">
        <v>22</v>
      </c>
      <c r="O295" s="137" t="s">
        <v>48</v>
      </c>
      <c r="P295" s="138">
        <f>I295+J295</f>
        <v>0</v>
      </c>
      <c r="Q295" s="138">
        <f>ROUND(I295*H295,2)</f>
        <v>0</v>
      </c>
      <c r="R295" s="138">
        <f>ROUND(J295*H295,2)</f>
        <v>0</v>
      </c>
      <c r="T295" s="139">
        <f>S295*H295</f>
        <v>0</v>
      </c>
      <c r="U295" s="139">
        <v>0</v>
      </c>
      <c r="V295" s="139">
        <f>U295*H295</f>
        <v>0</v>
      </c>
      <c r="W295" s="139">
        <v>0.006</v>
      </c>
      <c r="X295" s="140">
        <f>W295*H295</f>
        <v>0.013938</v>
      </c>
      <c r="AR295" s="141" t="s">
        <v>313</v>
      </c>
      <c r="AT295" s="141" t="s">
        <v>166</v>
      </c>
      <c r="AU295" s="141" t="s">
        <v>171</v>
      </c>
      <c r="AY295" s="17" t="s">
        <v>163</v>
      </c>
      <c r="BE295" s="142">
        <f>IF(O295="základní",K295,0)</f>
        <v>0</v>
      </c>
      <c r="BF295" s="142">
        <f>IF(O295="snížená",K295,0)</f>
        <v>0</v>
      </c>
      <c r="BG295" s="142">
        <f>IF(O295="zákl. přenesená",K295,0)</f>
        <v>0</v>
      </c>
      <c r="BH295" s="142">
        <f>IF(O295="sníž. přenesená",K295,0)</f>
        <v>0</v>
      </c>
      <c r="BI295" s="142">
        <f>IF(O295="nulová",K295,0)</f>
        <v>0</v>
      </c>
      <c r="BJ295" s="17" t="s">
        <v>171</v>
      </c>
      <c r="BK295" s="142">
        <f>ROUND(P295*H295,2)</f>
        <v>0</v>
      </c>
      <c r="BL295" s="17" t="s">
        <v>313</v>
      </c>
      <c r="BM295" s="141" t="s">
        <v>477</v>
      </c>
    </row>
    <row r="296" spans="2:47" s="1" customFormat="1" ht="11.25">
      <c r="B296" s="32"/>
      <c r="D296" s="143" t="s">
        <v>173</v>
      </c>
      <c r="F296" s="144" t="s">
        <v>478</v>
      </c>
      <c r="I296" s="145"/>
      <c r="J296" s="145"/>
      <c r="M296" s="32"/>
      <c r="N296" s="146"/>
      <c r="X296" s="53"/>
      <c r="AT296" s="17" t="s">
        <v>173</v>
      </c>
      <c r="AU296" s="17" t="s">
        <v>171</v>
      </c>
    </row>
    <row r="297" spans="2:51" s="12" customFormat="1" ht="11.25">
      <c r="B297" s="150"/>
      <c r="D297" s="151" t="s">
        <v>217</v>
      </c>
      <c r="E297" s="152" t="s">
        <v>22</v>
      </c>
      <c r="F297" s="153" t="s">
        <v>479</v>
      </c>
      <c r="H297" s="152" t="s">
        <v>22</v>
      </c>
      <c r="I297" s="154"/>
      <c r="J297" s="154"/>
      <c r="M297" s="150"/>
      <c r="N297" s="155"/>
      <c r="X297" s="156"/>
      <c r="AT297" s="152" t="s">
        <v>217</v>
      </c>
      <c r="AU297" s="152" t="s">
        <v>171</v>
      </c>
      <c r="AV297" s="12" t="s">
        <v>85</v>
      </c>
      <c r="AW297" s="12" t="s">
        <v>5</v>
      </c>
      <c r="AX297" s="12" t="s">
        <v>78</v>
      </c>
      <c r="AY297" s="152" t="s">
        <v>163</v>
      </c>
    </row>
    <row r="298" spans="2:51" s="13" customFormat="1" ht="11.25">
      <c r="B298" s="157"/>
      <c r="D298" s="151" t="s">
        <v>217</v>
      </c>
      <c r="E298" s="158" t="s">
        <v>22</v>
      </c>
      <c r="F298" s="159" t="s">
        <v>480</v>
      </c>
      <c r="H298" s="160">
        <v>0.683</v>
      </c>
      <c r="I298" s="161"/>
      <c r="J298" s="161"/>
      <c r="M298" s="157"/>
      <c r="N298" s="162"/>
      <c r="X298" s="163"/>
      <c r="AT298" s="158" t="s">
        <v>217</v>
      </c>
      <c r="AU298" s="158" t="s">
        <v>171</v>
      </c>
      <c r="AV298" s="13" t="s">
        <v>171</v>
      </c>
      <c r="AW298" s="13" t="s">
        <v>5</v>
      </c>
      <c r="AX298" s="13" t="s">
        <v>78</v>
      </c>
      <c r="AY298" s="158" t="s">
        <v>163</v>
      </c>
    </row>
    <row r="299" spans="2:51" s="13" customFormat="1" ht="11.25">
      <c r="B299" s="157"/>
      <c r="D299" s="151" t="s">
        <v>217</v>
      </c>
      <c r="E299" s="158" t="s">
        <v>22</v>
      </c>
      <c r="F299" s="159" t="s">
        <v>481</v>
      </c>
      <c r="H299" s="160">
        <v>1.64</v>
      </c>
      <c r="I299" s="161"/>
      <c r="J299" s="161"/>
      <c r="M299" s="157"/>
      <c r="N299" s="162"/>
      <c r="X299" s="163"/>
      <c r="AT299" s="158" t="s">
        <v>217</v>
      </c>
      <c r="AU299" s="158" t="s">
        <v>171</v>
      </c>
      <c r="AV299" s="13" t="s">
        <v>171</v>
      </c>
      <c r="AW299" s="13" t="s">
        <v>5</v>
      </c>
      <c r="AX299" s="13" t="s">
        <v>78</v>
      </c>
      <c r="AY299" s="158" t="s">
        <v>163</v>
      </c>
    </row>
    <row r="300" spans="2:51" s="14" customFormat="1" ht="11.25">
      <c r="B300" s="164"/>
      <c r="D300" s="151" t="s">
        <v>217</v>
      </c>
      <c r="E300" s="165" t="s">
        <v>22</v>
      </c>
      <c r="F300" s="166" t="s">
        <v>220</v>
      </c>
      <c r="H300" s="167">
        <v>2.323</v>
      </c>
      <c r="I300" s="168"/>
      <c r="J300" s="168"/>
      <c r="M300" s="164"/>
      <c r="N300" s="169"/>
      <c r="X300" s="170"/>
      <c r="AT300" s="165" t="s">
        <v>217</v>
      </c>
      <c r="AU300" s="165" t="s">
        <v>171</v>
      </c>
      <c r="AV300" s="14" t="s">
        <v>189</v>
      </c>
      <c r="AW300" s="14" t="s">
        <v>5</v>
      </c>
      <c r="AX300" s="14" t="s">
        <v>85</v>
      </c>
      <c r="AY300" s="165" t="s">
        <v>163</v>
      </c>
    </row>
    <row r="301" spans="2:63" s="11" customFormat="1" ht="22.9" customHeight="1">
      <c r="B301" s="116"/>
      <c r="D301" s="117" t="s">
        <v>77</v>
      </c>
      <c r="E301" s="127" t="s">
        <v>482</v>
      </c>
      <c r="F301" s="127" t="s">
        <v>483</v>
      </c>
      <c r="I301" s="119"/>
      <c r="J301" s="119"/>
      <c r="K301" s="128">
        <f>BK301</f>
        <v>0</v>
      </c>
      <c r="M301" s="116"/>
      <c r="N301" s="121"/>
      <c r="Q301" s="122">
        <f>SUM(Q302:Q320)</f>
        <v>0</v>
      </c>
      <c r="R301" s="122">
        <f>SUM(R302:R320)</f>
        <v>0</v>
      </c>
      <c r="T301" s="123">
        <f>SUM(T302:T320)</f>
        <v>0</v>
      </c>
      <c r="V301" s="123">
        <f>SUM(V302:V320)</f>
        <v>0</v>
      </c>
      <c r="X301" s="124">
        <f>SUM(X302:X320)</f>
        <v>0.57714</v>
      </c>
      <c r="AR301" s="117" t="s">
        <v>171</v>
      </c>
      <c r="AT301" s="125" t="s">
        <v>77</v>
      </c>
      <c r="AU301" s="125" t="s">
        <v>85</v>
      </c>
      <c r="AY301" s="117" t="s">
        <v>163</v>
      </c>
      <c r="BK301" s="126">
        <f>SUM(BK302:BK320)</f>
        <v>0</v>
      </c>
    </row>
    <row r="302" spans="2:65" s="1" customFormat="1" ht="33" customHeight="1">
      <c r="B302" s="32"/>
      <c r="C302" s="129" t="s">
        <v>484</v>
      </c>
      <c r="D302" s="129" t="s">
        <v>166</v>
      </c>
      <c r="E302" s="130" t="s">
        <v>485</v>
      </c>
      <c r="F302" s="131" t="s">
        <v>486</v>
      </c>
      <c r="G302" s="132" t="s">
        <v>229</v>
      </c>
      <c r="H302" s="133">
        <v>58.936</v>
      </c>
      <c r="I302" s="134"/>
      <c r="J302" s="134"/>
      <c r="K302" s="135">
        <f>ROUND(P302*H302,2)</f>
        <v>0</v>
      </c>
      <c r="L302" s="131" t="s">
        <v>169</v>
      </c>
      <c r="M302" s="32"/>
      <c r="N302" s="136" t="s">
        <v>22</v>
      </c>
      <c r="O302" s="137" t="s">
        <v>48</v>
      </c>
      <c r="P302" s="138">
        <f>I302+J302</f>
        <v>0</v>
      </c>
      <c r="Q302" s="138">
        <f>ROUND(I302*H302,2)</f>
        <v>0</v>
      </c>
      <c r="R302" s="138">
        <f>ROUND(J302*H302,2)</f>
        <v>0</v>
      </c>
      <c r="T302" s="139">
        <f>S302*H302</f>
        <v>0</v>
      </c>
      <c r="U302" s="139">
        <v>0</v>
      </c>
      <c r="V302" s="139">
        <f>U302*H302</f>
        <v>0</v>
      </c>
      <c r="W302" s="139">
        <v>0.008</v>
      </c>
      <c r="X302" s="140">
        <f>W302*H302</f>
        <v>0.471488</v>
      </c>
      <c r="AR302" s="141" t="s">
        <v>313</v>
      </c>
      <c r="AT302" s="141" t="s">
        <v>166</v>
      </c>
      <c r="AU302" s="141" t="s">
        <v>171</v>
      </c>
      <c r="AY302" s="17" t="s">
        <v>163</v>
      </c>
      <c r="BE302" s="142">
        <f>IF(O302="základní",K302,0)</f>
        <v>0</v>
      </c>
      <c r="BF302" s="142">
        <f>IF(O302="snížená",K302,0)</f>
        <v>0</v>
      </c>
      <c r="BG302" s="142">
        <f>IF(O302="zákl. přenesená",K302,0)</f>
        <v>0</v>
      </c>
      <c r="BH302" s="142">
        <f>IF(O302="sníž. přenesená",K302,0)</f>
        <v>0</v>
      </c>
      <c r="BI302" s="142">
        <f>IF(O302="nulová",K302,0)</f>
        <v>0</v>
      </c>
      <c r="BJ302" s="17" t="s">
        <v>171</v>
      </c>
      <c r="BK302" s="142">
        <f>ROUND(P302*H302,2)</f>
        <v>0</v>
      </c>
      <c r="BL302" s="17" t="s">
        <v>313</v>
      </c>
      <c r="BM302" s="141" t="s">
        <v>487</v>
      </c>
    </row>
    <row r="303" spans="2:47" s="1" customFormat="1" ht="11.25">
      <c r="B303" s="32"/>
      <c r="D303" s="143" t="s">
        <v>173</v>
      </c>
      <c r="F303" s="144" t="s">
        <v>488</v>
      </c>
      <c r="I303" s="145"/>
      <c r="J303" s="145"/>
      <c r="M303" s="32"/>
      <c r="N303" s="146"/>
      <c r="X303" s="53"/>
      <c r="AT303" s="17" t="s">
        <v>173</v>
      </c>
      <c r="AU303" s="17" t="s">
        <v>171</v>
      </c>
    </row>
    <row r="304" spans="2:51" s="12" customFormat="1" ht="11.25">
      <c r="B304" s="150"/>
      <c r="D304" s="151" t="s">
        <v>217</v>
      </c>
      <c r="E304" s="152" t="s">
        <v>22</v>
      </c>
      <c r="F304" s="153" t="s">
        <v>489</v>
      </c>
      <c r="H304" s="152" t="s">
        <v>22</v>
      </c>
      <c r="I304" s="154"/>
      <c r="J304" s="154"/>
      <c r="M304" s="150"/>
      <c r="N304" s="155"/>
      <c r="X304" s="156"/>
      <c r="AT304" s="152" t="s">
        <v>217</v>
      </c>
      <c r="AU304" s="152" t="s">
        <v>171</v>
      </c>
      <c r="AV304" s="12" t="s">
        <v>85</v>
      </c>
      <c r="AW304" s="12" t="s">
        <v>5</v>
      </c>
      <c r="AX304" s="12" t="s">
        <v>78</v>
      </c>
      <c r="AY304" s="152" t="s">
        <v>163</v>
      </c>
    </row>
    <row r="305" spans="2:51" s="13" customFormat="1" ht="11.25">
      <c r="B305" s="157"/>
      <c r="D305" s="151" t="s">
        <v>217</v>
      </c>
      <c r="E305" s="158" t="s">
        <v>22</v>
      </c>
      <c r="F305" s="159" t="s">
        <v>490</v>
      </c>
      <c r="H305" s="160">
        <v>23.936</v>
      </c>
      <c r="I305" s="161"/>
      <c r="J305" s="161"/>
      <c r="M305" s="157"/>
      <c r="N305" s="162"/>
      <c r="X305" s="163"/>
      <c r="AT305" s="158" t="s">
        <v>217</v>
      </c>
      <c r="AU305" s="158" t="s">
        <v>171</v>
      </c>
      <c r="AV305" s="13" t="s">
        <v>171</v>
      </c>
      <c r="AW305" s="13" t="s">
        <v>5</v>
      </c>
      <c r="AX305" s="13" t="s">
        <v>78</v>
      </c>
      <c r="AY305" s="158" t="s">
        <v>163</v>
      </c>
    </row>
    <row r="306" spans="2:51" s="12" customFormat="1" ht="11.25">
      <c r="B306" s="150"/>
      <c r="D306" s="151" t="s">
        <v>217</v>
      </c>
      <c r="E306" s="152" t="s">
        <v>22</v>
      </c>
      <c r="F306" s="153" t="s">
        <v>491</v>
      </c>
      <c r="H306" s="152" t="s">
        <v>22</v>
      </c>
      <c r="I306" s="154"/>
      <c r="J306" s="154"/>
      <c r="M306" s="150"/>
      <c r="N306" s="155"/>
      <c r="X306" s="156"/>
      <c r="AT306" s="152" t="s">
        <v>217</v>
      </c>
      <c r="AU306" s="152" t="s">
        <v>171</v>
      </c>
      <c r="AV306" s="12" t="s">
        <v>85</v>
      </c>
      <c r="AW306" s="12" t="s">
        <v>5</v>
      </c>
      <c r="AX306" s="12" t="s">
        <v>78</v>
      </c>
      <c r="AY306" s="152" t="s">
        <v>163</v>
      </c>
    </row>
    <row r="307" spans="2:51" s="13" customFormat="1" ht="11.25">
      <c r="B307" s="157"/>
      <c r="D307" s="151" t="s">
        <v>217</v>
      </c>
      <c r="E307" s="158" t="s">
        <v>22</v>
      </c>
      <c r="F307" s="159" t="s">
        <v>492</v>
      </c>
      <c r="H307" s="160">
        <v>30.444</v>
      </c>
      <c r="I307" s="161"/>
      <c r="J307" s="161"/>
      <c r="M307" s="157"/>
      <c r="N307" s="162"/>
      <c r="X307" s="163"/>
      <c r="AT307" s="158" t="s">
        <v>217</v>
      </c>
      <c r="AU307" s="158" t="s">
        <v>171</v>
      </c>
      <c r="AV307" s="13" t="s">
        <v>171</v>
      </c>
      <c r="AW307" s="13" t="s">
        <v>5</v>
      </c>
      <c r="AX307" s="13" t="s">
        <v>78</v>
      </c>
      <c r="AY307" s="158" t="s">
        <v>163</v>
      </c>
    </row>
    <row r="308" spans="2:51" s="12" customFormat="1" ht="11.25">
      <c r="B308" s="150"/>
      <c r="D308" s="151" t="s">
        <v>217</v>
      </c>
      <c r="E308" s="152" t="s">
        <v>22</v>
      </c>
      <c r="F308" s="153" t="s">
        <v>493</v>
      </c>
      <c r="H308" s="152" t="s">
        <v>22</v>
      </c>
      <c r="I308" s="154"/>
      <c r="J308" s="154"/>
      <c r="M308" s="150"/>
      <c r="N308" s="155"/>
      <c r="X308" s="156"/>
      <c r="AT308" s="152" t="s">
        <v>217</v>
      </c>
      <c r="AU308" s="152" t="s">
        <v>171</v>
      </c>
      <c r="AV308" s="12" t="s">
        <v>85</v>
      </c>
      <c r="AW308" s="12" t="s">
        <v>5</v>
      </c>
      <c r="AX308" s="12" t="s">
        <v>78</v>
      </c>
      <c r="AY308" s="152" t="s">
        <v>163</v>
      </c>
    </row>
    <row r="309" spans="2:51" s="13" customFormat="1" ht="11.25">
      <c r="B309" s="157"/>
      <c r="D309" s="151" t="s">
        <v>217</v>
      </c>
      <c r="E309" s="158" t="s">
        <v>22</v>
      </c>
      <c r="F309" s="159" t="s">
        <v>325</v>
      </c>
      <c r="H309" s="160">
        <v>4.556</v>
      </c>
      <c r="I309" s="161"/>
      <c r="J309" s="161"/>
      <c r="M309" s="157"/>
      <c r="N309" s="162"/>
      <c r="X309" s="163"/>
      <c r="AT309" s="158" t="s">
        <v>217</v>
      </c>
      <c r="AU309" s="158" t="s">
        <v>171</v>
      </c>
      <c r="AV309" s="13" t="s">
        <v>171</v>
      </c>
      <c r="AW309" s="13" t="s">
        <v>5</v>
      </c>
      <c r="AX309" s="13" t="s">
        <v>78</v>
      </c>
      <c r="AY309" s="158" t="s">
        <v>163</v>
      </c>
    </row>
    <row r="310" spans="2:51" s="14" customFormat="1" ht="11.25">
      <c r="B310" s="164"/>
      <c r="D310" s="151" t="s">
        <v>217</v>
      </c>
      <c r="E310" s="165" t="s">
        <v>22</v>
      </c>
      <c r="F310" s="166" t="s">
        <v>220</v>
      </c>
      <c r="H310" s="167">
        <v>58.936</v>
      </c>
      <c r="I310" s="168"/>
      <c r="J310" s="168"/>
      <c r="M310" s="164"/>
      <c r="N310" s="169"/>
      <c r="X310" s="170"/>
      <c r="AT310" s="165" t="s">
        <v>217</v>
      </c>
      <c r="AU310" s="165" t="s">
        <v>171</v>
      </c>
      <c r="AV310" s="14" t="s">
        <v>189</v>
      </c>
      <c r="AW310" s="14" t="s">
        <v>5</v>
      </c>
      <c r="AX310" s="14" t="s">
        <v>85</v>
      </c>
      <c r="AY310" s="165" t="s">
        <v>163</v>
      </c>
    </row>
    <row r="311" spans="2:65" s="1" customFormat="1" ht="37.9" customHeight="1">
      <c r="B311" s="32"/>
      <c r="C311" s="129" t="s">
        <v>494</v>
      </c>
      <c r="D311" s="129" t="s">
        <v>166</v>
      </c>
      <c r="E311" s="130" t="s">
        <v>495</v>
      </c>
      <c r="F311" s="131" t="s">
        <v>496</v>
      </c>
      <c r="G311" s="132" t="s">
        <v>229</v>
      </c>
      <c r="H311" s="133">
        <v>2.678</v>
      </c>
      <c r="I311" s="134"/>
      <c r="J311" s="134"/>
      <c r="K311" s="135">
        <f>ROUND(P311*H311,2)</f>
        <v>0</v>
      </c>
      <c r="L311" s="131" t="s">
        <v>169</v>
      </c>
      <c r="M311" s="32"/>
      <c r="N311" s="136" t="s">
        <v>22</v>
      </c>
      <c r="O311" s="137" t="s">
        <v>48</v>
      </c>
      <c r="P311" s="138">
        <f>I311+J311</f>
        <v>0</v>
      </c>
      <c r="Q311" s="138">
        <f>ROUND(I311*H311,2)</f>
        <v>0</v>
      </c>
      <c r="R311" s="138">
        <f>ROUND(J311*H311,2)</f>
        <v>0</v>
      </c>
      <c r="T311" s="139">
        <f>S311*H311</f>
        <v>0</v>
      </c>
      <c r="U311" s="139">
        <v>0</v>
      </c>
      <c r="V311" s="139">
        <f>U311*H311</f>
        <v>0</v>
      </c>
      <c r="W311" s="139">
        <v>0.014</v>
      </c>
      <c r="X311" s="140">
        <f>W311*H311</f>
        <v>0.037492</v>
      </c>
      <c r="AR311" s="141" t="s">
        <v>313</v>
      </c>
      <c r="AT311" s="141" t="s">
        <v>166</v>
      </c>
      <c r="AU311" s="141" t="s">
        <v>171</v>
      </c>
      <c r="AY311" s="17" t="s">
        <v>163</v>
      </c>
      <c r="BE311" s="142">
        <f>IF(O311="základní",K311,0)</f>
        <v>0</v>
      </c>
      <c r="BF311" s="142">
        <f>IF(O311="snížená",K311,0)</f>
        <v>0</v>
      </c>
      <c r="BG311" s="142">
        <f>IF(O311="zákl. přenesená",K311,0)</f>
        <v>0</v>
      </c>
      <c r="BH311" s="142">
        <f>IF(O311="sníž. přenesená",K311,0)</f>
        <v>0</v>
      </c>
      <c r="BI311" s="142">
        <f>IF(O311="nulová",K311,0)</f>
        <v>0</v>
      </c>
      <c r="BJ311" s="17" t="s">
        <v>171</v>
      </c>
      <c r="BK311" s="142">
        <f>ROUND(P311*H311,2)</f>
        <v>0</v>
      </c>
      <c r="BL311" s="17" t="s">
        <v>313</v>
      </c>
      <c r="BM311" s="141" t="s">
        <v>497</v>
      </c>
    </row>
    <row r="312" spans="2:47" s="1" customFormat="1" ht="11.25">
      <c r="B312" s="32"/>
      <c r="D312" s="143" t="s">
        <v>173</v>
      </c>
      <c r="F312" s="144" t="s">
        <v>498</v>
      </c>
      <c r="I312" s="145"/>
      <c r="J312" s="145"/>
      <c r="M312" s="32"/>
      <c r="N312" s="146"/>
      <c r="X312" s="53"/>
      <c r="AT312" s="17" t="s">
        <v>173</v>
      </c>
      <c r="AU312" s="17" t="s">
        <v>171</v>
      </c>
    </row>
    <row r="313" spans="2:51" s="12" customFormat="1" ht="11.25">
      <c r="B313" s="150"/>
      <c r="D313" s="151" t="s">
        <v>217</v>
      </c>
      <c r="E313" s="152" t="s">
        <v>22</v>
      </c>
      <c r="F313" s="153" t="s">
        <v>499</v>
      </c>
      <c r="H313" s="152" t="s">
        <v>22</v>
      </c>
      <c r="I313" s="154"/>
      <c r="J313" s="154"/>
      <c r="M313" s="150"/>
      <c r="N313" s="155"/>
      <c r="X313" s="156"/>
      <c r="AT313" s="152" t="s">
        <v>217</v>
      </c>
      <c r="AU313" s="152" t="s">
        <v>171</v>
      </c>
      <c r="AV313" s="12" t="s">
        <v>85</v>
      </c>
      <c r="AW313" s="12" t="s">
        <v>5</v>
      </c>
      <c r="AX313" s="12" t="s">
        <v>78</v>
      </c>
      <c r="AY313" s="152" t="s">
        <v>163</v>
      </c>
    </row>
    <row r="314" spans="2:51" s="13" customFormat="1" ht="11.25">
      <c r="B314" s="157"/>
      <c r="D314" s="151" t="s">
        <v>217</v>
      </c>
      <c r="E314" s="158" t="s">
        <v>22</v>
      </c>
      <c r="F314" s="159" t="s">
        <v>500</v>
      </c>
      <c r="H314" s="160">
        <v>2.678</v>
      </c>
      <c r="I314" s="161"/>
      <c r="J314" s="161"/>
      <c r="M314" s="157"/>
      <c r="N314" s="162"/>
      <c r="X314" s="163"/>
      <c r="AT314" s="158" t="s">
        <v>217</v>
      </c>
      <c r="AU314" s="158" t="s">
        <v>171</v>
      </c>
      <c r="AV314" s="13" t="s">
        <v>171</v>
      </c>
      <c r="AW314" s="13" t="s">
        <v>5</v>
      </c>
      <c r="AX314" s="13" t="s">
        <v>78</v>
      </c>
      <c r="AY314" s="158" t="s">
        <v>163</v>
      </c>
    </row>
    <row r="315" spans="2:51" s="14" customFormat="1" ht="11.25">
      <c r="B315" s="164"/>
      <c r="D315" s="151" t="s">
        <v>217</v>
      </c>
      <c r="E315" s="165" t="s">
        <v>22</v>
      </c>
      <c r="F315" s="166" t="s">
        <v>220</v>
      </c>
      <c r="H315" s="167">
        <v>2.678</v>
      </c>
      <c r="I315" s="168"/>
      <c r="J315" s="168"/>
      <c r="M315" s="164"/>
      <c r="N315" s="169"/>
      <c r="X315" s="170"/>
      <c r="AT315" s="165" t="s">
        <v>217</v>
      </c>
      <c r="AU315" s="165" t="s">
        <v>171</v>
      </c>
      <c r="AV315" s="14" t="s">
        <v>189</v>
      </c>
      <c r="AW315" s="14" t="s">
        <v>5</v>
      </c>
      <c r="AX315" s="14" t="s">
        <v>85</v>
      </c>
      <c r="AY315" s="165" t="s">
        <v>163</v>
      </c>
    </row>
    <row r="316" spans="2:65" s="1" customFormat="1" ht="49.15" customHeight="1">
      <c r="B316" s="32"/>
      <c r="C316" s="129" t="s">
        <v>501</v>
      </c>
      <c r="D316" s="129" t="s">
        <v>166</v>
      </c>
      <c r="E316" s="130" t="s">
        <v>502</v>
      </c>
      <c r="F316" s="131" t="s">
        <v>503</v>
      </c>
      <c r="G316" s="132" t="s">
        <v>214</v>
      </c>
      <c r="H316" s="133">
        <v>13.632</v>
      </c>
      <c r="I316" s="134"/>
      <c r="J316" s="134"/>
      <c r="K316" s="135">
        <f>ROUND(P316*H316,2)</f>
        <v>0</v>
      </c>
      <c r="L316" s="131" t="s">
        <v>169</v>
      </c>
      <c r="M316" s="32"/>
      <c r="N316" s="136" t="s">
        <v>22</v>
      </c>
      <c r="O316" s="137" t="s">
        <v>48</v>
      </c>
      <c r="P316" s="138">
        <f>I316+J316</f>
        <v>0</v>
      </c>
      <c r="Q316" s="138">
        <f>ROUND(I316*H316,2)</f>
        <v>0</v>
      </c>
      <c r="R316" s="138">
        <f>ROUND(J316*H316,2)</f>
        <v>0</v>
      </c>
      <c r="T316" s="139">
        <f>S316*H316</f>
        <v>0</v>
      </c>
      <c r="U316" s="139">
        <v>0</v>
      </c>
      <c r="V316" s="139">
        <f>U316*H316</f>
        <v>0</v>
      </c>
      <c r="W316" s="139">
        <v>0.005</v>
      </c>
      <c r="X316" s="140">
        <f>W316*H316</f>
        <v>0.06816</v>
      </c>
      <c r="AR316" s="141" t="s">
        <v>313</v>
      </c>
      <c r="AT316" s="141" t="s">
        <v>166</v>
      </c>
      <c r="AU316" s="141" t="s">
        <v>171</v>
      </c>
      <c r="AY316" s="17" t="s">
        <v>163</v>
      </c>
      <c r="BE316" s="142">
        <f>IF(O316="základní",K316,0)</f>
        <v>0</v>
      </c>
      <c r="BF316" s="142">
        <f>IF(O316="snížená",K316,0)</f>
        <v>0</v>
      </c>
      <c r="BG316" s="142">
        <f>IF(O316="zákl. přenesená",K316,0)</f>
        <v>0</v>
      </c>
      <c r="BH316" s="142">
        <f>IF(O316="sníž. přenesená",K316,0)</f>
        <v>0</v>
      </c>
      <c r="BI316" s="142">
        <f>IF(O316="nulová",K316,0)</f>
        <v>0</v>
      </c>
      <c r="BJ316" s="17" t="s">
        <v>171</v>
      </c>
      <c r="BK316" s="142">
        <f>ROUND(P316*H316,2)</f>
        <v>0</v>
      </c>
      <c r="BL316" s="17" t="s">
        <v>313</v>
      </c>
      <c r="BM316" s="141" t="s">
        <v>504</v>
      </c>
    </row>
    <row r="317" spans="2:47" s="1" customFormat="1" ht="11.25">
      <c r="B317" s="32"/>
      <c r="D317" s="143" t="s">
        <v>173</v>
      </c>
      <c r="F317" s="144" t="s">
        <v>505</v>
      </c>
      <c r="I317" s="145"/>
      <c r="J317" s="145"/>
      <c r="M317" s="32"/>
      <c r="N317" s="146"/>
      <c r="X317" s="53"/>
      <c r="AT317" s="17" t="s">
        <v>173</v>
      </c>
      <c r="AU317" s="17" t="s">
        <v>171</v>
      </c>
    </row>
    <row r="318" spans="2:51" s="12" customFormat="1" ht="11.25">
      <c r="B318" s="150"/>
      <c r="D318" s="151" t="s">
        <v>217</v>
      </c>
      <c r="E318" s="152" t="s">
        <v>22</v>
      </c>
      <c r="F318" s="153" t="s">
        <v>506</v>
      </c>
      <c r="H318" s="152" t="s">
        <v>22</v>
      </c>
      <c r="I318" s="154"/>
      <c r="J318" s="154"/>
      <c r="M318" s="150"/>
      <c r="N318" s="155"/>
      <c r="X318" s="156"/>
      <c r="AT318" s="152" t="s">
        <v>217</v>
      </c>
      <c r="AU318" s="152" t="s">
        <v>171</v>
      </c>
      <c r="AV318" s="12" t="s">
        <v>85</v>
      </c>
      <c r="AW318" s="12" t="s">
        <v>5</v>
      </c>
      <c r="AX318" s="12" t="s">
        <v>78</v>
      </c>
      <c r="AY318" s="152" t="s">
        <v>163</v>
      </c>
    </row>
    <row r="319" spans="2:51" s="13" customFormat="1" ht="11.25">
      <c r="B319" s="157"/>
      <c r="D319" s="151" t="s">
        <v>217</v>
      </c>
      <c r="E319" s="158" t="s">
        <v>22</v>
      </c>
      <c r="F319" s="159" t="s">
        <v>507</v>
      </c>
      <c r="H319" s="160">
        <v>13.632</v>
      </c>
      <c r="I319" s="161"/>
      <c r="J319" s="161"/>
      <c r="M319" s="157"/>
      <c r="N319" s="162"/>
      <c r="X319" s="163"/>
      <c r="AT319" s="158" t="s">
        <v>217</v>
      </c>
      <c r="AU319" s="158" t="s">
        <v>171</v>
      </c>
      <c r="AV319" s="13" t="s">
        <v>171</v>
      </c>
      <c r="AW319" s="13" t="s">
        <v>5</v>
      </c>
      <c r="AX319" s="13" t="s">
        <v>78</v>
      </c>
      <c r="AY319" s="158" t="s">
        <v>163</v>
      </c>
    </row>
    <row r="320" spans="2:51" s="14" customFormat="1" ht="11.25">
      <c r="B320" s="164"/>
      <c r="D320" s="151" t="s">
        <v>217</v>
      </c>
      <c r="E320" s="165" t="s">
        <v>22</v>
      </c>
      <c r="F320" s="166" t="s">
        <v>220</v>
      </c>
      <c r="H320" s="167">
        <v>13.632</v>
      </c>
      <c r="I320" s="168"/>
      <c r="J320" s="168"/>
      <c r="M320" s="164"/>
      <c r="N320" s="169"/>
      <c r="X320" s="170"/>
      <c r="AT320" s="165" t="s">
        <v>217</v>
      </c>
      <c r="AU320" s="165" t="s">
        <v>171</v>
      </c>
      <c r="AV320" s="14" t="s">
        <v>189</v>
      </c>
      <c r="AW320" s="14" t="s">
        <v>5</v>
      </c>
      <c r="AX320" s="14" t="s">
        <v>85</v>
      </c>
      <c r="AY320" s="165" t="s">
        <v>163</v>
      </c>
    </row>
    <row r="321" spans="2:63" s="11" customFormat="1" ht="22.9" customHeight="1">
      <c r="B321" s="116"/>
      <c r="D321" s="117" t="s">
        <v>77</v>
      </c>
      <c r="E321" s="127" t="s">
        <v>508</v>
      </c>
      <c r="F321" s="127" t="s">
        <v>509</v>
      </c>
      <c r="I321" s="119"/>
      <c r="J321" s="119"/>
      <c r="K321" s="128">
        <f>BK321</f>
        <v>0</v>
      </c>
      <c r="M321" s="116"/>
      <c r="N321" s="121"/>
      <c r="Q321" s="122">
        <f>SUM(Q322:Q326)</f>
        <v>0</v>
      </c>
      <c r="R321" s="122">
        <f>SUM(R322:R326)</f>
        <v>0</v>
      </c>
      <c r="T321" s="123">
        <f>SUM(T322:T326)</f>
        <v>0</v>
      </c>
      <c r="V321" s="123">
        <f>SUM(V322:V326)</f>
        <v>0</v>
      </c>
      <c r="X321" s="124">
        <f>SUM(X322:X326)</f>
        <v>0.17524942999999998</v>
      </c>
      <c r="AR321" s="117" t="s">
        <v>171</v>
      </c>
      <c r="AT321" s="125" t="s">
        <v>77</v>
      </c>
      <c r="AU321" s="125" t="s">
        <v>85</v>
      </c>
      <c r="AY321" s="117" t="s">
        <v>163</v>
      </c>
      <c r="BK321" s="126">
        <f>SUM(BK322:BK326)</f>
        <v>0</v>
      </c>
    </row>
    <row r="322" spans="2:65" s="1" customFormat="1" ht="49.15" customHeight="1">
      <c r="B322" s="32"/>
      <c r="C322" s="129" t="s">
        <v>510</v>
      </c>
      <c r="D322" s="129" t="s">
        <v>166</v>
      </c>
      <c r="E322" s="130" t="s">
        <v>511</v>
      </c>
      <c r="F322" s="131" t="s">
        <v>512</v>
      </c>
      <c r="G322" s="132" t="s">
        <v>214</v>
      </c>
      <c r="H322" s="133">
        <v>10.183</v>
      </c>
      <c r="I322" s="134"/>
      <c r="J322" s="134"/>
      <c r="K322" s="135">
        <f>ROUND(P322*H322,2)</f>
        <v>0</v>
      </c>
      <c r="L322" s="131" t="s">
        <v>169</v>
      </c>
      <c r="M322" s="32"/>
      <c r="N322" s="136" t="s">
        <v>22</v>
      </c>
      <c r="O322" s="137" t="s">
        <v>48</v>
      </c>
      <c r="P322" s="138">
        <f>I322+J322</f>
        <v>0</v>
      </c>
      <c r="Q322" s="138">
        <f>ROUND(I322*H322,2)</f>
        <v>0</v>
      </c>
      <c r="R322" s="138">
        <f>ROUND(J322*H322,2)</f>
        <v>0</v>
      </c>
      <c r="T322" s="139">
        <f>S322*H322</f>
        <v>0</v>
      </c>
      <c r="U322" s="139">
        <v>0</v>
      </c>
      <c r="V322" s="139">
        <f>U322*H322</f>
        <v>0</v>
      </c>
      <c r="W322" s="139">
        <v>0.01721</v>
      </c>
      <c r="X322" s="140">
        <f>W322*H322</f>
        <v>0.17524942999999998</v>
      </c>
      <c r="AR322" s="141" t="s">
        <v>313</v>
      </c>
      <c r="AT322" s="141" t="s">
        <v>166</v>
      </c>
      <c r="AU322" s="141" t="s">
        <v>171</v>
      </c>
      <c r="AY322" s="17" t="s">
        <v>163</v>
      </c>
      <c r="BE322" s="142">
        <f>IF(O322="základní",K322,0)</f>
        <v>0</v>
      </c>
      <c r="BF322" s="142">
        <f>IF(O322="snížená",K322,0)</f>
        <v>0</v>
      </c>
      <c r="BG322" s="142">
        <f>IF(O322="zákl. přenesená",K322,0)</f>
        <v>0</v>
      </c>
      <c r="BH322" s="142">
        <f>IF(O322="sníž. přenesená",K322,0)</f>
        <v>0</v>
      </c>
      <c r="BI322" s="142">
        <f>IF(O322="nulová",K322,0)</f>
        <v>0</v>
      </c>
      <c r="BJ322" s="17" t="s">
        <v>171</v>
      </c>
      <c r="BK322" s="142">
        <f>ROUND(P322*H322,2)</f>
        <v>0</v>
      </c>
      <c r="BL322" s="17" t="s">
        <v>313</v>
      </c>
      <c r="BM322" s="141" t="s">
        <v>513</v>
      </c>
    </row>
    <row r="323" spans="2:47" s="1" customFormat="1" ht="11.25">
      <c r="B323" s="32"/>
      <c r="D323" s="143" t="s">
        <v>173</v>
      </c>
      <c r="F323" s="144" t="s">
        <v>514</v>
      </c>
      <c r="I323" s="145"/>
      <c r="J323" s="145"/>
      <c r="M323" s="32"/>
      <c r="N323" s="146"/>
      <c r="X323" s="53"/>
      <c r="AT323" s="17" t="s">
        <v>173</v>
      </c>
      <c r="AU323" s="17" t="s">
        <v>171</v>
      </c>
    </row>
    <row r="324" spans="2:51" s="12" customFormat="1" ht="11.25">
      <c r="B324" s="150"/>
      <c r="D324" s="151" t="s">
        <v>217</v>
      </c>
      <c r="E324" s="152" t="s">
        <v>22</v>
      </c>
      <c r="F324" s="153" t="s">
        <v>262</v>
      </c>
      <c r="H324" s="152" t="s">
        <v>22</v>
      </c>
      <c r="I324" s="154"/>
      <c r="J324" s="154"/>
      <c r="M324" s="150"/>
      <c r="N324" s="155"/>
      <c r="X324" s="156"/>
      <c r="AT324" s="152" t="s">
        <v>217</v>
      </c>
      <c r="AU324" s="152" t="s">
        <v>171</v>
      </c>
      <c r="AV324" s="12" t="s">
        <v>85</v>
      </c>
      <c r="AW324" s="12" t="s">
        <v>5</v>
      </c>
      <c r="AX324" s="12" t="s">
        <v>78</v>
      </c>
      <c r="AY324" s="152" t="s">
        <v>163</v>
      </c>
    </row>
    <row r="325" spans="2:51" s="13" customFormat="1" ht="11.25">
      <c r="B325" s="157"/>
      <c r="D325" s="151" t="s">
        <v>217</v>
      </c>
      <c r="E325" s="158" t="s">
        <v>22</v>
      </c>
      <c r="F325" s="159" t="s">
        <v>467</v>
      </c>
      <c r="H325" s="160">
        <v>10.183</v>
      </c>
      <c r="I325" s="161"/>
      <c r="J325" s="161"/>
      <c r="M325" s="157"/>
      <c r="N325" s="162"/>
      <c r="X325" s="163"/>
      <c r="AT325" s="158" t="s">
        <v>217</v>
      </c>
      <c r="AU325" s="158" t="s">
        <v>171</v>
      </c>
      <c r="AV325" s="13" t="s">
        <v>171</v>
      </c>
      <c r="AW325" s="13" t="s">
        <v>5</v>
      </c>
      <c r="AX325" s="13" t="s">
        <v>78</v>
      </c>
      <c r="AY325" s="158" t="s">
        <v>163</v>
      </c>
    </row>
    <row r="326" spans="2:51" s="14" customFormat="1" ht="11.25">
      <c r="B326" s="164"/>
      <c r="D326" s="151" t="s">
        <v>217</v>
      </c>
      <c r="E326" s="165" t="s">
        <v>22</v>
      </c>
      <c r="F326" s="166" t="s">
        <v>220</v>
      </c>
      <c r="H326" s="167">
        <v>10.183</v>
      </c>
      <c r="I326" s="168"/>
      <c r="J326" s="168"/>
      <c r="M326" s="164"/>
      <c r="N326" s="169"/>
      <c r="X326" s="170"/>
      <c r="AT326" s="165" t="s">
        <v>217</v>
      </c>
      <c r="AU326" s="165" t="s">
        <v>171</v>
      </c>
      <c r="AV326" s="14" t="s">
        <v>189</v>
      </c>
      <c r="AW326" s="14" t="s">
        <v>5</v>
      </c>
      <c r="AX326" s="14" t="s">
        <v>85</v>
      </c>
      <c r="AY326" s="165" t="s">
        <v>163</v>
      </c>
    </row>
    <row r="327" spans="2:63" s="11" customFormat="1" ht="22.9" customHeight="1">
      <c r="B327" s="116"/>
      <c r="D327" s="117" t="s">
        <v>77</v>
      </c>
      <c r="E327" s="127" t="s">
        <v>515</v>
      </c>
      <c r="F327" s="127" t="s">
        <v>516</v>
      </c>
      <c r="I327" s="119"/>
      <c r="J327" s="119"/>
      <c r="K327" s="128">
        <f>BK327</f>
        <v>0</v>
      </c>
      <c r="M327" s="116"/>
      <c r="N327" s="121"/>
      <c r="Q327" s="122">
        <f>SUM(Q328:Q383)</f>
        <v>0</v>
      </c>
      <c r="R327" s="122">
        <f>SUM(R328:R383)</f>
        <v>0</v>
      </c>
      <c r="T327" s="123">
        <f>SUM(T328:T383)</f>
        <v>0</v>
      </c>
      <c r="V327" s="123">
        <f>SUM(V328:V383)</f>
        <v>0</v>
      </c>
      <c r="X327" s="124">
        <f>SUM(X328:X383)</f>
        <v>0.22952119000000004</v>
      </c>
      <c r="AR327" s="117" t="s">
        <v>171</v>
      </c>
      <c r="AT327" s="125" t="s">
        <v>77</v>
      </c>
      <c r="AU327" s="125" t="s">
        <v>85</v>
      </c>
      <c r="AY327" s="117" t="s">
        <v>163</v>
      </c>
      <c r="BK327" s="126">
        <f>SUM(BK328:BK383)</f>
        <v>0</v>
      </c>
    </row>
    <row r="328" spans="2:65" s="1" customFormat="1" ht="24.2" customHeight="1">
      <c r="B328" s="32"/>
      <c r="C328" s="129" t="s">
        <v>517</v>
      </c>
      <c r="D328" s="129" t="s">
        <v>166</v>
      </c>
      <c r="E328" s="130" t="s">
        <v>518</v>
      </c>
      <c r="F328" s="131" t="s">
        <v>519</v>
      </c>
      <c r="G328" s="132" t="s">
        <v>229</v>
      </c>
      <c r="H328" s="133">
        <v>9.707</v>
      </c>
      <c r="I328" s="134"/>
      <c r="J328" s="134"/>
      <c r="K328" s="135">
        <f>ROUND(P328*H328,2)</f>
        <v>0</v>
      </c>
      <c r="L328" s="131" t="s">
        <v>169</v>
      </c>
      <c r="M328" s="32"/>
      <c r="N328" s="136" t="s">
        <v>22</v>
      </c>
      <c r="O328" s="137" t="s">
        <v>48</v>
      </c>
      <c r="P328" s="138">
        <f>I328+J328</f>
        <v>0</v>
      </c>
      <c r="Q328" s="138">
        <f>ROUND(I328*H328,2)</f>
        <v>0</v>
      </c>
      <c r="R328" s="138">
        <f>ROUND(J328*H328,2)</f>
        <v>0</v>
      </c>
      <c r="T328" s="139">
        <f>S328*H328</f>
        <v>0</v>
      </c>
      <c r="U328" s="139">
        <v>0</v>
      </c>
      <c r="V328" s="139">
        <f>U328*H328</f>
        <v>0</v>
      </c>
      <c r="W328" s="139">
        <v>0.00177</v>
      </c>
      <c r="X328" s="140">
        <f>W328*H328</f>
        <v>0.01718139</v>
      </c>
      <c r="AR328" s="141" t="s">
        <v>313</v>
      </c>
      <c r="AT328" s="141" t="s">
        <v>166</v>
      </c>
      <c r="AU328" s="141" t="s">
        <v>171</v>
      </c>
      <c r="AY328" s="17" t="s">
        <v>163</v>
      </c>
      <c r="BE328" s="142">
        <f>IF(O328="základní",K328,0)</f>
        <v>0</v>
      </c>
      <c r="BF328" s="142">
        <f>IF(O328="snížená",K328,0)</f>
        <v>0</v>
      </c>
      <c r="BG328" s="142">
        <f>IF(O328="zákl. přenesená",K328,0)</f>
        <v>0</v>
      </c>
      <c r="BH328" s="142">
        <f>IF(O328="sníž. přenesená",K328,0)</f>
        <v>0</v>
      </c>
      <c r="BI328" s="142">
        <f>IF(O328="nulová",K328,0)</f>
        <v>0</v>
      </c>
      <c r="BJ328" s="17" t="s">
        <v>171</v>
      </c>
      <c r="BK328" s="142">
        <f>ROUND(P328*H328,2)</f>
        <v>0</v>
      </c>
      <c r="BL328" s="17" t="s">
        <v>313</v>
      </c>
      <c r="BM328" s="141" t="s">
        <v>520</v>
      </c>
    </row>
    <row r="329" spans="2:47" s="1" customFormat="1" ht="11.25">
      <c r="B329" s="32"/>
      <c r="D329" s="143" t="s">
        <v>173</v>
      </c>
      <c r="F329" s="144" t="s">
        <v>521</v>
      </c>
      <c r="I329" s="145"/>
      <c r="J329" s="145"/>
      <c r="M329" s="32"/>
      <c r="N329" s="146"/>
      <c r="X329" s="53"/>
      <c r="AT329" s="17" t="s">
        <v>173</v>
      </c>
      <c r="AU329" s="17" t="s">
        <v>171</v>
      </c>
    </row>
    <row r="330" spans="2:51" s="12" customFormat="1" ht="11.25">
      <c r="B330" s="150"/>
      <c r="D330" s="151" t="s">
        <v>217</v>
      </c>
      <c r="E330" s="152" t="s">
        <v>22</v>
      </c>
      <c r="F330" s="153" t="s">
        <v>522</v>
      </c>
      <c r="H330" s="152" t="s">
        <v>22</v>
      </c>
      <c r="I330" s="154"/>
      <c r="J330" s="154"/>
      <c r="M330" s="150"/>
      <c r="N330" s="155"/>
      <c r="X330" s="156"/>
      <c r="AT330" s="152" t="s">
        <v>217</v>
      </c>
      <c r="AU330" s="152" t="s">
        <v>171</v>
      </c>
      <c r="AV330" s="12" t="s">
        <v>85</v>
      </c>
      <c r="AW330" s="12" t="s">
        <v>5</v>
      </c>
      <c r="AX330" s="12" t="s">
        <v>78</v>
      </c>
      <c r="AY330" s="152" t="s">
        <v>163</v>
      </c>
    </row>
    <row r="331" spans="2:51" s="13" customFormat="1" ht="11.25">
      <c r="B331" s="157"/>
      <c r="D331" s="151" t="s">
        <v>217</v>
      </c>
      <c r="E331" s="158" t="s">
        <v>22</v>
      </c>
      <c r="F331" s="159" t="s">
        <v>325</v>
      </c>
      <c r="H331" s="160">
        <v>4.556</v>
      </c>
      <c r="I331" s="161"/>
      <c r="J331" s="161"/>
      <c r="M331" s="157"/>
      <c r="N331" s="162"/>
      <c r="X331" s="163"/>
      <c r="AT331" s="158" t="s">
        <v>217</v>
      </c>
      <c r="AU331" s="158" t="s">
        <v>171</v>
      </c>
      <c r="AV331" s="13" t="s">
        <v>171</v>
      </c>
      <c r="AW331" s="13" t="s">
        <v>5</v>
      </c>
      <c r="AX331" s="13" t="s">
        <v>78</v>
      </c>
      <c r="AY331" s="158" t="s">
        <v>163</v>
      </c>
    </row>
    <row r="332" spans="2:51" s="12" customFormat="1" ht="11.25">
      <c r="B332" s="150"/>
      <c r="D332" s="151" t="s">
        <v>217</v>
      </c>
      <c r="E332" s="152" t="s">
        <v>22</v>
      </c>
      <c r="F332" s="153" t="s">
        <v>523</v>
      </c>
      <c r="H332" s="152" t="s">
        <v>22</v>
      </c>
      <c r="I332" s="154"/>
      <c r="J332" s="154"/>
      <c r="M332" s="150"/>
      <c r="N332" s="155"/>
      <c r="X332" s="156"/>
      <c r="AT332" s="152" t="s">
        <v>217</v>
      </c>
      <c r="AU332" s="152" t="s">
        <v>171</v>
      </c>
      <c r="AV332" s="12" t="s">
        <v>85</v>
      </c>
      <c r="AW332" s="12" t="s">
        <v>5</v>
      </c>
      <c r="AX332" s="12" t="s">
        <v>78</v>
      </c>
      <c r="AY332" s="152" t="s">
        <v>163</v>
      </c>
    </row>
    <row r="333" spans="2:51" s="13" customFormat="1" ht="11.25">
      <c r="B333" s="157"/>
      <c r="D333" s="151" t="s">
        <v>217</v>
      </c>
      <c r="E333" s="158" t="s">
        <v>22</v>
      </c>
      <c r="F333" s="159" t="s">
        <v>524</v>
      </c>
      <c r="H333" s="160">
        <v>5.151</v>
      </c>
      <c r="I333" s="161"/>
      <c r="J333" s="161"/>
      <c r="M333" s="157"/>
      <c r="N333" s="162"/>
      <c r="X333" s="163"/>
      <c r="AT333" s="158" t="s">
        <v>217</v>
      </c>
      <c r="AU333" s="158" t="s">
        <v>171</v>
      </c>
      <c r="AV333" s="13" t="s">
        <v>171</v>
      </c>
      <c r="AW333" s="13" t="s">
        <v>5</v>
      </c>
      <c r="AX333" s="13" t="s">
        <v>78</v>
      </c>
      <c r="AY333" s="158" t="s">
        <v>163</v>
      </c>
    </row>
    <row r="334" spans="2:51" s="14" customFormat="1" ht="11.25">
      <c r="B334" s="164"/>
      <c r="D334" s="151" t="s">
        <v>217</v>
      </c>
      <c r="E334" s="165" t="s">
        <v>22</v>
      </c>
      <c r="F334" s="166" t="s">
        <v>220</v>
      </c>
      <c r="H334" s="167">
        <v>9.707</v>
      </c>
      <c r="I334" s="168"/>
      <c r="J334" s="168"/>
      <c r="M334" s="164"/>
      <c r="N334" s="169"/>
      <c r="X334" s="170"/>
      <c r="AT334" s="165" t="s">
        <v>217</v>
      </c>
      <c r="AU334" s="165" t="s">
        <v>171</v>
      </c>
      <c r="AV334" s="14" t="s">
        <v>189</v>
      </c>
      <c r="AW334" s="14" t="s">
        <v>5</v>
      </c>
      <c r="AX334" s="14" t="s">
        <v>85</v>
      </c>
      <c r="AY334" s="165" t="s">
        <v>163</v>
      </c>
    </row>
    <row r="335" spans="2:65" s="1" customFormat="1" ht="24.2" customHeight="1">
      <c r="B335" s="32"/>
      <c r="C335" s="129" t="s">
        <v>525</v>
      </c>
      <c r="D335" s="129" t="s">
        <v>166</v>
      </c>
      <c r="E335" s="130" t="s">
        <v>526</v>
      </c>
      <c r="F335" s="131" t="s">
        <v>527</v>
      </c>
      <c r="G335" s="132" t="s">
        <v>229</v>
      </c>
      <c r="H335" s="133">
        <v>4.065</v>
      </c>
      <c r="I335" s="134"/>
      <c r="J335" s="134"/>
      <c r="K335" s="135">
        <f>ROUND(P335*H335,2)</f>
        <v>0</v>
      </c>
      <c r="L335" s="131" t="s">
        <v>169</v>
      </c>
      <c r="M335" s="32"/>
      <c r="N335" s="136" t="s">
        <v>22</v>
      </c>
      <c r="O335" s="137" t="s">
        <v>48</v>
      </c>
      <c r="P335" s="138">
        <f>I335+J335</f>
        <v>0</v>
      </c>
      <c r="Q335" s="138">
        <f>ROUND(I335*H335,2)</f>
        <v>0</v>
      </c>
      <c r="R335" s="138">
        <f>ROUND(J335*H335,2)</f>
        <v>0</v>
      </c>
      <c r="T335" s="139">
        <f>S335*H335</f>
        <v>0</v>
      </c>
      <c r="U335" s="139">
        <v>0</v>
      </c>
      <c r="V335" s="139">
        <f>U335*H335</f>
        <v>0</v>
      </c>
      <c r="W335" s="139">
        <v>0.00191</v>
      </c>
      <c r="X335" s="140">
        <f>W335*H335</f>
        <v>0.007764150000000001</v>
      </c>
      <c r="AR335" s="141" t="s">
        <v>313</v>
      </c>
      <c r="AT335" s="141" t="s">
        <v>166</v>
      </c>
      <c r="AU335" s="141" t="s">
        <v>171</v>
      </c>
      <c r="AY335" s="17" t="s">
        <v>163</v>
      </c>
      <c r="BE335" s="142">
        <f>IF(O335="základní",K335,0)</f>
        <v>0</v>
      </c>
      <c r="BF335" s="142">
        <f>IF(O335="snížená",K335,0)</f>
        <v>0</v>
      </c>
      <c r="BG335" s="142">
        <f>IF(O335="zákl. přenesená",K335,0)</f>
        <v>0</v>
      </c>
      <c r="BH335" s="142">
        <f>IF(O335="sníž. přenesená",K335,0)</f>
        <v>0</v>
      </c>
      <c r="BI335" s="142">
        <f>IF(O335="nulová",K335,0)</f>
        <v>0</v>
      </c>
      <c r="BJ335" s="17" t="s">
        <v>171</v>
      </c>
      <c r="BK335" s="142">
        <f>ROUND(P335*H335,2)</f>
        <v>0</v>
      </c>
      <c r="BL335" s="17" t="s">
        <v>313</v>
      </c>
      <c r="BM335" s="141" t="s">
        <v>528</v>
      </c>
    </row>
    <row r="336" spans="2:47" s="1" customFormat="1" ht="11.25">
      <c r="B336" s="32"/>
      <c r="D336" s="143" t="s">
        <v>173</v>
      </c>
      <c r="F336" s="144" t="s">
        <v>529</v>
      </c>
      <c r="I336" s="145"/>
      <c r="J336" s="145"/>
      <c r="M336" s="32"/>
      <c r="N336" s="146"/>
      <c r="X336" s="53"/>
      <c r="AT336" s="17" t="s">
        <v>173</v>
      </c>
      <c r="AU336" s="17" t="s">
        <v>171</v>
      </c>
    </row>
    <row r="337" spans="2:51" s="12" customFormat="1" ht="11.25">
      <c r="B337" s="150"/>
      <c r="D337" s="151" t="s">
        <v>217</v>
      </c>
      <c r="E337" s="152" t="s">
        <v>22</v>
      </c>
      <c r="F337" s="153" t="s">
        <v>530</v>
      </c>
      <c r="H337" s="152" t="s">
        <v>22</v>
      </c>
      <c r="I337" s="154"/>
      <c r="J337" s="154"/>
      <c r="M337" s="150"/>
      <c r="N337" s="155"/>
      <c r="X337" s="156"/>
      <c r="AT337" s="152" t="s">
        <v>217</v>
      </c>
      <c r="AU337" s="152" t="s">
        <v>171</v>
      </c>
      <c r="AV337" s="12" t="s">
        <v>85</v>
      </c>
      <c r="AW337" s="12" t="s">
        <v>5</v>
      </c>
      <c r="AX337" s="12" t="s">
        <v>78</v>
      </c>
      <c r="AY337" s="152" t="s">
        <v>163</v>
      </c>
    </row>
    <row r="338" spans="2:51" s="13" customFormat="1" ht="11.25">
      <c r="B338" s="157"/>
      <c r="D338" s="151" t="s">
        <v>217</v>
      </c>
      <c r="E338" s="158" t="s">
        <v>22</v>
      </c>
      <c r="F338" s="159" t="s">
        <v>531</v>
      </c>
      <c r="H338" s="160">
        <v>3.165</v>
      </c>
      <c r="I338" s="161"/>
      <c r="J338" s="161"/>
      <c r="M338" s="157"/>
      <c r="N338" s="162"/>
      <c r="X338" s="163"/>
      <c r="AT338" s="158" t="s">
        <v>217</v>
      </c>
      <c r="AU338" s="158" t="s">
        <v>171</v>
      </c>
      <c r="AV338" s="13" t="s">
        <v>171</v>
      </c>
      <c r="AW338" s="13" t="s">
        <v>5</v>
      </c>
      <c r="AX338" s="13" t="s">
        <v>78</v>
      </c>
      <c r="AY338" s="158" t="s">
        <v>163</v>
      </c>
    </row>
    <row r="339" spans="2:51" s="12" customFormat="1" ht="11.25">
      <c r="B339" s="150"/>
      <c r="D339" s="151" t="s">
        <v>217</v>
      </c>
      <c r="E339" s="152" t="s">
        <v>22</v>
      </c>
      <c r="F339" s="153" t="s">
        <v>532</v>
      </c>
      <c r="H339" s="152" t="s">
        <v>22</v>
      </c>
      <c r="I339" s="154"/>
      <c r="J339" s="154"/>
      <c r="M339" s="150"/>
      <c r="N339" s="155"/>
      <c r="X339" s="156"/>
      <c r="AT339" s="152" t="s">
        <v>217</v>
      </c>
      <c r="AU339" s="152" t="s">
        <v>171</v>
      </c>
      <c r="AV339" s="12" t="s">
        <v>85</v>
      </c>
      <c r="AW339" s="12" t="s">
        <v>5</v>
      </c>
      <c r="AX339" s="12" t="s">
        <v>78</v>
      </c>
      <c r="AY339" s="152" t="s">
        <v>163</v>
      </c>
    </row>
    <row r="340" spans="2:51" s="13" customFormat="1" ht="11.25">
      <c r="B340" s="157"/>
      <c r="D340" s="151" t="s">
        <v>217</v>
      </c>
      <c r="E340" s="158" t="s">
        <v>22</v>
      </c>
      <c r="F340" s="159" t="s">
        <v>533</v>
      </c>
      <c r="H340" s="160">
        <v>0.9</v>
      </c>
      <c r="I340" s="161"/>
      <c r="J340" s="161"/>
      <c r="M340" s="157"/>
      <c r="N340" s="162"/>
      <c r="X340" s="163"/>
      <c r="AT340" s="158" t="s">
        <v>217</v>
      </c>
      <c r="AU340" s="158" t="s">
        <v>171</v>
      </c>
      <c r="AV340" s="13" t="s">
        <v>171</v>
      </c>
      <c r="AW340" s="13" t="s">
        <v>5</v>
      </c>
      <c r="AX340" s="13" t="s">
        <v>78</v>
      </c>
      <c r="AY340" s="158" t="s">
        <v>163</v>
      </c>
    </row>
    <row r="341" spans="2:51" s="14" customFormat="1" ht="11.25">
      <c r="B341" s="164"/>
      <c r="D341" s="151" t="s">
        <v>217</v>
      </c>
      <c r="E341" s="165" t="s">
        <v>22</v>
      </c>
      <c r="F341" s="166" t="s">
        <v>220</v>
      </c>
      <c r="H341" s="167">
        <v>4.065</v>
      </c>
      <c r="I341" s="168"/>
      <c r="J341" s="168"/>
      <c r="M341" s="164"/>
      <c r="N341" s="169"/>
      <c r="X341" s="170"/>
      <c r="AT341" s="165" t="s">
        <v>217</v>
      </c>
      <c r="AU341" s="165" t="s">
        <v>171</v>
      </c>
      <c r="AV341" s="14" t="s">
        <v>189</v>
      </c>
      <c r="AW341" s="14" t="s">
        <v>5</v>
      </c>
      <c r="AX341" s="14" t="s">
        <v>85</v>
      </c>
      <c r="AY341" s="165" t="s">
        <v>163</v>
      </c>
    </row>
    <row r="342" spans="2:65" s="1" customFormat="1" ht="24.2" customHeight="1">
      <c r="B342" s="32"/>
      <c r="C342" s="129" t="s">
        <v>534</v>
      </c>
      <c r="D342" s="129" t="s">
        <v>166</v>
      </c>
      <c r="E342" s="130" t="s">
        <v>535</v>
      </c>
      <c r="F342" s="131" t="s">
        <v>536</v>
      </c>
      <c r="G342" s="132" t="s">
        <v>229</v>
      </c>
      <c r="H342" s="133">
        <v>5.54</v>
      </c>
      <c r="I342" s="134"/>
      <c r="J342" s="134"/>
      <c r="K342" s="135">
        <f>ROUND(P342*H342,2)</f>
        <v>0</v>
      </c>
      <c r="L342" s="131" t="s">
        <v>169</v>
      </c>
      <c r="M342" s="32"/>
      <c r="N342" s="136" t="s">
        <v>22</v>
      </c>
      <c r="O342" s="137" t="s">
        <v>48</v>
      </c>
      <c r="P342" s="138">
        <f>I342+J342</f>
        <v>0</v>
      </c>
      <c r="Q342" s="138">
        <f>ROUND(I342*H342,2)</f>
        <v>0</v>
      </c>
      <c r="R342" s="138">
        <f>ROUND(J342*H342,2)</f>
        <v>0</v>
      </c>
      <c r="T342" s="139">
        <f>S342*H342</f>
        <v>0</v>
      </c>
      <c r="U342" s="139">
        <v>0</v>
      </c>
      <c r="V342" s="139">
        <f>U342*H342</f>
        <v>0</v>
      </c>
      <c r="W342" s="139">
        <v>0.00167</v>
      </c>
      <c r="X342" s="140">
        <f>W342*H342</f>
        <v>0.009251800000000001</v>
      </c>
      <c r="AR342" s="141" t="s">
        <v>313</v>
      </c>
      <c r="AT342" s="141" t="s">
        <v>166</v>
      </c>
      <c r="AU342" s="141" t="s">
        <v>171</v>
      </c>
      <c r="AY342" s="17" t="s">
        <v>163</v>
      </c>
      <c r="BE342" s="142">
        <f>IF(O342="základní",K342,0)</f>
        <v>0</v>
      </c>
      <c r="BF342" s="142">
        <f>IF(O342="snížená",K342,0)</f>
        <v>0</v>
      </c>
      <c r="BG342" s="142">
        <f>IF(O342="zákl. přenesená",K342,0)</f>
        <v>0</v>
      </c>
      <c r="BH342" s="142">
        <f>IF(O342="sníž. přenesená",K342,0)</f>
        <v>0</v>
      </c>
      <c r="BI342" s="142">
        <f>IF(O342="nulová",K342,0)</f>
        <v>0</v>
      </c>
      <c r="BJ342" s="17" t="s">
        <v>171</v>
      </c>
      <c r="BK342" s="142">
        <f>ROUND(P342*H342,2)</f>
        <v>0</v>
      </c>
      <c r="BL342" s="17" t="s">
        <v>313</v>
      </c>
      <c r="BM342" s="141" t="s">
        <v>537</v>
      </c>
    </row>
    <row r="343" spans="2:47" s="1" customFormat="1" ht="11.25">
      <c r="B343" s="32"/>
      <c r="D343" s="143" t="s">
        <v>173</v>
      </c>
      <c r="F343" s="144" t="s">
        <v>538</v>
      </c>
      <c r="I343" s="145"/>
      <c r="J343" s="145"/>
      <c r="M343" s="32"/>
      <c r="N343" s="146"/>
      <c r="X343" s="53"/>
      <c r="AT343" s="17" t="s">
        <v>173</v>
      </c>
      <c r="AU343" s="17" t="s">
        <v>171</v>
      </c>
    </row>
    <row r="344" spans="2:51" s="12" customFormat="1" ht="11.25">
      <c r="B344" s="150"/>
      <c r="D344" s="151" t="s">
        <v>217</v>
      </c>
      <c r="E344" s="152" t="s">
        <v>22</v>
      </c>
      <c r="F344" s="153" t="s">
        <v>539</v>
      </c>
      <c r="H344" s="152" t="s">
        <v>22</v>
      </c>
      <c r="I344" s="154"/>
      <c r="J344" s="154"/>
      <c r="M344" s="150"/>
      <c r="N344" s="155"/>
      <c r="X344" s="156"/>
      <c r="AT344" s="152" t="s">
        <v>217</v>
      </c>
      <c r="AU344" s="152" t="s">
        <v>171</v>
      </c>
      <c r="AV344" s="12" t="s">
        <v>85</v>
      </c>
      <c r="AW344" s="12" t="s">
        <v>5</v>
      </c>
      <c r="AX344" s="12" t="s">
        <v>78</v>
      </c>
      <c r="AY344" s="152" t="s">
        <v>163</v>
      </c>
    </row>
    <row r="345" spans="2:51" s="13" customFormat="1" ht="11.25">
      <c r="B345" s="157"/>
      <c r="D345" s="151" t="s">
        <v>217</v>
      </c>
      <c r="E345" s="158" t="s">
        <v>22</v>
      </c>
      <c r="F345" s="159" t="s">
        <v>540</v>
      </c>
      <c r="H345" s="160">
        <v>2.28</v>
      </c>
      <c r="I345" s="161"/>
      <c r="J345" s="161"/>
      <c r="M345" s="157"/>
      <c r="N345" s="162"/>
      <c r="X345" s="163"/>
      <c r="AT345" s="158" t="s">
        <v>217</v>
      </c>
      <c r="AU345" s="158" t="s">
        <v>171</v>
      </c>
      <c r="AV345" s="13" t="s">
        <v>171</v>
      </c>
      <c r="AW345" s="13" t="s">
        <v>5</v>
      </c>
      <c r="AX345" s="13" t="s">
        <v>78</v>
      </c>
      <c r="AY345" s="158" t="s">
        <v>163</v>
      </c>
    </row>
    <row r="346" spans="2:51" s="12" customFormat="1" ht="11.25">
      <c r="B346" s="150"/>
      <c r="D346" s="151" t="s">
        <v>217</v>
      </c>
      <c r="E346" s="152" t="s">
        <v>22</v>
      </c>
      <c r="F346" s="153" t="s">
        <v>541</v>
      </c>
      <c r="H346" s="152" t="s">
        <v>22</v>
      </c>
      <c r="I346" s="154"/>
      <c r="J346" s="154"/>
      <c r="M346" s="150"/>
      <c r="N346" s="155"/>
      <c r="X346" s="156"/>
      <c r="AT346" s="152" t="s">
        <v>217</v>
      </c>
      <c r="AU346" s="152" t="s">
        <v>171</v>
      </c>
      <c r="AV346" s="12" t="s">
        <v>85</v>
      </c>
      <c r="AW346" s="12" t="s">
        <v>5</v>
      </c>
      <c r="AX346" s="12" t="s">
        <v>78</v>
      </c>
      <c r="AY346" s="152" t="s">
        <v>163</v>
      </c>
    </row>
    <row r="347" spans="2:51" s="13" customFormat="1" ht="11.25">
      <c r="B347" s="157"/>
      <c r="D347" s="151" t="s">
        <v>217</v>
      </c>
      <c r="E347" s="158" t="s">
        <v>22</v>
      </c>
      <c r="F347" s="159" t="s">
        <v>542</v>
      </c>
      <c r="H347" s="160">
        <v>1.78</v>
      </c>
      <c r="I347" s="161"/>
      <c r="J347" s="161"/>
      <c r="M347" s="157"/>
      <c r="N347" s="162"/>
      <c r="X347" s="163"/>
      <c r="AT347" s="158" t="s">
        <v>217</v>
      </c>
      <c r="AU347" s="158" t="s">
        <v>171</v>
      </c>
      <c r="AV347" s="13" t="s">
        <v>171</v>
      </c>
      <c r="AW347" s="13" t="s">
        <v>5</v>
      </c>
      <c r="AX347" s="13" t="s">
        <v>78</v>
      </c>
      <c r="AY347" s="158" t="s">
        <v>163</v>
      </c>
    </row>
    <row r="348" spans="2:51" s="12" customFormat="1" ht="11.25">
      <c r="B348" s="150"/>
      <c r="D348" s="151" t="s">
        <v>217</v>
      </c>
      <c r="E348" s="152" t="s">
        <v>22</v>
      </c>
      <c r="F348" s="153" t="s">
        <v>349</v>
      </c>
      <c r="H348" s="152" t="s">
        <v>22</v>
      </c>
      <c r="I348" s="154"/>
      <c r="J348" s="154"/>
      <c r="M348" s="150"/>
      <c r="N348" s="155"/>
      <c r="X348" s="156"/>
      <c r="AT348" s="152" t="s">
        <v>217</v>
      </c>
      <c r="AU348" s="152" t="s">
        <v>171</v>
      </c>
      <c r="AV348" s="12" t="s">
        <v>85</v>
      </c>
      <c r="AW348" s="12" t="s">
        <v>5</v>
      </c>
      <c r="AX348" s="12" t="s">
        <v>78</v>
      </c>
      <c r="AY348" s="152" t="s">
        <v>163</v>
      </c>
    </row>
    <row r="349" spans="2:51" s="13" customFormat="1" ht="11.25">
      <c r="B349" s="157"/>
      <c r="D349" s="151" t="s">
        <v>217</v>
      </c>
      <c r="E349" s="158" t="s">
        <v>22</v>
      </c>
      <c r="F349" s="159" t="s">
        <v>543</v>
      </c>
      <c r="H349" s="160">
        <v>1.48</v>
      </c>
      <c r="I349" s="161"/>
      <c r="J349" s="161"/>
      <c r="M349" s="157"/>
      <c r="N349" s="162"/>
      <c r="X349" s="163"/>
      <c r="AT349" s="158" t="s">
        <v>217</v>
      </c>
      <c r="AU349" s="158" t="s">
        <v>171</v>
      </c>
      <c r="AV349" s="13" t="s">
        <v>171</v>
      </c>
      <c r="AW349" s="13" t="s">
        <v>5</v>
      </c>
      <c r="AX349" s="13" t="s">
        <v>78</v>
      </c>
      <c r="AY349" s="158" t="s">
        <v>163</v>
      </c>
    </row>
    <row r="350" spans="2:51" s="14" customFormat="1" ht="11.25">
      <c r="B350" s="164"/>
      <c r="D350" s="151" t="s">
        <v>217</v>
      </c>
      <c r="E350" s="165" t="s">
        <v>22</v>
      </c>
      <c r="F350" s="166" t="s">
        <v>220</v>
      </c>
      <c r="H350" s="167">
        <v>5.54</v>
      </c>
      <c r="I350" s="168"/>
      <c r="J350" s="168"/>
      <c r="M350" s="164"/>
      <c r="N350" s="169"/>
      <c r="X350" s="170"/>
      <c r="AT350" s="165" t="s">
        <v>217</v>
      </c>
      <c r="AU350" s="165" t="s">
        <v>171</v>
      </c>
      <c r="AV350" s="14" t="s">
        <v>189</v>
      </c>
      <c r="AW350" s="14" t="s">
        <v>5</v>
      </c>
      <c r="AX350" s="14" t="s">
        <v>85</v>
      </c>
      <c r="AY350" s="165" t="s">
        <v>163</v>
      </c>
    </row>
    <row r="351" spans="2:65" s="1" customFormat="1" ht="24.2" customHeight="1">
      <c r="B351" s="32"/>
      <c r="C351" s="129" t="s">
        <v>544</v>
      </c>
      <c r="D351" s="129" t="s">
        <v>166</v>
      </c>
      <c r="E351" s="130" t="s">
        <v>545</v>
      </c>
      <c r="F351" s="131" t="s">
        <v>546</v>
      </c>
      <c r="G351" s="132" t="s">
        <v>229</v>
      </c>
      <c r="H351" s="133">
        <v>4.556</v>
      </c>
      <c r="I351" s="134"/>
      <c r="J351" s="134"/>
      <c r="K351" s="135">
        <f>ROUND(P351*H351,2)</f>
        <v>0</v>
      </c>
      <c r="L351" s="131" t="s">
        <v>169</v>
      </c>
      <c r="M351" s="32"/>
      <c r="N351" s="136" t="s">
        <v>22</v>
      </c>
      <c r="O351" s="137" t="s">
        <v>48</v>
      </c>
      <c r="P351" s="138">
        <f>I351+J351</f>
        <v>0</v>
      </c>
      <c r="Q351" s="138">
        <f>ROUND(I351*H351,2)</f>
        <v>0</v>
      </c>
      <c r="R351" s="138">
        <f>ROUND(J351*H351,2)</f>
        <v>0</v>
      </c>
      <c r="T351" s="139">
        <f>S351*H351</f>
        <v>0</v>
      </c>
      <c r="U351" s="139">
        <v>0</v>
      </c>
      <c r="V351" s="139">
        <f>U351*H351</f>
        <v>0</v>
      </c>
      <c r="W351" s="139">
        <v>0.00223</v>
      </c>
      <c r="X351" s="140">
        <f>W351*H351</f>
        <v>0.010159880000000001</v>
      </c>
      <c r="AR351" s="141" t="s">
        <v>313</v>
      </c>
      <c r="AT351" s="141" t="s">
        <v>166</v>
      </c>
      <c r="AU351" s="141" t="s">
        <v>171</v>
      </c>
      <c r="AY351" s="17" t="s">
        <v>163</v>
      </c>
      <c r="BE351" s="142">
        <f>IF(O351="základní",K351,0)</f>
        <v>0</v>
      </c>
      <c r="BF351" s="142">
        <f>IF(O351="snížená",K351,0)</f>
        <v>0</v>
      </c>
      <c r="BG351" s="142">
        <f>IF(O351="zákl. přenesená",K351,0)</f>
        <v>0</v>
      </c>
      <c r="BH351" s="142">
        <f>IF(O351="sníž. přenesená",K351,0)</f>
        <v>0</v>
      </c>
      <c r="BI351" s="142">
        <f>IF(O351="nulová",K351,0)</f>
        <v>0</v>
      </c>
      <c r="BJ351" s="17" t="s">
        <v>171</v>
      </c>
      <c r="BK351" s="142">
        <f>ROUND(P351*H351,2)</f>
        <v>0</v>
      </c>
      <c r="BL351" s="17" t="s">
        <v>313</v>
      </c>
      <c r="BM351" s="141" t="s">
        <v>547</v>
      </c>
    </row>
    <row r="352" spans="2:47" s="1" customFormat="1" ht="11.25">
      <c r="B352" s="32"/>
      <c r="D352" s="143" t="s">
        <v>173</v>
      </c>
      <c r="F352" s="144" t="s">
        <v>548</v>
      </c>
      <c r="I352" s="145"/>
      <c r="J352" s="145"/>
      <c r="M352" s="32"/>
      <c r="N352" s="146"/>
      <c r="X352" s="53"/>
      <c r="AT352" s="17" t="s">
        <v>173</v>
      </c>
      <c r="AU352" s="17" t="s">
        <v>171</v>
      </c>
    </row>
    <row r="353" spans="2:51" s="12" customFormat="1" ht="11.25">
      <c r="B353" s="150"/>
      <c r="D353" s="151" t="s">
        <v>217</v>
      </c>
      <c r="E353" s="152" t="s">
        <v>22</v>
      </c>
      <c r="F353" s="153" t="s">
        <v>549</v>
      </c>
      <c r="H353" s="152" t="s">
        <v>22</v>
      </c>
      <c r="I353" s="154"/>
      <c r="J353" s="154"/>
      <c r="M353" s="150"/>
      <c r="N353" s="155"/>
      <c r="X353" s="156"/>
      <c r="AT353" s="152" t="s">
        <v>217</v>
      </c>
      <c r="AU353" s="152" t="s">
        <v>171</v>
      </c>
      <c r="AV353" s="12" t="s">
        <v>85</v>
      </c>
      <c r="AW353" s="12" t="s">
        <v>5</v>
      </c>
      <c r="AX353" s="12" t="s">
        <v>78</v>
      </c>
      <c r="AY353" s="152" t="s">
        <v>163</v>
      </c>
    </row>
    <row r="354" spans="2:51" s="13" customFormat="1" ht="11.25">
      <c r="B354" s="157"/>
      <c r="D354" s="151" t="s">
        <v>217</v>
      </c>
      <c r="E354" s="158" t="s">
        <v>22</v>
      </c>
      <c r="F354" s="159" t="s">
        <v>325</v>
      </c>
      <c r="H354" s="160">
        <v>4.556</v>
      </c>
      <c r="I354" s="161"/>
      <c r="J354" s="161"/>
      <c r="M354" s="157"/>
      <c r="N354" s="162"/>
      <c r="X354" s="163"/>
      <c r="AT354" s="158" t="s">
        <v>217</v>
      </c>
      <c r="AU354" s="158" t="s">
        <v>171</v>
      </c>
      <c r="AV354" s="13" t="s">
        <v>171</v>
      </c>
      <c r="AW354" s="13" t="s">
        <v>5</v>
      </c>
      <c r="AX354" s="13" t="s">
        <v>78</v>
      </c>
      <c r="AY354" s="158" t="s">
        <v>163</v>
      </c>
    </row>
    <row r="355" spans="2:51" s="14" customFormat="1" ht="11.25">
      <c r="B355" s="164"/>
      <c r="D355" s="151" t="s">
        <v>217</v>
      </c>
      <c r="E355" s="165" t="s">
        <v>22</v>
      </c>
      <c r="F355" s="166" t="s">
        <v>220</v>
      </c>
      <c r="H355" s="167">
        <v>4.556</v>
      </c>
      <c r="I355" s="168"/>
      <c r="J355" s="168"/>
      <c r="M355" s="164"/>
      <c r="N355" s="169"/>
      <c r="X355" s="170"/>
      <c r="AT355" s="165" t="s">
        <v>217</v>
      </c>
      <c r="AU355" s="165" t="s">
        <v>171</v>
      </c>
      <c r="AV355" s="14" t="s">
        <v>189</v>
      </c>
      <c r="AW355" s="14" t="s">
        <v>5</v>
      </c>
      <c r="AX355" s="14" t="s">
        <v>85</v>
      </c>
      <c r="AY355" s="165" t="s">
        <v>163</v>
      </c>
    </row>
    <row r="356" spans="2:65" s="1" customFormat="1" ht="24">
      <c r="B356" s="32"/>
      <c r="C356" s="129" t="s">
        <v>550</v>
      </c>
      <c r="D356" s="129" t="s">
        <v>166</v>
      </c>
      <c r="E356" s="130" t="s">
        <v>551</v>
      </c>
      <c r="F356" s="131" t="s">
        <v>552</v>
      </c>
      <c r="G356" s="132" t="s">
        <v>229</v>
      </c>
      <c r="H356" s="133">
        <v>25.143</v>
      </c>
      <c r="I356" s="134"/>
      <c r="J356" s="134"/>
      <c r="K356" s="135">
        <f>ROUND(P356*H356,2)</f>
        <v>0</v>
      </c>
      <c r="L356" s="131" t="s">
        <v>169</v>
      </c>
      <c r="M356" s="32"/>
      <c r="N356" s="136" t="s">
        <v>22</v>
      </c>
      <c r="O356" s="137" t="s">
        <v>48</v>
      </c>
      <c r="P356" s="138">
        <f>I356+J356</f>
        <v>0</v>
      </c>
      <c r="Q356" s="138">
        <f>ROUND(I356*H356,2)</f>
        <v>0</v>
      </c>
      <c r="R356" s="138">
        <f>ROUND(J356*H356,2)</f>
        <v>0</v>
      </c>
      <c r="T356" s="139">
        <f>S356*H356</f>
        <v>0</v>
      </c>
      <c r="U356" s="139">
        <v>0</v>
      </c>
      <c r="V356" s="139">
        <f>U356*H356</f>
        <v>0</v>
      </c>
      <c r="W356" s="139">
        <v>0.00175</v>
      </c>
      <c r="X356" s="140">
        <f>W356*H356</f>
        <v>0.044000250000000005</v>
      </c>
      <c r="AR356" s="141" t="s">
        <v>313</v>
      </c>
      <c r="AT356" s="141" t="s">
        <v>166</v>
      </c>
      <c r="AU356" s="141" t="s">
        <v>171</v>
      </c>
      <c r="AY356" s="17" t="s">
        <v>163</v>
      </c>
      <c r="BE356" s="142">
        <f>IF(O356="základní",K356,0)</f>
        <v>0</v>
      </c>
      <c r="BF356" s="142">
        <f>IF(O356="snížená",K356,0)</f>
        <v>0</v>
      </c>
      <c r="BG356" s="142">
        <f>IF(O356="zákl. přenesená",K356,0)</f>
        <v>0</v>
      </c>
      <c r="BH356" s="142">
        <f>IF(O356="sníž. přenesená",K356,0)</f>
        <v>0</v>
      </c>
      <c r="BI356" s="142">
        <f>IF(O356="nulová",K356,0)</f>
        <v>0</v>
      </c>
      <c r="BJ356" s="17" t="s">
        <v>171</v>
      </c>
      <c r="BK356" s="142">
        <f>ROUND(P356*H356,2)</f>
        <v>0</v>
      </c>
      <c r="BL356" s="17" t="s">
        <v>313</v>
      </c>
      <c r="BM356" s="141" t="s">
        <v>553</v>
      </c>
    </row>
    <row r="357" spans="2:47" s="1" customFormat="1" ht="11.25">
      <c r="B357" s="32"/>
      <c r="D357" s="143" t="s">
        <v>173</v>
      </c>
      <c r="F357" s="144" t="s">
        <v>554</v>
      </c>
      <c r="I357" s="145"/>
      <c r="J357" s="145"/>
      <c r="M357" s="32"/>
      <c r="N357" s="146"/>
      <c r="X357" s="53"/>
      <c r="AT357" s="17" t="s">
        <v>173</v>
      </c>
      <c r="AU357" s="17" t="s">
        <v>171</v>
      </c>
    </row>
    <row r="358" spans="2:51" s="12" customFormat="1" ht="11.25">
      <c r="B358" s="150"/>
      <c r="D358" s="151" t="s">
        <v>217</v>
      </c>
      <c r="E358" s="152" t="s">
        <v>22</v>
      </c>
      <c r="F358" s="153" t="s">
        <v>555</v>
      </c>
      <c r="H358" s="152" t="s">
        <v>22</v>
      </c>
      <c r="I358" s="154"/>
      <c r="J358" s="154"/>
      <c r="M358" s="150"/>
      <c r="N358" s="155"/>
      <c r="X358" s="156"/>
      <c r="AT358" s="152" t="s">
        <v>217</v>
      </c>
      <c r="AU358" s="152" t="s">
        <v>171</v>
      </c>
      <c r="AV358" s="12" t="s">
        <v>85</v>
      </c>
      <c r="AW358" s="12" t="s">
        <v>5</v>
      </c>
      <c r="AX358" s="12" t="s">
        <v>78</v>
      </c>
      <c r="AY358" s="152" t="s">
        <v>163</v>
      </c>
    </row>
    <row r="359" spans="2:51" s="13" customFormat="1" ht="11.25">
      <c r="B359" s="157"/>
      <c r="D359" s="151" t="s">
        <v>217</v>
      </c>
      <c r="E359" s="158" t="s">
        <v>22</v>
      </c>
      <c r="F359" s="159" t="s">
        <v>556</v>
      </c>
      <c r="H359" s="160">
        <v>11.968</v>
      </c>
      <c r="I359" s="161"/>
      <c r="J359" s="161"/>
      <c r="M359" s="157"/>
      <c r="N359" s="162"/>
      <c r="X359" s="163"/>
      <c r="AT359" s="158" t="s">
        <v>217</v>
      </c>
      <c r="AU359" s="158" t="s">
        <v>171</v>
      </c>
      <c r="AV359" s="13" t="s">
        <v>171</v>
      </c>
      <c r="AW359" s="13" t="s">
        <v>5</v>
      </c>
      <c r="AX359" s="13" t="s">
        <v>78</v>
      </c>
      <c r="AY359" s="158" t="s">
        <v>163</v>
      </c>
    </row>
    <row r="360" spans="2:51" s="12" customFormat="1" ht="11.25">
      <c r="B360" s="150"/>
      <c r="D360" s="151" t="s">
        <v>217</v>
      </c>
      <c r="E360" s="152" t="s">
        <v>22</v>
      </c>
      <c r="F360" s="153" t="s">
        <v>523</v>
      </c>
      <c r="H360" s="152" t="s">
        <v>22</v>
      </c>
      <c r="I360" s="154"/>
      <c r="J360" s="154"/>
      <c r="M360" s="150"/>
      <c r="N360" s="155"/>
      <c r="X360" s="156"/>
      <c r="AT360" s="152" t="s">
        <v>217</v>
      </c>
      <c r="AU360" s="152" t="s">
        <v>171</v>
      </c>
      <c r="AV360" s="12" t="s">
        <v>85</v>
      </c>
      <c r="AW360" s="12" t="s">
        <v>5</v>
      </c>
      <c r="AX360" s="12" t="s">
        <v>78</v>
      </c>
      <c r="AY360" s="152" t="s">
        <v>163</v>
      </c>
    </row>
    <row r="361" spans="2:51" s="13" customFormat="1" ht="11.25">
      <c r="B361" s="157"/>
      <c r="D361" s="151" t="s">
        <v>217</v>
      </c>
      <c r="E361" s="158" t="s">
        <v>22</v>
      </c>
      <c r="F361" s="159" t="s">
        <v>557</v>
      </c>
      <c r="H361" s="160">
        <v>13.175</v>
      </c>
      <c r="I361" s="161"/>
      <c r="J361" s="161"/>
      <c r="M361" s="157"/>
      <c r="N361" s="162"/>
      <c r="X361" s="163"/>
      <c r="AT361" s="158" t="s">
        <v>217</v>
      </c>
      <c r="AU361" s="158" t="s">
        <v>171</v>
      </c>
      <c r="AV361" s="13" t="s">
        <v>171</v>
      </c>
      <c r="AW361" s="13" t="s">
        <v>5</v>
      </c>
      <c r="AX361" s="13" t="s">
        <v>78</v>
      </c>
      <c r="AY361" s="158" t="s">
        <v>163</v>
      </c>
    </row>
    <row r="362" spans="2:51" s="14" customFormat="1" ht="11.25">
      <c r="B362" s="164"/>
      <c r="D362" s="151" t="s">
        <v>217</v>
      </c>
      <c r="E362" s="165" t="s">
        <v>22</v>
      </c>
      <c r="F362" s="166" t="s">
        <v>220</v>
      </c>
      <c r="H362" s="167">
        <v>25.143</v>
      </c>
      <c r="I362" s="168"/>
      <c r="J362" s="168"/>
      <c r="M362" s="164"/>
      <c r="N362" s="169"/>
      <c r="X362" s="170"/>
      <c r="AT362" s="165" t="s">
        <v>217</v>
      </c>
      <c r="AU362" s="165" t="s">
        <v>171</v>
      </c>
      <c r="AV362" s="14" t="s">
        <v>189</v>
      </c>
      <c r="AW362" s="14" t="s">
        <v>5</v>
      </c>
      <c r="AX362" s="14" t="s">
        <v>85</v>
      </c>
      <c r="AY362" s="165" t="s">
        <v>163</v>
      </c>
    </row>
    <row r="363" spans="2:65" s="1" customFormat="1" ht="24.2" customHeight="1">
      <c r="B363" s="32"/>
      <c r="C363" s="129" t="s">
        <v>558</v>
      </c>
      <c r="D363" s="129" t="s">
        <v>166</v>
      </c>
      <c r="E363" s="130" t="s">
        <v>559</v>
      </c>
      <c r="F363" s="131" t="s">
        <v>560</v>
      </c>
      <c r="G363" s="132" t="s">
        <v>229</v>
      </c>
      <c r="H363" s="133">
        <v>9.707</v>
      </c>
      <c r="I363" s="134"/>
      <c r="J363" s="134"/>
      <c r="K363" s="135">
        <f>ROUND(P363*H363,2)</f>
        <v>0</v>
      </c>
      <c r="L363" s="131" t="s">
        <v>169</v>
      </c>
      <c r="M363" s="32"/>
      <c r="N363" s="136" t="s">
        <v>22</v>
      </c>
      <c r="O363" s="137" t="s">
        <v>48</v>
      </c>
      <c r="P363" s="138">
        <f>I363+J363</f>
        <v>0</v>
      </c>
      <c r="Q363" s="138">
        <f>ROUND(I363*H363,2)</f>
        <v>0</v>
      </c>
      <c r="R363" s="138">
        <f>ROUND(J363*H363,2)</f>
        <v>0</v>
      </c>
      <c r="T363" s="139">
        <f>S363*H363</f>
        <v>0</v>
      </c>
      <c r="U363" s="139">
        <v>0</v>
      </c>
      <c r="V363" s="139">
        <f>U363*H363</f>
        <v>0</v>
      </c>
      <c r="W363" s="139">
        <v>0.0026</v>
      </c>
      <c r="X363" s="140">
        <f>W363*H363</f>
        <v>0.025238200000000002</v>
      </c>
      <c r="AR363" s="141" t="s">
        <v>313</v>
      </c>
      <c r="AT363" s="141" t="s">
        <v>166</v>
      </c>
      <c r="AU363" s="141" t="s">
        <v>171</v>
      </c>
      <c r="AY363" s="17" t="s">
        <v>163</v>
      </c>
      <c r="BE363" s="142">
        <f>IF(O363="základní",K363,0)</f>
        <v>0</v>
      </c>
      <c r="BF363" s="142">
        <f>IF(O363="snížená",K363,0)</f>
        <v>0</v>
      </c>
      <c r="BG363" s="142">
        <f>IF(O363="zákl. přenesená",K363,0)</f>
        <v>0</v>
      </c>
      <c r="BH363" s="142">
        <f>IF(O363="sníž. přenesená",K363,0)</f>
        <v>0</v>
      </c>
      <c r="BI363" s="142">
        <f>IF(O363="nulová",K363,0)</f>
        <v>0</v>
      </c>
      <c r="BJ363" s="17" t="s">
        <v>171</v>
      </c>
      <c r="BK363" s="142">
        <f>ROUND(P363*H363,2)</f>
        <v>0</v>
      </c>
      <c r="BL363" s="17" t="s">
        <v>313</v>
      </c>
      <c r="BM363" s="141" t="s">
        <v>561</v>
      </c>
    </row>
    <row r="364" spans="2:47" s="1" customFormat="1" ht="11.25">
      <c r="B364" s="32"/>
      <c r="D364" s="143" t="s">
        <v>173</v>
      </c>
      <c r="F364" s="144" t="s">
        <v>562</v>
      </c>
      <c r="I364" s="145"/>
      <c r="J364" s="145"/>
      <c r="M364" s="32"/>
      <c r="N364" s="146"/>
      <c r="X364" s="53"/>
      <c r="AT364" s="17" t="s">
        <v>173</v>
      </c>
      <c r="AU364" s="17" t="s">
        <v>171</v>
      </c>
    </row>
    <row r="365" spans="2:51" s="12" customFormat="1" ht="11.25">
      <c r="B365" s="150"/>
      <c r="D365" s="151" t="s">
        <v>217</v>
      </c>
      <c r="E365" s="152" t="s">
        <v>22</v>
      </c>
      <c r="F365" s="153" t="s">
        <v>563</v>
      </c>
      <c r="H365" s="152" t="s">
        <v>22</v>
      </c>
      <c r="I365" s="154"/>
      <c r="J365" s="154"/>
      <c r="M365" s="150"/>
      <c r="N365" s="155"/>
      <c r="X365" s="156"/>
      <c r="AT365" s="152" t="s">
        <v>217</v>
      </c>
      <c r="AU365" s="152" t="s">
        <v>171</v>
      </c>
      <c r="AV365" s="12" t="s">
        <v>85</v>
      </c>
      <c r="AW365" s="12" t="s">
        <v>5</v>
      </c>
      <c r="AX365" s="12" t="s">
        <v>78</v>
      </c>
      <c r="AY365" s="152" t="s">
        <v>163</v>
      </c>
    </row>
    <row r="366" spans="2:51" s="13" customFormat="1" ht="11.25">
      <c r="B366" s="157"/>
      <c r="D366" s="151" t="s">
        <v>217</v>
      </c>
      <c r="E366" s="158" t="s">
        <v>22</v>
      </c>
      <c r="F366" s="159" t="s">
        <v>325</v>
      </c>
      <c r="H366" s="160">
        <v>4.556</v>
      </c>
      <c r="I366" s="161"/>
      <c r="J366" s="161"/>
      <c r="M366" s="157"/>
      <c r="N366" s="162"/>
      <c r="X366" s="163"/>
      <c r="AT366" s="158" t="s">
        <v>217</v>
      </c>
      <c r="AU366" s="158" t="s">
        <v>171</v>
      </c>
      <c r="AV366" s="13" t="s">
        <v>171</v>
      </c>
      <c r="AW366" s="13" t="s">
        <v>5</v>
      </c>
      <c r="AX366" s="13" t="s">
        <v>78</v>
      </c>
      <c r="AY366" s="158" t="s">
        <v>163</v>
      </c>
    </row>
    <row r="367" spans="2:51" s="12" customFormat="1" ht="11.25">
      <c r="B367" s="150"/>
      <c r="D367" s="151" t="s">
        <v>217</v>
      </c>
      <c r="E367" s="152" t="s">
        <v>22</v>
      </c>
      <c r="F367" s="153" t="s">
        <v>564</v>
      </c>
      <c r="H367" s="152" t="s">
        <v>22</v>
      </c>
      <c r="I367" s="154"/>
      <c r="J367" s="154"/>
      <c r="M367" s="150"/>
      <c r="N367" s="155"/>
      <c r="X367" s="156"/>
      <c r="AT367" s="152" t="s">
        <v>217</v>
      </c>
      <c r="AU367" s="152" t="s">
        <v>171</v>
      </c>
      <c r="AV367" s="12" t="s">
        <v>85</v>
      </c>
      <c r="AW367" s="12" t="s">
        <v>5</v>
      </c>
      <c r="AX367" s="12" t="s">
        <v>78</v>
      </c>
      <c r="AY367" s="152" t="s">
        <v>163</v>
      </c>
    </row>
    <row r="368" spans="2:51" s="13" customFormat="1" ht="11.25">
      <c r="B368" s="157"/>
      <c r="D368" s="151" t="s">
        <v>217</v>
      </c>
      <c r="E368" s="158" t="s">
        <v>22</v>
      </c>
      <c r="F368" s="159" t="s">
        <v>524</v>
      </c>
      <c r="H368" s="160">
        <v>5.151</v>
      </c>
      <c r="I368" s="161"/>
      <c r="J368" s="161"/>
      <c r="M368" s="157"/>
      <c r="N368" s="162"/>
      <c r="X368" s="163"/>
      <c r="AT368" s="158" t="s">
        <v>217</v>
      </c>
      <c r="AU368" s="158" t="s">
        <v>171</v>
      </c>
      <c r="AV368" s="13" t="s">
        <v>171</v>
      </c>
      <c r="AW368" s="13" t="s">
        <v>5</v>
      </c>
      <c r="AX368" s="13" t="s">
        <v>78</v>
      </c>
      <c r="AY368" s="158" t="s">
        <v>163</v>
      </c>
    </row>
    <row r="369" spans="2:51" s="14" customFormat="1" ht="11.25">
      <c r="B369" s="164"/>
      <c r="D369" s="151" t="s">
        <v>217</v>
      </c>
      <c r="E369" s="165" t="s">
        <v>22</v>
      </c>
      <c r="F369" s="166" t="s">
        <v>220</v>
      </c>
      <c r="H369" s="167">
        <v>9.707</v>
      </c>
      <c r="I369" s="168"/>
      <c r="J369" s="168"/>
      <c r="M369" s="164"/>
      <c r="N369" s="169"/>
      <c r="X369" s="170"/>
      <c r="AT369" s="165" t="s">
        <v>217</v>
      </c>
      <c r="AU369" s="165" t="s">
        <v>171</v>
      </c>
      <c r="AV369" s="14" t="s">
        <v>189</v>
      </c>
      <c r="AW369" s="14" t="s">
        <v>5</v>
      </c>
      <c r="AX369" s="14" t="s">
        <v>85</v>
      </c>
      <c r="AY369" s="165" t="s">
        <v>163</v>
      </c>
    </row>
    <row r="370" spans="2:65" s="1" customFormat="1" ht="24.2" customHeight="1">
      <c r="B370" s="32"/>
      <c r="C370" s="129" t="s">
        <v>565</v>
      </c>
      <c r="D370" s="129" t="s">
        <v>166</v>
      </c>
      <c r="E370" s="130" t="s">
        <v>566</v>
      </c>
      <c r="F370" s="131" t="s">
        <v>567</v>
      </c>
      <c r="G370" s="132" t="s">
        <v>178</v>
      </c>
      <c r="H370" s="133">
        <v>6</v>
      </c>
      <c r="I370" s="134"/>
      <c r="J370" s="134"/>
      <c r="K370" s="135">
        <f>ROUND(P370*H370,2)</f>
        <v>0</v>
      </c>
      <c r="L370" s="131" t="s">
        <v>169</v>
      </c>
      <c r="M370" s="32"/>
      <c r="N370" s="136" t="s">
        <v>22</v>
      </c>
      <c r="O370" s="137" t="s">
        <v>48</v>
      </c>
      <c r="P370" s="138">
        <f>I370+J370</f>
        <v>0</v>
      </c>
      <c r="Q370" s="138">
        <f>ROUND(I370*H370,2)</f>
        <v>0</v>
      </c>
      <c r="R370" s="138">
        <f>ROUND(J370*H370,2)</f>
        <v>0</v>
      </c>
      <c r="T370" s="139">
        <f>S370*H370</f>
        <v>0</v>
      </c>
      <c r="U370" s="139">
        <v>0</v>
      </c>
      <c r="V370" s="139">
        <f>U370*H370</f>
        <v>0</v>
      </c>
      <c r="W370" s="139">
        <v>0.0094</v>
      </c>
      <c r="X370" s="140">
        <f>W370*H370</f>
        <v>0.056400000000000006</v>
      </c>
      <c r="AR370" s="141" t="s">
        <v>313</v>
      </c>
      <c r="AT370" s="141" t="s">
        <v>166</v>
      </c>
      <c r="AU370" s="141" t="s">
        <v>171</v>
      </c>
      <c r="AY370" s="17" t="s">
        <v>163</v>
      </c>
      <c r="BE370" s="142">
        <f>IF(O370="základní",K370,0)</f>
        <v>0</v>
      </c>
      <c r="BF370" s="142">
        <f>IF(O370="snížená",K370,0)</f>
        <v>0</v>
      </c>
      <c r="BG370" s="142">
        <f>IF(O370="zákl. přenesená",K370,0)</f>
        <v>0</v>
      </c>
      <c r="BH370" s="142">
        <f>IF(O370="sníž. přenesená",K370,0)</f>
        <v>0</v>
      </c>
      <c r="BI370" s="142">
        <f>IF(O370="nulová",K370,0)</f>
        <v>0</v>
      </c>
      <c r="BJ370" s="17" t="s">
        <v>171</v>
      </c>
      <c r="BK370" s="142">
        <f>ROUND(P370*H370,2)</f>
        <v>0</v>
      </c>
      <c r="BL370" s="17" t="s">
        <v>313</v>
      </c>
      <c r="BM370" s="141" t="s">
        <v>568</v>
      </c>
    </row>
    <row r="371" spans="2:47" s="1" customFormat="1" ht="11.25">
      <c r="B371" s="32"/>
      <c r="D371" s="143" t="s">
        <v>173</v>
      </c>
      <c r="F371" s="144" t="s">
        <v>569</v>
      </c>
      <c r="I371" s="145"/>
      <c r="J371" s="145"/>
      <c r="M371" s="32"/>
      <c r="N371" s="146"/>
      <c r="X371" s="53"/>
      <c r="AT371" s="17" t="s">
        <v>173</v>
      </c>
      <c r="AU371" s="17" t="s">
        <v>171</v>
      </c>
    </row>
    <row r="372" spans="2:51" s="12" customFormat="1" ht="11.25">
      <c r="B372" s="150"/>
      <c r="D372" s="151" t="s">
        <v>217</v>
      </c>
      <c r="E372" s="152" t="s">
        <v>22</v>
      </c>
      <c r="F372" s="153" t="s">
        <v>522</v>
      </c>
      <c r="H372" s="152" t="s">
        <v>22</v>
      </c>
      <c r="I372" s="154"/>
      <c r="J372" s="154"/>
      <c r="M372" s="150"/>
      <c r="N372" s="155"/>
      <c r="X372" s="156"/>
      <c r="AT372" s="152" t="s">
        <v>217</v>
      </c>
      <c r="AU372" s="152" t="s">
        <v>171</v>
      </c>
      <c r="AV372" s="12" t="s">
        <v>85</v>
      </c>
      <c r="AW372" s="12" t="s">
        <v>5</v>
      </c>
      <c r="AX372" s="12" t="s">
        <v>78</v>
      </c>
      <c r="AY372" s="152" t="s">
        <v>163</v>
      </c>
    </row>
    <row r="373" spans="2:51" s="13" customFormat="1" ht="11.25">
      <c r="B373" s="157"/>
      <c r="D373" s="151" t="s">
        <v>217</v>
      </c>
      <c r="E373" s="158" t="s">
        <v>22</v>
      </c>
      <c r="F373" s="159" t="s">
        <v>570</v>
      </c>
      <c r="H373" s="160">
        <v>6</v>
      </c>
      <c r="I373" s="161"/>
      <c r="J373" s="161"/>
      <c r="M373" s="157"/>
      <c r="N373" s="162"/>
      <c r="X373" s="163"/>
      <c r="AT373" s="158" t="s">
        <v>217</v>
      </c>
      <c r="AU373" s="158" t="s">
        <v>171</v>
      </c>
      <c r="AV373" s="13" t="s">
        <v>171</v>
      </c>
      <c r="AW373" s="13" t="s">
        <v>5</v>
      </c>
      <c r="AX373" s="13" t="s">
        <v>78</v>
      </c>
      <c r="AY373" s="158" t="s">
        <v>163</v>
      </c>
    </row>
    <row r="374" spans="2:51" s="14" customFormat="1" ht="11.25">
      <c r="B374" s="164"/>
      <c r="D374" s="151" t="s">
        <v>217</v>
      </c>
      <c r="E374" s="165" t="s">
        <v>22</v>
      </c>
      <c r="F374" s="166" t="s">
        <v>220</v>
      </c>
      <c r="H374" s="167">
        <v>6</v>
      </c>
      <c r="I374" s="168"/>
      <c r="J374" s="168"/>
      <c r="M374" s="164"/>
      <c r="N374" s="169"/>
      <c r="X374" s="170"/>
      <c r="AT374" s="165" t="s">
        <v>217</v>
      </c>
      <c r="AU374" s="165" t="s">
        <v>171</v>
      </c>
      <c r="AV374" s="14" t="s">
        <v>189</v>
      </c>
      <c r="AW374" s="14" t="s">
        <v>5</v>
      </c>
      <c r="AX374" s="14" t="s">
        <v>85</v>
      </c>
      <c r="AY374" s="165" t="s">
        <v>163</v>
      </c>
    </row>
    <row r="375" spans="2:65" s="1" customFormat="1" ht="24.2" customHeight="1">
      <c r="B375" s="32"/>
      <c r="C375" s="129" t="s">
        <v>571</v>
      </c>
      <c r="D375" s="129" t="s">
        <v>166</v>
      </c>
      <c r="E375" s="130" t="s">
        <v>572</v>
      </c>
      <c r="F375" s="131" t="s">
        <v>573</v>
      </c>
      <c r="G375" s="132" t="s">
        <v>229</v>
      </c>
      <c r="H375" s="133">
        <v>15.108</v>
      </c>
      <c r="I375" s="134"/>
      <c r="J375" s="134"/>
      <c r="K375" s="135">
        <f>ROUND(P375*H375,2)</f>
        <v>0</v>
      </c>
      <c r="L375" s="131" t="s">
        <v>169</v>
      </c>
      <c r="M375" s="32"/>
      <c r="N375" s="136" t="s">
        <v>22</v>
      </c>
      <c r="O375" s="137" t="s">
        <v>48</v>
      </c>
      <c r="P375" s="138">
        <f>I375+J375</f>
        <v>0</v>
      </c>
      <c r="Q375" s="138">
        <f>ROUND(I375*H375,2)</f>
        <v>0</v>
      </c>
      <c r="R375" s="138">
        <f>ROUND(J375*H375,2)</f>
        <v>0</v>
      </c>
      <c r="T375" s="139">
        <f>S375*H375</f>
        <v>0</v>
      </c>
      <c r="U375" s="139">
        <v>0</v>
      </c>
      <c r="V375" s="139">
        <f>U375*H375</f>
        <v>0</v>
      </c>
      <c r="W375" s="139">
        <v>0.00394</v>
      </c>
      <c r="X375" s="140">
        <f>W375*H375</f>
        <v>0.05952552</v>
      </c>
      <c r="AR375" s="141" t="s">
        <v>313</v>
      </c>
      <c r="AT375" s="141" t="s">
        <v>166</v>
      </c>
      <c r="AU375" s="141" t="s">
        <v>171</v>
      </c>
      <c r="AY375" s="17" t="s">
        <v>163</v>
      </c>
      <c r="BE375" s="142">
        <f>IF(O375="základní",K375,0)</f>
        <v>0</v>
      </c>
      <c r="BF375" s="142">
        <f>IF(O375="snížená",K375,0)</f>
        <v>0</v>
      </c>
      <c r="BG375" s="142">
        <f>IF(O375="zákl. přenesená",K375,0)</f>
        <v>0</v>
      </c>
      <c r="BH375" s="142">
        <f>IF(O375="sníž. přenesená",K375,0)</f>
        <v>0</v>
      </c>
      <c r="BI375" s="142">
        <f>IF(O375="nulová",K375,0)</f>
        <v>0</v>
      </c>
      <c r="BJ375" s="17" t="s">
        <v>171</v>
      </c>
      <c r="BK375" s="142">
        <f>ROUND(P375*H375,2)</f>
        <v>0</v>
      </c>
      <c r="BL375" s="17" t="s">
        <v>313</v>
      </c>
      <c r="BM375" s="141" t="s">
        <v>574</v>
      </c>
    </row>
    <row r="376" spans="2:47" s="1" customFormat="1" ht="11.25">
      <c r="B376" s="32"/>
      <c r="D376" s="143" t="s">
        <v>173</v>
      </c>
      <c r="F376" s="144" t="s">
        <v>575</v>
      </c>
      <c r="I376" s="145"/>
      <c r="J376" s="145"/>
      <c r="M376" s="32"/>
      <c r="N376" s="146"/>
      <c r="X376" s="53"/>
      <c r="AT376" s="17" t="s">
        <v>173</v>
      </c>
      <c r="AU376" s="17" t="s">
        <v>171</v>
      </c>
    </row>
    <row r="377" spans="2:51" s="12" customFormat="1" ht="11.25">
      <c r="B377" s="150"/>
      <c r="D377" s="151" t="s">
        <v>217</v>
      </c>
      <c r="E377" s="152" t="s">
        <v>22</v>
      </c>
      <c r="F377" s="153" t="s">
        <v>576</v>
      </c>
      <c r="H377" s="152" t="s">
        <v>22</v>
      </c>
      <c r="I377" s="154"/>
      <c r="J377" s="154"/>
      <c r="M377" s="150"/>
      <c r="N377" s="155"/>
      <c r="X377" s="156"/>
      <c r="AT377" s="152" t="s">
        <v>217</v>
      </c>
      <c r="AU377" s="152" t="s">
        <v>171</v>
      </c>
      <c r="AV377" s="12" t="s">
        <v>85</v>
      </c>
      <c r="AW377" s="12" t="s">
        <v>5</v>
      </c>
      <c r="AX377" s="12" t="s">
        <v>78</v>
      </c>
      <c r="AY377" s="152" t="s">
        <v>163</v>
      </c>
    </row>
    <row r="378" spans="2:51" s="13" customFormat="1" ht="11.25">
      <c r="B378" s="157"/>
      <c r="D378" s="151" t="s">
        <v>217</v>
      </c>
      <c r="E378" s="158" t="s">
        <v>22</v>
      </c>
      <c r="F378" s="159" t="s">
        <v>577</v>
      </c>
      <c r="H378" s="160">
        <v>5.614</v>
      </c>
      <c r="I378" s="161"/>
      <c r="J378" s="161"/>
      <c r="M378" s="157"/>
      <c r="N378" s="162"/>
      <c r="X378" s="163"/>
      <c r="AT378" s="158" t="s">
        <v>217</v>
      </c>
      <c r="AU378" s="158" t="s">
        <v>171</v>
      </c>
      <c r="AV378" s="13" t="s">
        <v>171</v>
      </c>
      <c r="AW378" s="13" t="s">
        <v>5</v>
      </c>
      <c r="AX378" s="13" t="s">
        <v>78</v>
      </c>
      <c r="AY378" s="158" t="s">
        <v>163</v>
      </c>
    </row>
    <row r="379" spans="2:51" s="12" customFormat="1" ht="11.25">
      <c r="B379" s="150"/>
      <c r="D379" s="151" t="s">
        <v>217</v>
      </c>
      <c r="E379" s="152" t="s">
        <v>22</v>
      </c>
      <c r="F379" s="153" t="s">
        <v>578</v>
      </c>
      <c r="H379" s="152" t="s">
        <v>22</v>
      </c>
      <c r="I379" s="154"/>
      <c r="J379" s="154"/>
      <c r="M379" s="150"/>
      <c r="N379" s="155"/>
      <c r="X379" s="156"/>
      <c r="AT379" s="152" t="s">
        <v>217</v>
      </c>
      <c r="AU379" s="152" t="s">
        <v>171</v>
      </c>
      <c r="AV379" s="12" t="s">
        <v>85</v>
      </c>
      <c r="AW379" s="12" t="s">
        <v>5</v>
      </c>
      <c r="AX379" s="12" t="s">
        <v>78</v>
      </c>
      <c r="AY379" s="152" t="s">
        <v>163</v>
      </c>
    </row>
    <row r="380" spans="2:51" s="13" customFormat="1" ht="11.25">
      <c r="B380" s="157"/>
      <c r="D380" s="151" t="s">
        <v>217</v>
      </c>
      <c r="E380" s="158" t="s">
        <v>22</v>
      </c>
      <c r="F380" s="159" t="s">
        <v>577</v>
      </c>
      <c r="H380" s="160">
        <v>5.614</v>
      </c>
      <c r="I380" s="161"/>
      <c r="J380" s="161"/>
      <c r="M380" s="157"/>
      <c r="N380" s="162"/>
      <c r="X380" s="163"/>
      <c r="AT380" s="158" t="s">
        <v>217</v>
      </c>
      <c r="AU380" s="158" t="s">
        <v>171</v>
      </c>
      <c r="AV380" s="13" t="s">
        <v>171</v>
      </c>
      <c r="AW380" s="13" t="s">
        <v>5</v>
      </c>
      <c r="AX380" s="13" t="s">
        <v>78</v>
      </c>
      <c r="AY380" s="158" t="s">
        <v>163</v>
      </c>
    </row>
    <row r="381" spans="2:51" s="12" customFormat="1" ht="11.25">
      <c r="B381" s="150"/>
      <c r="D381" s="151" t="s">
        <v>217</v>
      </c>
      <c r="E381" s="152" t="s">
        <v>22</v>
      </c>
      <c r="F381" s="153" t="s">
        <v>564</v>
      </c>
      <c r="H381" s="152" t="s">
        <v>22</v>
      </c>
      <c r="I381" s="154"/>
      <c r="J381" s="154"/>
      <c r="M381" s="150"/>
      <c r="N381" s="155"/>
      <c r="X381" s="156"/>
      <c r="AT381" s="152" t="s">
        <v>217</v>
      </c>
      <c r="AU381" s="152" t="s">
        <v>171</v>
      </c>
      <c r="AV381" s="12" t="s">
        <v>85</v>
      </c>
      <c r="AW381" s="12" t="s">
        <v>5</v>
      </c>
      <c r="AX381" s="12" t="s">
        <v>78</v>
      </c>
      <c r="AY381" s="152" t="s">
        <v>163</v>
      </c>
    </row>
    <row r="382" spans="2:51" s="13" customFormat="1" ht="11.25">
      <c r="B382" s="157"/>
      <c r="D382" s="151" t="s">
        <v>217</v>
      </c>
      <c r="E382" s="158" t="s">
        <v>22</v>
      </c>
      <c r="F382" s="159" t="s">
        <v>579</v>
      </c>
      <c r="H382" s="160">
        <v>3.88</v>
      </c>
      <c r="I382" s="161"/>
      <c r="J382" s="161"/>
      <c r="M382" s="157"/>
      <c r="N382" s="162"/>
      <c r="X382" s="163"/>
      <c r="AT382" s="158" t="s">
        <v>217</v>
      </c>
      <c r="AU382" s="158" t="s">
        <v>171</v>
      </c>
      <c r="AV382" s="13" t="s">
        <v>171</v>
      </c>
      <c r="AW382" s="13" t="s">
        <v>5</v>
      </c>
      <c r="AX382" s="13" t="s">
        <v>78</v>
      </c>
      <c r="AY382" s="158" t="s">
        <v>163</v>
      </c>
    </row>
    <row r="383" spans="2:51" s="14" customFormat="1" ht="11.25">
      <c r="B383" s="164"/>
      <c r="D383" s="151" t="s">
        <v>217</v>
      </c>
      <c r="E383" s="165" t="s">
        <v>22</v>
      </c>
      <c r="F383" s="166" t="s">
        <v>220</v>
      </c>
      <c r="H383" s="167">
        <v>15.108</v>
      </c>
      <c r="I383" s="168"/>
      <c r="J383" s="168"/>
      <c r="M383" s="164"/>
      <c r="N383" s="169"/>
      <c r="X383" s="170"/>
      <c r="AT383" s="165" t="s">
        <v>217</v>
      </c>
      <c r="AU383" s="165" t="s">
        <v>171</v>
      </c>
      <c r="AV383" s="14" t="s">
        <v>189</v>
      </c>
      <c r="AW383" s="14" t="s">
        <v>5</v>
      </c>
      <c r="AX383" s="14" t="s">
        <v>85</v>
      </c>
      <c r="AY383" s="165" t="s">
        <v>163</v>
      </c>
    </row>
    <row r="384" spans="2:63" s="11" customFormat="1" ht="22.9" customHeight="1">
      <c r="B384" s="116"/>
      <c r="D384" s="117" t="s">
        <v>77</v>
      </c>
      <c r="E384" s="127" t="s">
        <v>580</v>
      </c>
      <c r="F384" s="127" t="s">
        <v>581</v>
      </c>
      <c r="I384" s="119"/>
      <c r="J384" s="119"/>
      <c r="K384" s="128">
        <f>BK384</f>
        <v>0</v>
      </c>
      <c r="M384" s="116"/>
      <c r="N384" s="121"/>
      <c r="Q384" s="122">
        <f>SUM(Q385:Q403)</f>
        <v>0</v>
      </c>
      <c r="R384" s="122">
        <f>SUM(R385:R403)</f>
        <v>0</v>
      </c>
      <c r="T384" s="123">
        <f>SUM(T385:T403)</f>
        <v>0</v>
      </c>
      <c r="V384" s="123">
        <f>SUM(V385:V403)</f>
        <v>0</v>
      </c>
      <c r="X384" s="124">
        <f>SUM(X385:X403)</f>
        <v>0.6805176800000001</v>
      </c>
      <c r="AR384" s="117" t="s">
        <v>171</v>
      </c>
      <c r="AT384" s="125" t="s">
        <v>77</v>
      </c>
      <c r="AU384" s="125" t="s">
        <v>85</v>
      </c>
      <c r="AY384" s="117" t="s">
        <v>163</v>
      </c>
      <c r="BK384" s="126">
        <f>SUM(BK385:BK403)</f>
        <v>0</v>
      </c>
    </row>
    <row r="385" spans="2:65" s="1" customFormat="1" ht="24.2" customHeight="1">
      <c r="B385" s="32"/>
      <c r="C385" s="129" t="s">
        <v>582</v>
      </c>
      <c r="D385" s="129" t="s">
        <v>166</v>
      </c>
      <c r="E385" s="130" t="s">
        <v>583</v>
      </c>
      <c r="F385" s="131" t="s">
        <v>584</v>
      </c>
      <c r="G385" s="132" t="s">
        <v>214</v>
      </c>
      <c r="H385" s="133">
        <v>13.632</v>
      </c>
      <c r="I385" s="134"/>
      <c r="J385" s="134"/>
      <c r="K385" s="135">
        <f>ROUND(P385*H385,2)</f>
        <v>0</v>
      </c>
      <c r="L385" s="131" t="s">
        <v>169</v>
      </c>
      <c r="M385" s="32"/>
      <c r="N385" s="136" t="s">
        <v>22</v>
      </c>
      <c r="O385" s="137" t="s">
        <v>48</v>
      </c>
      <c r="P385" s="138">
        <f>I385+J385</f>
        <v>0</v>
      </c>
      <c r="Q385" s="138">
        <f>ROUND(I385*H385,2)</f>
        <v>0</v>
      </c>
      <c r="R385" s="138">
        <f>ROUND(J385*H385,2)</f>
        <v>0</v>
      </c>
      <c r="T385" s="139">
        <f>S385*H385</f>
        <v>0</v>
      </c>
      <c r="U385" s="139">
        <v>0</v>
      </c>
      <c r="V385" s="139">
        <f>U385*H385</f>
        <v>0</v>
      </c>
      <c r="W385" s="139">
        <v>0.04508</v>
      </c>
      <c r="X385" s="140">
        <f>W385*H385</f>
        <v>0.6145305600000001</v>
      </c>
      <c r="AR385" s="141" t="s">
        <v>313</v>
      </c>
      <c r="AT385" s="141" t="s">
        <v>166</v>
      </c>
      <c r="AU385" s="141" t="s">
        <v>171</v>
      </c>
      <c r="AY385" s="17" t="s">
        <v>163</v>
      </c>
      <c r="BE385" s="142">
        <f>IF(O385="základní",K385,0)</f>
        <v>0</v>
      </c>
      <c r="BF385" s="142">
        <f>IF(O385="snížená",K385,0)</f>
        <v>0</v>
      </c>
      <c r="BG385" s="142">
        <f>IF(O385="zákl. přenesená",K385,0)</f>
        <v>0</v>
      </c>
      <c r="BH385" s="142">
        <f>IF(O385="sníž. přenesená",K385,0)</f>
        <v>0</v>
      </c>
      <c r="BI385" s="142">
        <f>IF(O385="nulová",K385,0)</f>
        <v>0</v>
      </c>
      <c r="BJ385" s="17" t="s">
        <v>171</v>
      </c>
      <c r="BK385" s="142">
        <f>ROUND(P385*H385,2)</f>
        <v>0</v>
      </c>
      <c r="BL385" s="17" t="s">
        <v>313</v>
      </c>
      <c r="BM385" s="141" t="s">
        <v>585</v>
      </c>
    </row>
    <row r="386" spans="2:47" s="1" customFormat="1" ht="11.25">
      <c r="B386" s="32"/>
      <c r="D386" s="143" t="s">
        <v>173</v>
      </c>
      <c r="F386" s="144" t="s">
        <v>586</v>
      </c>
      <c r="I386" s="145"/>
      <c r="J386" s="145"/>
      <c r="M386" s="32"/>
      <c r="N386" s="146"/>
      <c r="X386" s="53"/>
      <c r="AT386" s="17" t="s">
        <v>173</v>
      </c>
      <c r="AU386" s="17" t="s">
        <v>171</v>
      </c>
    </row>
    <row r="387" spans="2:51" s="12" customFormat="1" ht="11.25">
      <c r="B387" s="150"/>
      <c r="D387" s="151" t="s">
        <v>217</v>
      </c>
      <c r="E387" s="152" t="s">
        <v>22</v>
      </c>
      <c r="F387" s="153" t="s">
        <v>587</v>
      </c>
      <c r="H387" s="152" t="s">
        <v>22</v>
      </c>
      <c r="I387" s="154"/>
      <c r="J387" s="154"/>
      <c r="M387" s="150"/>
      <c r="N387" s="155"/>
      <c r="X387" s="156"/>
      <c r="AT387" s="152" t="s">
        <v>217</v>
      </c>
      <c r="AU387" s="152" t="s">
        <v>171</v>
      </c>
      <c r="AV387" s="12" t="s">
        <v>85</v>
      </c>
      <c r="AW387" s="12" t="s">
        <v>5</v>
      </c>
      <c r="AX387" s="12" t="s">
        <v>78</v>
      </c>
      <c r="AY387" s="152" t="s">
        <v>163</v>
      </c>
    </row>
    <row r="388" spans="2:51" s="13" customFormat="1" ht="11.25">
      <c r="B388" s="157"/>
      <c r="D388" s="151" t="s">
        <v>217</v>
      </c>
      <c r="E388" s="158" t="s">
        <v>22</v>
      </c>
      <c r="F388" s="159" t="s">
        <v>588</v>
      </c>
      <c r="H388" s="160">
        <v>13.632</v>
      </c>
      <c r="I388" s="161"/>
      <c r="J388" s="161"/>
      <c r="M388" s="157"/>
      <c r="N388" s="162"/>
      <c r="X388" s="163"/>
      <c r="AT388" s="158" t="s">
        <v>217</v>
      </c>
      <c r="AU388" s="158" t="s">
        <v>171</v>
      </c>
      <c r="AV388" s="13" t="s">
        <v>171</v>
      </c>
      <c r="AW388" s="13" t="s">
        <v>5</v>
      </c>
      <c r="AX388" s="13" t="s">
        <v>78</v>
      </c>
      <c r="AY388" s="158" t="s">
        <v>163</v>
      </c>
    </row>
    <row r="389" spans="2:51" s="14" customFormat="1" ht="11.25">
      <c r="B389" s="164"/>
      <c r="D389" s="151" t="s">
        <v>217</v>
      </c>
      <c r="E389" s="165" t="s">
        <v>22</v>
      </c>
      <c r="F389" s="166" t="s">
        <v>220</v>
      </c>
      <c r="H389" s="167">
        <v>13.632</v>
      </c>
      <c r="I389" s="168"/>
      <c r="J389" s="168"/>
      <c r="M389" s="164"/>
      <c r="N389" s="169"/>
      <c r="X389" s="170"/>
      <c r="AT389" s="165" t="s">
        <v>217</v>
      </c>
      <c r="AU389" s="165" t="s">
        <v>171</v>
      </c>
      <c r="AV389" s="14" t="s">
        <v>189</v>
      </c>
      <c r="AW389" s="14" t="s">
        <v>5</v>
      </c>
      <c r="AX389" s="14" t="s">
        <v>85</v>
      </c>
      <c r="AY389" s="165" t="s">
        <v>163</v>
      </c>
    </row>
    <row r="390" spans="2:65" s="1" customFormat="1" ht="24.2" customHeight="1">
      <c r="B390" s="32"/>
      <c r="C390" s="129" t="s">
        <v>589</v>
      </c>
      <c r="D390" s="129" t="s">
        <v>166</v>
      </c>
      <c r="E390" s="130" t="s">
        <v>590</v>
      </c>
      <c r="F390" s="131" t="s">
        <v>591</v>
      </c>
      <c r="G390" s="132" t="s">
        <v>229</v>
      </c>
      <c r="H390" s="133">
        <v>2.278</v>
      </c>
      <c r="I390" s="134"/>
      <c r="J390" s="134"/>
      <c r="K390" s="135">
        <f>ROUND(P390*H390,2)</f>
        <v>0</v>
      </c>
      <c r="L390" s="131" t="s">
        <v>169</v>
      </c>
      <c r="M390" s="32"/>
      <c r="N390" s="136" t="s">
        <v>22</v>
      </c>
      <c r="O390" s="137" t="s">
        <v>48</v>
      </c>
      <c r="P390" s="138">
        <f>I390+J390</f>
        <v>0</v>
      </c>
      <c r="Q390" s="138">
        <f>ROUND(I390*H390,2)</f>
        <v>0</v>
      </c>
      <c r="R390" s="138">
        <f>ROUND(J390*H390,2)</f>
        <v>0</v>
      </c>
      <c r="T390" s="139">
        <f>S390*H390</f>
        <v>0</v>
      </c>
      <c r="U390" s="139">
        <v>0</v>
      </c>
      <c r="V390" s="139">
        <f>U390*H390</f>
        <v>0</v>
      </c>
      <c r="W390" s="139">
        <v>0.01392</v>
      </c>
      <c r="X390" s="140">
        <f>W390*H390</f>
        <v>0.031709760000000003</v>
      </c>
      <c r="AR390" s="141" t="s">
        <v>313</v>
      </c>
      <c r="AT390" s="141" t="s">
        <v>166</v>
      </c>
      <c r="AU390" s="141" t="s">
        <v>171</v>
      </c>
      <c r="AY390" s="17" t="s">
        <v>163</v>
      </c>
      <c r="BE390" s="142">
        <f>IF(O390="základní",K390,0)</f>
        <v>0</v>
      </c>
      <c r="BF390" s="142">
        <f>IF(O390="snížená",K390,0)</f>
        <v>0</v>
      </c>
      <c r="BG390" s="142">
        <f>IF(O390="zákl. přenesená",K390,0)</f>
        <v>0</v>
      </c>
      <c r="BH390" s="142">
        <f>IF(O390="sníž. přenesená",K390,0)</f>
        <v>0</v>
      </c>
      <c r="BI390" s="142">
        <f>IF(O390="nulová",K390,0)</f>
        <v>0</v>
      </c>
      <c r="BJ390" s="17" t="s">
        <v>171</v>
      </c>
      <c r="BK390" s="142">
        <f>ROUND(P390*H390,2)</f>
        <v>0</v>
      </c>
      <c r="BL390" s="17" t="s">
        <v>313</v>
      </c>
      <c r="BM390" s="141" t="s">
        <v>592</v>
      </c>
    </row>
    <row r="391" spans="2:47" s="1" customFormat="1" ht="11.25">
      <c r="B391" s="32"/>
      <c r="D391" s="143" t="s">
        <v>173</v>
      </c>
      <c r="F391" s="144" t="s">
        <v>593</v>
      </c>
      <c r="I391" s="145"/>
      <c r="J391" s="145"/>
      <c r="M391" s="32"/>
      <c r="N391" s="146"/>
      <c r="X391" s="53"/>
      <c r="AT391" s="17" t="s">
        <v>173</v>
      </c>
      <c r="AU391" s="17" t="s">
        <v>171</v>
      </c>
    </row>
    <row r="392" spans="2:51" s="12" customFormat="1" ht="11.25">
      <c r="B392" s="150"/>
      <c r="D392" s="151" t="s">
        <v>217</v>
      </c>
      <c r="E392" s="152" t="s">
        <v>22</v>
      </c>
      <c r="F392" s="153" t="s">
        <v>594</v>
      </c>
      <c r="H392" s="152" t="s">
        <v>22</v>
      </c>
      <c r="I392" s="154"/>
      <c r="J392" s="154"/>
      <c r="M392" s="150"/>
      <c r="N392" s="155"/>
      <c r="X392" s="156"/>
      <c r="AT392" s="152" t="s">
        <v>217</v>
      </c>
      <c r="AU392" s="152" t="s">
        <v>171</v>
      </c>
      <c r="AV392" s="12" t="s">
        <v>85</v>
      </c>
      <c r="AW392" s="12" t="s">
        <v>5</v>
      </c>
      <c r="AX392" s="12" t="s">
        <v>78</v>
      </c>
      <c r="AY392" s="152" t="s">
        <v>163</v>
      </c>
    </row>
    <row r="393" spans="2:51" s="13" customFormat="1" ht="11.25">
      <c r="B393" s="157"/>
      <c r="D393" s="151" t="s">
        <v>217</v>
      </c>
      <c r="E393" s="158" t="s">
        <v>22</v>
      </c>
      <c r="F393" s="159" t="s">
        <v>595</v>
      </c>
      <c r="H393" s="160">
        <v>2.278</v>
      </c>
      <c r="I393" s="161"/>
      <c r="J393" s="161"/>
      <c r="M393" s="157"/>
      <c r="N393" s="162"/>
      <c r="X393" s="163"/>
      <c r="AT393" s="158" t="s">
        <v>217</v>
      </c>
      <c r="AU393" s="158" t="s">
        <v>171</v>
      </c>
      <c r="AV393" s="13" t="s">
        <v>171</v>
      </c>
      <c r="AW393" s="13" t="s">
        <v>5</v>
      </c>
      <c r="AX393" s="13" t="s">
        <v>78</v>
      </c>
      <c r="AY393" s="158" t="s">
        <v>163</v>
      </c>
    </row>
    <row r="394" spans="2:51" s="14" customFormat="1" ht="11.25">
      <c r="B394" s="164"/>
      <c r="D394" s="151" t="s">
        <v>217</v>
      </c>
      <c r="E394" s="165" t="s">
        <v>22</v>
      </c>
      <c r="F394" s="166" t="s">
        <v>220</v>
      </c>
      <c r="H394" s="167">
        <v>2.278</v>
      </c>
      <c r="I394" s="168"/>
      <c r="J394" s="168"/>
      <c r="M394" s="164"/>
      <c r="N394" s="169"/>
      <c r="X394" s="170"/>
      <c r="AT394" s="165" t="s">
        <v>217</v>
      </c>
      <c r="AU394" s="165" t="s">
        <v>171</v>
      </c>
      <c r="AV394" s="14" t="s">
        <v>189</v>
      </c>
      <c r="AW394" s="14" t="s">
        <v>5</v>
      </c>
      <c r="AX394" s="14" t="s">
        <v>85</v>
      </c>
      <c r="AY394" s="165" t="s">
        <v>163</v>
      </c>
    </row>
    <row r="395" spans="2:65" s="1" customFormat="1" ht="24.2" customHeight="1">
      <c r="B395" s="32"/>
      <c r="C395" s="129" t="s">
        <v>596</v>
      </c>
      <c r="D395" s="129" t="s">
        <v>166</v>
      </c>
      <c r="E395" s="130" t="s">
        <v>597</v>
      </c>
      <c r="F395" s="131" t="s">
        <v>598</v>
      </c>
      <c r="G395" s="132" t="s">
        <v>214</v>
      </c>
      <c r="H395" s="133">
        <v>12.22</v>
      </c>
      <c r="I395" s="134"/>
      <c r="J395" s="134"/>
      <c r="K395" s="135">
        <f>ROUND(P395*H395,2)</f>
        <v>0</v>
      </c>
      <c r="L395" s="131" t="s">
        <v>169</v>
      </c>
      <c r="M395" s="32"/>
      <c r="N395" s="136" t="s">
        <v>22</v>
      </c>
      <c r="O395" s="137" t="s">
        <v>48</v>
      </c>
      <c r="P395" s="138">
        <f>I395+J395</f>
        <v>0</v>
      </c>
      <c r="Q395" s="138">
        <f>ROUND(I395*H395,2)</f>
        <v>0</v>
      </c>
      <c r="R395" s="138">
        <f>ROUND(J395*H395,2)</f>
        <v>0</v>
      </c>
      <c r="T395" s="139">
        <f>S395*H395</f>
        <v>0</v>
      </c>
      <c r="U395" s="139">
        <v>0</v>
      </c>
      <c r="V395" s="139">
        <f>U395*H395</f>
        <v>0</v>
      </c>
      <c r="W395" s="139">
        <v>0.00266</v>
      </c>
      <c r="X395" s="140">
        <f>W395*H395</f>
        <v>0.032505200000000005</v>
      </c>
      <c r="AR395" s="141" t="s">
        <v>313</v>
      </c>
      <c r="AT395" s="141" t="s">
        <v>166</v>
      </c>
      <c r="AU395" s="141" t="s">
        <v>171</v>
      </c>
      <c r="AY395" s="17" t="s">
        <v>163</v>
      </c>
      <c r="BE395" s="142">
        <f>IF(O395="základní",K395,0)</f>
        <v>0</v>
      </c>
      <c r="BF395" s="142">
        <f>IF(O395="snížená",K395,0)</f>
        <v>0</v>
      </c>
      <c r="BG395" s="142">
        <f>IF(O395="zákl. přenesená",K395,0)</f>
        <v>0</v>
      </c>
      <c r="BH395" s="142">
        <f>IF(O395="sníž. přenesená",K395,0)</f>
        <v>0</v>
      </c>
      <c r="BI395" s="142">
        <f>IF(O395="nulová",K395,0)</f>
        <v>0</v>
      </c>
      <c r="BJ395" s="17" t="s">
        <v>171</v>
      </c>
      <c r="BK395" s="142">
        <f>ROUND(P395*H395,2)</f>
        <v>0</v>
      </c>
      <c r="BL395" s="17" t="s">
        <v>313</v>
      </c>
      <c r="BM395" s="141" t="s">
        <v>599</v>
      </c>
    </row>
    <row r="396" spans="2:47" s="1" customFormat="1" ht="11.25">
      <c r="B396" s="32"/>
      <c r="D396" s="143" t="s">
        <v>173</v>
      </c>
      <c r="F396" s="144" t="s">
        <v>600</v>
      </c>
      <c r="I396" s="145"/>
      <c r="J396" s="145"/>
      <c r="M396" s="32"/>
      <c r="N396" s="146"/>
      <c r="X396" s="53"/>
      <c r="AT396" s="17" t="s">
        <v>173</v>
      </c>
      <c r="AU396" s="17" t="s">
        <v>171</v>
      </c>
    </row>
    <row r="397" spans="2:51" s="13" customFormat="1" ht="11.25">
      <c r="B397" s="157"/>
      <c r="D397" s="151" t="s">
        <v>217</v>
      </c>
      <c r="E397" s="158" t="s">
        <v>22</v>
      </c>
      <c r="F397" s="159" t="s">
        <v>601</v>
      </c>
      <c r="H397" s="160">
        <v>12.22</v>
      </c>
      <c r="I397" s="161"/>
      <c r="J397" s="161"/>
      <c r="M397" s="157"/>
      <c r="N397" s="162"/>
      <c r="X397" s="163"/>
      <c r="AT397" s="158" t="s">
        <v>217</v>
      </c>
      <c r="AU397" s="158" t="s">
        <v>171</v>
      </c>
      <c r="AV397" s="13" t="s">
        <v>171</v>
      </c>
      <c r="AW397" s="13" t="s">
        <v>5</v>
      </c>
      <c r="AX397" s="13" t="s">
        <v>78</v>
      </c>
      <c r="AY397" s="158" t="s">
        <v>163</v>
      </c>
    </row>
    <row r="398" spans="2:51" s="14" customFormat="1" ht="11.25">
      <c r="B398" s="164"/>
      <c r="D398" s="151" t="s">
        <v>217</v>
      </c>
      <c r="E398" s="165" t="s">
        <v>22</v>
      </c>
      <c r="F398" s="166" t="s">
        <v>220</v>
      </c>
      <c r="H398" s="167">
        <v>12.22</v>
      </c>
      <c r="I398" s="168"/>
      <c r="J398" s="168"/>
      <c r="M398" s="164"/>
      <c r="N398" s="169"/>
      <c r="X398" s="170"/>
      <c r="AT398" s="165" t="s">
        <v>217</v>
      </c>
      <c r="AU398" s="165" t="s">
        <v>171</v>
      </c>
      <c r="AV398" s="14" t="s">
        <v>189</v>
      </c>
      <c r="AW398" s="14" t="s">
        <v>5</v>
      </c>
      <c r="AX398" s="14" t="s">
        <v>85</v>
      </c>
      <c r="AY398" s="165" t="s">
        <v>163</v>
      </c>
    </row>
    <row r="399" spans="2:65" s="1" customFormat="1" ht="24.2" customHeight="1">
      <c r="B399" s="32"/>
      <c r="C399" s="129" t="s">
        <v>602</v>
      </c>
      <c r="D399" s="129" t="s">
        <v>166</v>
      </c>
      <c r="E399" s="130" t="s">
        <v>603</v>
      </c>
      <c r="F399" s="131" t="s">
        <v>604</v>
      </c>
      <c r="G399" s="132" t="s">
        <v>214</v>
      </c>
      <c r="H399" s="133">
        <v>13.632</v>
      </c>
      <c r="I399" s="134"/>
      <c r="J399" s="134"/>
      <c r="K399" s="135">
        <f>ROUND(P399*H399,2)</f>
        <v>0</v>
      </c>
      <c r="L399" s="131" t="s">
        <v>169</v>
      </c>
      <c r="M399" s="32"/>
      <c r="N399" s="136" t="s">
        <v>22</v>
      </c>
      <c r="O399" s="137" t="s">
        <v>48</v>
      </c>
      <c r="P399" s="138">
        <f>I399+J399</f>
        <v>0</v>
      </c>
      <c r="Q399" s="138">
        <f>ROUND(I399*H399,2)</f>
        <v>0</v>
      </c>
      <c r="R399" s="138">
        <f>ROUND(J399*H399,2)</f>
        <v>0</v>
      </c>
      <c r="T399" s="139">
        <f>S399*H399</f>
        <v>0</v>
      </c>
      <c r="U399" s="139">
        <v>0</v>
      </c>
      <c r="V399" s="139">
        <f>U399*H399</f>
        <v>0</v>
      </c>
      <c r="W399" s="139">
        <v>0.00013</v>
      </c>
      <c r="X399" s="140">
        <f>W399*H399</f>
        <v>0.0017721599999999998</v>
      </c>
      <c r="AR399" s="141" t="s">
        <v>313</v>
      </c>
      <c r="AT399" s="141" t="s">
        <v>166</v>
      </c>
      <c r="AU399" s="141" t="s">
        <v>171</v>
      </c>
      <c r="AY399" s="17" t="s">
        <v>163</v>
      </c>
      <c r="BE399" s="142">
        <f>IF(O399="základní",K399,0)</f>
        <v>0</v>
      </c>
      <c r="BF399" s="142">
        <f>IF(O399="snížená",K399,0)</f>
        <v>0</v>
      </c>
      <c r="BG399" s="142">
        <f>IF(O399="zákl. přenesená",K399,0)</f>
        <v>0</v>
      </c>
      <c r="BH399" s="142">
        <f>IF(O399="sníž. přenesená",K399,0)</f>
        <v>0</v>
      </c>
      <c r="BI399" s="142">
        <f>IF(O399="nulová",K399,0)</f>
        <v>0</v>
      </c>
      <c r="BJ399" s="17" t="s">
        <v>171</v>
      </c>
      <c r="BK399" s="142">
        <f>ROUND(P399*H399,2)</f>
        <v>0</v>
      </c>
      <c r="BL399" s="17" t="s">
        <v>313</v>
      </c>
      <c r="BM399" s="141" t="s">
        <v>605</v>
      </c>
    </row>
    <row r="400" spans="2:47" s="1" customFormat="1" ht="11.25">
      <c r="B400" s="32"/>
      <c r="D400" s="143" t="s">
        <v>173</v>
      </c>
      <c r="F400" s="144" t="s">
        <v>606</v>
      </c>
      <c r="I400" s="145"/>
      <c r="J400" s="145"/>
      <c r="M400" s="32"/>
      <c r="N400" s="146"/>
      <c r="X400" s="53"/>
      <c r="AT400" s="17" t="s">
        <v>173</v>
      </c>
      <c r="AU400" s="17" t="s">
        <v>171</v>
      </c>
    </row>
    <row r="401" spans="2:51" s="12" customFormat="1" ht="11.25">
      <c r="B401" s="150"/>
      <c r="D401" s="151" t="s">
        <v>217</v>
      </c>
      <c r="E401" s="152" t="s">
        <v>22</v>
      </c>
      <c r="F401" s="153" t="s">
        <v>607</v>
      </c>
      <c r="H401" s="152" t="s">
        <v>22</v>
      </c>
      <c r="I401" s="154"/>
      <c r="J401" s="154"/>
      <c r="M401" s="150"/>
      <c r="N401" s="155"/>
      <c r="X401" s="156"/>
      <c r="AT401" s="152" t="s">
        <v>217</v>
      </c>
      <c r="AU401" s="152" t="s">
        <v>171</v>
      </c>
      <c r="AV401" s="12" t="s">
        <v>85</v>
      </c>
      <c r="AW401" s="12" t="s">
        <v>5</v>
      </c>
      <c r="AX401" s="12" t="s">
        <v>78</v>
      </c>
      <c r="AY401" s="152" t="s">
        <v>163</v>
      </c>
    </row>
    <row r="402" spans="2:51" s="13" customFormat="1" ht="11.25">
      <c r="B402" s="157"/>
      <c r="D402" s="151" t="s">
        <v>217</v>
      </c>
      <c r="E402" s="158" t="s">
        <v>22</v>
      </c>
      <c r="F402" s="159" t="s">
        <v>507</v>
      </c>
      <c r="H402" s="160">
        <v>13.632</v>
      </c>
      <c r="I402" s="161"/>
      <c r="J402" s="161"/>
      <c r="M402" s="157"/>
      <c r="N402" s="162"/>
      <c r="X402" s="163"/>
      <c r="AT402" s="158" t="s">
        <v>217</v>
      </c>
      <c r="AU402" s="158" t="s">
        <v>171</v>
      </c>
      <c r="AV402" s="13" t="s">
        <v>171</v>
      </c>
      <c r="AW402" s="13" t="s">
        <v>5</v>
      </c>
      <c r="AX402" s="13" t="s">
        <v>78</v>
      </c>
      <c r="AY402" s="158" t="s">
        <v>163</v>
      </c>
    </row>
    <row r="403" spans="2:51" s="14" customFormat="1" ht="11.25">
      <c r="B403" s="164"/>
      <c r="D403" s="151" t="s">
        <v>217</v>
      </c>
      <c r="E403" s="165" t="s">
        <v>22</v>
      </c>
      <c r="F403" s="166" t="s">
        <v>220</v>
      </c>
      <c r="H403" s="167">
        <v>13.632</v>
      </c>
      <c r="I403" s="168"/>
      <c r="J403" s="168"/>
      <c r="M403" s="164"/>
      <c r="N403" s="169"/>
      <c r="X403" s="170"/>
      <c r="AT403" s="165" t="s">
        <v>217</v>
      </c>
      <c r="AU403" s="165" t="s">
        <v>171</v>
      </c>
      <c r="AV403" s="14" t="s">
        <v>189</v>
      </c>
      <c r="AW403" s="14" t="s">
        <v>5</v>
      </c>
      <c r="AX403" s="14" t="s">
        <v>85</v>
      </c>
      <c r="AY403" s="165" t="s">
        <v>163</v>
      </c>
    </row>
    <row r="404" spans="2:63" s="11" customFormat="1" ht="22.9" customHeight="1">
      <c r="B404" s="116"/>
      <c r="D404" s="117" t="s">
        <v>77</v>
      </c>
      <c r="E404" s="127" t="s">
        <v>608</v>
      </c>
      <c r="F404" s="127" t="s">
        <v>609</v>
      </c>
      <c r="I404" s="119"/>
      <c r="J404" s="119"/>
      <c r="K404" s="128">
        <f>BK404</f>
        <v>0</v>
      </c>
      <c r="M404" s="116"/>
      <c r="N404" s="121"/>
      <c r="Q404" s="122">
        <f>SUM(Q405:Q414)</f>
        <v>0</v>
      </c>
      <c r="R404" s="122">
        <f>SUM(R405:R414)</f>
        <v>0</v>
      </c>
      <c r="T404" s="123">
        <f>SUM(T405:T414)</f>
        <v>0</v>
      </c>
      <c r="V404" s="123">
        <f>SUM(V405:V414)</f>
        <v>0</v>
      </c>
      <c r="X404" s="124">
        <f>SUM(X405:X414)</f>
        <v>0.008</v>
      </c>
      <c r="AR404" s="117" t="s">
        <v>171</v>
      </c>
      <c r="AT404" s="125" t="s">
        <v>77</v>
      </c>
      <c r="AU404" s="125" t="s">
        <v>85</v>
      </c>
      <c r="AY404" s="117" t="s">
        <v>163</v>
      </c>
      <c r="BK404" s="126">
        <f>SUM(BK405:BK414)</f>
        <v>0</v>
      </c>
    </row>
    <row r="405" spans="2:65" s="1" customFormat="1" ht="33" customHeight="1">
      <c r="B405" s="32"/>
      <c r="C405" s="129" t="s">
        <v>610</v>
      </c>
      <c r="D405" s="129" t="s">
        <v>166</v>
      </c>
      <c r="E405" s="130" t="s">
        <v>611</v>
      </c>
      <c r="F405" s="131" t="s">
        <v>612</v>
      </c>
      <c r="G405" s="132" t="s">
        <v>178</v>
      </c>
      <c r="H405" s="133">
        <v>1</v>
      </c>
      <c r="I405" s="134"/>
      <c r="J405" s="134"/>
      <c r="K405" s="135">
        <f>ROUND(P405*H405,2)</f>
        <v>0</v>
      </c>
      <c r="L405" s="131" t="s">
        <v>169</v>
      </c>
      <c r="M405" s="32"/>
      <c r="N405" s="136" t="s">
        <v>22</v>
      </c>
      <c r="O405" s="137" t="s">
        <v>48</v>
      </c>
      <c r="P405" s="138">
        <f>I405+J405</f>
        <v>0</v>
      </c>
      <c r="Q405" s="138">
        <f>ROUND(I405*H405,2)</f>
        <v>0</v>
      </c>
      <c r="R405" s="138">
        <f>ROUND(J405*H405,2)</f>
        <v>0</v>
      </c>
      <c r="T405" s="139">
        <f>S405*H405</f>
        <v>0</v>
      </c>
      <c r="U405" s="139">
        <v>0</v>
      </c>
      <c r="V405" s="139">
        <f>U405*H405</f>
        <v>0</v>
      </c>
      <c r="W405" s="139">
        <v>0.003</v>
      </c>
      <c r="X405" s="140">
        <f>W405*H405</f>
        <v>0.003</v>
      </c>
      <c r="AR405" s="141" t="s">
        <v>313</v>
      </c>
      <c r="AT405" s="141" t="s">
        <v>166</v>
      </c>
      <c r="AU405" s="141" t="s">
        <v>171</v>
      </c>
      <c r="AY405" s="17" t="s">
        <v>163</v>
      </c>
      <c r="BE405" s="142">
        <f>IF(O405="základní",K405,0)</f>
        <v>0</v>
      </c>
      <c r="BF405" s="142">
        <f>IF(O405="snížená",K405,0)</f>
        <v>0</v>
      </c>
      <c r="BG405" s="142">
        <f>IF(O405="zákl. přenesená",K405,0)</f>
        <v>0</v>
      </c>
      <c r="BH405" s="142">
        <f>IF(O405="sníž. přenesená",K405,0)</f>
        <v>0</v>
      </c>
      <c r="BI405" s="142">
        <f>IF(O405="nulová",K405,0)</f>
        <v>0</v>
      </c>
      <c r="BJ405" s="17" t="s">
        <v>171</v>
      </c>
      <c r="BK405" s="142">
        <f>ROUND(P405*H405,2)</f>
        <v>0</v>
      </c>
      <c r="BL405" s="17" t="s">
        <v>313</v>
      </c>
      <c r="BM405" s="141" t="s">
        <v>613</v>
      </c>
    </row>
    <row r="406" spans="2:47" s="1" customFormat="1" ht="11.25">
      <c r="B406" s="32"/>
      <c r="D406" s="143" t="s">
        <v>173</v>
      </c>
      <c r="F406" s="144" t="s">
        <v>614</v>
      </c>
      <c r="I406" s="145"/>
      <c r="J406" s="145"/>
      <c r="M406" s="32"/>
      <c r="N406" s="146"/>
      <c r="X406" s="53"/>
      <c r="AT406" s="17" t="s">
        <v>173</v>
      </c>
      <c r="AU406" s="17" t="s">
        <v>171</v>
      </c>
    </row>
    <row r="407" spans="2:51" s="12" customFormat="1" ht="11.25">
      <c r="B407" s="150"/>
      <c r="D407" s="151" t="s">
        <v>217</v>
      </c>
      <c r="E407" s="152" t="s">
        <v>22</v>
      </c>
      <c r="F407" s="153" t="s">
        <v>615</v>
      </c>
      <c r="H407" s="152" t="s">
        <v>22</v>
      </c>
      <c r="I407" s="154"/>
      <c r="J407" s="154"/>
      <c r="M407" s="150"/>
      <c r="N407" s="155"/>
      <c r="X407" s="156"/>
      <c r="AT407" s="152" t="s">
        <v>217</v>
      </c>
      <c r="AU407" s="152" t="s">
        <v>171</v>
      </c>
      <c r="AV407" s="12" t="s">
        <v>85</v>
      </c>
      <c r="AW407" s="12" t="s">
        <v>5</v>
      </c>
      <c r="AX407" s="12" t="s">
        <v>78</v>
      </c>
      <c r="AY407" s="152" t="s">
        <v>163</v>
      </c>
    </row>
    <row r="408" spans="2:51" s="13" customFormat="1" ht="11.25">
      <c r="B408" s="157"/>
      <c r="D408" s="151" t="s">
        <v>217</v>
      </c>
      <c r="E408" s="158" t="s">
        <v>22</v>
      </c>
      <c r="F408" s="159" t="s">
        <v>85</v>
      </c>
      <c r="H408" s="160">
        <v>1</v>
      </c>
      <c r="I408" s="161"/>
      <c r="J408" s="161"/>
      <c r="M408" s="157"/>
      <c r="N408" s="162"/>
      <c r="X408" s="163"/>
      <c r="AT408" s="158" t="s">
        <v>217</v>
      </c>
      <c r="AU408" s="158" t="s">
        <v>171</v>
      </c>
      <c r="AV408" s="13" t="s">
        <v>171</v>
      </c>
      <c r="AW408" s="13" t="s">
        <v>5</v>
      </c>
      <c r="AX408" s="13" t="s">
        <v>78</v>
      </c>
      <c r="AY408" s="158" t="s">
        <v>163</v>
      </c>
    </row>
    <row r="409" spans="2:51" s="14" customFormat="1" ht="11.25">
      <c r="B409" s="164"/>
      <c r="D409" s="151" t="s">
        <v>217</v>
      </c>
      <c r="E409" s="165" t="s">
        <v>22</v>
      </c>
      <c r="F409" s="166" t="s">
        <v>220</v>
      </c>
      <c r="H409" s="167">
        <v>1</v>
      </c>
      <c r="I409" s="168"/>
      <c r="J409" s="168"/>
      <c r="M409" s="164"/>
      <c r="N409" s="169"/>
      <c r="X409" s="170"/>
      <c r="AT409" s="165" t="s">
        <v>217</v>
      </c>
      <c r="AU409" s="165" t="s">
        <v>171</v>
      </c>
      <c r="AV409" s="14" t="s">
        <v>189</v>
      </c>
      <c r="AW409" s="14" t="s">
        <v>5</v>
      </c>
      <c r="AX409" s="14" t="s">
        <v>85</v>
      </c>
      <c r="AY409" s="165" t="s">
        <v>163</v>
      </c>
    </row>
    <row r="410" spans="2:65" s="1" customFormat="1" ht="37.9" customHeight="1">
      <c r="B410" s="32"/>
      <c r="C410" s="129" t="s">
        <v>616</v>
      </c>
      <c r="D410" s="129" t="s">
        <v>166</v>
      </c>
      <c r="E410" s="130" t="s">
        <v>617</v>
      </c>
      <c r="F410" s="131" t="s">
        <v>618</v>
      </c>
      <c r="G410" s="132" t="s">
        <v>178</v>
      </c>
      <c r="H410" s="133">
        <v>1</v>
      </c>
      <c r="I410" s="134"/>
      <c r="J410" s="134"/>
      <c r="K410" s="135">
        <f>ROUND(P410*H410,2)</f>
        <v>0</v>
      </c>
      <c r="L410" s="131" t="s">
        <v>169</v>
      </c>
      <c r="M410" s="32"/>
      <c r="N410" s="136" t="s">
        <v>22</v>
      </c>
      <c r="O410" s="137" t="s">
        <v>48</v>
      </c>
      <c r="P410" s="138">
        <f>I410+J410</f>
        <v>0</v>
      </c>
      <c r="Q410" s="138">
        <f>ROUND(I410*H410,2)</f>
        <v>0</v>
      </c>
      <c r="R410" s="138">
        <f>ROUND(J410*H410,2)</f>
        <v>0</v>
      </c>
      <c r="T410" s="139">
        <f>S410*H410</f>
        <v>0</v>
      </c>
      <c r="U410" s="139">
        <v>0</v>
      </c>
      <c r="V410" s="139">
        <f>U410*H410</f>
        <v>0</v>
      </c>
      <c r="W410" s="139">
        <v>0.005</v>
      </c>
      <c r="X410" s="140">
        <f>W410*H410</f>
        <v>0.005</v>
      </c>
      <c r="AR410" s="141" t="s">
        <v>313</v>
      </c>
      <c r="AT410" s="141" t="s">
        <v>166</v>
      </c>
      <c r="AU410" s="141" t="s">
        <v>171</v>
      </c>
      <c r="AY410" s="17" t="s">
        <v>163</v>
      </c>
      <c r="BE410" s="142">
        <f>IF(O410="základní",K410,0)</f>
        <v>0</v>
      </c>
      <c r="BF410" s="142">
        <f>IF(O410="snížená",K410,0)</f>
        <v>0</v>
      </c>
      <c r="BG410" s="142">
        <f>IF(O410="zákl. přenesená",K410,0)</f>
        <v>0</v>
      </c>
      <c r="BH410" s="142">
        <f>IF(O410="sníž. přenesená",K410,0)</f>
        <v>0</v>
      </c>
      <c r="BI410" s="142">
        <f>IF(O410="nulová",K410,0)</f>
        <v>0</v>
      </c>
      <c r="BJ410" s="17" t="s">
        <v>171</v>
      </c>
      <c r="BK410" s="142">
        <f>ROUND(P410*H410,2)</f>
        <v>0</v>
      </c>
      <c r="BL410" s="17" t="s">
        <v>313</v>
      </c>
      <c r="BM410" s="141" t="s">
        <v>619</v>
      </c>
    </row>
    <row r="411" spans="2:47" s="1" customFormat="1" ht="11.25">
      <c r="B411" s="32"/>
      <c r="D411" s="143" t="s">
        <v>173</v>
      </c>
      <c r="F411" s="144" t="s">
        <v>620</v>
      </c>
      <c r="I411" s="145"/>
      <c r="J411" s="145"/>
      <c r="M411" s="32"/>
      <c r="N411" s="146"/>
      <c r="X411" s="53"/>
      <c r="AT411" s="17" t="s">
        <v>173</v>
      </c>
      <c r="AU411" s="17" t="s">
        <v>171</v>
      </c>
    </row>
    <row r="412" spans="2:51" s="12" customFormat="1" ht="11.25">
      <c r="B412" s="150"/>
      <c r="D412" s="151" t="s">
        <v>217</v>
      </c>
      <c r="E412" s="152" t="s">
        <v>22</v>
      </c>
      <c r="F412" s="153" t="s">
        <v>621</v>
      </c>
      <c r="H412" s="152" t="s">
        <v>22</v>
      </c>
      <c r="I412" s="154"/>
      <c r="J412" s="154"/>
      <c r="M412" s="150"/>
      <c r="N412" s="155"/>
      <c r="X412" s="156"/>
      <c r="AT412" s="152" t="s">
        <v>217</v>
      </c>
      <c r="AU412" s="152" t="s">
        <v>171</v>
      </c>
      <c r="AV412" s="12" t="s">
        <v>85</v>
      </c>
      <c r="AW412" s="12" t="s">
        <v>5</v>
      </c>
      <c r="AX412" s="12" t="s">
        <v>78</v>
      </c>
      <c r="AY412" s="152" t="s">
        <v>163</v>
      </c>
    </row>
    <row r="413" spans="2:51" s="13" customFormat="1" ht="11.25">
      <c r="B413" s="157"/>
      <c r="D413" s="151" t="s">
        <v>217</v>
      </c>
      <c r="E413" s="158" t="s">
        <v>22</v>
      </c>
      <c r="F413" s="159" t="s">
        <v>85</v>
      </c>
      <c r="H413" s="160">
        <v>1</v>
      </c>
      <c r="I413" s="161"/>
      <c r="J413" s="161"/>
      <c r="M413" s="157"/>
      <c r="N413" s="162"/>
      <c r="X413" s="163"/>
      <c r="AT413" s="158" t="s">
        <v>217</v>
      </c>
      <c r="AU413" s="158" t="s">
        <v>171</v>
      </c>
      <c r="AV413" s="13" t="s">
        <v>171</v>
      </c>
      <c r="AW413" s="13" t="s">
        <v>5</v>
      </c>
      <c r="AX413" s="13" t="s">
        <v>78</v>
      </c>
      <c r="AY413" s="158" t="s">
        <v>163</v>
      </c>
    </row>
    <row r="414" spans="2:51" s="14" customFormat="1" ht="11.25">
      <c r="B414" s="164"/>
      <c r="D414" s="151" t="s">
        <v>217</v>
      </c>
      <c r="E414" s="165" t="s">
        <v>22</v>
      </c>
      <c r="F414" s="166" t="s">
        <v>220</v>
      </c>
      <c r="H414" s="167">
        <v>1</v>
      </c>
      <c r="I414" s="168"/>
      <c r="J414" s="168"/>
      <c r="M414" s="164"/>
      <c r="N414" s="169"/>
      <c r="X414" s="170"/>
      <c r="AT414" s="165" t="s">
        <v>217</v>
      </c>
      <c r="AU414" s="165" t="s">
        <v>171</v>
      </c>
      <c r="AV414" s="14" t="s">
        <v>189</v>
      </c>
      <c r="AW414" s="14" t="s">
        <v>5</v>
      </c>
      <c r="AX414" s="14" t="s">
        <v>85</v>
      </c>
      <c r="AY414" s="165" t="s">
        <v>163</v>
      </c>
    </row>
    <row r="415" spans="2:63" s="11" customFormat="1" ht="22.9" customHeight="1">
      <c r="B415" s="116"/>
      <c r="D415" s="117" t="s">
        <v>77</v>
      </c>
      <c r="E415" s="127" t="s">
        <v>622</v>
      </c>
      <c r="F415" s="127" t="s">
        <v>623</v>
      </c>
      <c r="I415" s="119"/>
      <c r="J415" s="119"/>
      <c r="K415" s="128">
        <f>BK415</f>
        <v>0</v>
      </c>
      <c r="M415" s="116"/>
      <c r="N415" s="121"/>
      <c r="Q415" s="122">
        <f>SUM(Q416:Q430)</f>
        <v>0</v>
      </c>
      <c r="R415" s="122">
        <f>SUM(R416:R430)</f>
        <v>0</v>
      </c>
      <c r="T415" s="123">
        <f>SUM(T416:T430)</f>
        <v>0</v>
      </c>
      <c r="V415" s="123">
        <f>SUM(V416:V430)</f>
        <v>0</v>
      </c>
      <c r="X415" s="124">
        <f>SUM(X416:X430)</f>
        <v>0.537463</v>
      </c>
      <c r="AR415" s="117" t="s">
        <v>171</v>
      </c>
      <c r="AT415" s="125" t="s">
        <v>77</v>
      </c>
      <c r="AU415" s="125" t="s">
        <v>85</v>
      </c>
      <c r="AY415" s="117" t="s">
        <v>163</v>
      </c>
      <c r="BK415" s="126">
        <f>SUM(BK416:BK430)</f>
        <v>0</v>
      </c>
    </row>
    <row r="416" spans="2:65" s="1" customFormat="1" ht="33" customHeight="1">
      <c r="B416" s="32"/>
      <c r="C416" s="129" t="s">
        <v>624</v>
      </c>
      <c r="D416" s="129" t="s">
        <v>166</v>
      </c>
      <c r="E416" s="130" t="s">
        <v>625</v>
      </c>
      <c r="F416" s="131" t="s">
        <v>626</v>
      </c>
      <c r="G416" s="132" t="s">
        <v>229</v>
      </c>
      <c r="H416" s="133">
        <v>7.294</v>
      </c>
      <c r="I416" s="134"/>
      <c r="J416" s="134"/>
      <c r="K416" s="135">
        <f>ROUND(P416*H416,2)</f>
        <v>0</v>
      </c>
      <c r="L416" s="131" t="s">
        <v>169</v>
      </c>
      <c r="M416" s="32"/>
      <c r="N416" s="136" t="s">
        <v>22</v>
      </c>
      <c r="O416" s="137" t="s">
        <v>48</v>
      </c>
      <c r="P416" s="138">
        <f>I416+J416</f>
        <v>0</v>
      </c>
      <c r="Q416" s="138">
        <f>ROUND(I416*H416,2)</f>
        <v>0</v>
      </c>
      <c r="R416" s="138">
        <f>ROUND(J416*H416,2)</f>
        <v>0</v>
      </c>
      <c r="T416" s="139">
        <f>S416*H416</f>
        <v>0</v>
      </c>
      <c r="U416" s="139">
        <v>0</v>
      </c>
      <c r="V416" s="139">
        <f>U416*H416</f>
        <v>0</v>
      </c>
      <c r="W416" s="139">
        <v>0.016</v>
      </c>
      <c r="X416" s="140">
        <f>W416*H416</f>
        <v>0.116704</v>
      </c>
      <c r="AR416" s="141" t="s">
        <v>313</v>
      </c>
      <c r="AT416" s="141" t="s">
        <v>166</v>
      </c>
      <c r="AU416" s="141" t="s">
        <v>171</v>
      </c>
      <c r="AY416" s="17" t="s">
        <v>163</v>
      </c>
      <c r="BE416" s="142">
        <f>IF(O416="základní",K416,0)</f>
        <v>0</v>
      </c>
      <c r="BF416" s="142">
        <f>IF(O416="snížená",K416,0)</f>
        <v>0</v>
      </c>
      <c r="BG416" s="142">
        <f>IF(O416="zákl. přenesená",K416,0)</f>
        <v>0</v>
      </c>
      <c r="BH416" s="142">
        <f>IF(O416="sníž. přenesená",K416,0)</f>
        <v>0</v>
      </c>
      <c r="BI416" s="142">
        <f>IF(O416="nulová",K416,0)</f>
        <v>0</v>
      </c>
      <c r="BJ416" s="17" t="s">
        <v>171</v>
      </c>
      <c r="BK416" s="142">
        <f>ROUND(P416*H416,2)</f>
        <v>0</v>
      </c>
      <c r="BL416" s="17" t="s">
        <v>313</v>
      </c>
      <c r="BM416" s="141" t="s">
        <v>627</v>
      </c>
    </row>
    <row r="417" spans="2:47" s="1" customFormat="1" ht="11.25">
      <c r="B417" s="32"/>
      <c r="D417" s="143" t="s">
        <v>173</v>
      </c>
      <c r="F417" s="144" t="s">
        <v>628</v>
      </c>
      <c r="I417" s="145"/>
      <c r="J417" s="145"/>
      <c r="M417" s="32"/>
      <c r="N417" s="146"/>
      <c r="X417" s="53"/>
      <c r="AT417" s="17" t="s">
        <v>173</v>
      </c>
      <c r="AU417" s="17" t="s">
        <v>171</v>
      </c>
    </row>
    <row r="418" spans="2:51" s="12" customFormat="1" ht="11.25">
      <c r="B418" s="150"/>
      <c r="D418" s="151" t="s">
        <v>217</v>
      </c>
      <c r="E418" s="152" t="s">
        <v>22</v>
      </c>
      <c r="F418" s="153" t="s">
        <v>629</v>
      </c>
      <c r="H418" s="152" t="s">
        <v>22</v>
      </c>
      <c r="I418" s="154"/>
      <c r="J418" s="154"/>
      <c r="M418" s="150"/>
      <c r="N418" s="155"/>
      <c r="X418" s="156"/>
      <c r="AT418" s="152" t="s">
        <v>217</v>
      </c>
      <c r="AU418" s="152" t="s">
        <v>171</v>
      </c>
      <c r="AV418" s="12" t="s">
        <v>85</v>
      </c>
      <c r="AW418" s="12" t="s">
        <v>5</v>
      </c>
      <c r="AX418" s="12" t="s">
        <v>78</v>
      </c>
      <c r="AY418" s="152" t="s">
        <v>163</v>
      </c>
    </row>
    <row r="419" spans="2:51" s="13" customFormat="1" ht="11.25">
      <c r="B419" s="157"/>
      <c r="D419" s="151" t="s">
        <v>217</v>
      </c>
      <c r="E419" s="158" t="s">
        <v>22</v>
      </c>
      <c r="F419" s="159" t="s">
        <v>630</v>
      </c>
      <c r="H419" s="160">
        <v>7.294</v>
      </c>
      <c r="I419" s="161"/>
      <c r="J419" s="161"/>
      <c r="M419" s="157"/>
      <c r="N419" s="162"/>
      <c r="X419" s="163"/>
      <c r="AT419" s="158" t="s">
        <v>217</v>
      </c>
      <c r="AU419" s="158" t="s">
        <v>171</v>
      </c>
      <c r="AV419" s="13" t="s">
        <v>171</v>
      </c>
      <c r="AW419" s="13" t="s">
        <v>5</v>
      </c>
      <c r="AX419" s="13" t="s">
        <v>78</v>
      </c>
      <c r="AY419" s="158" t="s">
        <v>163</v>
      </c>
    </row>
    <row r="420" spans="2:51" s="14" customFormat="1" ht="11.25">
      <c r="B420" s="164"/>
      <c r="D420" s="151" t="s">
        <v>217</v>
      </c>
      <c r="E420" s="165" t="s">
        <v>22</v>
      </c>
      <c r="F420" s="166" t="s">
        <v>220</v>
      </c>
      <c r="H420" s="167">
        <v>7.294</v>
      </c>
      <c r="I420" s="168"/>
      <c r="J420" s="168"/>
      <c r="M420" s="164"/>
      <c r="N420" s="169"/>
      <c r="X420" s="170"/>
      <c r="AT420" s="165" t="s">
        <v>217</v>
      </c>
      <c r="AU420" s="165" t="s">
        <v>171</v>
      </c>
      <c r="AV420" s="14" t="s">
        <v>189</v>
      </c>
      <c r="AW420" s="14" t="s">
        <v>5</v>
      </c>
      <c r="AX420" s="14" t="s">
        <v>85</v>
      </c>
      <c r="AY420" s="165" t="s">
        <v>163</v>
      </c>
    </row>
    <row r="421" spans="2:65" s="1" customFormat="1" ht="24.2" customHeight="1">
      <c r="B421" s="32"/>
      <c r="C421" s="129" t="s">
        <v>631</v>
      </c>
      <c r="D421" s="129" t="s">
        <v>166</v>
      </c>
      <c r="E421" s="130" t="s">
        <v>632</v>
      </c>
      <c r="F421" s="131" t="s">
        <v>633</v>
      </c>
      <c r="G421" s="132" t="s">
        <v>634</v>
      </c>
      <c r="H421" s="133">
        <v>420.759</v>
      </c>
      <c r="I421" s="134"/>
      <c r="J421" s="134"/>
      <c r="K421" s="135">
        <f>ROUND(P421*H421,2)</f>
        <v>0</v>
      </c>
      <c r="L421" s="131" t="s">
        <v>169</v>
      </c>
      <c r="M421" s="32"/>
      <c r="N421" s="136" t="s">
        <v>22</v>
      </c>
      <c r="O421" s="137" t="s">
        <v>48</v>
      </c>
      <c r="P421" s="138">
        <f>I421+J421</f>
        <v>0</v>
      </c>
      <c r="Q421" s="138">
        <f>ROUND(I421*H421,2)</f>
        <v>0</v>
      </c>
      <c r="R421" s="138">
        <f>ROUND(J421*H421,2)</f>
        <v>0</v>
      </c>
      <c r="T421" s="139">
        <f>S421*H421</f>
        <v>0</v>
      </c>
      <c r="U421" s="139">
        <v>0</v>
      </c>
      <c r="V421" s="139">
        <f>U421*H421</f>
        <v>0</v>
      </c>
      <c r="W421" s="139">
        <v>0.001</v>
      </c>
      <c r="X421" s="140">
        <f>W421*H421</f>
        <v>0.42075900000000005</v>
      </c>
      <c r="AR421" s="141" t="s">
        <v>313</v>
      </c>
      <c r="AT421" s="141" t="s">
        <v>166</v>
      </c>
      <c r="AU421" s="141" t="s">
        <v>171</v>
      </c>
      <c r="AY421" s="17" t="s">
        <v>163</v>
      </c>
      <c r="BE421" s="142">
        <f>IF(O421="základní",K421,0)</f>
        <v>0</v>
      </c>
      <c r="BF421" s="142">
        <f>IF(O421="snížená",K421,0)</f>
        <v>0</v>
      </c>
      <c r="BG421" s="142">
        <f>IF(O421="zákl. přenesená",K421,0)</f>
        <v>0</v>
      </c>
      <c r="BH421" s="142">
        <f>IF(O421="sníž. přenesená",K421,0)</f>
        <v>0</v>
      </c>
      <c r="BI421" s="142">
        <f>IF(O421="nulová",K421,0)</f>
        <v>0</v>
      </c>
      <c r="BJ421" s="17" t="s">
        <v>171</v>
      </c>
      <c r="BK421" s="142">
        <f>ROUND(P421*H421,2)</f>
        <v>0</v>
      </c>
      <c r="BL421" s="17" t="s">
        <v>313</v>
      </c>
      <c r="BM421" s="141" t="s">
        <v>635</v>
      </c>
    </row>
    <row r="422" spans="2:47" s="1" customFormat="1" ht="11.25">
      <c r="B422" s="32"/>
      <c r="D422" s="143" t="s">
        <v>173</v>
      </c>
      <c r="F422" s="144" t="s">
        <v>636</v>
      </c>
      <c r="I422" s="145"/>
      <c r="J422" s="145"/>
      <c r="M422" s="32"/>
      <c r="N422" s="146"/>
      <c r="X422" s="53"/>
      <c r="AT422" s="17" t="s">
        <v>173</v>
      </c>
      <c r="AU422" s="17" t="s">
        <v>171</v>
      </c>
    </row>
    <row r="423" spans="2:51" s="12" customFormat="1" ht="11.25">
      <c r="B423" s="150"/>
      <c r="D423" s="151" t="s">
        <v>217</v>
      </c>
      <c r="E423" s="152" t="s">
        <v>22</v>
      </c>
      <c r="F423" s="153" t="s">
        <v>564</v>
      </c>
      <c r="H423" s="152" t="s">
        <v>22</v>
      </c>
      <c r="I423" s="154"/>
      <c r="J423" s="154"/>
      <c r="M423" s="150"/>
      <c r="N423" s="155"/>
      <c r="X423" s="156"/>
      <c r="AT423" s="152" t="s">
        <v>217</v>
      </c>
      <c r="AU423" s="152" t="s">
        <v>171</v>
      </c>
      <c r="AV423" s="12" t="s">
        <v>85</v>
      </c>
      <c r="AW423" s="12" t="s">
        <v>5</v>
      </c>
      <c r="AX423" s="12" t="s">
        <v>78</v>
      </c>
      <c r="AY423" s="152" t="s">
        <v>163</v>
      </c>
    </row>
    <row r="424" spans="2:51" s="12" customFormat="1" ht="11.25">
      <c r="B424" s="150"/>
      <c r="D424" s="151" t="s">
        <v>217</v>
      </c>
      <c r="E424" s="152" t="s">
        <v>22</v>
      </c>
      <c r="F424" s="153" t="s">
        <v>637</v>
      </c>
      <c r="H424" s="152" t="s">
        <v>22</v>
      </c>
      <c r="I424" s="154"/>
      <c r="J424" s="154"/>
      <c r="M424" s="150"/>
      <c r="N424" s="155"/>
      <c r="X424" s="156"/>
      <c r="AT424" s="152" t="s">
        <v>217</v>
      </c>
      <c r="AU424" s="152" t="s">
        <v>171</v>
      </c>
      <c r="AV424" s="12" t="s">
        <v>85</v>
      </c>
      <c r="AW424" s="12" t="s">
        <v>5</v>
      </c>
      <c r="AX424" s="12" t="s">
        <v>78</v>
      </c>
      <c r="AY424" s="152" t="s">
        <v>163</v>
      </c>
    </row>
    <row r="425" spans="2:51" s="13" customFormat="1" ht="22.5">
      <c r="B425" s="157"/>
      <c r="D425" s="151" t="s">
        <v>217</v>
      </c>
      <c r="E425" s="158" t="s">
        <v>22</v>
      </c>
      <c r="F425" s="159" t="s">
        <v>638</v>
      </c>
      <c r="H425" s="160">
        <v>243.524</v>
      </c>
      <c r="I425" s="161"/>
      <c r="J425" s="161"/>
      <c r="M425" s="157"/>
      <c r="N425" s="162"/>
      <c r="X425" s="163"/>
      <c r="AT425" s="158" t="s">
        <v>217</v>
      </c>
      <c r="AU425" s="158" t="s">
        <v>171</v>
      </c>
      <c r="AV425" s="13" t="s">
        <v>171</v>
      </c>
      <c r="AW425" s="13" t="s">
        <v>5</v>
      </c>
      <c r="AX425" s="13" t="s">
        <v>78</v>
      </c>
      <c r="AY425" s="158" t="s">
        <v>163</v>
      </c>
    </row>
    <row r="426" spans="2:51" s="12" customFormat="1" ht="11.25">
      <c r="B426" s="150"/>
      <c r="D426" s="151" t="s">
        <v>217</v>
      </c>
      <c r="E426" s="152" t="s">
        <v>22</v>
      </c>
      <c r="F426" s="153" t="s">
        <v>639</v>
      </c>
      <c r="H426" s="152" t="s">
        <v>22</v>
      </c>
      <c r="I426" s="154"/>
      <c r="J426" s="154"/>
      <c r="M426" s="150"/>
      <c r="N426" s="155"/>
      <c r="X426" s="156"/>
      <c r="AT426" s="152" t="s">
        <v>217</v>
      </c>
      <c r="AU426" s="152" t="s">
        <v>171</v>
      </c>
      <c r="AV426" s="12" t="s">
        <v>85</v>
      </c>
      <c r="AW426" s="12" t="s">
        <v>5</v>
      </c>
      <c r="AX426" s="12" t="s">
        <v>78</v>
      </c>
      <c r="AY426" s="152" t="s">
        <v>163</v>
      </c>
    </row>
    <row r="427" spans="2:51" s="13" customFormat="1" ht="11.25">
      <c r="B427" s="157"/>
      <c r="D427" s="151" t="s">
        <v>217</v>
      </c>
      <c r="E427" s="158" t="s">
        <v>22</v>
      </c>
      <c r="F427" s="159" t="s">
        <v>640</v>
      </c>
      <c r="H427" s="160">
        <v>127.771</v>
      </c>
      <c r="I427" s="161"/>
      <c r="J427" s="161"/>
      <c r="M427" s="157"/>
      <c r="N427" s="162"/>
      <c r="X427" s="163"/>
      <c r="AT427" s="158" t="s">
        <v>217</v>
      </c>
      <c r="AU427" s="158" t="s">
        <v>171</v>
      </c>
      <c r="AV427" s="13" t="s">
        <v>171</v>
      </c>
      <c r="AW427" s="13" t="s">
        <v>5</v>
      </c>
      <c r="AX427" s="13" t="s">
        <v>78</v>
      </c>
      <c r="AY427" s="158" t="s">
        <v>163</v>
      </c>
    </row>
    <row r="428" spans="2:51" s="12" customFormat="1" ht="11.25">
      <c r="B428" s="150"/>
      <c r="D428" s="151" t="s">
        <v>217</v>
      </c>
      <c r="E428" s="152" t="s">
        <v>22</v>
      </c>
      <c r="F428" s="153" t="s">
        <v>641</v>
      </c>
      <c r="H428" s="152" t="s">
        <v>22</v>
      </c>
      <c r="I428" s="154"/>
      <c r="J428" s="154"/>
      <c r="M428" s="150"/>
      <c r="N428" s="155"/>
      <c r="X428" s="156"/>
      <c r="AT428" s="152" t="s">
        <v>217</v>
      </c>
      <c r="AU428" s="152" t="s">
        <v>171</v>
      </c>
      <c r="AV428" s="12" t="s">
        <v>85</v>
      </c>
      <c r="AW428" s="12" t="s">
        <v>5</v>
      </c>
      <c r="AX428" s="12" t="s">
        <v>78</v>
      </c>
      <c r="AY428" s="152" t="s">
        <v>163</v>
      </c>
    </row>
    <row r="429" spans="2:51" s="13" customFormat="1" ht="11.25">
      <c r="B429" s="157"/>
      <c r="D429" s="151" t="s">
        <v>217</v>
      </c>
      <c r="E429" s="158" t="s">
        <v>22</v>
      </c>
      <c r="F429" s="159" t="s">
        <v>642</v>
      </c>
      <c r="H429" s="160">
        <v>49.464</v>
      </c>
      <c r="I429" s="161"/>
      <c r="J429" s="161"/>
      <c r="M429" s="157"/>
      <c r="N429" s="162"/>
      <c r="X429" s="163"/>
      <c r="AT429" s="158" t="s">
        <v>217</v>
      </c>
      <c r="AU429" s="158" t="s">
        <v>171</v>
      </c>
      <c r="AV429" s="13" t="s">
        <v>171</v>
      </c>
      <c r="AW429" s="13" t="s">
        <v>5</v>
      </c>
      <c r="AX429" s="13" t="s">
        <v>78</v>
      </c>
      <c r="AY429" s="158" t="s">
        <v>163</v>
      </c>
    </row>
    <row r="430" spans="2:51" s="14" customFormat="1" ht="11.25">
      <c r="B430" s="164"/>
      <c r="D430" s="151" t="s">
        <v>217</v>
      </c>
      <c r="E430" s="165" t="s">
        <v>22</v>
      </c>
      <c r="F430" s="166" t="s">
        <v>220</v>
      </c>
      <c r="H430" s="167">
        <v>420.759</v>
      </c>
      <c r="I430" s="168"/>
      <c r="J430" s="168"/>
      <c r="M430" s="164"/>
      <c r="N430" s="169"/>
      <c r="X430" s="170"/>
      <c r="AT430" s="165" t="s">
        <v>217</v>
      </c>
      <c r="AU430" s="165" t="s">
        <v>171</v>
      </c>
      <c r="AV430" s="14" t="s">
        <v>189</v>
      </c>
      <c r="AW430" s="14" t="s">
        <v>5</v>
      </c>
      <c r="AX430" s="14" t="s">
        <v>85</v>
      </c>
      <c r="AY430" s="165" t="s">
        <v>163</v>
      </c>
    </row>
    <row r="431" spans="2:63" s="11" customFormat="1" ht="22.9" customHeight="1">
      <c r="B431" s="116"/>
      <c r="D431" s="117" t="s">
        <v>77</v>
      </c>
      <c r="E431" s="127" t="s">
        <v>643</v>
      </c>
      <c r="F431" s="127" t="s">
        <v>644</v>
      </c>
      <c r="I431" s="119"/>
      <c r="J431" s="119"/>
      <c r="K431" s="128">
        <f>BK431</f>
        <v>0</v>
      </c>
      <c r="M431" s="116"/>
      <c r="N431" s="121"/>
      <c r="Q431" s="122">
        <f>SUM(Q432:Q458)</f>
        <v>0</v>
      </c>
      <c r="R431" s="122">
        <f>SUM(R432:R458)</f>
        <v>0</v>
      </c>
      <c r="T431" s="123">
        <f>SUM(T432:T458)</f>
        <v>0</v>
      </c>
      <c r="V431" s="123">
        <f>SUM(V432:V458)</f>
        <v>0</v>
      </c>
      <c r="X431" s="124">
        <f>SUM(X432:X458)</f>
        <v>1.09270026</v>
      </c>
      <c r="AR431" s="117" t="s">
        <v>171</v>
      </c>
      <c r="AT431" s="125" t="s">
        <v>77</v>
      </c>
      <c r="AU431" s="125" t="s">
        <v>85</v>
      </c>
      <c r="AY431" s="117" t="s">
        <v>163</v>
      </c>
      <c r="BK431" s="126">
        <f>SUM(BK432:BK458)</f>
        <v>0</v>
      </c>
    </row>
    <row r="432" spans="2:65" s="1" customFormat="1" ht="33" customHeight="1">
      <c r="B432" s="32"/>
      <c r="C432" s="129" t="s">
        <v>645</v>
      </c>
      <c r="D432" s="129" t="s">
        <v>166</v>
      </c>
      <c r="E432" s="130" t="s">
        <v>646</v>
      </c>
      <c r="F432" s="131" t="s">
        <v>647</v>
      </c>
      <c r="G432" s="132" t="s">
        <v>229</v>
      </c>
      <c r="H432" s="133">
        <v>1.01</v>
      </c>
      <c r="I432" s="134"/>
      <c r="J432" s="134"/>
      <c r="K432" s="135">
        <f>ROUND(P432*H432,2)</f>
        <v>0</v>
      </c>
      <c r="L432" s="131" t="s">
        <v>169</v>
      </c>
      <c r="M432" s="32"/>
      <c r="N432" s="136" t="s">
        <v>22</v>
      </c>
      <c r="O432" s="137" t="s">
        <v>48</v>
      </c>
      <c r="P432" s="138">
        <f>I432+J432</f>
        <v>0</v>
      </c>
      <c r="Q432" s="138">
        <f>ROUND(I432*H432,2)</f>
        <v>0</v>
      </c>
      <c r="R432" s="138">
        <f>ROUND(J432*H432,2)</f>
        <v>0</v>
      </c>
      <c r="T432" s="139">
        <f>S432*H432</f>
        <v>0</v>
      </c>
      <c r="U432" s="139">
        <v>0</v>
      </c>
      <c r="V432" s="139">
        <f>U432*H432</f>
        <v>0</v>
      </c>
      <c r="W432" s="139">
        <v>0.0208</v>
      </c>
      <c r="X432" s="140">
        <f>W432*H432</f>
        <v>0.021008</v>
      </c>
      <c r="AR432" s="141" t="s">
        <v>313</v>
      </c>
      <c r="AT432" s="141" t="s">
        <v>166</v>
      </c>
      <c r="AU432" s="141" t="s">
        <v>171</v>
      </c>
      <c r="AY432" s="17" t="s">
        <v>163</v>
      </c>
      <c r="BE432" s="142">
        <f>IF(O432="základní",K432,0)</f>
        <v>0</v>
      </c>
      <c r="BF432" s="142">
        <f>IF(O432="snížená",K432,0)</f>
        <v>0</v>
      </c>
      <c r="BG432" s="142">
        <f>IF(O432="zákl. přenesená",K432,0)</f>
        <v>0</v>
      </c>
      <c r="BH432" s="142">
        <f>IF(O432="sníž. přenesená",K432,0)</f>
        <v>0</v>
      </c>
      <c r="BI432" s="142">
        <f>IF(O432="nulová",K432,0)</f>
        <v>0</v>
      </c>
      <c r="BJ432" s="17" t="s">
        <v>171</v>
      </c>
      <c r="BK432" s="142">
        <f>ROUND(P432*H432,2)</f>
        <v>0</v>
      </c>
      <c r="BL432" s="17" t="s">
        <v>313</v>
      </c>
      <c r="BM432" s="141" t="s">
        <v>648</v>
      </c>
    </row>
    <row r="433" spans="2:47" s="1" customFormat="1" ht="11.25">
      <c r="B433" s="32"/>
      <c r="D433" s="143" t="s">
        <v>173</v>
      </c>
      <c r="F433" s="144" t="s">
        <v>649</v>
      </c>
      <c r="I433" s="145"/>
      <c r="J433" s="145"/>
      <c r="M433" s="32"/>
      <c r="N433" s="146"/>
      <c r="X433" s="53"/>
      <c r="AT433" s="17" t="s">
        <v>173</v>
      </c>
      <c r="AU433" s="17" t="s">
        <v>171</v>
      </c>
    </row>
    <row r="434" spans="2:51" s="12" customFormat="1" ht="11.25">
      <c r="B434" s="150"/>
      <c r="D434" s="151" t="s">
        <v>217</v>
      </c>
      <c r="E434" s="152" t="s">
        <v>22</v>
      </c>
      <c r="F434" s="153" t="s">
        <v>650</v>
      </c>
      <c r="H434" s="152" t="s">
        <v>22</v>
      </c>
      <c r="I434" s="154"/>
      <c r="J434" s="154"/>
      <c r="M434" s="150"/>
      <c r="N434" s="155"/>
      <c r="X434" s="156"/>
      <c r="AT434" s="152" t="s">
        <v>217</v>
      </c>
      <c r="AU434" s="152" t="s">
        <v>171</v>
      </c>
      <c r="AV434" s="12" t="s">
        <v>85</v>
      </c>
      <c r="AW434" s="12" t="s">
        <v>5</v>
      </c>
      <c r="AX434" s="12" t="s">
        <v>78</v>
      </c>
      <c r="AY434" s="152" t="s">
        <v>163</v>
      </c>
    </row>
    <row r="435" spans="2:51" s="13" customFormat="1" ht="11.25">
      <c r="B435" s="157"/>
      <c r="D435" s="151" t="s">
        <v>217</v>
      </c>
      <c r="E435" s="158" t="s">
        <v>22</v>
      </c>
      <c r="F435" s="159" t="s">
        <v>651</v>
      </c>
      <c r="H435" s="160">
        <v>1.01</v>
      </c>
      <c r="I435" s="161"/>
      <c r="J435" s="161"/>
      <c r="M435" s="157"/>
      <c r="N435" s="162"/>
      <c r="X435" s="163"/>
      <c r="AT435" s="158" t="s">
        <v>217</v>
      </c>
      <c r="AU435" s="158" t="s">
        <v>171</v>
      </c>
      <c r="AV435" s="13" t="s">
        <v>171</v>
      </c>
      <c r="AW435" s="13" t="s">
        <v>5</v>
      </c>
      <c r="AX435" s="13" t="s">
        <v>78</v>
      </c>
      <c r="AY435" s="158" t="s">
        <v>163</v>
      </c>
    </row>
    <row r="436" spans="2:51" s="14" customFormat="1" ht="11.25">
      <c r="B436" s="164"/>
      <c r="D436" s="151" t="s">
        <v>217</v>
      </c>
      <c r="E436" s="165" t="s">
        <v>22</v>
      </c>
      <c r="F436" s="166" t="s">
        <v>220</v>
      </c>
      <c r="H436" s="167">
        <v>1.01</v>
      </c>
      <c r="I436" s="168"/>
      <c r="J436" s="168"/>
      <c r="M436" s="164"/>
      <c r="N436" s="169"/>
      <c r="X436" s="170"/>
      <c r="AT436" s="165" t="s">
        <v>217</v>
      </c>
      <c r="AU436" s="165" t="s">
        <v>171</v>
      </c>
      <c r="AV436" s="14" t="s">
        <v>189</v>
      </c>
      <c r="AW436" s="14" t="s">
        <v>5</v>
      </c>
      <c r="AX436" s="14" t="s">
        <v>85</v>
      </c>
      <c r="AY436" s="165" t="s">
        <v>163</v>
      </c>
    </row>
    <row r="437" spans="2:65" s="1" customFormat="1" ht="33" customHeight="1">
      <c r="B437" s="32"/>
      <c r="C437" s="129" t="s">
        <v>652</v>
      </c>
      <c r="D437" s="129" t="s">
        <v>166</v>
      </c>
      <c r="E437" s="130" t="s">
        <v>653</v>
      </c>
      <c r="F437" s="131" t="s">
        <v>654</v>
      </c>
      <c r="G437" s="132" t="s">
        <v>229</v>
      </c>
      <c r="H437" s="133">
        <v>2.02</v>
      </c>
      <c r="I437" s="134"/>
      <c r="J437" s="134"/>
      <c r="K437" s="135">
        <f>ROUND(P437*H437,2)</f>
        <v>0</v>
      </c>
      <c r="L437" s="131" t="s">
        <v>169</v>
      </c>
      <c r="M437" s="32"/>
      <c r="N437" s="136" t="s">
        <v>22</v>
      </c>
      <c r="O437" s="137" t="s">
        <v>48</v>
      </c>
      <c r="P437" s="138">
        <f>I437+J437</f>
        <v>0</v>
      </c>
      <c r="Q437" s="138">
        <f>ROUND(I437*H437,2)</f>
        <v>0</v>
      </c>
      <c r="R437" s="138">
        <f>ROUND(J437*H437,2)</f>
        <v>0</v>
      </c>
      <c r="T437" s="139">
        <f>S437*H437</f>
        <v>0</v>
      </c>
      <c r="U437" s="139">
        <v>0</v>
      </c>
      <c r="V437" s="139">
        <f>U437*H437</f>
        <v>0</v>
      </c>
      <c r="W437" s="139">
        <v>0.021</v>
      </c>
      <c r="X437" s="140">
        <f>W437*H437</f>
        <v>0.042420000000000006</v>
      </c>
      <c r="AR437" s="141" t="s">
        <v>313</v>
      </c>
      <c r="AT437" s="141" t="s">
        <v>166</v>
      </c>
      <c r="AU437" s="141" t="s">
        <v>171</v>
      </c>
      <c r="AY437" s="17" t="s">
        <v>163</v>
      </c>
      <c r="BE437" s="142">
        <f>IF(O437="základní",K437,0)</f>
        <v>0</v>
      </c>
      <c r="BF437" s="142">
        <f>IF(O437="snížená",K437,0)</f>
        <v>0</v>
      </c>
      <c r="BG437" s="142">
        <f>IF(O437="zákl. přenesená",K437,0)</f>
        <v>0</v>
      </c>
      <c r="BH437" s="142">
        <f>IF(O437="sníž. přenesená",K437,0)</f>
        <v>0</v>
      </c>
      <c r="BI437" s="142">
        <f>IF(O437="nulová",K437,0)</f>
        <v>0</v>
      </c>
      <c r="BJ437" s="17" t="s">
        <v>171</v>
      </c>
      <c r="BK437" s="142">
        <f>ROUND(P437*H437,2)</f>
        <v>0</v>
      </c>
      <c r="BL437" s="17" t="s">
        <v>313</v>
      </c>
      <c r="BM437" s="141" t="s">
        <v>655</v>
      </c>
    </row>
    <row r="438" spans="2:47" s="1" customFormat="1" ht="11.25">
      <c r="B438" s="32"/>
      <c r="D438" s="143" t="s">
        <v>173</v>
      </c>
      <c r="F438" s="144" t="s">
        <v>656</v>
      </c>
      <c r="I438" s="145"/>
      <c r="J438" s="145"/>
      <c r="M438" s="32"/>
      <c r="N438" s="146"/>
      <c r="X438" s="53"/>
      <c r="AT438" s="17" t="s">
        <v>173</v>
      </c>
      <c r="AU438" s="17" t="s">
        <v>171</v>
      </c>
    </row>
    <row r="439" spans="2:51" s="12" customFormat="1" ht="11.25">
      <c r="B439" s="150"/>
      <c r="D439" s="151" t="s">
        <v>217</v>
      </c>
      <c r="E439" s="152" t="s">
        <v>22</v>
      </c>
      <c r="F439" s="153" t="s">
        <v>650</v>
      </c>
      <c r="H439" s="152" t="s">
        <v>22</v>
      </c>
      <c r="I439" s="154"/>
      <c r="J439" s="154"/>
      <c r="M439" s="150"/>
      <c r="N439" s="155"/>
      <c r="X439" s="156"/>
      <c r="AT439" s="152" t="s">
        <v>217</v>
      </c>
      <c r="AU439" s="152" t="s">
        <v>171</v>
      </c>
      <c r="AV439" s="12" t="s">
        <v>85</v>
      </c>
      <c r="AW439" s="12" t="s">
        <v>5</v>
      </c>
      <c r="AX439" s="12" t="s">
        <v>78</v>
      </c>
      <c r="AY439" s="152" t="s">
        <v>163</v>
      </c>
    </row>
    <row r="440" spans="2:51" s="13" customFormat="1" ht="11.25">
      <c r="B440" s="157"/>
      <c r="D440" s="151" t="s">
        <v>217</v>
      </c>
      <c r="E440" s="158" t="s">
        <v>22</v>
      </c>
      <c r="F440" s="159" t="s">
        <v>286</v>
      </c>
      <c r="H440" s="160">
        <v>2.02</v>
      </c>
      <c r="I440" s="161"/>
      <c r="J440" s="161"/>
      <c r="M440" s="157"/>
      <c r="N440" s="162"/>
      <c r="X440" s="163"/>
      <c r="AT440" s="158" t="s">
        <v>217</v>
      </c>
      <c r="AU440" s="158" t="s">
        <v>171</v>
      </c>
      <c r="AV440" s="13" t="s">
        <v>171</v>
      </c>
      <c r="AW440" s="13" t="s">
        <v>5</v>
      </c>
      <c r="AX440" s="13" t="s">
        <v>78</v>
      </c>
      <c r="AY440" s="158" t="s">
        <v>163</v>
      </c>
    </row>
    <row r="441" spans="2:51" s="14" customFormat="1" ht="11.25">
      <c r="B441" s="164"/>
      <c r="D441" s="151" t="s">
        <v>217</v>
      </c>
      <c r="E441" s="165" t="s">
        <v>22</v>
      </c>
      <c r="F441" s="166" t="s">
        <v>220</v>
      </c>
      <c r="H441" s="167">
        <v>2.02</v>
      </c>
      <c r="I441" s="168"/>
      <c r="J441" s="168"/>
      <c r="M441" s="164"/>
      <c r="N441" s="169"/>
      <c r="X441" s="170"/>
      <c r="AT441" s="165" t="s">
        <v>217</v>
      </c>
      <c r="AU441" s="165" t="s">
        <v>171</v>
      </c>
      <c r="AV441" s="14" t="s">
        <v>189</v>
      </c>
      <c r="AW441" s="14" t="s">
        <v>5</v>
      </c>
      <c r="AX441" s="14" t="s">
        <v>85</v>
      </c>
      <c r="AY441" s="165" t="s">
        <v>163</v>
      </c>
    </row>
    <row r="442" spans="2:65" s="1" customFormat="1" ht="24.2" customHeight="1">
      <c r="B442" s="32"/>
      <c r="C442" s="129" t="s">
        <v>657</v>
      </c>
      <c r="D442" s="129" t="s">
        <v>166</v>
      </c>
      <c r="E442" s="130" t="s">
        <v>658</v>
      </c>
      <c r="F442" s="131" t="s">
        <v>659</v>
      </c>
      <c r="G442" s="132" t="s">
        <v>229</v>
      </c>
      <c r="H442" s="133">
        <v>12.306</v>
      </c>
      <c r="I442" s="134"/>
      <c r="J442" s="134"/>
      <c r="K442" s="135">
        <f>ROUND(P442*H442,2)</f>
        <v>0</v>
      </c>
      <c r="L442" s="131" t="s">
        <v>169</v>
      </c>
      <c r="M442" s="32"/>
      <c r="N442" s="136" t="s">
        <v>22</v>
      </c>
      <c r="O442" s="137" t="s">
        <v>48</v>
      </c>
      <c r="P442" s="138">
        <f>I442+J442</f>
        <v>0</v>
      </c>
      <c r="Q442" s="138">
        <f>ROUND(I442*H442,2)</f>
        <v>0</v>
      </c>
      <c r="R442" s="138">
        <f>ROUND(J442*H442,2)</f>
        <v>0</v>
      </c>
      <c r="T442" s="139">
        <f>S442*H442</f>
        <v>0</v>
      </c>
      <c r="U442" s="139">
        <v>0</v>
      </c>
      <c r="V442" s="139">
        <f>U442*H442</f>
        <v>0</v>
      </c>
      <c r="W442" s="139">
        <v>0.01174</v>
      </c>
      <c r="X442" s="140">
        <f>W442*H442</f>
        <v>0.14447244</v>
      </c>
      <c r="AR442" s="141" t="s">
        <v>313</v>
      </c>
      <c r="AT442" s="141" t="s">
        <v>166</v>
      </c>
      <c r="AU442" s="141" t="s">
        <v>171</v>
      </c>
      <c r="AY442" s="17" t="s">
        <v>163</v>
      </c>
      <c r="BE442" s="142">
        <f>IF(O442="základní",K442,0)</f>
        <v>0</v>
      </c>
      <c r="BF442" s="142">
        <f>IF(O442="snížená",K442,0)</f>
        <v>0</v>
      </c>
      <c r="BG442" s="142">
        <f>IF(O442="zákl. přenesená",K442,0)</f>
        <v>0</v>
      </c>
      <c r="BH442" s="142">
        <f>IF(O442="sníž. přenesená",K442,0)</f>
        <v>0</v>
      </c>
      <c r="BI442" s="142">
        <f>IF(O442="nulová",K442,0)</f>
        <v>0</v>
      </c>
      <c r="BJ442" s="17" t="s">
        <v>171</v>
      </c>
      <c r="BK442" s="142">
        <f>ROUND(P442*H442,2)</f>
        <v>0</v>
      </c>
      <c r="BL442" s="17" t="s">
        <v>313</v>
      </c>
      <c r="BM442" s="141" t="s">
        <v>660</v>
      </c>
    </row>
    <row r="443" spans="2:47" s="1" customFormat="1" ht="11.25">
      <c r="B443" s="32"/>
      <c r="D443" s="143" t="s">
        <v>173</v>
      </c>
      <c r="F443" s="144" t="s">
        <v>661</v>
      </c>
      <c r="I443" s="145"/>
      <c r="J443" s="145"/>
      <c r="M443" s="32"/>
      <c r="N443" s="146"/>
      <c r="X443" s="53"/>
      <c r="AT443" s="17" t="s">
        <v>173</v>
      </c>
      <c r="AU443" s="17" t="s">
        <v>171</v>
      </c>
    </row>
    <row r="444" spans="2:51" s="12" customFormat="1" ht="11.25">
      <c r="B444" s="150"/>
      <c r="D444" s="151" t="s">
        <v>217</v>
      </c>
      <c r="E444" s="152" t="s">
        <v>22</v>
      </c>
      <c r="F444" s="153" t="s">
        <v>650</v>
      </c>
      <c r="H444" s="152" t="s">
        <v>22</v>
      </c>
      <c r="I444" s="154"/>
      <c r="J444" s="154"/>
      <c r="M444" s="150"/>
      <c r="N444" s="155"/>
      <c r="X444" s="156"/>
      <c r="AT444" s="152" t="s">
        <v>217</v>
      </c>
      <c r="AU444" s="152" t="s">
        <v>171</v>
      </c>
      <c r="AV444" s="12" t="s">
        <v>85</v>
      </c>
      <c r="AW444" s="12" t="s">
        <v>5</v>
      </c>
      <c r="AX444" s="12" t="s">
        <v>78</v>
      </c>
      <c r="AY444" s="152" t="s">
        <v>163</v>
      </c>
    </row>
    <row r="445" spans="2:51" s="12" customFormat="1" ht="11.25">
      <c r="B445" s="150"/>
      <c r="D445" s="151" t="s">
        <v>217</v>
      </c>
      <c r="E445" s="152" t="s">
        <v>22</v>
      </c>
      <c r="F445" s="153" t="s">
        <v>662</v>
      </c>
      <c r="H445" s="152" t="s">
        <v>22</v>
      </c>
      <c r="I445" s="154"/>
      <c r="J445" s="154"/>
      <c r="M445" s="150"/>
      <c r="N445" s="155"/>
      <c r="X445" s="156"/>
      <c r="AT445" s="152" t="s">
        <v>217</v>
      </c>
      <c r="AU445" s="152" t="s">
        <v>171</v>
      </c>
      <c r="AV445" s="12" t="s">
        <v>85</v>
      </c>
      <c r="AW445" s="12" t="s">
        <v>5</v>
      </c>
      <c r="AX445" s="12" t="s">
        <v>78</v>
      </c>
      <c r="AY445" s="152" t="s">
        <v>163</v>
      </c>
    </row>
    <row r="446" spans="2:51" s="13" customFormat="1" ht="11.25">
      <c r="B446" s="157"/>
      <c r="D446" s="151" t="s">
        <v>217</v>
      </c>
      <c r="E446" s="158" t="s">
        <v>22</v>
      </c>
      <c r="F446" s="159" t="s">
        <v>663</v>
      </c>
      <c r="H446" s="160">
        <v>12.306</v>
      </c>
      <c r="I446" s="161"/>
      <c r="J446" s="161"/>
      <c r="M446" s="157"/>
      <c r="N446" s="162"/>
      <c r="X446" s="163"/>
      <c r="AT446" s="158" t="s">
        <v>217</v>
      </c>
      <c r="AU446" s="158" t="s">
        <v>171</v>
      </c>
      <c r="AV446" s="13" t="s">
        <v>171</v>
      </c>
      <c r="AW446" s="13" t="s">
        <v>5</v>
      </c>
      <c r="AX446" s="13" t="s">
        <v>78</v>
      </c>
      <c r="AY446" s="158" t="s">
        <v>163</v>
      </c>
    </row>
    <row r="447" spans="2:51" s="14" customFormat="1" ht="11.25">
      <c r="B447" s="164"/>
      <c r="D447" s="151" t="s">
        <v>217</v>
      </c>
      <c r="E447" s="165" t="s">
        <v>22</v>
      </c>
      <c r="F447" s="166" t="s">
        <v>220</v>
      </c>
      <c r="H447" s="167">
        <v>12.306</v>
      </c>
      <c r="I447" s="168"/>
      <c r="J447" s="168"/>
      <c r="M447" s="164"/>
      <c r="N447" s="169"/>
      <c r="X447" s="170"/>
      <c r="AT447" s="165" t="s">
        <v>217</v>
      </c>
      <c r="AU447" s="165" t="s">
        <v>171</v>
      </c>
      <c r="AV447" s="14" t="s">
        <v>189</v>
      </c>
      <c r="AW447" s="14" t="s">
        <v>5</v>
      </c>
      <c r="AX447" s="14" t="s">
        <v>85</v>
      </c>
      <c r="AY447" s="165" t="s">
        <v>163</v>
      </c>
    </row>
    <row r="448" spans="2:65" s="1" customFormat="1" ht="24.2" customHeight="1">
      <c r="B448" s="32"/>
      <c r="C448" s="129" t="s">
        <v>664</v>
      </c>
      <c r="D448" s="129" t="s">
        <v>166</v>
      </c>
      <c r="E448" s="130" t="s">
        <v>665</v>
      </c>
      <c r="F448" s="131" t="s">
        <v>666</v>
      </c>
      <c r="G448" s="132" t="s">
        <v>229</v>
      </c>
      <c r="H448" s="133">
        <v>1.08</v>
      </c>
      <c r="I448" s="134"/>
      <c r="J448" s="134"/>
      <c r="K448" s="135">
        <f>ROUND(P448*H448,2)</f>
        <v>0</v>
      </c>
      <c r="L448" s="131" t="s">
        <v>169</v>
      </c>
      <c r="M448" s="32"/>
      <c r="N448" s="136" t="s">
        <v>22</v>
      </c>
      <c r="O448" s="137" t="s">
        <v>48</v>
      </c>
      <c r="P448" s="138">
        <f>I448+J448</f>
        <v>0</v>
      </c>
      <c r="Q448" s="138">
        <f>ROUND(I448*H448,2)</f>
        <v>0</v>
      </c>
      <c r="R448" s="138">
        <f>ROUND(J448*H448,2)</f>
        <v>0</v>
      </c>
      <c r="T448" s="139">
        <f>S448*H448</f>
        <v>0</v>
      </c>
      <c r="U448" s="139">
        <v>0</v>
      </c>
      <c r="V448" s="139">
        <f>U448*H448</f>
        <v>0</v>
      </c>
      <c r="W448" s="139">
        <v>0.01174</v>
      </c>
      <c r="X448" s="140">
        <f>W448*H448</f>
        <v>0.012679200000000002</v>
      </c>
      <c r="AR448" s="141" t="s">
        <v>313</v>
      </c>
      <c r="AT448" s="141" t="s">
        <v>166</v>
      </c>
      <c r="AU448" s="141" t="s">
        <v>171</v>
      </c>
      <c r="AY448" s="17" t="s">
        <v>163</v>
      </c>
      <c r="BE448" s="142">
        <f>IF(O448="základní",K448,0)</f>
        <v>0</v>
      </c>
      <c r="BF448" s="142">
        <f>IF(O448="snížená",K448,0)</f>
        <v>0</v>
      </c>
      <c r="BG448" s="142">
        <f>IF(O448="zákl. přenesená",K448,0)</f>
        <v>0</v>
      </c>
      <c r="BH448" s="142">
        <f>IF(O448="sníž. přenesená",K448,0)</f>
        <v>0</v>
      </c>
      <c r="BI448" s="142">
        <f>IF(O448="nulová",K448,0)</f>
        <v>0</v>
      </c>
      <c r="BJ448" s="17" t="s">
        <v>171</v>
      </c>
      <c r="BK448" s="142">
        <f>ROUND(P448*H448,2)</f>
        <v>0</v>
      </c>
      <c r="BL448" s="17" t="s">
        <v>313</v>
      </c>
      <c r="BM448" s="141" t="s">
        <v>667</v>
      </c>
    </row>
    <row r="449" spans="2:47" s="1" customFormat="1" ht="11.25">
      <c r="B449" s="32"/>
      <c r="D449" s="143" t="s">
        <v>173</v>
      </c>
      <c r="F449" s="144" t="s">
        <v>668</v>
      </c>
      <c r="I449" s="145"/>
      <c r="J449" s="145"/>
      <c r="M449" s="32"/>
      <c r="N449" s="146"/>
      <c r="X449" s="53"/>
      <c r="AT449" s="17" t="s">
        <v>173</v>
      </c>
      <c r="AU449" s="17" t="s">
        <v>171</v>
      </c>
    </row>
    <row r="450" spans="2:51" s="12" customFormat="1" ht="11.25">
      <c r="B450" s="150"/>
      <c r="D450" s="151" t="s">
        <v>217</v>
      </c>
      <c r="E450" s="152" t="s">
        <v>22</v>
      </c>
      <c r="F450" s="153" t="s">
        <v>669</v>
      </c>
      <c r="H450" s="152" t="s">
        <v>22</v>
      </c>
      <c r="I450" s="154"/>
      <c r="J450" s="154"/>
      <c r="M450" s="150"/>
      <c r="N450" s="155"/>
      <c r="X450" s="156"/>
      <c r="AT450" s="152" t="s">
        <v>217</v>
      </c>
      <c r="AU450" s="152" t="s">
        <v>171</v>
      </c>
      <c r="AV450" s="12" t="s">
        <v>85</v>
      </c>
      <c r="AW450" s="12" t="s">
        <v>5</v>
      </c>
      <c r="AX450" s="12" t="s">
        <v>78</v>
      </c>
      <c r="AY450" s="152" t="s">
        <v>163</v>
      </c>
    </row>
    <row r="451" spans="2:51" s="13" customFormat="1" ht="11.25">
      <c r="B451" s="157"/>
      <c r="D451" s="151" t="s">
        <v>217</v>
      </c>
      <c r="E451" s="158" t="s">
        <v>22</v>
      </c>
      <c r="F451" s="159" t="s">
        <v>670</v>
      </c>
      <c r="H451" s="160">
        <v>1.08</v>
      </c>
      <c r="I451" s="161"/>
      <c r="J451" s="161"/>
      <c r="M451" s="157"/>
      <c r="N451" s="162"/>
      <c r="X451" s="163"/>
      <c r="AT451" s="158" t="s">
        <v>217</v>
      </c>
      <c r="AU451" s="158" t="s">
        <v>171</v>
      </c>
      <c r="AV451" s="13" t="s">
        <v>171</v>
      </c>
      <c r="AW451" s="13" t="s">
        <v>5</v>
      </c>
      <c r="AX451" s="13" t="s">
        <v>78</v>
      </c>
      <c r="AY451" s="158" t="s">
        <v>163</v>
      </c>
    </row>
    <row r="452" spans="2:51" s="14" customFormat="1" ht="11.25">
      <c r="B452" s="164"/>
      <c r="D452" s="151" t="s">
        <v>217</v>
      </c>
      <c r="E452" s="165" t="s">
        <v>22</v>
      </c>
      <c r="F452" s="166" t="s">
        <v>220</v>
      </c>
      <c r="H452" s="167">
        <v>1.08</v>
      </c>
      <c r="I452" s="168"/>
      <c r="J452" s="168"/>
      <c r="M452" s="164"/>
      <c r="N452" s="169"/>
      <c r="X452" s="170"/>
      <c r="AT452" s="165" t="s">
        <v>217</v>
      </c>
      <c r="AU452" s="165" t="s">
        <v>171</v>
      </c>
      <c r="AV452" s="14" t="s">
        <v>189</v>
      </c>
      <c r="AW452" s="14" t="s">
        <v>5</v>
      </c>
      <c r="AX452" s="14" t="s">
        <v>85</v>
      </c>
      <c r="AY452" s="165" t="s">
        <v>163</v>
      </c>
    </row>
    <row r="453" spans="2:65" s="1" customFormat="1" ht="24.2" customHeight="1">
      <c r="B453" s="32"/>
      <c r="C453" s="129" t="s">
        <v>671</v>
      </c>
      <c r="D453" s="129" t="s">
        <v>166</v>
      </c>
      <c r="E453" s="130" t="s">
        <v>672</v>
      </c>
      <c r="F453" s="131" t="s">
        <v>673</v>
      </c>
      <c r="G453" s="132" t="s">
        <v>214</v>
      </c>
      <c r="H453" s="133">
        <v>10.486</v>
      </c>
      <c r="I453" s="134"/>
      <c r="J453" s="134"/>
      <c r="K453" s="135">
        <f>ROUND(P453*H453,2)</f>
        <v>0</v>
      </c>
      <c r="L453" s="131" t="s">
        <v>169</v>
      </c>
      <c r="M453" s="32"/>
      <c r="N453" s="136" t="s">
        <v>22</v>
      </c>
      <c r="O453" s="137" t="s">
        <v>48</v>
      </c>
      <c r="P453" s="138">
        <f>I453+J453</f>
        <v>0</v>
      </c>
      <c r="Q453" s="138">
        <f>ROUND(I453*H453,2)</f>
        <v>0</v>
      </c>
      <c r="R453" s="138">
        <f>ROUND(J453*H453,2)</f>
        <v>0</v>
      </c>
      <c r="T453" s="139">
        <f>S453*H453</f>
        <v>0</v>
      </c>
      <c r="U453" s="139">
        <v>0</v>
      </c>
      <c r="V453" s="139">
        <f>U453*H453</f>
        <v>0</v>
      </c>
      <c r="W453" s="139">
        <v>0.08317</v>
      </c>
      <c r="X453" s="140">
        <f>W453*H453</f>
        <v>0.87212062</v>
      </c>
      <c r="AR453" s="141" t="s">
        <v>313</v>
      </c>
      <c r="AT453" s="141" t="s">
        <v>166</v>
      </c>
      <c r="AU453" s="141" t="s">
        <v>171</v>
      </c>
      <c r="AY453" s="17" t="s">
        <v>163</v>
      </c>
      <c r="BE453" s="142">
        <f>IF(O453="základní",K453,0)</f>
        <v>0</v>
      </c>
      <c r="BF453" s="142">
        <f>IF(O453="snížená",K453,0)</f>
        <v>0</v>
      </c>
      <c r="BG453" s="142">
        <f>IF(O453="zákl. přenesená",K453,0)</f>
        <v>0</v>
      </c>
      <c r="BH453" s="142">
        <f>IF(O453="sníž. přenesená",K453,0)</f>
        <v>0</v>
      </c>
      <c r="BI453" s="142">
        <f>IF(O453="nulová",K453,0)</f>
        <v>0</v>
      </c>
      <c r="BJ453" s="17" t="s">
        <v>171</v>
      </c>
      <c r="BK453" s="142">
        <f>ROUND(P453*H453,2)</f>
        <v>0</v>
      </c>
      <c r="BL453" s="17" t="s">
        <v>313</v>
      </c>
      <c r="BM453" s="141" t="s">
        <v>674</v>
      </c>
    </row>
    <row r="454" spans="2:47" s="1" customFormat="1" ht="11.25">
      <c r="B454" s="32"/>
      <c r="D454" s="143" t="s">
        <v>173</v>
      </c>
      <c r="F454" s="144" t="s">
        <v>675</v>
      </c>
      <c r="I454" s="145"/>
      <c r="J454" s="145"/>
      <c r="M454" s="32"/>
      <c r="N454" s="146"/>
      <c r="X454" s="53"/>
      <c r="AT454" s="17" t="s">
        <v>173</v>
      </c>
      <c r="AU454" s="17" t="s">
        <v>171</v>
      </c>
    </row>
    <row r="455" spans="2:51" s="12" customFormat="1" ht="11.25">
      <c r="B455" s="150"/>
      <c r="D455" s="151" t="s">
        <v>217</v>
      </c>
      <c r="E455" s="152" t="s">
        <v>22</v>
      </c>
      <c r="F455" s="153" t="s">
        <v>676</v>
      </c>
      <c r="H455" s="152" t="s">
        <v>22</v>
      </c>
      <c r="I455" s="154"/>
      <c r="J455" s="154"/>
      <c r="M455" s="150"/>
      <c r="N455" s="155"/>
      <c r="X455" s="156"/>
      <c r="AT455" s="152" t="s">
        <v>217</v>
      </c>
      <c r="AU455" s="152" t="s">
        <v>171</v>
      </c>
      <c r="AV455" s="12" t="s">
        <v>85</v>
      </c>
      <c r="AW455" s="12" t="s">
        <v>5</v>
      </c>
      <c r="AX455" s="12" t="s">
        <v>78</v>
      </c>
      <c r="AY455" s="152" t="s">
        <v>163</v>
      </c>
    </row>
    <row r="456" spans="2:51" s="12" customFormat="1" ht="11.25">
      <c r="B456" s="150"/>
      <c r="D456" s="151" t="s">
        <v>217</v>
      </c>
      <c r="E456" s="152" t="s">
        <v>22</v>
      </c>
      <c r="F456" s="153" t="s">
        <v>677</v>
      </c>
      <c r="H456" s="152" t="s">
        <v>22</v>
      </c>
      <c r="I456" s="154"/>
      <c r="J456" s="154"/>
      <c r="M456" s="150"/>
      <c r="N456" s="155"/>
      <c r="X456" s="156"/>
      <c r="AT456" s="152" t="s">
        <v>217</v>
      </c>
      <c r="AU456" s="152" t="s">
        <v>171</v>
      </c>
      <c r="AV456" s="12" t="s">
        <v>85</v>
      </c>
      <c r="AW456" s="12" t="s">
        <v>5</v>
      </c>
      <c r="AX456" s="12" t="s">
        <v>78</v>
      </c>
      <c r="AY456" s="152" t="s">
        <v>163</v>
      </c>
    </row>
    <row r="457" spans="2:51" s="13" customFormat="1" ht="11.25">
      <c r="B457" s="157"/>
      <c r="D457" s="151" t="s">
        <v>217</v>
      </c>
      <c r="E457" s="158" t="s">
        <v>22</v>
      </c>
      <c r="F457" s="159" t="s">
        <v>678</v>
      </c>
      <c r="H457" s="160">
        <v>10.486</v>
      </c>
      <c r="I457" s="161"/>
      <c r="J457" s="161"/>
      <c r="M457" s="157"/>
      <c r="N457" s="162"/>
      <c r="X457" s="163"/>
      <c r="AT457" s="158" t="s">
        <v>217</v>
      </c>
      <c r="AU457" s="158" t="s">
        <v>171</v>
      </c>
      <c r="AV457" s="13" t="s">
        <v>171</v>
      </c>
      <c r="AW457" s="13" t="s">
        <v>5</v>
      </c>
      <c r="AX457" s="13" t="s">
        <v>78</v>
      </c>
      <c r="AY457" s="158" t="s">
        <v>163</v>
      </c>
    </row>
    <row r="458" spans="2:51" s="14" customFormat="1" ht="11.25">
      <c r="B458" s="164"/>
      <c r="D458" s="151" t="s">
        <v>217</v>
      </c>
      <c r="E458" s="165" t="s">
        <v>22</v>
      </c>
      <c r="F458" s="166" t="s">
        <v>220</v>
      </c>
      <c r="H458" s="167">
        <v>10.486</v>
      </c>
      <c r="I458" s="168"/>
      <c r="J458" s="168"/>
      <c r="M458" s="164"/>
      <c r="N458" s="169"/>
      <c r="X458" s="170"/>
      <c r="AT458" s="165" t="s">
        <v>217</v>
      </c>
      <c r="AU458" s="165" t="s">
        <v>171</v>
      </c>
      <c r="AV458" s="14" t="s">
        <v>189</v>
      </c>
      <c r="AW458" s="14" t="s">
        <v>5</v>
      </c>
      <c r="AX458" s="14" t="s">
        <v>85</v>
      </c>
      <c r="AY458" s="165" t="s">
        <v>163</v>
      </c>
    </row>
    <row r="459" spans="2:63" s="11" customFormat="1" ht="22.9" customHeight="1">
      <c r="B459" s="116"/>
      <c r="D459" s="117" t="s">
        <v>77</v>
      </c>
      <c r="E459" s="127" t="s">
        <v>679</v>
      </c>
      <c r="F459" s="127" t="s">
        <v>680</v>
      </c>
      <c r="I459" s="119"/>
      <c r="J459" s="119"/>
      <c r="K459" s="128">
        <f>BK459</f>
        <v>0</v>
      </c>
      <c r="M459" s="116"/>
      <c r="N459" s="121"/>
      <c r="Q459" s="122">
        <f>SUM(Q460:Q468)</f>
        <v>0</v>
      </c>
      <c r="R459" s="122">
        <f>SUM(R460:R468)</f>
        <v>0</v>
      </c>
      <c r="T459" s="123">
        <f>SUM(T460:T468)</f>
        <v>0</v>
      </c>
      <c r="V459" s="123">
        <f>SUM(V460:V468)</f>
        <v>0</v>
      </c>
      <c r="X459" s="124">
        <f>SUM(X460:X468)</f>
        <v>0.09853200000000001</v>
      </c>
      <c r="AR459" s="117" t="s">
        <v>171</v>
      </c>
      <c r="AT459" s="125" t="s">
        <v>77</v>
      </c>
      <c r="AU459" s="125" t="s">
        <v>85</v>
      </c>
      <c r="AY459" s="117" t="s">
        <v>163</v>
      </c>
      <c r="BK459" s="126">
        <f>SUM(BK460:BK468)</f>
        <v>0</v>
      </c>
    </row>
    <row r="460" spans="2:65" s="1" customFormat="1" ht="24.2" customHeight="1">
      <c r="B460" s="32"/>
      <c r="C460" s="129" t="s">
        <v>681</v>
      </c>
      <c r="D460" s="129" t="s">
        <v>166</v>
      </c>
      <c r="E460" s="130" t="s">
        <v>682</v>
      </c>
      <c r="F460" s="131" t="s">
        <v>683</v>
      </c>
      <c r="G460" s="132" t="s">
        <v>214</v>
      </c>
      <c r="H460" s="133">
        <v>7.038</v>
      </c>
      <c r="I460" s="134"/>
      <c r="J460" s="134"/>
      <c r="K460" s="135">
        <f>ROUND(P460*H460,2)</f>
        <v>0</v>
      </c>
      <c r="L460" s="131" t="s">
        <v>169</v>
      </c>
      <c r="M460" s="32"/>
      <c r="N460" s="136" t="s">
        <v>22</v>
      </c>
      <c r="O460" s="137" t="s">
        <v>48</v>
      </c>
      <c r="P460" s="138">
        <f>I460+J460</f>
        <v>0</v>
      </c>
      <c r="Q460" s="138">
        <f>ROUND(I460*H460,2)</f>
        <v>0</v>
      </c>
      <c r="R460" s="138">
        <f>ROUND(J460*H460,2)</f>
        <v>0</v>
      </c>
      <c r="T460" s="139">
        <f>S460*H460</f>
        <v>0</v>
      </c>
      <c r="U460" s="139">
        <v>0</v>
      </c>
      <c r="V460" s="139">
        <f>U460*H460</f>
        <v>0</v>
      </c>
      <c r="W460" s="139">
        <v>0.014</v>
      </c>
      <c r="X460" s="140">
        <f>W460*H460</f>
        <v>0.09853200000000001</v>
      </c>
      <c r="AR460" s="141" t="s">
        <v>313</v>
      </c>
      <c r="AT460" s="141" t="s">
        <v>166</v>
      </c>
      <c r="AU460" s="141" t="s">
        <v>171</v>
      </c>
      <c r="AY460" s="17" t="s">
        <v>163</v>
      </c>
      <c r="BE460" s="142">
        <f>IF(O460="základní",K460,0)</f>
        <v>0</v>
      </c>
      <c r="BF460" s="142">
        <f>IF(O460="snížená",K460,0)</f>
        <v>0</v>
      </c>
      <c r="BG460" s="142">
        <f>IF(O460="zákl. přenesená",K460,0)</f>
        <v>0</v>
      </c>
      <c r="BH460" s="142">
        <f>IF(O460="sníž. přenesená",K460,0)</f>
        <v>0</v>
      </c>
      <c r="BI460" s="142">
        <f>IF(O460="nulová",K460,0)</f>
        <v>0</v>
      </c>
      <c r="BJ460" s="17" t="s">
        <v>171</v>
      </c>
      <c r="BK460" s="142">
        <f>ROUND(P460*H460,2)</f>
        <v>0</v>
      </c>
      <c r="BL460" s="17" t="s">
        <v>313</v>
      </c>
      <c r="BM460" s="141" t="s">
        <v>684</v>
      </c>
    </row>
    <row r="461" spans="2:47" s="1" customFormat="1" ht="11.25">
      <c r="B461" s="32"/>
      <c r="D461" s="143" t="s">
        <v>173</v>
      </c>
      <c r="F461" s="144" t="s">
        <v>685</v>
      </c>
      <c r="I461" s="145"/>
      <c r="J461" s="145"/>
      <c r="M461" s="32"/>
      <c r="N461" s="146"/>
      <c r="X461" s="53"/>
      <c r="AT461" s="17" t="s">
        <v>173</v>
      </c>
      <c r="AU461" s="17" t="s">
        <v>171</v>
      </c>
    </row>
    <row r="462" spans="2:51" s="12" customFormat="1" ht="11.25">
      <c r="B462" s="150"/>
      <c r="D462" s="151" t="s">
        <v>217</v>
      </c>
      <c r="E462" s="152" t="s">
        <v>22</v>
      </c>
      <c r="F462" s="153" t="s">
        <v>349</v>
      </c>
      <c r="H462" s="152" t="s">
        <v>22</v>
      </c>
      <c r="I462" s="154"/>
      <c r="J462" s="154"/>
      <c r="M462" s="150"/>
      <c r="N462" s="155"/>
      <c r="X462" s="156"/>
      <c r="AT462" s="152" t="s">
        <v>217</v>
      </c>
      <c r="AU462" s="152" t="s">
        <v>171</v>
      </c>
      <c r="AV462" s="12" t="s">
        <v>85</v>
      </c>
      <c r="AW462" s="12" t="s">
        <v>5</v>
      </c>
      <c r="AX462" s="12" t="s">
        <v>78</v>
      </c>
      <c r="AY462" s="152" t="s">
        <v>163</v>
      </c>
    </row>
    <row r="463" spans="2:51" s="13" customFormat="1" ht="11.25">
      <c r="B463" s="157"/>
      <c r="D463" s="151" t="s">
        <v>217</v>
      </c>
      <c r="E463" s="158" t="s">
        <v>22</v>
      </c>
      <c r="F463" s="159" t="s">
        <v>350</v>
      </c>
      <c r="H463" s="160">
        <v>1.095</v>
      </c>
      <c r="I463" s="161"/>
      <c r="J463" s="161"/>
      <c r="M463" s="157"/>
      <c r="N463" s="162"/>
      <c r="X463" s="163"/>
      <c r="AT463" s="158" t="s">
        <v>217</v>
      </c>
      <c r="AU463" s="158" t="s">
        <v>171</v>
      </c>
      <c r="AV463" s="13" t="s">
        <v>171</v>
      </c>
      <c r="AW463" s="13" t="s">
        <v>5</v>
      </c>
      <c r="AX463" s="13" t="s">
        <v>78</v>
      </c>
      <c r="AY463" s="158" t="s">
        <v>163</v>
      </c>
    </row>
    <row r="464" spans="2:51" s="12" customFormat="1" ht="11.25">
      <c r="B464" s="150"/>
      <c r="D464" s="151" t="s">
        <v>217</v>
      </c>
      <c r="E464" s="152" t="s">
        <v>22</v>
      </c>
      <c r="F464" s="153" t="s">
        <v>285</v>
      </c>
      <c r="H464" s="152" t="s">
        <v>22</v>
      </c>
      <c r="I464" s="154"/>
      <c r="J464" s="154"/>
      <c r="M464" s="150"/>
      <c r="N464" s="155"/>
      <c r="X464" s="156"/>
      <c r="AT464" s="152" t="s">
        <v>217</v>
      </c>
      <c r="AU464" s="152" t="s">
        <v>171</v>
      </c>
      <c r="AV464" s="12" t="s">
        <v>85</v>
      </c>
      <c r="AW464" s="12" t="s">
        <v>5</v>
      </c>
      <c r="AX464" s="12" t="s">
        <v>78</v>
      </c>
      <c r="AY464" s="152" t="s">
        <v>163</v>
      </c>
    </row>
    <row r="465" spans="2:51" s="13" customFormat="1" ht="11.25">
      <c r="B465" s="157"/>
      <c r="D465" s="151" t="s">
        <v>217</v>
      </c>
      <c r="E465" s="158" t="s">
        <v>22</v>
      </c>
      <c r="F465" s="159" t="s">
        <v>686</v>
      </c>
      <c r="H465" s="160">
        <v>3.344</v>
      </c>
      <c r="I465" s="161"/>
      <c r="J465" s="161"/>
      <c r="M465" s="157"/>
      <c r="N465" s="162"/>
      <c r="X465" s="163"/>
      <c r="AT465" s="158" t="s">
        <v>217</v>
      </c>
      <c r="AU465" s="158" t="s">
        <v>171</v>
      </c>
      <c r="AV465" s="13" t="s">
        <v>171</v>
      </c>
      <c r="AW465" s="13" t="s">
        <v>5</v>
      </c>
      <c r="AX465" s="13" t="s">
        <v>78</v>
      </c>
      <c r="AY465" s="158" t="s">
        <v>163</v>
      </c>
    </row>
    <row r="466" spans="2:51" s="12" customFormat="1" ht="11.25">
      <c r="B466" s="150"/>
      <c r="D466" s="151" t="s">
        <v>217</v>
      </c>
      <c r="E466" s="152" t="s">
        <v>22</v>
      </c>
      <c r="F466" s="153" t="s">
        <v>541</v>
      </c>
      <c r="H466" s="152" t="s">
        <v>22</v>
      </c>
      <c r="I466" s="154"/>
      <c r="J466" s="154"/>
      <c r="M466" s="150"/>
      <c r="N466" s="155"/>
      <c r="X466" s="156"/>
      <c r="AT466" s="152" t="s">
        <v>217</v>
      </c>
      <c r="AU466" s="152" t="s">
        <v>171</v>
      </c>
      <c r="AV466" s="12" t="s">
        <v>85</v>
      </c>
      <c r="AW466" s="12" t="s">
        <v>5</v>
      </c>
      <c r="AX466" s="12" t="s">
        <v>78</v>
      </c>
      <c r="AY466" s="152" t="s">
        <v>163</v>
      </c>
    </row>
    <row r="467" spans="2:51" s="13" customFormat="1" ht="11.25">
      <c r="B467" s="157"/>
      <c r="D467" s="151" t="s">
        <v>217</v>
      </c>
      <c r="E467" s="158" t="s">
        <v>22</v>
      </c>
      <c r="F467" s="159" t="s">
        <v>359</v>
      </c>
      <c r="H467" s="160">
        <v>2.599</v>
      </c>
      <c r="I467" s="161"/>
      <c r="J467" s="161"/>
      <c r="M467" s="157"/>
      <c r="N467" s="162"/>
      <c r="X467" s="163"/>
      <c r="AT467" s="158" t="s">
        <v>217</v>
      </c>
      <c r="AU467" s="158" t="s">
        <v>171</v>
      </c>
      <c r="AV467" s="13" t="s">
        <v>171</v>
      </c>
      <c r="AW467" s="13" t="s">
        <v>5</v>
      </c>
      <c r="AX467" s="13" t="s">
        <v>78</v>
      </c>
      <c r="AY467" s="158" t="s">
        <v>163</v>
      </c>
    </row>
    <row r="468" spans="2:51" s="14" customFormat="1" ht="11.25">
      <c r="B468" s="164"/>
      <c r="D468" s="151" t="s">
        <v>217</v>
      </c>
      <c r="E468" s="165" t="s">
        <v>22</v>
      </c>
      <c r="F468" s="166" t="s">
        <v>220</v>
      </c>
      <c r="H468" s="167">
        <v>7.038</v>
      </c>
      <c r="I468" s="168"/>
      <c r="J468" s="168"/>
      <c r="M468" s="164"/>
      <c r="N468" s="171"/>
      <c r="O468" s="172"/>
      <c r="P468" s="172"/>
      <c r="Q468" s="172"/>
      <c r="R468" s="172"/>
      <c r="S468" s="172"/>
      <c r="T468" s="172"/>
      <c r="U468" s="172"/>
      <c r="V468" s="172"/>
      <c r="W468" s="172"/>
      <c r="X468" s="173"/>
      <c r="AT468" s="165" t="s">
        <v>217</v>
      </c>
      <c r="AU468" s="165" t="s">
        <v>171</v>
      </c>
      <c r="AV468" s="14" t="s">
        <v>189</v>
      </c>
      <c r="AW468" s="14" t="s">
        <v>5</v>
      </c>
      <c r="AX468" s="14" t="s">
        <v>85</v>
      </c>
      <c r="AY468" s="165" t="s">
        <v>163</v>
      </c>
    </row>
    <row r="469" spans="2:13" s="1" customFormat="1" ht="6.95" customHeight="1">
      <c r="B469" s="41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32"/>
    </row>
  </sheetData>
  <mergeCells count="9">
    <mergeCell ref="E52:H52"/>
    <mergeCell ref="E85:H85"/>
    <mergeCell ref="E87:H87"/>
    <mergeCell ref="M2:Z2"/>
    <mergeCell ref="E7:H7"/>
    <mergeCell ref="E9:H9"/>
    <mergeCell ref="E18:H18"/>
    <mergeCell ref="E27:H27"/>
    <mergeCell ref="E50:H50"/>
  </mergeCells>
  <hyperlinks>
    <hyperlink ref="F99" r:id="rId1" display="https://podminky.urs.cz/item/CS_URS_2023_02/113107122"/>
    <hyperlink ref="F104" r:id="rId2" display="https://podminky.urs.cz/item/CS_URS_2023_02/113107142"/>
    <hyperlink ref="F109" r:id="rId3" display="https://podminky.urs.cz/item/CS_URS_2023_02/113201111"/>
    <hyperlink ref="F115" r:id="rId4" display="https://podminky.urs.cz/item/CS_URS_2023_02/919735113"/>
    <hyperlink ref="F120" r:id="rId5" display="https://podminky.urs.cz/item/CS_URS_2023_02/949101111"/>
    <hyperlink ref="F125" r:id="rId6" display="https://podminky.urs.cz/item/CS_URS_2023_02/961044111"/>
    <hyperlink ref="F130" r:id="rId7" display="https://podminky.urs.cz/item/CS_URS_2023_02/962032432"/>
    <hyperlink ref="F135" r:id="rId8" display="https://podminky.urs.cz/item/CS_URS_2023_02/962052210"/>
    <hyperlink ref="F140" r:id="rId9" display="https://podminky.urs.cz/item/CS_URS_2023_02/962052211"/>
    <hyperlink ref="F146" r:id="rId10" display="https://podminky.urs.cz/item/CS_URS_2023_02/963042819"/>
    <hyperlink ref="F153" r:id="rId11" display="https://podminky.urs.cz/item/CS_URS_2023_02/963053936"/>
    <hyperlink ref="F160" r:id="rId12" display="https://podminky.urs.cz/item/CS_URS_2023_02/964051111"/>
    <hyperlink ref="F165" r:id="rId13" display="https://podminky.urs.cz/item/CS_URS_2023_02/965042131"/>
    <hyperlink ref="F170" r:id="rId14" display="https://podminky.urs.cz/item/CS_URS_2023_02/965042141"/>
    <hyperlink ref="F175" r:id="rId15" display="https://podminky.urs.cz/item/CS_URS_2023_02/965049111"/>
    <hyperlink ref="F179" r:id="rId16" display="https://podminky.urs.cz/item/CS_URS_2023_02/966031314"/>
    <hyperlink ref="F184" r:id="rId17" display="https://podminky.urs.cz/item/CS_URS_2023_02/966080103"/>
    <hyperlink ref="F194" r:id="rId18" display="https://podminky.urs.cz/item/CS_URS_2023_02/968072245"/>
    <hyperlink ref="F198" r:id="rId19" display="https://podminky.urs.cz/item/CS_URS_2023_02/968082016"/>
    <hyperlink ref="F205" r:id="rId20" display="https://podminky.urs.cz/item/CS_URS_2023_02/968082017"/>
    <hyperlink ref="F212" r:id="rId21" display="https://podminky.urs.cz/item/CS_URS_2023_02/973031325"/>
    <hyperlink ref="F222" r:id="rId22" display="https://podminky.urs.cz/item/CS_URS_2023_02/973042251"/>
    <hyperlink ref="F229" r:id="rId23" display="https://podminky.urs.cz/item/CS_URS_2023_02/978013141"/>
    <hyperlink ref="F234" r:id="rId24" display="https://podminky.urs.cz/item/CS_URS_2023_02/985131111"/>
    <hyperlink ref="F246" r:id="rId25" display="https://podminky.urs.cz/item/CS_URS_2023_02/997013212"/>
    <hyperlink ref="F248" r:id="rId26" display="https://podminky.urs.cz/item/CS_URS_2023_02/997013501"/>
    <hyperlink ref="F250" r:id="rId27" display="https://podminky.urs.cz/item/CS_URS_2023_02/997013509"/>
    <hyperlink ref="F254" r:id="rId28" display="https://podminky.urs.cz/item/CS_URS_2023_02/997013609"/>
    <hyperlink ref="F269" r:id="rId29" display="https://podminky.urs.cz/item/CS_URS_2023_02/997013804"/>
    <hyperlink ref="F273" r:id="rId30" display="https://podminky.urs.cz/item/CS_URS_2023_02/997013811"/>
    <hyperlink ref="F277" r:id="rId31" display="https://podminky.urs.cz/item/CS_URS_2023_02/997013814"/>
    <hyperlink ref="F280" r:id="rId32" display="https://podminky.urs.cz/item/CS_URS_2023_02/997013847"/>
    <hyperlink ref="F286" r:id="rId33" display="https://podminky.urs.cz/item/CS_URS_2023_02/713110813"/>
    <hyperlink ref="F291" r:id="rId34" display="https://podminky.urs.cz/item/CS_URS_2023_02/713120821"/>
    <hyperlink ref="F296" r:id="rId35" display="https://podminky.urs.cz/item/CS_URS_2023_02/713130851"/>
    <hyperlink ref="F303" r:id="rId36" display="https://podminky.urs.cz/item/CS_URS_2023_02/762331811"/>
    <hyperlink ref="F312" r:id="rId37" display="https://podminky.urs.cz/item/CS_URS_2023_02/762331812"/>
    <hyperlink ref="F317" r:id="rId38" display="https://podminky.urs.cz/item/CS_URS_2023_02/762342812"/>
    <hyperlink ref="F323" r:id="rId39" display="https://podminky.urs.cz/item/CS_URS_2023_02/763131821"/>
    <hyperlink ref="F329" r:id="rId40" display="https://podminky.urs.cz/item/CS_URS_2023_02/764002812"/>
    <hyperlink ref="F336" r:id="rId41" display="https://podminky.urs.cz/item/CS_URS_2023_02/764002841"/>
    <hyperlink ref="F343" r:id="rId42" display="https://podminky.urs.cz/item/CS_URS_2023_02/764002851"/>
    <hyperlink ref="F352" r:id="rId43" display="https://podminky.urs.cz/item/CS_URS_2023_02/764002861"/>
    <hyperlink ref="F357" r:id="rId44" display="https://podminky.urs.cz/item/CS_URS_2023_02/764002871"/>
    <hyperlink ref="F364" r:id="rId45" display="https://podminky.urs.cz/item/CS_URS_2023_02/764004801"/>
    <hyperlink ref="F371" r:id="rId46" display="https://podminky.urs.cz/item/CS_URS_2023_02/764004841"/>
    <hyperlink ref="F376" r:id="rId47" display="https://podminky.urs.cz/item/CS_URS_2023_02/764004861"/>
    <hyperlink ref="F386" r:id="rId48" display="https://podminky.urs.cz/item/CS_URS_2023_02/765121801"/>
    <hyperlink ref="F391" r:id="rId49" display="https://podminky.urs.cz/item/CS_URS_2023_02/765121881"/>
    <hyperlink ref="F396" r:id="rId50" display="https://podminky.urs.cz/item/CS_URS_2023_02/765142801"/>
    <hyperlink ref="F400" r:id="rId51" display="https://podminky.urs.cz/item/CS_URS_2023_02/765191901"/>
    <hyperlink ref="F406" r:id="rId52" display="https://podminky.urs.cz/item/CS_URS_2023_02/766441811"/>
    <hyperlink ref="F411" r:id="rId53" display="https://podminky.urs.cz/item/CS_URS_2023_02/766441821"/>
    <hyperlink ref="F417" r:id="rId54" display="https://podminky.urs.cz/item/CS_URS_2023_02/767161813"/>
    <hyperlink ref="F422" r:id="rId55" display="https://podminky.urs.cz/item/CS_URS_2023_02/767996701"/>
    <hyperlink ref="F433" r:id="rId56" display="https://podminky.urs.cz/item/CS_URS_2023_02/771271811"/>
    <hyperlink ref="F438" r:id="rId57" display="https://podminky.urs.cz/item/CS_URS_2023_02/771271832"/>
    <hyperlink ref="F443" r:id="rId58" display="https://podminky.urs.cz/item/CS_URS_2023_02/771471810"/>
    <hyperlink ref="F449" r:id="rId59" display="https://podminky.urs.cz/item/CS_URS_2023_02/771471830"/>
    <hyperlink ref="F454" r:id="rId60" display="https://podminky.urs.cz/item/CS_URS_2023_02/771571810"/>
    <hyperlink ref="F461" r:id="rId61" display="https://podminky.urs.cz/item/CS_URS_2023_02/787600802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687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ROUND(K103,2)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ROUND((SUM(BE103:BE1321)),2)</f>
        <v>0</v>
      </c>
      <c r="I35" s="89">
        <v>0.21</v>
      </c>
      <c r="K35" s="87">
        <f>ROUND(((SUM(BE103:BE1321))*I35),2)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ROUND((SUM(BF103:BF1321)),2)</f>
        <v>0</v>
      </c>
      <c r="I36" s="89">
        <v>0.15</v>
      </c>
      <c r="K36" s="87">
        <f>ROUND(((SUM(BF103:BF1321))*I36),2)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ROUND((SUM(BG103:BG1321)),2)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ROUND((SUM(BH103:BH1321)),2)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ROUND((SUM(BI103:BI1321)),2)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2023-23-3 - ETAPA I (dotčené dotací) STAVEBNÍ PRÁCE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Q103</f>
        <v>0</v>
      </c>
      <c r="J61" s="63">
        <f t="shared" si="0"/>
        <v>0</v>
      </c>
      <c r="K61" s="63">
        <f>K103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195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K104</f>
        <v>0</v>
      </c>
      <c r="M62" s="99"/>
    </row>
    <row r="63" spans="2:13" s="9" customFormat="1" ht="19.9" customHeight="1">
      <c r="B63" s="103"/>
      <c r="D63" s="104" t="s">
        <v>196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K105</f>
        <v>0</v>
      </c>
      <c r="M63" s="103"/>
    </row>
    <row r="64" spans="2:13" s="9" customFormat="1" ht="19.9" customHeight="1">
      <c r="B64" s="103"/>
      <c r="D64" s="104" t="s">
        <v>688</v>
      </c>
      <c r="E64" s="105"/>
      <c r="F64" s="105"/>
      <c r="G64" s="105"/>
      <c r="H64" s="105"/>
      <c r="I64" s="106">
        <f>Q172</f>
        <v>0</v>
      </c>
      <c r="J64" s="106">
        <f>R172</f>
        <v>0</v>
      </c>
      <c r="K64" s="106">
        <f>K172</f>
        <v>0</v>
      </c>
      <c r="M64" s="103"/>
    </row>
    <row r="65" spans="2:13" s="9" customFormat="1" ht="19.9" customHeight="1">
      <c r="B65" s="103"/>
      <c r="D65" s="104" t="s">
        <v>689</v>
      </c>
      <c r="E65" s="105"/>
      <c r="F65" s="105"/>
      <c r="G65" s="105"/>
      <c r="H65" s="105"/>
      <c r="I65" s="106">
        <f>Q222</f>
        <v>0</v>
      </c>
      <c r="J65" s="106">
        <f>R222</f>
        <v>0</v>
      </c>
      <c r="K65" s="106">
        <f>K222</f>
        <v>0</v>
      </c>
      <c r="M65" s="103"/>
    </row>
    <row r="66" spans="2:13" s="9" customFormat="1" ht="19.9" customHeight="1">
      <c r="B66" s="103"/>
      <c r="D66" s="104" t="s">
        <v>690</v>
      </c>
      <c r="E66" s="105"/>
      <c r="F66" s="105"/>
      <c r="G66" s="105"/>
      <c r="H66" s="105"/>
      <c r="I66" s="106">
        <f>Q271</f>
        <v>0</v>
      </c>
      <c r="J66" s="106">
        <f>R271</f>
        <v>0</v>
      </c>
      <c r="K66" s="106">
        <f>K271</f>
        <v>0</v>
      </c>
      <c r="M66" s="103"/>
    </row>
    <row r="67" spans="2:13" s="9" customFormat="1" ht="19.9" customHeight="1">
      <c r="B67" s="103"/>
      <c r="D67" s="104" t="s">
        <v>691</v>
      </c>
      <c r="E67" s="105"/>
      <c r="F67" s="105"/>
      <c r="G67" s="105"/>
      <c r="H67" s="105"/>
      <c r="I67" s="106">
        <f>Q388</f>
        <v>0</v>
      </c>
      <c r="J67" s="106">
        <f>R388</f>
        <v>0</v>
      </c>
      <c r="K67" s="106">
        <f>K388</f>
        <v>0</v>
      </c>
      <c r="M67" s="103"/>
    </row>
    <row r="68" spans="2:13" s="9" customFormat="1" ht="19.9" customHeight="1">
      <c r="B68" s="103"/>
      <c r="D68" s="104" t="s">
        <v>197</v>
      </c>
      <c r="E68" s="105"/>
      <c r="F68" s="105"/>
      <c r="G68" s="105"/>
      <c r="H68" s="105"/>
      <c r="I68" s="106">
        <f>Q658</f>
        <v>0</v>
      </c>
      <c r="J68" s="106">
        <f>R658</f>
        <v>0</v>
      </c>
      <c r="K68" s="106">
        <f>K658</f>
        <v>0</v>
      </c>
      <c r="M68" s="103"/>
    </row>
    <row r="69" spans="2:13" s="9" customFormat="1" ht="19.9" customHeight="1">
      <c r="B69" s="103"/>
      <c r="D69" s="104" t="s">
        <v>692</v>
      </c>
      <c r="E69" s="105"/>
      <c r="F69" s="105"/>
      <c r="G69" s="105"/>
      <c r="H69" s="105"/>
      <c r="I69" s="106">
        <f>Q740</f>
        <v>0</v>
      </c>
      <c r="J69" s="106">
        <f>R740</f>
        <v>0</v>
      </c>
      <c r="K69" s="106">
        <f>K740</f>
        <v>0</v>
      </c>
      <c r="M69" s="103"/>
    </row>
    <row r="70" spans="2:13" s="8" customFormat="1" ht="24.95" customHeight="1">
      <c r="B70" s="99"/>
      <c r="D70" s="100" t="s">
        <v>199</v>
      </c>
      <c r="E70" s="101"/>
      <c r="F70" s="101"/>
      <c r="G70" s="101"/>
      <c r="H70" s="101"/>
      <c r="I70" s="102">
        <f>Q743</f>
        <v>0</v>
      </c>
      <c r="J70" s="102">
        <f>R743</f>
        <v>0</v>
      </c>
      <c r="K70" s="102">
        <f>K743</f>
        <v>0</v>
      </c>
      <c r="M70" s="99"/>
    </row>
    <row r="71" spans="2:13" s="9" customFormat="1" ht="19.9" customHeight="1">
      <c r="B71" s="103"/>
      <c r="D71" s="104" t="s">
        <v>693</v>
      </c>
      <c r="E71" s="105"/>
      <c r="F71" s="105"/>
      <c r="G71" s="105"/>
      <c r="H71" s="105"/>
      <c r="I71" s="106">
        <f>Q744</f>
        <v>0</v>
      </c>
      <c r="J71" s="106">
        <f>R744</f>
        <v>0</v>
      </c>
      <c r="K71" s="106">
        <f>K744</f>
        <v>0</v>
      </c>
      <c r="M71" s="103"/>
    </row>
    <row r="72" spans="2:13" s="9" customFormat="1" ht="19.9" customHeight="1">
      <c r="B72" s="103"/>
      <c r="D72" s="104" t="s">
        <v>694</v>
      </c>
      <c r="E72" s="105"/>
      <c r="F72" s="105"/>
      <c r="G72" s="105"/>
      <c r="H72" s="105"/>
      <c r="I72" s="106">
        <f>Q807</f>
        <v>0</v>
      </c>
      <c r="J72" s="106">
        <f>R807</f>
        <v>0</v>
      </c>
      <c r="K72" s="106">
        <f>K807</f>
        <v>0</v>
      </c>
      <c r="M72" s="103"/>
    </row>
    <row r="73" spans="2:13" s="9" customFormat="1" ht="19.9" customHeight="1">
      <c r="B73" s="103"/>
      <c r="D73" s="104" t="s">
        <v>200</v>
      </c>
      <c r="E73" s="105"/>
      <c r="F73" s="105"/>
      <c r="G73" s="105"/>
      <c r="H73" s="105"/>
      <c r="I73" s="106">
        <f>Q895</f>
        <v>0</v>
      </c>
      <c r="J73" s="106">
        <f>R895</f>
        <v>0</v>
      </c>
      <c r="K73" s="106">
        <f>K895</f>
        <v>0</v>
      </c>
      <c r="M73" s="103"/>
    </row>
    <row r="74" spans="2:13" s="9" customFormat="1" ht="19.9" customHeight="1">
      <c r="B74" s="103"/>
      <c r="D74" s="104" t="s">
        <v>695</v>
      </c>
      <c r="E74" s="105"/>
      <c r="F74" s="105"/>
      <c r="G74" s="105"/>
      <c r="H74" s="105"/>
      <c r="I74" s="106">
        <f>Q1002</f>
        <v>0</v>
      </c>
      <c r="J74" s="106">
        <f>R1002</f>
        <v>0</v>
      </c>
      <c r="K74" s="106">
        <f>K1002</f>
        <v>0</v>
      </c>
      <c r="M74" s="103"/>
    </row>
    <row r="75" spans="2:13" s="9" customFormat="1" ht="19.9" customHeight="1">
      <c r="B75" s="103"/>
      <c r="D75" s="104" t="s">
        <v>201</v>
      </c>
      <c r="E75" s="105"/>
      <c r="F75" s="105"/>
      <c r="G75" s="105"/>
      <c r="H75" s="105"/>
      <c r="I75" s="106">
        <f>Q1009</f>
        <v>0</v>
      </c>
      <c r="J75" s="106">
        <f>R1009</f>
        <v>0</v>
      </c>
      <c r="K75" s="106">
        <f>K1009</f>
        <v>0</v>
      </c>
      <c r="M75" s="103"/>
    </row>
    <row r="76" spans="2:13" s="9" customFormat="1" ht="19.9" customHeight="1">
      <c r="B76" s="103"/>
      <c r="D76" s="104" t="s">
        <v>202</v>
      </c>
      <c r="E76" s="105"/>
      <c r="F76" s="105"/>
      <c r="G76" s="105"/>
      <c r="H76" s="105"/>
      <c r="I76" s="106">
        <f>Q1063</f>
        <v>0</v>
      </c>
      <c r="J76" s="106">
        <f>R1063</f>
        <v>0</v>
      </c>
      <c r="K76" s="106">
        <f>K1063</f>
        <v>0</v>
      </c>
      <c r="M76" s="103"/>
    </row>
    <row r="77" spans="2:13" s="9" customFormat="1" ht="19.9" customHeight="1">
      <c r="B77" s="103"/>
      <c r="D77" s="104" t="s">
        <v>203</v>
      </c>
      <c r="E77" s="105"/>
      <c r="F77" s="105"/>
      <c r="G77" s="105"/>
      <c r="H77" s="105"/>
      <c r="I77" s="106">
        <f>Q1077</f>
        <v>0</v>
      </c>
      <c r="J77" s="106">
        <f>R1077</f>
        <v>0</v>
      </c>
      <c r="K77" s="106">
        <f>K1077</f>
        <v>0</v>
      </c>
      <c r="M77" s="103"/>
    </row>
    <row r="78" spans="2:13" s="9" customFormat="1" ht="19.9" customHeight="1">
      <c r="B78" s="103"/>
      <c r="D78" s="104" t="s">
        <v>205</v>
      </c>
      <c r="E78" s="105"/>
      <c r="F78" s="105"/>
      <c r="G78" s="105"/>
      <c r="H78" s="105"/>
      <c r="I78" s="106">
        <f>Q1108</f>
        <v>0</v>
      </c>
      <c r="J78" s="106">
        <f>R1108</f>
        <v>0</v>
      </c>
      <c r="K78" s="106">
        <f>K1108</f>
        <v>0</v>
      </c>
      <c r="M78" s="103"/>
    </row>
    <row r="79" spans="2:13" s="9" customFormat="1" ht="19.9" customHeight="1">
      <c r="B79" s="103"/>
      <c r="D79" s="104" t="s">
        <v>206</v>
      </c>
      <c r="E79" s="105"/>
      <c r="F79" s="105"/>
      <c r="G79" s="105"/>
      <c r="H79" s="105"/>
      <c r="I79" s="106">
        <f>Q1149</f>
        <v>0</v>
      </c>
      <c r="J79" s="106">
        <f>R1149</f>
        <v>0</v>
      </c>
      <c r="K79" s="106">
        <f>K1149</f>
        <v>0</v>
      </c>
      <c r="M79" s="103"/>
    </row>
    <row r="80" spans="2:13" s="9" customFormat="1" ht="19.9" customHeight="1">
      <c r="B80" s="103"/>
      <c r="D80" s="104" t="s">
        <v>207</v>
      </c>
      <c r="E80" s="105"/>
      <c r="F80" s="105"/>
      <c r="G80" s="105"/>
      <c r="H80" s="105"/>
      <c r="I80" s="106">
        <f>Q1210</f>
        <v>0</v>
      </c>
      <c r="J80" s="106">
        <f>R1210</f>
        <v>0</v>
      </c>
      <c r="K80" s="106">
        <f>K1210</f>
        <v>0</v>
      </c>
      <c r="M80" s="103"/>
    </row>
    <row r="81" spans="2:13" s="9" customFormat="1" ht="19.9" customHeight="1">
      <c r="B81" s="103"/>
      <c r="D81" s="104" t="s">
        <v>696</v>
      </c>
      <c r="E81" s="105"/>
      <c r="F81" s="105"/>
      <c r="G81" s="105"/>
      <c r="H81" s="105"/>
      <c r="I81" s="106">
        <f>Q1255</f>
        <v>0</v>
      </c>
      <c r="J81" s="106">
        <f>R1255</f>
        <v>0</v>
      </c>
      <c r="K81" s="106">
        <f>K1255</f>
        <v>0</v>
      </c>
      <c r="M81" s="103"/>
    </row>
    <row r="82" spans="2:13" s="9" customFormat="1" ht="19.9" customHeight="1">
      <c r="B82" s="103"/>
      <c r="D82" s="104" t="s">
        <v>697</v>
      </c>
      <c r="E82" s="105"/>
      <c r="F82" s="105"/>
      <c r="G82" s="105"/>
      <c r="H82" s="105"/>
      <c r="I82" s="106">
        <f>Q1298</f>
        <v>0</v>
      </c>
      <c r="J82" s="106">
        <f>R1298</f>
        <v>0</v>
      </c>
      <c r="K82" s="106">
        <f>K1298</f>
        <v>0</v>
      </c>
      <c r="M82" s="103"/>
    </row>
    <row r="83" spans="2:13" s="8" customFormat="1" ht="24.95" customHeight="1">
      <c r="B83" s="99"/>
      <c r="D83" s="100" t="s">
        <v>698</v>
      </c>
      <c r="E83" s="101"/>
      <c r="F83" s="101"/>
      <c r="G83" s="101"/>
      <c r="H83" s="101"/>
      <c r="I83" s="102">
        <f>Q1319</f>
        <v>0</v>
      </c>
      <c r="J83" s="102">
        <f>R1319</f>
        <v>0</v>
      </c>
      <c r="K83" s="102">
        <f>K1319</f>
        <v>0</v>
      </c>
      <c r="M83" s="99"/>
    </row>
    <row r="84" spans="2:13" s="1" customFormat="1" ht="21.75" customHeight="1">
      <c r="B84" s="32"/>
      <c r="M84" s="32"/>
    </row>
    <row r="85" spans="2:13" s="1" customFormat="1" ht="6.95" customHeight="1"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32"/>
    </row>
    <row r="89" spans="2:13" s="1" customFormat="1" ht="6.95" customHeight="1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32"/>
    </row>
    <row r="90" spans="2:13" s="1" customFormat="1" ht="24.95" customHeight="1">
      <c r="B90" s="32"/>
      <c r="C90" s="21" t="s">
        <v>143</v>
      </c>
      <c r="M90" s="32"/>
    </row>
    <row r="91" spans="2:13" s="1" customFormat="1" ht="6.95" customHeight="1">
      <c r="B91" s="32"/>
      <c r="M91" s="32"/>
    </row>
    <row r="92" spans="2:13" s="1" customFormat="1" ht="12" customHeight="1">
      <c r="B92" s="32"/>
      <c r="C92" s="27" t="s">
        <v>17</v>
      </c>
      <c r="M92" s="32"/>
    </row>
    <row r="93" spans="2:13" s="1" customFormat="1" ht="26.25" customHeight="1">
      <c r="B93" s="32"/>
      <c r="E93" s="236" t="str">
        <f>E7</f>
        <v>PŘÍSTAVBA VÝTAHU SE STAVEBNÍMI ÚPRAVYMI PAVILONŮ 5 A 6, UL. VÁCLAVKOVA 950, MLADÁ BOLESLAV</v>
      </c>
      <c r="F93" s="237"/>
      <c r="G93" s="237"/>
      <c r="H93" s="237"/>
      <c r="M93" s="32"/>
    </row>
    <row r="94" spans="2:13" s="1" customFormat="1" ht="12" customHeight="1">
      <c r="B94" s="32"/>
      <c r="C94" s="27" t="s">
        <v>128</v>
      </c>
      <c r="M94" s="32"/>
    </row>
    <row r="95" spans="2:13" s="1" customFormat="1" ht="16.5" customHeight="1">
      <c r="B95" s="32"/>
      <c r="E95" s="203" t="str">
        <f>E9</f>
        <v>2023-23-3 - ETAPA I (dotčené dotací) STAVEBNÍ PRÁCE</v>
      </c>
      <c r="F95" s="238"/>
      <c r="G95" s="238"/>
      <c r="H95" s="238"/>
      <c r="M95" s="32"/>
    </row>
    <row r="96" spans="2:13" s="1" customFormat="1" ht="6.95" customHeight="1">
      <c r="B96" s="32"/>
      <c r="M96" s="32"/>
    </row>
    <row r="97" spans="2:13" s="1" customFormat="1" ht="12" customHeight="1">
      <c r="B97" s="32"/>
      <c r="C97" s="27" t="s">
        <v>23</v>
      </c>
      <c r="F97" s="25" t="str">
        <f>F12</f>
        <v>Mladá Boleslav</v>
      </c>
      <c r="I97" s="27" t="s">
        <v>25</v>
      </c>
      <c r="J97" s="49" t="str">
        <f>IF(J12="","",J12)</f>
        <v>28. 8. 2023</v>
      </c>
      <c r="M97" s="32"/>
    </row>
    <row r="98" spans="2:13" s="1" customFormat="1" ht="6.95" customHeight="1">
      <c r="B98" s="32"/>
      <c r="M98" s="32"/>
    </row>
    <row r="99" spans="2:13" s="1" customFormat="1" ht="15.2" customHeight="1">
      <c r="B99" s="32"/>
      <c r="C99" s="27" t="s">
        <v>27</v>
      </c>
      <c r="F99" s="25" t="str">
        <f>E15</f>
        <v>CENTRUM 83, poskytovatel sociálních služeb</v>
      </c>
      <c r="I99" s="27" t="s">
        <v>34</v>
      </c>
      <c r="J99" s="30" t="str">
        <f>E21</f>
        <v>Arch.Zdeněk Kadlec</v>
      </c>
      <c r="M99" s="32"/>
    </row>
    <row r="100" spans="2:13" s="1" customFormat="1" ht="15.2" customHeight="1">
      <c r="B100" s="32"/>
      <c r="C100" s="27" t="s">
        <v>32</v>
      </c>
      <c r="F100" s="25" t="str">
        <f>IF(E18="","",E18)</f>
        <v>Vyplň údaj</v>
      </c>
      <c r="I100" s="27" t="s">
        <v>36</v>
      </c>
      <c r="J100" s="30" t="str">
        <f>E24</f>
        <v>Petr Navrátil</v>
      </c>
      <c r="M100" s="32"/>
    </row>
    <row r="101" spans="2:13" s="1" customFormat="1" ht="10.35" customHeight="1">
      <c r="B101" s="32"/>
      <c r="M101" s="32"/>
    </row>
    <row r="102" spans="2:24" s="10" customFormat="1" ht="29.25" customHeight="1">
      <c r="B102" s="107"/>
      <c r="C102" s="108" t="s">
        <v>144</v>
      </c>
      <c r="D102" s="109" t="s">
        <v>61</v>
      </c>
      <c r="E102" s="109" t="s">
        <v>57</v>
      </c>
      <c r="F102" s="109" t="s">
        <v>58</v>
      </c>
      <c r="G102" s="109" t="s">
        <v>145</v>
      </c>
      <c r="H102" s="109" t="s">
        <v>146</v>
      </c>
      <c r="I102" s="109" t="s">
        <v>147</v>
      </c>
      <c r="J102" s="109" t="s">
        <v>148</v>
      </c>
      <c r="K102" s="109" t="s">
        <v>136</v>
      </c>
      <c r="L102" s="110" t="s">
        <v>149</v>
      </c>
      <c r="M102" s="107"/>
      <c r="N102" s="56" t="s">
        <v>22</v>
      </c>
      <c r="O102" s="57" t="s">
        <v>46</v>
      </c>
      <c r="P102" s="57" t="s">
        <v>150</v>
      </c>
      <c r="Q102" s="57" t="s">
        <v>151</v>
      </c>
      <c r="R102" s="57" t="s">
        <v>152</v>
      </c>
      <c r="S102" s="57" t="s">
        <v>153</v>
      </c>
      <c r="T102" s="57" t="s">
        <v>154</v>
      </c>
      <c r="U102" s="57" t="s">
        <v>155</v>
      </c>
      <c r="V102" s="57" t="s">
        <v>156</v>
      </c>
      <c r="W102" s="57" t="s">
        <v>157</v>
      </c>
      <c r="X102" s="58" t="s">
        <v>158</v>
      </c>
    </row>
    <row r="103" spans="2:63" s="1" customFormat="1" ht="22.9" customHeight="1">
      <c r="B103" s="32"/>
      <c r="C103" s="61" t="s">
        <v>159</v>
      </c>
      <c r="K103" s="111">
        <f>BK103</f>
        <v>0</v>
      </c>
      <c r="M103" s="32"/>
      <c r="N103" s="59"/>
      <c r="O103" s="50"/>
      <c r="P103" s="50"/>
      <c r="Q103" s="112">
        <f>Q104+Q743+Q1319</f>
        <v>0</v>
      </c>
      <c r="R103" s="112">
        <f>R104+R743+R1319</f>
        <v>0</v>
      </c>
      <c r="S103" s="50"/>
      <c r="T103" s="113">
        <f>T104+T743+T1319</f>
        <v>0</v>
      </c>
      <c r="U103" s="50"/>
      <c r="V103" s="113">
        <f>V104+V743+V1319</f>
        <v>104.7490141358222</v>
      </c>
      <c r="W103" s="50"/>
      <c r="X103" s="114">
        <f>X104+X743+X1319</f>
        <v>0</v>
      </c>
      <c r="AT103" s="17" t="s">
        <v>77</v>
      </c>
      <c r="AU103" s="17" t="s">
        <v>137</v>
      </c>
      <c r="BK103" s="115">
        <f>BK104+BK743+BK1319</f>
        <v>0</v>
      </c>
    </row>
    <row r="104" spans="2:63" s="11" customFormat="1" ht="25.9" customHeight="1">
      <c r="B104" s="116"/>
      <c r="D104" s="117" t="s">
        <v>77</v>
      </c>
      <c r="E104" s="118" t="s">
        <v>209</v>
      </c>
      <c r="F104" s="118" t="s">
        <v>210</v>
      </c>
      <c r="I104" s="119"/>
      <c r="J104" s="119"/>
      <c r="K104" s="120">
        <f>BK104</f>
        <v>0</v>
      </c>
      <c r="M104" s="116"/>
      <c r="N104" s="121"/>
      <c r="Q104" s="122">
        <f>Q105+Q172+Q222+Q271+Q388+Q658+Q740</f>
        <v>0</v>
      </c>
      <c r="R104" s="122">
        <f>R105+R172+R222+R271+R388+R658+R740</f>
        <v>0</v>
      </c>
      <c r="T104" s="123">
        <f>T105+T172+T222+T271+T388+T658+T740</f>
        <v>0</v>
      </c>
      <c r="V104" s="123">
        <f>V105+V172+V222+V271+V388+V658+V740</f>
        <v>99.1023265720487</v>
      </c>
      <c r="X104" s="124">
        <f>X105+X172+X222+X271+X388+X658+X740</f>
        <v>0</v>
      </c>
      <c r="AR104" s="117" t="s">
        <v>85</v>
      </c>
      <c r="AT104" s="125" t="s">
        <v>77</v>
      </c>
      <c r="AU104" s="125" t="s">
        <v>78</v>
      </c>
      <c r="AY104" s="117" t="s">
        <v>163</v>
      </c>
      <c r="BK104" s="126">
        <f>BK105+BK172+BK222+BK271+BK388+BK658+BK740</f>
        <v>0</v>
      </c>
    </row>
    <row r="105" spans="2:63" s="11" customFormat="1" ht="22.9" customHeight="1">
      <c r="B105" s="116"/>
      <c r="D105" s="117" t="s">
        <v>77</v>
      </c>
      <c r="E105" s="127" t="s">
        <v>85</v>
      </c>
      <c r="F105" s="127" t="s">
        <v>211</v>
      </c>
      <c r="I105" s="119"/>
      <c r="J105" s="119"/>
      <c r="K105" s="128">
        <f>BK105</f>
        <v>0</v>
      </c>
      <c r="M105" s="116"/>
      <c r="N105" s="121"/>
      <c r="Q105" s="122">
        <f>SUM(Q106:Q171)</f>
        <v>0</v>
      </c>
      <c r="R105" s="122">
        <f>SUM(R106:R171)</f>
        <v>0</v>
      </c>
      <c r="T105" s="123">
        <f>SUM(T106:T171)</f>
        <v>0</v>
      </c>
      <c r="V105" s="123">
        <f>SUM(V106:V171)</f>
        <v>7.646</v>
      </c>
      <c r="X105" s="124">
        <f>SUM(X106:X171)</f>
        <v>0</v>
      </c>
      <c r="AR105" s="117" t="s">
        <v>85</v>
      </c>
      <c r="AT105" s="125" t="s">
        <v>77</v>
      </c>
      <c r="AU105" s="125" t="s">
        <v>85</v>
      </c>
      <c r="AY105" s="117" t="s">
        <v>163</v>
      </c>
      <c r="BK105" s="126">
        <f>SUM(BK106:BK171)</f>
        <v>0</v>
      </c>
    </row>
    <row r="106" spans="2:65" s="1" customFormat="1" ht="24.2" customHeight="1">
      <c r="B106" s="32"/>
      <c r="C106" s="129" t="s">
        <v>171</v>
      </c>
      <c r="D106" s="129" t="s">
        <v>166</v>
      </c>
      <c r="E106" s="130" t="s">
        <v>699</v>
      </c>
      <c r="F106" s="131" t="s">
        <v>700</v>
      </c>
      <c r="G106" s="132" t="s">
        <v>214</v>
      </c>
      <c r="H106" s="133">
        <v>17.458</v>
      </c>
      <c r="I106" s="134"/>
      <c r="J106" s="134"/>
      <c r="K106" s="135">
        <f>ROUND(P106*H106,2)</f>
        <v>0</v>
      </c>
      <c r="L106" s="131" t="s">
        <v>169</v>
      </c>
      <c r="M106" s="32"/>
      <c r="N106" s="136" t="s">
        <v>22</v>
      </c>
      <c r="O106" s="137" t="s">
        <v>48</v>
      </c>
      <c r="P106" s="138">
        <f>I106+J106</f>
        <v>0</v>
      </c>
      <c r="Q106" s="138">
        <f>ROUND(I106*H106,2)</f>
        <v>0</v>
      </c>
      <c r="R106" s="138">
        <f>ROUND(J106*H106,2)</f>
        <v>0</v>
      </c>
      <c r="T106" s="139">
        <f>S106*H106</f>
        <v>0</v>
      </c>
      <c r="U106" s="139">
        <v>0</v>
      </c>
      <c r="V106" s="139">
        <f>U106*H106</f>
        <v>0</v>
      </c>
      <c r="W106" s="139">
        <v>0</v>
      </c>
      <c r="X106" s="140">
        <f>W106*H106</f>
        <v>0</v>
      </c>
      <c r="AR106" s="141" t="s">
        <v>189</v>
      </c>
      <c r="AT106" s="141" t="s">
        <v>166</v>
      </c>
      <c r="AU106" s="141" t="s">
        <v>171</v>
      </c>
      <c r="AY106" s="17" t="s">
        <v>163</v>
      </c>
      <c r="BE106" s="142">
        <f>IF(O106="základní",K106,0)</f>
        <v>0</v>
      </c>
      <c r="BF106" s="142">
        <f>IF(O106="snížená",K106,0)</f>
        <v>0</v>
      </c>
      <c r="BG106" s="142">
        <f>IF(O106="zákl. přenesená",K106,0)</f>
        <v>0</v>
      </c>
      <c r="BH106" s="142">
        <f>IF(O106="sníž. přenesená",K106,0)</f>
        <v>0</v>
      </c>
      <c r="BI106" s="142">
        <f>IF(O106="nulová",K106,0)</f>
        <v>0</v>
      </c>
      <c r="BJ106" s="17" t="s">
        <v>171</v>
      </c>
      <c r="BK106" s="142">
        <f>ROUND(P106*H106,2)</f>
        <v>0</v>
      </c>
      <c r="BL106" s="17" t="s">
        <v>189</v>
      </c>
      <c r="BM106" s="141" t="s">
        <v>701</v>
      </c>
    </row>
    <row r="107" spans="2:47" s="1" customFormat="1" ht="11.25">
      <c r="B107" s="32"/>
      <c r="D107" s="143" t="s">
        <v>173</v>
      </c>
      <c r="F107" s="144" t="s">
        <v>702</v>
      </c>
      <c r="I107" s="145"/>
      <c r="J107" s="145"/>
      <c r="M107" s="32"/>
      <c r="N107" s="146"/>
      <c r="X107" s="53"/>
      <c r="AT107" s="17" t="s">
        <v>173</v>
      </c>
      <c r="AU107" s="17" t="s">
        <v>171</v>
      </c>
    </row>
    <row r="108" spans="2:51" s="12" customFormat="1" ht="11.25">
      <c r="B108" s="150"/>
      <c r="D108" s="151" t="s">
        <v>217</v>
      </c>
      <c r="E108" s="152" t="s">
        <v>22</v>
      </c>
      <c r="F108" s="153" t="s">
        <v>703</v>
      </c>
      <c r="H108" s="152" t="s">
        <v>22</v>
      </c>
      <c r="I108" s="154"/>
      <c r="J108" s="154"/>
      <c r="M108" s="150"/>
      <c r="N108" s="155"/>
      <c r="X108" s="156"/>
      <c r="AT108" s="152" t="s">
        <v>217</v>
      </c>
      <c r="AU108" s="152" t="s">
        <v>171</v>
      </c>
      <c r="AV108" s="12" t="s">
        <v>85</v>
      </c>
      <c r="AW108" s="12" t="s">
        <v>5</v>
      </c>
      <c r="AX108" s="12" t="s">
        <v>78</v>
      </c>
      <c r="AY108" s="152" t="s">
        <v>163</v>
      </c>
    </row>
    <row r="109" spans="2:51" s="13" customFormat="1" ht="11.25">
      <c r="B109" s="157"/>
      <c r="D109" s="151" t="s">
        <v>217</v>
      </c>
      <c r="E109" s="158" t="s">
        <v>22</v>
      </c>
      <c r="F109" s="159" t="s">
        <v>704</v>
      </c>
      <c r="H109" s="160">
        <v>17.458</v>
      </c>
      <c r="I109" s="161"/>
      <c r="J109" s="161"/>
      <c r="M109" s="157"/>
      <c r="N109" s="162"/>
      <c r="X109" s="163"/>
      <c r="AT109" s="158" t="s">
        <v>217</v>
      </c>
      <c r="AU109" s="158" t="s">
        <v>171</v>
      </c>
      <c r="AV109" s="13" t="s">
        <v>171</v>
      </c>
      <c r="AW109" s="13" t="s">
        <v>5</v>
      </c>
      <c r="AX109" s="13" t="s">
        <v>78</v>
      </c>
      <c r="AY109" s="158" t="s">
        <v>163</v>
      </c>
    </row>
    <row r="110" spans="2:51" s="14" customFormat="1" ht="11.25">
      <c r="B110" s="164"/>
      <c r="D110" s="151" t="s">
        <v>217</v>
      </c>
      <c r="E110" s="165" t="s">
        <v>22</v>
      </c>
      <c r="F110" s="166" t="s">
        <v>220</v>
      </c>
      <c r="H110" s="167">
        <v>17.458</v>
      </c>
      <c r="I110" s="168"/>
      <c r="J110" s="168"/>
      <c r="M110" s="164"/>
      <c r="N110" s="169"/>
      <c r="X110" s="170"/>
      <c r="AT110" s="165" t="s">
        <v>217</v>
      </c>
      <c r="AU110" s="165" t="s">
        <v>171</v>
      </c>
      <c r="AV110" s="14" t="s">
        <v>189</v>
      </c>
      <c r="AW110" s="14" t="s">
        <v>5</v>
      </c>
      <c r="AX110" s="14" t="s">
        <v>85</v>
      </c>
      <c r="AY110" s="165" t="s">
        <v>163</v>
      </c>
    </row>
    <row r="111" spans="2:65" s="1" customFormat="1" ht="44.25" customHeight="1">
      <c r="B111" s="32"/>
      <c r="C111" s="129" t="s">
        <v>183</v>
      </c>
      <c r="D111" s="129" t="s">
        <v>166</v>
      </c>
      <c r="E111" s="130" t="s">
        <v>705</v>
      </c>
      <c r="F111" s="131" t="s">
        <v>706</v>
      </c>
      <c r="G111" s="132" t="s">
        <v>252</v>
      </c>
      <c r="H111" s="133">
        <v>0.888</v>
      </c>
      <c r="I111" s="134"/>
      <c r="J111" s="134"/>
      <c r="K111" s="135">
        <f>ROUND(P111*H111,2)</f>
        <v>0</v>
      </c>
      <c r="L111" s="131" t="s">
        <v>169</v>
      </c>
      <c r="M111" s="32"/>
      <c r="N111" s="136" t="s">
        <v>22</v>
      </c>
      <c r="O111" s="137" t="s">
        <v>48</v>
      </c>
      <c r="P111" s="138">
        <f>I111+J111</f>
        <v>0</v>
      </c>
      <c r="Q111" s="138">
        <f>ROUND(I111*H111,2)</f>
        <v>0</v>
      </c>
      <c r="R111" s="138">
        <f>ROUND(J111*H111,2)</f>
        <v>0</v>
      </c>
      <c r="T111" s="139">
        <f>S111*H111</f>
        <v>0</v>
      </c>
      <c r="U111" s="139">
        <v>0</v>
      </c>
      <c r="V111" s="139">
        <f>U111*H111</f>
        <v>0</v>
      </c>
      <c r="W111" s="139">
        <v>0</v>
      </c>
      <c r="X111" s="140">
        <f>W111*H111</f>
        <v>0</v>
      </c>
      <c r="AR111" s="141" t="s">
        <v>189</v>
      </c>
      <c r="AT111" s="141" t="s">
        <v>166</v>
      </c>
      <c r="AU111" s="141" t="s">
        <v>171</v>
      </c>
      <c r="AY111" s="17" t="s">
        <v>163</v>
      </c>
      <c r="BE111" s="142">
        <f>IF(O111="základní",K111,0)</f>
        <v>0</v>
      </c>
      <c r="BF111" s="142">
        <f>IF(O111="snížená",K111,0)</f>
        <v>0</v>
      </c>
      <c r="BG111" s="142">
        <f>IF(O111="zákl. přenesená",K111,0)</f>
        <v>0</v>
      </c>
      <c r="BH111" s="142">
        <f>IF(O111="sníž. přenesená",K111,0)</f>
        <v>0</v>
      </c>
      <c r="BI111" s="142">
        <f>IF(O111="nulová",K111,0)</f>
        <v>0</v>
      </c>
      <c r="BJ111" s="17" t="s">
        <v>171</v>
      </c>
      <c r="BK111" s="142">
        <f>ROUND(P111*H111,2)</f>
        <v>0</v>
      </c>
      <c r="BL111" s="17" t="s">
        <v>189</v>
      </c>
      <c r="BM111" s="141" t="s">
        <v>707</v>
      </c>
    </row>
    <row r="112" spans="2:47" s="1" customFormat="1" ht="11.25">
      <c r="B112" s="32"/>
      <c r="D112" s="143" t="s">
        <v>173</v>
      </c>
      <c r="F112" s="144" t="s">
        <v>708</v>
      </c>
      <c r="I112" s="145"/>
      <c r="J112" s="145"/>
      <c r="M112" s="32"/>
      <c r="N112" s="146"/>
      <c r="X112" s="53"/>
      <c r="AT112" s="17" t="s">
        <v>173</v>
      </c>
      <c r="AU112" s="17" t="s">
        <v>171</v>
      </c>
    </row>
    <row r="113" spans="2:51" s="12" customFormat="1" ht="11.25">
      <c r="B113" s="150"/>
      <c r="D113" s="151" t="s">
        <v>217</v>
      </c>
      <c r="E113" s="152" t="s">
        <v>22</v>
      </c>
      <c r="F113" s="153" t="s">
        <v>709</v>
      </c>
      <c r="H113" s="152" t="s">
        <v>22</v>
      </c>
      <c r="I113" s="154"/>
      <c r="J113" s="154"/>
      <c r="M113" s="150"/>
      <c r="N113" s="155"/>
      <c r="X113" s="156"/>
      <c r="AT113" s="152" t="s">
        <v>217</v>
      </c>
      <c r="AU113" s="152" t="s">
        <v>171</v>
      </c>
      <c r="AV113" s="12" t="s">
        <v>85</v>
      </c>
      <c r="AW113" s="12" t="s">
        <v>5</v>
      </c>
      <c r="AX113" s="12" t="s">
        <v>78</v>
      </c>
      <c r="AY113" s="152" t="s">
        <v>163</v>
      </c>
    </row>
    <row r="114" spans="2:51" s="13" customFormat="1" ht="11.25">
      <c r="B114" s="157"/>
      <c r="D114" s="151" t="s">
        <v>217</v>
      </c>
      <c r="E114" s="158" t="s">
        <v>22</v>
      </c>
      <c r="F114" s="159" t="s">
        <v>710</v>
      </c>
      <c r="H114" s="160">
        <v>0.888</v>
      </c>
      <c r="I114" s="161"/>
      <c r="J114" s="161"/>
      <c r="M114" s="157"/>
      <c r="N114" s="162"/>
      <c r="X114" s="163"/>
      <c r="AT114" s="158" t="s">
        <v>217</v>
      </c>
      <c r="AU114" s="158" t="s">
        <v>171</v>
      </c>
      <c r="AV114" s="13" t="s">
        <v>171</v>
      </c>
      <c r="AW114" s="13" t="s">
        <v>5</v>
      </c>
      <c r="AX114" s="13" t="s">
        <v>78</v>
      </c>
      <c r="AY114" s="158" t="s">
        <v>163</v>
      </c>
    </row>
    <row r="115" spans="2:51" s="14" customFormat="1" ht="11.25">
      <c r="B115" s="164"/>
      <c r="D115" s="151" t="s">
        <v>217</v>
      </c>
      <c r="E115" s="165" t="s">
        <v>22</v>
      </c>
      <c r="F115" s="166" t="s">
        <v>220</v>
      </c>
      <c r="H115" s="167">
        <v>0.888</v>
      </c>
      <c r="I115" s="168"/>
      <c r="J115" s="168"/>
      <c r="M115" s="164"/>
      <c r="N115" s="169"/>
      <c r="X115" s="170"/>
      <c r="AT115" s="165" t="s">
        <v>217</v>
      </c>
      <c r="AU115" s="165" t="s">
        <v>171</v>
      </c>
      <c r="AV115" s="14" t="s">
        <v>189</v>
      </c>
      <c r="AW115" s="14" t="s">
        <v>5</v>
      </c>
      <c r="AX115" s="14" t="s">
        <v>85</v>
      </c>
      <c r="AY115" s="165" t="s">
        <v>163</v>
      </c>
    </row>
    <row r="116" spans="2:65" s="1" customFormat="1" ht="44.25" customHeight="1">
      <c r="B116" s="32"/>
      <c r="C116" s="129" t="s">
        <v>189</v>
      </c>
      <c r="D116" s="129" t="s">
        <v>166</v>
      </c>
      <c r="E116" s="130" t="s">
        <v>711</v>
      </c>
      <c r="F116" s="131" t="s">
        <v>712</v>
      </c>
      <c r="G116" s="132" t="s">
        <v>252</v>
      </c>
      <c r="H116" s="133">
        <v>16.877</v>
      </c>
      <c r="I116" s="134"/>
      <c r="J116" s="134"/>
      <c r="K116" s="135">
        <f>ROUND(P116*H116,2)</f>
        <v>0</v>
      </c>
      <c r="L116" s="131" t="s">
        <v>169</v>
      </c>
      <c r="M116" s="32"/>
      <c r="N116" s="136" t="s">
        <v>22</v>
      </c>
      <c r="O116" s="137" t="s">
        <v>48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T116" s="139">
        <f>S116*H116</f>
        <v>0</v>
      </c>
      <c r="U116" s="139">
        <v>0</v>
      </c>
      <c r="V116" s="139">
        <f>U116*H116</f>
        <v>0</v>
      </c>
      <c r="W116" s="139">
        <v>0</v>
      </c>
      <c r="X116" s="140">
        <f>W116*H116</f>
        <v>0</v>
      </c>
      <c r="AR116" s="141" t="s">
        <v>189</v>
      </c>
      <c r="AT116" s="141" t="s">
        <v>166</v>
      </c>
      <c r="AU116" s="141" t="s">
        <v>171</v>
      </c>
      <c r="AY116" s="17" t="s">
        <v>163</v>
      </c>
      <c r="BE116" s="142">
        <f>IF(O116="základní",K116,0)</f>
        <v>0</v>
      </c>
      <c r="BF116" s="142">
        <f>IF(O116="snížená",K116,0)</f>
        <v>0</v>
      </c>
      <c r="BG116" s="142">
        <f>IF(O116="zákl. přenesená",K116,0)</f>
        <v>0</v>
      </c>
      <c r="BH116" s="142">
        <f>IF(O116="sníž. přenesená",K116,0)</f>
        <v>0</v>
      </c>
      <c r="BI116" s="142">
        <f>IF(O116="nulová",K116,0)</f>
        <v>0</v>
      </c>
      <c r="BJ116" s="17" t="s">
        <v>171</v>
      </c>
      <c r="BK116" s="142">
        <f>ROUND(P116*H116,2)</f>
        <v>0</v>
      </c>
      <c r="BL116" s="17" t="s">
        <v>189</v>
      </c>
      <c r="BM116" s="141" t="s">
        <v>713</v>
      </c>
    </row>
    <row r="117" spans="2:47" s="1" customFormat="1" ht="11.25">
      <c r="B117" s="32"/>
      <c r="D117" s="143" t="s">
        <v>173</v>
      </c>
      <c r="F117" s="144" t="s">
        <v>714</v>
      </c>
      <c r="I117" s="145"/>
      <c r="J117" s="145"/>
      <c r="M117" s="32"/>
      <c r="N117" s="146"/>
      <c r="X117" s="53"/>
      <c r="AT117" s="17" t="s">
        <v>173</v>
      </c>
      <c r="AU117" s="17" t="s">
        <v>171</v>
      </c>
    </row>
    <row r="118" spans="2:51" s="12" customFormat="1" ht="11.25">
      <c r="B118" s="150"/>
      <c r="D118" s="151" t="s">
        <v>217</v>
      </c>
      <c r="E118" s="152" t="s">
        <v>22</v>
      </c>
      <c r="F118" s="153" t="s">
        <v>715</v>
      </c>
      <c r="H118" s="152" t="s">
        <v>22</v>
      </c>
      <c r="I118" s="154"/>
      <c r="J118" s="154"/>
      <c r="M118" s="150"/>
      <c r="N118" s="155"/>
      <c r="X118" s="156"/>
      <c r="AT118" s="152" t="s">
        <v>217</v>
      </c>
      <c r="AU118" s="152" t="s">
        <v>171</v>
      </c>
      <c r="AV118" s="12" t="s">
        <v>85</v>
      </c>
      <c r="AW118" s="12" t="s">
        <v>5</v>
      </c>
      <c r="AX118" s="12" t="s">
        <v>78</v>
      </c>
      <c r="AY118" s="152" t="s">
        <v>163</v>
      </c>
    </row>
    <row r="119" spans="2:51" s="13" customFormat="1" ht="11.25">
      <c r="B119" s="157"/>
      <c r="D119" s="151" t="s">
        <v>217</v>
      </c>
      <c r="E119" s="158" t="s">
        <v>22</v>
      </c>
      <c r="F119" s="159" t="s">
        <v>716</v>
      </c>
      <c r="H119" s="160">
        <v>17.765</v>
      </c>
      <c r="I119" s="161"/>
      <c r="J119" s="161"/>
      <c r="M119" s="157"/>
      <c r="N119" s="162"/>
      <c r="X119" s="163"/>
      <c r="AT119" s="158" t="s">
        <v>217</v>
      </c>
      <c r="AU119" s="158" t="s">
        <v>171</v>
      </c>
      <c r="AV119" s="13" t="s">
        <v>171</v>
      </c>
      <c r="AW119" s="13" t="s">
        <v>5</v>
      </c>
      <c r="AX119" s="13" t="s">
        <v>78</v>
      </c>
      <c r="AY119" s="158" t="s">
        <v>163</v>
      </c>
    </row>
    <row r="120" spans="2:51" s="12" customFormat="1" ht="11.25">
      <c r="B120" s="150"/>
      <c r="D120" s="151" t="s">
        <v>217</v>
      </c>
      <c r="E120" s="152" t="s">
        <v>22</v>
      </c>
      <c r="F120" s="153" t="s">
        <v>717</v>
      </c>
      <c r="H120" s="152" t="s">
        <v>22</v>
      </c>
      <c r="I120" s="154"/>
      <c r="J120" s="154"/>
      <c r="M120" s="150"/>
      <c r="N120" s="155"/>
      <c r="X120" s="156"/>
      <c r="AT120" s="152" t="s">
        <v>217</v>
      </c>
      <c r="AU120" s="152" t="s">
        <v>171</v>
      </c>
      <c r="AV120" s="12" t="s">
        <v>85</v>
      </c>
      <c r="AW120" s="12" t="s">
        <v>5</v>
      </c>
      <c r="AX120" s="12" t="s">
        <v>78</v>
      </c>
      <c r="AY120" s="152" t="s">
        <v>163</v>
      </c>
    </row>
    <row r="121" spans="2:51" s="13" customFormat="1" ht="11.25">
      <c r="B121" s="157"/>
      <c r="D121" s="151" t="s">
        <v>217</v>
      </c>
      <c r="E121" s="158" t="s">
        <v>22</v>
      </c>
      <c r="F121" s="159" t="s">
        <v>718</v>
      </c>
      <c r="H121" s="160">
        <v>-0.888</v>
      </c>
      <c r="I121" s="161"/>
      <c r="J121" s="161"/>
      <c r="M121" s="157"/>
      <c r="N121" s="162"/>
      <c r="X121" s="163"/>
      <c r="AT121" s="158" t="s">
        <v>217</v>
      </c>
      <c r="AU121" s="158" t="s">
        <v>171</v>
      </c>
      <c r="AV121" s="13" t="s">
        <v>171</v>
      </c>
      <c r="AW121" s="13" t="s">
        <v>5</v>
      </c>
      <c r="AX121" s="13" t="s">
        <v>78</v>
      </c>
      <c r="AY121" s="158" t="s">
        <v>163</v>
      </c>
    </row>
    <row r="122" spans="2:51" s="14" customFormat="1" ht="11.25">
      <c r="B122" s="164"/>
      <c r="D122" s="151" t="s">
        <v>217</v>
      </c>
      <c r="E122" s="165" t="s">
        <v>22</v>
      </c>
      <c r="F122" s="166" t="s">
        <v>220</v>
      </c>
      <c r="H122" s="167">
        <v>16.877</v>
      </c>
      <c r="I122" s="168"/>
      <c r="J122" s="168"/>
      <c r="M122" s="164"/>
      <c r="N122" s="169"/>
      <c r="X122" s="170"/>
      <c r="AT122" s="165" t="s">
        <v>217</v>
      </c>
      <c r="AU122" s="165" t="s">
        <v>171</v>
      </c>
      <c r="AV122" s="14" t="s">
        <v>189</v>
      </c>
      <c r="AW122" s="14" t="s">
        <v>5</v>
      </c>
      <c r="AX122" s="14" t="s">
        <v>85</v>
      </c>
      <c r="AY122" s="165" t="s">
        <v>163</v>
      </c>
    </row>
    <row r="123" spans="2:65" s="1" customFormat="1" ht="44.25" customHeight="1">
      <c r="B123" s="32"/>
      <c r="C123" s="129" t="s">
        <v>162</v>
      </c>
      <c r="D123" s="129" t="s">
        <v>166</v>
      </c>
      <c r="E123" s="130" t="s">
        <v>719</v>
      </c>
      <c r="F123" s="131" t="s">
        <v>720</v>
      </c>
      <c r="G123" s="132" t="s">
        <v>252</v>
      </c>
      <c r="H123" s="133">
        <v>5.037</v>
      </c>
      <c r="I123" s="134"/>
      <c r="J123" s="134"/>
      <c r="K123" s="135">
        <f>ROUND(P123*H123,2)</f>
        <v>0</v>
      </c>
      <c r="L123" s="131" t="s">
        <v>169</v>
      </c>
      <c r="M123" s="32"/>
      <c r="N123" s="136" t="s">
        <v>22</v>
      </c>
      <c r="O123" s="137" t="s">
        <v>48</v>
      </c>
      <c r="P123" s="138">
        <f>I123+J123</f>
        <v>0</v>
      </c>
      <c r="Q123" s="138">
        <f>ROUND(I123*H123,2)</f>
        <v>0</v>
      </c>
      <c r="R123" s="138">
        <f>ROUND(J123*H123,2)</f>
        <v>0</v>
      </c>
      <c r="T123" s="139">
        <f>S123*H123</f>
        <v>0</v>
      </c>
      <c r="U123" s="139">
        <v>0</v>
      </c>
      <c r="V123" s="139">
        <f>U123*H123</f>
        <v>0</v>
      </c>
      <c r="W123" s="139">
        <v>0</v>
      </c>
      <c r="X123" s="140">
        <f>W123*H123</f>
        <v>0</v>
      </c>
      <c r="AR123" s="141" t="s">
        <v>189</v>
      </c>
      <c r="AT123" s="141" t="s">
        <v>166</v>
      </c>
      <c r="AU123" s="141" t="s">
        <v>171</v>
      </c>
      <c r="AY123" s="17" t="s">
        <v>163</v>
      </c>
      <c r="BE123" s="142">
        <f>IF(O123="základní",K123,0)</f>
        <v>0</v>
      </c>
      <c r="BF123" s="142">
        <f>IF(O123="snížená",K123,0)</f>
        <v>0</v>
      </c>
      <c r="BG123" s="142">
        <f>IF(O123="zákl. přenesená",K123,0)</f>
        <v>0</v>
      </c>
      <c r="BH123" s="142">
        <f>IF(O123="sníž. přenesená",K123,0)</f>
        <v>0</v>
      </c>
      <c r="BI123" s="142">
        <f>IF(O123="nulová",K123,0)</f>
        <v>0</v>
      </c>
      <c r="BJ123" s="17" t="s">
        <v>171</v>
      </c>
      <c r="BK123" s="142">
        <f>ROUND(P123*H123,2)</f>
        <v>0</v>
      </c>
      <c r="BL123" s="17" t="s">
        <v>189</v>
      </c>
      <c r="BM123" s="141" t="s">
        <v>721</v>
      </c>
    </row>
    <row r="124" spans="2:47" s="1" customFormat="1" ht="11.25">
      <c r="B124" s="32"/>
      <c r="D124" s="143" t="s">
        <v>173</v>
      </c>
      <c r="F124" s="144" t="s">
        <v>722</v>
      </c>
      <c r="I124" s="145"/>
      <c r="J124" s="145"/>
      <c r="M124" s="32"/>
      <c r="N124" s="146"/>
      <c r="X124" s="53"/>
      <c r="AT124" s="17" t="s">
        <v>173</v>
      </c>
      <c r="AU124" s="17" t="s">
        <v>171</v>
      </c>
    </row>
    <row r="125" spans="2:51" s="12" customFormat="1" ht="11.25">
      <c r="B125" s="150"/>
      <c r="D125" s="151" t="s">
        <v>217</v>
      </c>
      <c r="E125" s="152" t="s">
        <v>22</v>
      </c>
      <c r="F125" s="153" t="s">
        <v>723</v>
      </c>
      <c r="H125" s="152" t="s">
        <v>22</v>
      </c>
      <c r="I125" s="154"/>
      <c r="J125" s="154"/>
      <c r="M125" s="150"/>
      <c r="N125" s="155"/>
      <c r="X125" s="156"/>
      <c r="AT125" s="152" t="s">
        <v>217</v>
      </c>
      <c r="AU125" s="152" t="s">
        <v>171</v>
      </c>
      <c r="AV125" s="12" t="s">
        <v>85</v>
      </c>
      <c r="AW125" s="12" t="s">
        <v>5</v>
      </c>
      <c r="AX125" s="12" t="s">
        <v>78</v>
      </c>
      <c r="AY125" s="152" t="s">
        <v>163</v>
      </c>
    </row>
    <row r="126" spans="2:51" s="13" customFormat="1" ht="11.25">
      <c r="B126" s="157"/>
      <c r="D126" s="151" t="s">
        <v>217</v>
      </c>
      <c r="E126" s="158" t="s">
        <v>22</v>
      </c>
      <c r="F126" s="159" t="s">
        <v>724</v>
      </c>
      <c r="H126" s="160">
        <v>2.507</v>
      </c>
      <c r="I126" s="161"/>
      <c r="J126" s="161"/>
      <c r="M126" s="157"/>
      <c r="N126" s="162"/>
      <c r="X126" s="163"/>
      <c r="AT126" s="158" t="s">
        <v>217</v>
      </c>
      <c r="AU126" s="158" t="s">
        <v>171</v>
      </c>
      <c r="AV126" s="13" t="s">
        <v>171</v>
      </c>
      <c r="AW126" s="13" t="s">
        <v>5</v>
      </c>
      <c r="AX126" s="13" t="s">
        <v>78</v>
      </c>
      <c r="AY126" s="158" t="s">
        <v>163</v>
      </c>
    </row>
    <row r="127" spans="2:51" s="12" customFormat="1" ht="11.25">
      <c r="B127" s="150"/>
      <c r="D127" s="151" t="s">
        <v>217</v>
      </c>
      <c r="E127" s="152" t="s">
        <v>22</v>
      </c>
      <c r="F127" s="153" t="s">
        <v>725</v>
      </c>
      <c r="H127" s="152" t="s">
        <v>22</v>
      </c>
      <c r="I127" s="154"/>
      <c r="J127" s="154"/>
      <c r="M127" s="150"/>
      <c r="N127" s="155"/>
      <c r="X127" s="156"/>
      <c r="AT127" s="152" t="s">
        <v>217</v>
      </c>
      <c r="AU127" s="152" t="s">
        <v>171</v>
      </c>
      <c r="AV127" s="12" t="s">
        <v>85</v>
      </c>
      <c r="AW127" s="12" t="s">
        <v>5</v>
      </c>
      <c r="AX127" s="12" t="s">
        <v>78</v>
      </c>
      <c r="AY127" s="152" t="s">
        <v>163</v>
      </c>
    </row>
    <row r="128" spans="2:51" s="13" customFormat="1" ht="11.25">
      <c r="B128" s="157"/>
      <c r="D128" s="151" t="s">
        <v>217</v>
      </c>
      <c r="E128" s="158" t="s">
        <v>22</v>
      </c>
      <c r="F128" s="159" t="s">
        <v>726</v>
      </c>
      <c r="H128" s="160">
        <v>2.53</v>
      </c>
      <c r="I128" s="161"/>
      <c r="J128" s="161"/>
      <c r="M128" s="157"/>
      <c r="N128" s="162"/>
      <c r="X128" s="163"/>
      <c r="AT128" s="158" t="s">
        <v>217</v>
      </c>
      <c r="AU128" s="158" t="s">
        <v>171</v>
      </c>
      <c r="AV128" s="13" t="s">
        <v>171</v>
      </c>
      <c r="AW128" s="13" t="s">
        <v>5</v>
      </c>
      <c r="AX128" s="13" t="s">
        <v>78</v>
      </c>
      <c r="AY128" s="158" t="s">
        <v>163</v>
      </c>
    </row>
    <row r="129" spans="2:51" s="14" customFormat="1" ht="11.25">
      <c r="B129" s="164"/>
      <c r="D129" s="151" t="s">
        <v>217</v>
      </c>
      <c r="E129" s="165" t="s">
        <v>22</v>
      </c>
      <c r="F129" s="166" t="s">
        <v>220</v>
      </c>
      <c r="H129" s="167">
        <v>5.037</v>
      </c>
      <c r="I129" s="168"/>
      <c r="J129" s="168"/>
      <c r="M129" s="164"/>
      <c r="N129" s="169"/>
      <c r="X129" s="170"/>
      <c r="AT129" s="165" t="s">
        <v>217</v>
      </c>
      <c r="AU129" s="165" t="s">
        <v>171</v>
      </c>
      <c r="AV129" s="14" t="s">
        <v>189</v>
      </c>
      <c r="AW129" s="14" t="s">
        <v>5</v>
      </c>
      <c r="AX129" s="14" t="s">
        <v>85</v>
      </c>
      <c r="AY129" s="165" t="s">
        <v>163</v>
      </c>
    </row>
    <row r="130" spans="2:65" s="1" customFormat="1" ht="62.65" customHeight="1">
      <c r="B130" s="32"/>
      <c r="C130" s="129" t="s">
        <v>242</v>
      </c>
      <c r="D130" s="129" t="s">
        <v>166</v>
      </c>
      <c r="E130" s="130" t="s">
        <v>727</v>
      </c>
      <c r="F130" s="131" t="s">
        <v>728</v>
      </c>
      <c r="G130" s="132" t="s">
        <v>252</v>
      </c>
      <c r="H130" s="133">
        <v>3.492</v>
      </c>
      <c r="I130" s="134"/>
      <c r="J130" s="134"/>
      <c r="K130" s="135">
        <f>ROUND(P130*H130,2)</f>
        <v>0</v>
      </c>
      <c r="L130" s="131" t="s">
        <v>169</v>
      </c>
      <c r="M130" s="32"/>
      <c r="N130" s="136" t="s">
        <v>22</v>
      </c>
      <c r="O130" s="137" t="s">
        <v>48</v>
      </c>
      <c r="P130" s="138">
        <f>I130+J130</f>
        <v>0</v>
      </c>
      <c r="Q130" s="138">
        <f>ROUND(I130*H130,2)</f>
        <v>0</v>
      </c>
      <c r="R130" s="138">
        <f>ROUND(J130*H130,2)</f>
        <v>0</v>
      </c>
      <c r="T130" s="139">
        <f>S130*H130</f>
        <v>0</v>
      </c>
      <c r="U130" s="139">
        <v>0</v>
      </c>
      <c r="V130" s="139">
        <f>U130*H130</f>
        <v>0</v>
      </c>
      <c r="W130" s="139">
        <v>0</v>
      </c>
      <c r="X130" s="140">
        <f>W130*H130</f>
        <v>0</v>
      </c>
      <c r="AR130" s="141" t="s">
        <v>189</v>
      </c>
      <c r="AT130" s="141" t="s">
        <v>166</v>
      </c>
      <c r="AU130" s="141" t="s">
        <v>171</v>
      </c>
      <c r="AY130" s="17" t="s">
        <v>163</v>
      </c>
      <c r="BE130" s="142">
        <f>IF(O130="základní",K130,0)</f>
        <v>0</v>
      </c>
      <c r="BF130" s="142">
        <f>IF(O130="snížená",K130,0)</f>
        <v>0</v>
      </c>
      <c r="BG130" s="142">
        <f>IF(O130="zákl. přenesená",K130,0)</f>
        <v>0</v>
      </c>
      <c r="BH130" s="142">
        <f>IF(O130="sníž. přenesená",K130,0)</f>
        <v>0</v>
      </c>
      <c r="BI130" s="142">
        <f>IF(O130="nulová",K130,0)</f>
        <v>0</v>
      </c>
      <c r="BJ130" s="17" t="s">
        <v>171</v>
      </c>
      <c r="BK130" s="142">
        <f>ROUND(P130*H130,2)</f>
        <v>0</v>
      </c>
      <c r="BL130" s="17" t="s">
        <v>189</v>
      </c>
      <c r="BM130" s="141" t="s">
        <v>729</v>
      </c>
    </row>
    <row r="131" spans="2:47" s="1" customFormat="1" ht="11.25">
      <c r="B131" s="32"/>
      <c r="D131" s="143" t="s">
        <v>173</v>
      </c>
      <c r="F131" s="144" t="s">
        <v>730</v>
      </c>
      <c r="I131" s="145"/>
      <c r="J131" s="145"/>
      <c r="M131" s="32"/>
      <c r="N131" s="146"/>
      <c r="X131" s="53"/>
      <c r="AT131" s="17" t="s">
        <v>173</v>
      </c>
      <c r="AU131" s="17" t="s">
        <v>171</v>
      </c>
    </row>
    <row r="132" spans="2:51" s="12" customFormat="1" ht="11.25">
      <c r="B132" s="150"/>
      <c r="D132" s="151" t="s">
        <v>217</v>
      </c>
      <c r="E132" s="152" t="s">
        <v>22</v>
      </c>
      <c r="F132" s="153" t="s">
        <v>731</v>
      </c>
      <c r="H132" s="152" t="s">
        <v>22</v>
      </c>
      <c r="I132" s="154"/>
      <c r="J132" s="154"/>
      <c r="M132" s="150"/>
      <c r="N132" s="155"/>
      <c r="X132" s="156"/>
      <c r="AT132" s="152" t="s">
        <v>217</v>
      </c>
      <c r="AU132" s="152" t="s">
        <v>171</v>
      </c>
      <c r="AV132" s="12" t="s">
        <v>85</v>
      </c>
      <c r="AW132" s="12" t="s">
        <v>5</v>
      </c>
      <c r="AX132" s="12" t="s">
        <v>78</v>
      </c>
      <c r="AY132" s="152" t="s">
        <v>163</v>
      </c>
    </row>
    <row r="133" spans="2:51" s="13" customFormat="1" ht="11.25">
      <c r="B133" s="157"/>
      <c r="D133" s="151" t="s">
        <v>217</v>
      </c>
      <c r="E133" s="158" t="s">
        <v>22</v>
      </c>
      <c r="F133" s="159" t="s">
        <v>732</v>
      </c>
      <c r="H133" s="160">
        <v>3.492</v>
      </c>
      <c r="I133" s="161"/>
      <c r="J133" s="161"/>
      <c r="M133" s="157"/>
      <c r="N133" s="162"/>
      <c r="X133" s="163"/>
      <c r="AT133" s="158" t="s">
        <v>217</v>
      </c>
      <c r="AU133" s="158" t="s">
        <v>171</v>
      </c>
      <c r="AV133" s="13" t="s">
        <v>171</v>
      </c>
      <c r="AW133" s="13" t="s">
        <v>5</v>
      </c>
      <c r="AX133" s="13" t="s">
        <v>78</v>
      </c>
      <c r="AY133" s="158" t="s">
        <v>163</v>
      </c>
    </row>
    <row r="134" spans="2:51" s="14" customFormat="1" ht="11.25">
      <c r="B134" s="164"/>
      <c r="D134" s="151" t="s">
        <v>217</v>
      </c>
      <c r="E134" s="165" t="s">
        <v>22</v>
      </c>
      <c r="F134" s="166" t="s">
        <v>220</v>
      </c>
      <c r="H134" s="167">
        <v>3.492</v>
      </c>
      <c r="I134" s="168"/>
      <c r="J134" s="168"/>
      <c r="M134" s="164"/>
      <c r="N134" s="169"/>
      <c r="X134" s="170"/>
      <c r="AT134" s="165" t="s">
        <v>217</v>
      </c>
      <c r="AU134" s="165" t="s">
        <v>171</v>
      </c>
      <c r="AV134" s="14" t="s">
        <v>189</v>
      </c>
      <c r="AW134" s="14" t="s">
        <v>5</v>
      </c>
      <c r="AX134" s="14" t="s">
        <v>85</v>
      </c>
      <c r="AY134" s="165" t="s">
        <v>163</v>
      </c>
    </row>
    <row r="135" spans="2:65" s="1" customFormat="1" ht="62.65" customHeight="1">
      <c r="B135" s="32"/>
      <c r="C135" s="129" t="s">
        <v>249</v>
      </c>
      <c r="D135" s="129" t="s">
        <v>166</v>
      </c>
      <c r="E135" s="130" t="s">
        <v>733</v>
      </c>
      <c r="F135" s="131" t="s">
        <v>734</v>
      </c>
      <c r="G135" s="132" t="s">
        <v>252</v>
      </c>
      <c r="H135" s="133">
        <v>16.23</v>
      </c>
      <c r="I135" s="134"/>
      <c r="J135" s="134"/>
      <c r="K135" s="135">
        <f>ROUND(P135*H135,2)</f>
        <v>0</v>
      </c>
      <c r="L135" s="131" t="s">
        <v>169</v>
      </c>
      <c r="M135" s="32"/>
      <c r="N135" s="136" t="s">
        <v>22</v>
      </c>
      <c r="O135" s="137" t="s">
        <v>48</v>
      </c>
      <c r="P135" s="138">
        <f>I135+J135</f>
        <v>0</v>
      </c>
      <c r="Q135" s="138">
        <f>ROUND(I135*H135,2)</f>
        <v>0</v>
      </c>
      <c r="R135" s="138">
        <f>ROUND(J135*H135,2)</f>
        <v>0</v>
      </c>
      <c r="T135" s="139">
        <f>S135*H135</f>
        <v>0</v>
      </c>
      <c r="U135" s="139">
        <v>0</v>
      </c>
      <c r="V135" s="139">
        <f>U135*H135</f>
        <v>0</v>
      </c>
      <c r="W135" s="139">
        <v>0</v>
      </c>
      <c r="X135" s="140">
        <f>W135*H135</f>
        <v>0</v>
      </c>
      <c r="AR135" s="141" t="s">
        <v>189</v>
      </c>
      <c r="AT135" s="141" t="s">
        <v>166</v>
      </c>
      <c r="AU135" s="141" t="s">
        <v>171</v>
      </c>
      <c r="AY135" s="17" t="s">
        <v>163</v>
      </c>
      <c r="BE135" s="142">
        <f>IF(O135="základní",K135,0)</f>
        <v>0</v>
      </c>
      <c r="BF135" s="142">
        <f>IF(O135="snížená",K135,0)</f>
        <v>0</v>
      </c>
      <c r="BG135" s="142">
        <f>IF(O135="zákl. přenesená",K135,0)</f>
        <v>0</v>
      </c>
      <c r="BH135" s="142">
        <f>IF(O135="sníž. přenesená",K135,0)</f>
        <v>0</v>
      </c>
      <c r="BI135" s="142">
        <f>IF(O135="nulová",K135,0)</f>
        <v>0</v>
      </c>
      <c r="BJ135" s="17" t="s">
        <v>171</v>
      </c>
      <c r="BK135" s="142">
        <f>ROUND(P135*H135,2)</f>
        <v>0</v>
      </c>
      <c r="BL135" s="17" t="s">
        <v>189</v>
      </c>
      <c r="BM135" s="141" t="s">
        <v>735</v>
      </c>
    </row>
    <row r="136" spans="2:47" s="1" customFormat="1" ht="11.25">
      <c r="B136" s="32"/>
      <c r="D136" s="143" t="s">
        <v>173</v>
      </c>
      <c r="F136" s="144" t="s">
        <v>736</v>
      </c>
      <c r="I136" s="145"/>
      <c r="J136" s="145"/>
      <c r="M136" s="32"/>
      <c r="N136" s="146"/>
      <c r="X136" s="53"/>
      <c r="AT136" s="17" t="s">
        <v>173</v>
      </c>
      <c r="AU136" s="17" t="s">
        <v>171</v>
      </c>
    </row>
    <row r="137" spans="2:51" s="13" customFormat="1" ht="11.25">
      <c r="B137" s="157"/>
      <c r="D137" s="151" t="s">
        <v>217</v>
      </c>
      <c r="E137" s="158" t="s">
        <v>22</v>
      </c>
      <c r="F137" s="159" t="s">
        <v>737</v>
      </c>
      <c r="H137" s="160">
        <v>22.802</v>
      </c>
      <c r="I137" s="161"/>
      <c r="J137" s="161"/>
      <c r="M137" s="157"/>
      <c r="N137" s="162"/>
      <c r="X137" s="163"/>
      <c r="AT137" s="158" t="s">
        <v>217</v>
      </c>
      <c r="AU137" s="158" t="s">
        <v>171</v>
      </c>
      <c r="AV137" s="13" t="s">
        <v>171</v>
      </c>
      <c r="AW137" s="13" t="s">
        <v>5</v>
      </c>
      <c r="AX137" s="13" t="s">
        <v>78</v>
      </c>
      <c r="AY137" s="158" t="s">
        <v>163</v>
      </c>
    </row>
    <row r="138" spans="2:51" s="12" customFormat="1" ht="11.25">
      <c r="B138" s="150"/>
      <c r="D138" s="151" t="s">
        <v>217</v>
      </c>
      <c r="E138" s="152" t="s">
        <v>22</v>
      </c>
      <c r="F138" s="153" t="s">
        <v>738</v>
      </c>
      <c r="H138" s="152" t="s">
        <v>22</v>
      </c>
      <c r="I138" s="154"/>
      <c r="J138" s="154"/>
      <c r="M138" s="150"/>
      <c r="N138" s="155"/>
      <c r="X138" s="156"/>
      <c r="AT138" s="152" t="s">
        <v>217</v>
      </c>
      <c r="AU138" s="152" t="s">
        <v>171</v>
      </c>
      <c r="AV138" s="12" t="s">
        <v>85</v>
      </c>
      <c r="AW138" s="12" t="s">
        <v>5</v>
      </c>
      <c r="AX138" s="12" t="s">
        <v>78</v>
      </c>
      <c r="AY138" s="152" t="s">
        <v>163</v>
      </c>
    </row>
    <row r="139" spans="2:51" s="13" customFormat="1" ht="11.25">
      <c r="B139" s="157"/>
      <c r="D139" s="151" t="s">
        <v>217</v>
      </c>
      <c r="E139" s="158" t="s">
        <v>22</v>
      </c>
      <c r="F139" s="159" t="s">
        <v>739</v>
      </c>
      <c r="H139" s="160">
        <v>-6.572</v>
      </c>
      <c r="I139" s="161"/>
      <c r="J139" s="161"/>
      <c r="M139" s="157"/>
      <c r="N139" s="162"/>
      <c r="X139" s="163"/>
      <c r="AT139" s="158" t="s">
        <v>217</v>
      </c>
      <c r="AU139" s="158" t="s">
        <v>171</v>
      </c>
      <c r="AV139" s="13" t="s">
        <v>171</v>
      </c>
      <c r="AW139" s="13" t="s">
        <v>5</v>
      </c>
      <c r="AX139" s="13" t="s">
        <v>78</v>
      </c>
      <c r="AY139" s="158" t="s">
        <v>163</v>
      </c>
    </row>
    <row r="140" spans="2:51" s="14" customFormat="1" ht="11.25">
      <c r="B140" s="164"/>
      <c r="D140" s="151" t="s">
        <v>217</v>
      </c>
      <c r="E140" s="165" t="s">
        <v>22</v>
      </c>
      <c r="F140" s="166" t="s">
        <v>220</v>
      </c>
      <c r="H140" s="167">
        <v>16.23</v>
      </c>
      <c r="I140" s="168"/>
      <c r="J140" s="168"/>
      <c r="M140" s="164"/>
      <c r="N140" s="169"/>
      <c r="X140" s="170"/>
      <c r="AT140" s="165" t="s">
        <v>217</v>
      </c>
      <c r="AU140" s="165" t="s">
        <v>171</v>
      </c>
      <c r="AV140" s="14" t="s">
        <v>189</v>
      </c>
      <c r="AW140" s="14" t="s">
        <v>5</v>
      </c>
      <c r="AX140" s="14" t="s">
        <v>85</v>
      </c>
      <c r="AY140" s="165" t="s">
        <v>163</v>
      </c>
    </row>
    <row r="141" spans="2:65" s="1" customFormat="1" ht="66.75" customHeight="1">
      <c r="B141" s="32"/>
      <c r="C141" s="129" t="s">
        <v>257</v>
      </c>
      <c r="D141" s="129" t="s">
        <v>166</v>
      </c>
      <c r="E141" s="130" t="s">
        <v>740</v>
      </c>
      <c r="F141" s="131" t="s">
        <v>741</v>
      </c>
      <c r="G141" s="132" t="s">
        <v>252</v>
      </c>
      <c r="H141" s="133">
        <v>357.06</v>
      </c>
      <c r="I141" s="134"/>
      <c r="J141" s="134"/>
      <c r="K141" s="135">
        <f>ROUND(P141*H141,2)</f>
        <v>0</v>
      </c>
      <c r="L141" s="131" t="s">
        <v>169</v>
      </c>
      <c r="M141" s="32"/>
      <c r="N141" s="136" t="s">
        <v>22</v>
      </c>
      <c r="O141" s="137" t="s">
        <v>48</v>
      </c>
      <c r="P141" s="138">
        <f>I141+J141</f>
        <v>0</v>
      </c>
      <c r="Q141" s="138">
        <f>ROUND(I141*H141,2)</f>
        <v>0</v>
      </c>
      <c r="R141" s="138">
        <f>ROUND(J141*H141,2)</f>
        <v>0</v>
      </c>
      <c r="T141" s="139">
        <f>S141*H141</f>
        <v>0</v>
      </c>
      <c r="U141" s="139">
        <v>0</v>
      </c>
      <c r="V141" s="139">
        <f>U141*H141</f>
        <v>0</v>
      </c>
      <c r="W141" s="139">
        <v>0</v>
      </c>
      <c r="X141" s="140">
        <f>W141*H141</f>
        <v>0</v>
      </c>
      <c r="AR141" s="141" t="s">
        <v>189</v>
      </c>
      <c r="AT141" s="141" t="s">
        <v>166</v>
      </c>
      <c r="AU141" s="141" t="s">
        <v>171</v>
      </c>
      <c r="AY141" s="17" t="s">
        <v>163</v>
      </c>
      <c r="BE141" s="142">
        <f>IF(O141="základní",K141,0)</f>
        <v>0</v>
      </c>
      <c r="BF141" s="142">
        <f>IF(O141="snížená",K141,0)</f>
        <v>0</v>
      </c>
      <c r="BG141" s="142">
        <f>IF(O141="zákl. přenesená",K141,0)</f>
        <v>0</v>
      </c>
      <c r="BH141" s="142">
        <f>IF(O141="sníž. přenesená",K141,0)</f>
        <v>0</v>
      </c>
      <c r="BI141" s="142">
        <f>IF(O141="nulová",K141,0)</f>
        <v>0</v>
      </c>
      <c r="BJ141" s="17" t="s">
        <v>171</v>
      </c>
      <c r="BK141" s="142">
        <f>ROUND(P141*H141,2)</f>
        <v>0</v>
      </c>
      <c r="BL141" s="17" t="s">
        <v>189</v>
      </c>
      <c r="BM141" s="141" t="s">
        <v>742</v>
      </c>
    </row>
    <row r="142" spans="2:47" s="1" customFormat="1" ht="11.25">
      <c r="B142" s="32"/>
      <c r="D142" s="143" t="s">
        <v>173</v>
      </c>
      <c r="F142" s="144" t="s">
        <v>743</v>
      </c>
      <c r="I142" s="145"/>
      <c r="J142" s="145"/>
      <c r="M142" s="32"/>
      <c r="N142" s="146"/>
      <c r="X142" s="53"/>
      <c r="AT142" s="17" t="s">
        <v>173</v>
      </c>
      <c r="AU142" s="17" t="s">
        <v>171</v>
      </c>
    </row>
    <row r="143" spans="2:51" s="13" customFormat="1" ht="11.25">
      <c r="B143" s="157"/>
      <c r="D143" s="151" t="s">
        <v>217</v>
      </c>
      <c r="E143" s="158" t="s">
        <v>22</v>
      </c>
      <c r="F143" s="159" t="s">
        <v>744</v>
      </c>
      <c r="H143" s="160">
        <v>357.06</v>
      </c>
      <c r="I143" s="161"/>
      <c r="J143" s="161"/>
      <c r="M143" s="157"/>
      <c r="N143" s="162"/>
      <c r="X143" s="163"/>
      <c r="AT143" s="158" t="s">
        <v>217</v>
      </c>
      <c r="AU143" s="158" t="s">
        <v>171</v>
      </c>
      <c r="AV143" s="13" t="s">
        <v>171</v>
      </c>
      <c r="AW143" s="13" t="s">
        <v>5</v>
      </c>
      <c r="AX143" s="13" t="s">
        <v>78</v>
      </c>
      <c r="AY143" s="158" t="s">
        <v>163</v>
      </c>
    </row>
    <row r="144" spans="2:51" s="14" customFormat="1" ht="11.25">
      <c r="B144" s="164"/>
      <c r="D144" s="151" t="s">
        <v>217</v>
      </c>
      <c r="E144" s="165" t="s">
        <v>22</v>
      </c>
      <c r="F144" s="166" t="s">
        <v>220</v>
      </c>
      <c r="H144" s="167">
        <v>357.06</v>
      </c>
      <c r="I144" s="168"/>
      <c r="J144" s="168"/>
      <c r="M144" s="164"/>
      <c r="N144" s="169"/>
      <c r="X144" s="170"/>
      <c r="AT144" s="165" t="s">
        <v>217</v>
      </c>
      <c r="AU144" s="165" t="s">
        <v>171</v>
      </c>
      <c r="AV144" s="14" t="s">
        <v>189</v>
      </c>
      <c r="AW144" s="14" t="s">
        <v>5</v>
      </c>
      <c r="AX144" s="14" t="s">
        <v>85</v>
      </c>
      <c r="AY144" s="165" t="s">
        <v>163</v>
      </c>
    </row>
    <row r="145" spans="2:65" s="1" customFormat="1" ht="44.25" customHeight="1">
      <c r="B145" s="32"/>
      <c r="C145" s="129" t="s">
        <v>234</v>
      </c>
      <c r="D145" s="129" t="s">
        <v>166</v>
      </c>
      <c r="E145" s="130" t="s">
        <v>745</v>
      </c>
      <c r="F145" s="131" t="s">
        <v>746</v>
      </c>
      <c r="G145" s="132" t="s">
        <v>403</v>
      </c>
      <c r="H145" s="133">
        <v>29.214</v>
      </c>
      <c r="I145" s="134"/>
      <c r="J145" s="134"/>
      <c r="K145" s="135">
        <f>ROUND(P145*H145,2)</f>
        <v>0</v>
      </c>
      <c r="L145" s="131" t="s">
        <v>169</v>
      </c>
      <c r="M145" s="32"/>
      <c r="N145" s="136" t="s">
        <v>22</v>
      </c>
      <c r="O145" s="137" t="s">
        <v>48</v>
      </c>
      <c r="P145" s="138">
        <f>I145+J145</f>
        <v>0</v>
      </c>
      <c r="Q145" s="138">
        <f>ROUND(I145*H145,2)</f>
        <v>0</v>
      </c>
      <c r="R145" s="138">
        <f>ROUND(J145*H145,2)</f>
        <v>0</v>
      </c>
      <c r="T145" s="139">
        <f>S145*H145</f>
        <v>0</v>
      </c>
      <c r="U145" s="139">
        <v>0</v>
      </c>
      <c r="V145" s="139">
        <f>U145*H145</f>
        <v>0</v>
      </c>
      <c r="W145" s="139">
        <v>0</v>
      </c>
      <c r="X145" s="140">
        <f>W145*H145</f>
        <v>0</v>
      </c>
      <c r="AR145" s="141" t="s">
        <v>189</v>
      </c>
      <c r="AT145" s="141" t="s">
        <v>166</v>
      </c>
      <c r="AU145" s="141" t="s">
        <v>171</v>
      </c>
      <c r="AY145" s="17" t="s">
        <v>163</v>
      </c>
      <c r="BE145" s="142">
        <f>IF(O145="základní",K145,0)</f>
        <v>0</v>
      </c>
      <c r="BF145" s="142">
        <f>IF(O145="snížená",K145,0)</f>
        <v>0</v>
      </c>
      <c r="BG145" s="142">
        <f>IF(O145="zákl. přenesená",K145,0)</f>
        <v>0</v>
      </c>
      <c r="BH145" s="142">
        <f>IF(O145="sníž. přenesená",K145,0)</f>
        <v>0</v>
      </c>
      <c r="BI145" s="142">
        <f>IF(O145="nulová",K145,0)</f>
        <v>0</v>
      </c>
      <c r="BJ145" s="17" t="s">
        <v>171</v>
      </c>
      <c r="BK145" s="142">
        <f>ROUND(P145*H145,2)</f>
        <v>0</v>
      </c>
      <c r="BL145" s="17" t="s">
        <v>189</v>
      </c>
      <c r="BM145" s="141" t="s">
        <v>747</v>
      </c>
    </row>
    <row r="146" spans="2:47" s="1" customFormat="1" ht="11.25">
      <c r="B146" s="32"/>
      <c r="D146" s="143" t="s">
        <v>173</v>
      </c>
      <c r="F146" s="144" t="s">
        <v>748</v>
      </c>
      <c r="I146" s="145"/>
      <c r="J146" s="145"/>
      <c r="M146" s="32"/>
      <c r="N146" s="146"/>
      <c r="X146" s="53"/>
      <c r="AT146" s="17" t="s">
        <v>173</v>
      </c>
      <c r="AU146" s="17" t="s">
        <v>171</v>
      </c>
    </row>
    <row r="147" spans="2:51" s="13" customFormat="1" ht="11.25">
      <c r="B147" s="157"/>
      <c r="D147" s="151" t="s">
        <v>217</v>
      </c>
      <c r="E147" s="158" t="s">
        <v>22</v>
      </c>
      <c r="F147" s="159" t="s">
        <v>749</v>
      </c>
      <c r="H147" s="160">
        <v>29.214</v>
      </c>
      <c r="I147" s="161"/>
      <c r="J147" s="161"/>
      <c r="M147" s="157"/>
      <c r="N147" s="162"/>
      <c r="X147" s="163"/>
      <c r="AT147" s="158" t="s">
        <v>217</v>
      </c>
      <c r="AU147" s="158" t="s">
        <v>171</v>
      </c>
      <c r="AV147" s="13" t="s">
        <v>171</v>
      </c>
      <c r="AW147" s="13" t="s">
        <v>5</v>
      </c>
      <c r="AX147" s="13" t="s">
        <v>78</v>
      </c>
      <c r="AY147" s="158" t="s">
        <v>163</v>
      </c>
    </row>
    <row r="148" spans="2:51" s="14" customFormat="1" ht="11.25">
      <c r="B148" s="164"/>
      <c r="D148" s="151" t="s">
        <v>217</v>
      </c>
      <c r="E148" s="165" t="s">
        <v>22</v>
      </c>
      <c r="F148" s="166" t="s">
        <v>220</v>
      </c>
      <c r="H148" s="167">
        <v>29.214</v>
      </c>
      <c r="I148" s="168"/>
      <c r="J148" s="168"/>
      <c r="M148" s="164"/>
      <c r="N148" s="169"/>
      <c r="X148" s="170"/>
      <c r="AT148" s="165" t="s">
        <v>217</v>
      </c>
      <c r="AU148" s="165" t="s">
        <v>171</v>
      </c>
      <c r="AV148" s="14" t="s">
        <v>189</v>
      </c>
      <c r="AW148" s="14" t="s">
        <v>5</v>
      </c>
      <c r="AX148" s="14" t="s">
        <v>85</v>
      </c>
      <c r="AY148" s="165" t="s">
        <v>163</v>
      </c>
    </row>
    <row r="149" spans="2:65" s="1" customFormat="1" ht="37.9" customHeight="1">
      <c r="B149" s="32"/>
      <c r="C149" s="129" t="s">
        <v>270</v>
      </c>
      <c r="D149" s="129" t="s">
        <v>166</v>
      </c>
      <c r="E149" s="130" t="s">
        <v>750</v>
      </c>
      <c r="F149" s="131" t="s">
        <v>751</v>
      </c>
      <c r="G149" s="132" t="s">
        <v>252</v>
      </c>
      <c r="H149" s="133">
        <v>3.492</v>
      </c>
      <c r="I149" s="134"/>
      <c r="J149" s="134"/>
      <c r="K149" s="135">
        <f>ROUND(P149*H149,2)</f>
        <v>0</v>
      </c>
      <c r="L149" s="131" t="s">
        <v>169</v>
      </c>
      <c r="M149" s="32"/>
      <c r="N149" s="136" t="s">
        <v>22</v>
      </c>
      <c r="O149" s="137" t="s">
        <v>48</v>
      </c>
      <c r="P149" s="138">
        <f>I149+J149</f>
        <v>0</v>
      </c>
      <c r="Q149" s="138">
        <f>ROUND(I149*H149,2)</f>
        <v>0</v>
      </c>
      <c r="R149" s="138">
        <f>ROUND(J149*H149,2)</f>
        <v>0</v>
      </c>
      <c r="T149" s="139">
        <f>S149*H149</f>
        <v>0</v>
      </c>
      <c r="U149" s="139">
        <v>0</v>
      </c>
      <c r="V149" s="139">
        <f>U149*H149</f>
        <v>0</v>
      </c>
      <c r="W149" s="139">
        <v>0</v>
      </c>
      <c r="X149" s="140">
        <f>W149*H149</f>
        <v>0</v>
      </c>
      <c r="AR149" s="141" t="s">
        <v>189</v>
      </c>
      <c r="AT149" s="141" t="s">
        <v>166</v>
      </c>
      <c r="AU149" s="141" t="s">
        <v>171</v>
      </c>
      <c r="AY149" s="17" t="s">
        <v>163</v>
      </c>
      <c r="BE149" s="142">
        <f>IF(O149="základní",K149,0)</f>
        <v>0</v>
      </c>
      <c r="BF149" s="142">
        <f>IF(O149="snížená",K149,0)</f>
        <v>0</v>
      </c>
      <c r="BG149" s="142">
        <f>IF(O149="zákl. přenesená",K149,0)</f>
        <v>0</v>
      </c>
      <c r="BH149" s="142">
        <f>IF(O149="sníž. přenesená",K149,0)</f>
        <v>0</v>
      </c>
      <c r="BI149" s="142">
        <f>IF(O149="nulová",K149,0)</f>
        <v>0</v>
      </c>
      <c r="BJ149" s="17" t="s">
        <v>171</v>
      </c>
      <c r="BK149" s="142">
        <f>ROUND(P149*H149,2)</f>
        <v>0</v>
      </c>
      <c r="BL149" s="17" t="s">
        <v>189</v>
      </c>
      <c r="BM149" s="141" t="s">
        <v>752</v>
      </c>
    </row>
    <row r="150" spans="2:47" s="1" customFormat="1" ht="11.25">
      <c r="B150" s="32"/>
      <c r="D150" s="143" t="s">
        <v>173</v>
      </c>
      <c r="F150" s="144" t="s">
        <v>753</v>
      </c>
      <c r="I150" s="145"/>
      <c r="J150" s="145"/>
      <c r="M150" s="32"/>
      <c r="N150" s="146"/>
      <c r="X150" s="53"/>
      <c r="AT150" s="17" t="s">
        <v>173</v>
      </c>
      <c r="AU150" s="17" t="s">
        <v>171</v>
      </c>
    </row>
    <row r="151" spans="2:51" s="12" customFormat="1" ht="11.25">
      <c r="B151" s="150"/>
      <c r="D151" s="151" t="s">
        <v>217</v>
      </c>
      <c r="E151" s="152" t="s">
        <v>22</v>
      </c>
      <c r="F151" s="153" t="s">
        <v>754</v>
      </c>
      <c r="H151" s="152" t="s">
        <v>22</v>
      </c>
      <c r="I151" s="154"/>
      <c r="J151" s="154"/>
      <c r="M151" s="150"/>
      <c r="N151" s="155"/>
      <c r="X151" s="156"/>
      <c r="AT151" s="152" t="s">
        <v>217</v>
      </c>
      <c r="AU151" s="152" t="s">
        <v>171</v>
      </c>
      <c r="AV151" s="12" t="s">
        <v>85</v>
      </c>
      <c r="AW151" s="12" t="s">
        <v>5</v>
      </c>
      <c r="AX151" s="12" t="s">
        <v>78</v>
      </c>
      <c r="AY151" s="152" t="s">
        <v>163</v>
      </c>
    </row>
    <row r="152" spans="2:51" s="13" customFormat="1" ht="11.25">
      <c r="B152" s="157"/>
      <c r="D152" s="151" t="s">
        <v>217</v>
      </c>
      <c r="E152" s="158" t="s">
        <v>22</v>
      </c>
      <c r="F152" s="159" t="s">
        <v>755</v>
      </c>
      <c r="H152" s="160">
        <v>3.492</v>
      </c>
      <c r="I152" s="161"/>
      <c r="J152" s="161"/>
      <c r="M152" s="157"/>
      <c r="N152" s="162"/>
      <c r="X152" s="163"/>
      <c r="AT152" s="158" t="s">
        <v>217</v>
      </c>
      <c r="AU152" s="158" t="s">
        <v>171</v>
      </c>
      <c r="AV152" s="13" t="s">
        <v>171</v>
      </c>
      <c r="AW152" s="13" t="s">
        <v>5</v>
      </c>
      <c r="AX152" s="13" t="s">
        <v>78</v>
      </c>
      <c r="AY152" s="158" t="s">
        <v>163</v>
      </c>
    </row>
    <row r="153" spans="2:51" s="14" customFormat="1" ht="11.25">
      <c r="B153" s="164"/>
      <c r="D153" s="151" t="s">
        <v>217</v>
      </c>
      <c r="E153" s="165" t="s">
        <v>22</v>
      </c>
      <c r="F153" s="166" t="s">
        <v>220</v>
      </c>
      <c r="H153" s="167">
        <v>3.492</v>
      </c>
      <c r="I153" s="168"/>
      <c r="J153" s="168"/>
      <c r="M153" s="164"/>
      <c r="N153" s="169"/>
      <c r="X153" s="170"/>
      <c r="AT153" s="165" t="s">
        <v>217</v>
      </c>
      <c r="AU153" s="165" t="s">
        <v>171</v>
      </c>
      <c r="AV153" s="14" t="s">
        <v>189</v>
      </c>
      <c r="AW153" s="14" t="s">
        <v>5</v>
      </c>
      <c r="AX153" s="14" t="s">
        <v>85</v>
      </c>
      <c r="AY153" s="165" t="s">
        <v>163</v>
      </c>
    </row>
    <row r="154" spans="2:65" s="1" customFormat="1" ht="37.9" customHeight="1">
      <c r="B154" s="32"/>
      <c r="C154" s="129" t="s">
        <v>278</v>
      </c>
      <c r="D154" s="129" t="s">
        <v>166</v>
      </c>
      <c r="E154" s="130" t="s">
        <v>750</v>
      </c>
      <c r="F154" s="131" t="s">
        <v>751</v>
      </c>
      <c r="G154" s="132" t="s">
        <v>252</v>
      </c>
      <c r="H154" s="133">
        <v>16.23</v>
      </c>
      <c r="I154" s="134"/>
      <c r="J154" s="134"/>
      <c r="K154" s="135">
        <f>ROUND(P154*H154,2)</f>
        <v>0</v>
      </c>
      <c r="L154" s="131" t="s">
        <v>169</v>
      </c>
      <c r="M154" s="32"/>
      <c r="N154" s="136" t="s">
        <v>22</v>
      </c>
      <c r="O154" s="137" t="s">
        <v>48</v>
      </c>
      <c r="P154" s="138">
        <f>I154+J154</f>
        <v>0</v>
      </c>
      <c r="Q154" s="138">
        <f>ROUND(I154*H154,2)</f>
        <v>0</v>
      </c>
      <c r="R154" s="138">
        <f>ROUND(J154*H154,2)</f>
        <v>0</v>
      </c>
      <c r="T154" s="139">
        <f>S154*H154</f>
        <v>0</v>
      </c>
      <c r="U154" s="139">
        <v>0</v>
      </c>
      <c r="V154" s="139">
        <f>U154*H154</f>
        <v>0</v>
      </c>
      <c r="W154" s="139">
        <v>0</v>
      </c>
      <c r="X154" s="140">
        <f>W154*H154</f>
        <v>0</v>
      </c>
      <c r="AR154" s="141" t="s">
        <v>189</v>
      </c>
      <c r="AT154" s="141" t="s">
        <v>166</v>
      </c>
      <c r="AU154" s="141" t="s">
        <v>171</v>
      </c>
      <c r="AY154" s="17" t="s">
        <v>163</v>
      </c>
      <c r="BE154" s="142">
        <f>IF(O154="základní",K154,0)</f>
        <v>0</v>
      </c>
      <c r="BF154" s="142">
        <f>IF(O154="snížená",K154,0)</f>
        <v>0</v>
      </c>
      <c r="BG154" s="142">
        <f>IF(O154="zákl. přenesená",K154,0)</f>
        <v>0</v>
      </c>
      <c r="BH154" s="142">
        <f>IF(O154="sníž. přenesená",K154,0)</f>
        <v>0</v>
      </c>
      <c r="BI154" s="142">
        <f>IF(O154="nulová",K154,0)</f>
        <v>0</v>
      </c>
      <c r="BJ154" s="17" t="s">
        <v>171</v>
      </c>
      <c r="BK154" s="142">
        <f>ROUND(P154*H154,2)</f>
        <v>0</v>
      </c>
      <c r="BL154" s="17" t="s">
        <v>189</v>
      </c>
      <c r="BM154" s="141" t="s">
        <v>756</v>
      </c>
    </row>
    <row r="155" spans="2:47" s="1" customFormat="1" ht="11.25">
      <c r="B155" s="32"/>
      <c r="D155" s="143" t="s">
        <v>173</v>
      </c>
      <c r="F155" s="144" t="s">
        <v>753</v>
      </c>
      <c r="I155" s="145"/>
      <c r="J155" s="145"/>
      <c r="M155" s="32"/>
      <c r="N155" s="146"/>
      <c r="X155" s="53"/>
      <c r="AT155" s="17" t="s">
        <v>173</v>
      </c>
      <c r="AU155" s="17" t="s">
        <v>171</v>
      </c>
    </row>
    <row r="156" spans="2:51" s="12" customFormat="1" ht="11.25">
      <c r="B156" s="150"/>
      <c r="D156" s="151" t="s">
        <v>217</v>
      </c>
      <c r="E156" s="152" t="s">
        <v>22</v>
      </c>
      <c r="F156" s="153" t="s">
        <v>757</v>
      </c>
      <c r="H156" s="152" t="s">
        <v>22</v>
      </c>
      <c r="I156" s="154"/>
      <c r="J156" s="154"/>
      <c r="M156" s="150"/>
      <c r="N156" s="155"/>
      <c r="X156" s="156"/>
      <c r="AT156" s="152" t="s">
        <v>217</v>
      </c>
      <c r="AU156" s="152" t="s">
        <v>171</v>
      </c>
      <c r="AV156" s="12" t="s">
        <v>85</v>
      </c>
      <c r="AW156" s="12" t="s">
        <v>5</v>
      </c>
      <c r="AX156" s="12" t="s">
        <v>78</v>
      </c>
      <c r="AY156" s="152" t="s">
        <v>163</v>
      </c>
    </row>
    <row r="157" spans="2:51" s="13" customFormat="1" ht="11.25">
      <c r="B157" s="157"/>
      <c r="D157" s="151" t="s">
        <v>217</v>
      </c>
      <c r="E157" s="158" t="s">
        <v>22</v>
      </c>
      <c r="F157" s="159" t="s">
        <v>758</v>
      </c>
      <c r="H157" s="160">
        <v>16.23</v>
      </c>
      <c r="I157" s="161"/>
      <c r="J157" s="161"/>
      <c r="M157" s="157"/>
      <c r="N157" s="162"/>
      <c r="X157" s="163"/>
      <c r="AT157" s="158" t="s">
        <v>217</v>
      </c>
      <c r="AU157" s="158" t="s">
        <v>171</v>
      </c>
      <c r="AV157" s="13" t="s">
        <v>171</v>
      </c>
      <c r="AW157" s="13" t="s">
        <v>5</v>
      </c>
      <c r="AX157" s="13" t="s">
        <v>78</v>
      </c>
      <c r="AY157" s="158" t="s">
        <v>163</v>
      </c>
    </row>
    <row r="158" spans="2:51" s="14" customFormat="1" ht="11.25">
      <c r="B158" s="164"/>
      <c r="D158" s="151" t="s">
        <v>217</v>
      </c>
      <c r="E158" s="165" t="s">
        <v>22</v>
      </c>
      <c r="F158" s="166" t="s">
        <v>220</v>
      </c>
      <c r="H158" s="167">
        <v>16.23</v>
      </c>
      <c r="I158" s="168"/>
      <c r="J158" s="168"/>
      <c r="M158" s="164"/>
      <c r="N158" s="169"/>
      <c r="X158" s="170"/>
      <c r="AT158" s="165" t="s">
        <v>217</v>
      </c>
      <c r="AU158" s="165" t="s">
        <v>171</v>
      </c>
      <c r="AV158" s="14" t="s">
        <v>189</v>
      </c>
      <c r="AW158" s="14" t="s">
        <v>5</v>
      </c>
      <c r="AX158" s="14" t="s">
        <v>85</v>
      </c>
      <c r="AY158" s="165" t="s">
        <v>163</v>
      </c>
    </row>
    <row r="159" spans="2:65" s="1" customFormat="1" ht="44.25" customHeight="1">
      <c r="B159" s="32"/>
      <c r="C159" s="129" t="s">
        <v>287</v>
      </c>
      <c r="D159" s="129" t="s">
        <v>166</v>
      </c>
      <c r="E159" s="130" t="s">
        <v>759</v>
      </c>
      <c r="F159" s="131" t="s">
        <v>760</v>
      </c>
      <c r="G159" s="132" t="s">
        <v>252</v>
      </c>
      <c r="H159" s="133">
        <v>10.82</v>
      </c>
      <c r="I159" s="134"/>
      <c r="J159" s="134"/>
      <c r="K159" s="135">
        <f>ROUND(P159*H159,2)</f>
        <v>0</v>
      </c>
      <c r="L159" s="131" t="s">
        <v>169</v>
      </c>
      <c r="M159" s="32"/>
      <c r="N159" s="136" t="s">
        <v>22</v>
      </c>
      <c r="O159" s="137" t="s">
        <v>48</v>
      </c>
      <c r="P159" s="138">
        <f>I159+J159</f>
        <v>0</v>
      </c>
      <c r="Q159" s="138">
        <f>ROUND(I159*H159,2)</f>
        <v>0</v>
      </c>
      <c r="R159" s="138">
        <f>ROUND(J159*H159,2)</f>
        <v>0</v>
      </c>
      <c r="T159" s="139">
        <f>S159*H159</f>
        <v>0</v>
      </c>
      <c r="U159" s="139">
        <v>0</v>
      </c>
      <c r="V159" s="139">
        <f>U159*H159</f>
        <v>0</v>
      </c>
      <c r="W159" s="139">
        <v>0</v>
      </c>
      <c r="X159" s="140">
        <f>W159*H159</f>
        <v>0</v>
      </c>
      <c r="AR159" s="141" t="s">
        <v>189</v>
      </c>
      <c r="AT159" s="141" t="s">
        <v>166</v>
      </c>
      <c r="AU159" s="141" t="s">
        <v>171</v>
      </c>
      <c r="AY159" s="17" t="s">
        <v>163</v>
      </c>
      <c r="BE159" s="142">
        <f>IF(O159="základní",K159,0)</f>
        <v>0</v>
      </c>
      <c r="BF159" s="142">
        <f>IF(O159="snížená",K159,0)</f>
        <v>0</v>
      </c>
      <c r="BG159" s="142">
        <f>IF(O159="zákl. přenesená",K159,0)</f>
        <v>0</v>
      </c>
      <c r="BH159" s="142">
        <f>IF(O159="sníž. přenesená",K159,0)</f>
        <v>0</v>
      </c>
      <c r="BI159" s="142">
        <f>IF(O159="nulová",K159,0)</f>
        <v>0</v>
      </c>
      <c r="BJ159" s="17" t="s">
        <v>171</v>
      </c>
      <c r="BK159" s="142">
        <f>ROUND(P159*H159,2)</f>
        <v>0</v>
      </c>
      <c r="BL159" s="17" t="s">
        <v>189</v>
      </c>
      <c r="BM159" s="141" t="s">
        <v>761</v>
      </c>
    </row>
    <row r="160" spans="2:47" s="1" customFormat="1" ht="11.25">
      <c r="B160" s="32"/>
      <c r="D160" s="143" t="s">
        <v>173</v>
      </c>
      <c r="F160" s="144" t="s">
        <v>762</v>
      </c>
      <c r="I160" s="145"/>
      <c r="J160" s="145"/>
      <c r="M160" s="32"/>
      <c r="N160" s="146"/>
      <c r="X160" s="53"/>
      <c r="AT160" s="17" t="s">
        <v>173</v>
      </c>
      <c r="AU160" s="17" t="s">
        <v>171</v>
      </c>
    </row>
    <row r="161" spans="2:51" s="12" customFormat="1" ht="11.25">
      <c r="B161" s="150"/>
      <c r="D161" s="151" t="s">
        <v>217</v>
      </c>
      <c r="E161" s="152" t="s">
        <v>22</v>
      </c>
      <c r="F161" s="153" t="s">
        <v>763</v>
      </c>
      <c r="H161" s="152" t="s">
        <v>22</v>
      </c>
      <c r="I161" s="154"/>
      <c r="J161" s="154"/>
      <c r="M161" s="150"/>
      <c r="N161" s="155"/>
      <c r="X161" s="156"/>
      <c r="AT161" s="152" t="s">
        <v>217</v>
      </c>
      <c r="AU161" s="152" t="s">
        <v>171</v>
      </c>
      <c r="AV161" s="12" t="s">
        <v>85</v>
      </c>
      <c r="AW161" s="12" t="s">
        <v>5</v>
      </c>
      <c r="AX161" s="12" t="s">
        <v>78</v>
      </c>
      <c r="AY161" s="152" t="s">
        <v>163</v>
      </c>
    </row>
    <row r="162" spans="2:51" s="13" customFormat="1" ht="11.25">
      <c r="B162" s="157"/>
      <c r="D162" s="151" t="s">
        <v>217</v>
      </c>
      <c r="E162" s="158" t="s">
        <v>22</v>
      </c>
      <c r="F162" s="159" t="s">
        <v>764</v>
      </c>
      <c r="H162" s="160">
        <v>6.13</v>
      </c>
      <c r="I162" s="161"/>
      <c r="J162" s="161"/>
      <c r="M162" s="157"/>
      <c r="N162" s="162"/>
      <c r="X162" s="163"/>
      <c r="AT162" s="158" t="s">
        <v>217</v>
      </c>
      <c r="AU162" s="158" t="s">
        <v>171</v>
      </c>
      <c r="AV162" s="13" t="s">
        <v>171</v>
      </c>
      <c r="AW162" s="13" t="s">
        <v>5</v>
      </c>
      <c r="AX162" s="13" t="s">
        <v>78</v>
      </c>
      <c r="AY162" s="158" t="s">
        <v>163</v>
      </c>
    </row>
    <row r="163" spans="2:51" s="12" customFormat="1" ht="11.25">
      <c r="B163" s="150"/>
      <c r="D163" s="151" t="s">
        <v>217</v>
      </c>
      <c r="E163" s="152" t="s">
        <v>22</v>
      </c>
      <c r="F163" s="153" t="s">
        <v>765</v>
      </c>
      <c r="H163" s="152" t="s">
        <v>22</v>
      </c>
      <c r="I163" s="154"/>
      <c r="J163" s="154"/>
      <c r="M163" s="150"/>
      <c r="N163" s="155"/>
      <c r="X163" s="156"/>
      <c r="AT163" s="152" t="s">
        <v>217</v>
      </c>
      <c r="AU163" s="152" t="s">
        <v>171</v>
      </c>
      <c r="AV163" s="12" t="s">
        <v>85</v>
      </c>
      <c r="AW163" s="12" t="s">
        <v>5</v>
      </c>
      <c r="AX163" s="12" t="s">
        <v>78</v>
      </c>
      <c r="AY163" s="152" t="s">
        <v>163</v>
      </c>
    </row>
    <row r="164" spans="2:51" s="13" customFormat="1" ht="11.25">
      <c r="B164" s="157"/>
      <c r="D164" s="151" t="s">
        <v>217</v>
      </c>
      <c r="E164" s="158" t="s">
        <v>22</v>
      </c>
      <c r="F164" s="159" t="s">
        <v>766</v>
      </c>
      <c r="H164" s="160">
        <v>0.442</v>
      </c>
      <c r="I164" s="161"/>
      <c r="J164" s="161"/>
      <c r="M164" s="157"/>
      <c r="N164" s="162"/>
      <c r="X164" s="163"/>
      <c r="AT164" s="158" t="s">
        <v>217</v>
      </c>
      <c r="AU164" s="158" t="s">
        <v>171</v>
      </c>
      <c r="AV164" s="13" t="s">
        <v>171</v>
      </c>
      <c r="AW164" s="13" t="s">
        <v>5</v>
      </c>
      <c r="AX164" s="13" t="s">
        <v>78</v>
      </c>
      <c r="AY164" s="158" t="s">
        <v>163</v>
      </c>
    </row>
    <row r="165" spans="2:51" s="15" customFormat="1" ht="11.25">
      <c r="B165" s="174"/>
      <c r="D165" s="151" t="s">
        <v>217</v>
      </c>
      <c r="E165" s="175" t="s">
        <v>22</v>
      </c>
      <c r="F165" s="176" t="s">
        <v>767</v>
      </c>
      <c r="H165" s="177">
        <v>6.572</v>
      </c>
      <c r="I165" s="178"/>
      <c r="J165" s="178"/>
      <c r="M165" s="174"/>
      <c r="N165" s="179"/>
      <c r="X165" s="180"/>
      <c r="AT165" s="175" t="s">
        <v>217</v>
      </c>
      <c r="AU165" s="175" t="s">
        <v>171</v>
      </c>
      <c r="AV165" s="15" t="s">
        <v>183</v>
      </c>
      <c r="AW165" s="15" t="s">
        <v>5</v>
      </c>
      <c r="AX165" s="15" t="s">
        <v>78</v>
      </c>
      <c r="AY165" s="175" t="s">
        <v>163</v>
      </c>
    </row>
    <row r="166" spans="2:51" s="12" customFormat="1" ht="11.25">
      <c r="B166" s="150"/>
      <c r="D166" s="151" t="s">
        <v>217</v>
      </c>
      <c r="E166" s="152" t="s">
        <v>22</v>
      </c>
      <c r="F166" s="153" t="s">
        <v>768</v>
      </c>
      <c r="H166" s="152" t="s">
        <v>22</v>
      </c>
      <c r="I166" s="154"/>
      <c r="J166" s="154"/>
      <c r="M166" s="150"/>
      <c r="N166" s="155"/>
      <c r="X166" s="156"/>
      <c r="AT166" s="152" t="s">
        <v>217</v>
      </c>
      <c r="AU166" s="152" t="s">
        <v>171</v>
      </c>
      <c r="AV166" s="12" t="s">
        <v>85</v>
      </c>
      <c r="AW166" s="12" t="s">
        <v>5</v>
      </c>
      <c r="AX166" s="12" t="s">
        <v>78</v>
      </c>
      <c r="AY166" s="152" t="s">
        <v>163</v>
      </c>
    </row>
    <row r="167" spans="2:51" s="13" customFormat="1" ht="11.25">
      <c r="B167" s="157"/>
      <c r="D167" s="151" t="s">
        <v>217</v>
      </c>
      <c r="E167" s="158" t="s">
        <v>22</v>
      </c>
      <c r="F167" s="159" t="s">
        <v>769</v>
      </c>
      <c r="H167" s="160">
        <v>4.248</v>
      </c>
      <c r="I167" s="161"/>
      <c r="J167" s="161"/>
      <c r="M167" s="157"/>
      <c r="N167" s="162"/>
      <c r="X167" s="163"/>
      <c r="AT167" s="158" t="s">
        <v>217</v>
      </c>
      <c r="AU167" s="158" t="s">
        <v>171</v>
      </c>
      <c r="AV167" s="13" t="s">
        <v>171</v>
      </c>
      <c r="AW167" s="13" t="s">
        <v>5</v>
      </c>
      <c r="AX167" s="13" t="s">
        <v>78</v>
      </c>
      <c r="AY167" s="158" t="s">
        <v>163</v>
      </c>
    </row>
    <row r="168" spans="2:51" s="14" customFormat="1" ht="11.25">
      <c r="B168" s="164"/>
      <c r="D168" s="151" t="s">
        <v>217</v>
      </c>
      <c r="E168" s="165" t="s">
        <v>22</v>
      </c>
      <c r="F168" s="166" t="s">
        <v>220</v>
      </c>
      <c r="H168" s="167">
        <v>10.82</v>
      </c>
      <c r="I168" s="168"/>
      <c r="J168" s="168"/>
      <c r="M168" s="164"/>
      <c r="N168" s="169"/>
      <c r="X168" s="170"/>
      <c r="AT168" s="165" t="s">
        <v>217</v>
      </c>
      <c r="AU168" s="165" t="s">
        <v>171</v>
      </c>
      <c r="AV168" s="14" t="s">
        <v>189</v>
      </c>
      <c r="AW168" s="14" t="s">
        <v>5</v>
      </c>
      <c r="AX168" s="14" t="s">
        <v>85</v>
      </c>
      <c r="AY168" s="165" t="s">
        <v>163</v>
      </c>
    </row>
    <row r="169" spans="2:65" s="1" customFormat="1" ht="24.2" customHeight="1">
      <c r="B169" s="32"/>
      <c r="C169" s="181" t="s">
        <v>295</v>
      </c>
      <c r="D169" s="181" t="s">
        <v>770</v>
      </c>
      <c r="E169" s="182" t="s">
        <v>771</v>
      </c>
      <c r="F169" s="183" t="s">
        <v>772</v>
      </c>
      <c r="G169" s="184" t="s">
        <v>403</v>
      </c>
      <c r="H169" s="185">
        <v>7.646</v>
      </c>
      <c r="I169" s="186"/>
      <c r="J169" s="187"/>
      <c r="K169" s="188">
        <f>ROUND(P169*H169,2)</f>
        <v>0</v>
      </c>
      <c r="L169" s="183" t="s">
        <v>169</v>
      </c>
      <c r="M169" s="189"/>
      <c r="N169" s="190" t="s">
        <v>22</v>
      </c>
      <c r="O169" s="137" t="s">
        <v>48</v>
      </c>
      <c r="P169" s="138">
        <f>I169+J169</f>
        <v>0</v>
      </c>
      <c r="Q169" s="138">
        <f>ROUND(I169*H169,2)</f>
        <v>0</v>
      </c>
      <c r="R169" s="138">
        <f>ROUND(J169*H169,2)</f>
        <v>0</v>
      </c>
      <c r="T169" s="139">
        <f>S169*H169</f>
        <v>0</v>
      </c>
      <c r="U169" s="139">
        <v>1</v>
      </c>
      <c r="V169" s="139">
        <f>U169*H169</f>
        <v>7.646</v>
      </c>
      <c r="W169" s="139">
        <v>0</v>
      </c>
      <c r="X169" s="140">
        <f>W169*H169</f>
        <v>0</v>
      </c>
      <c r="AR169" s="141" t="s">
        <v>257</v>
      </c>
      <c r="AT169" s="141" t="s">
        <v>770</v>
      </c>
      <c r="AU169" s="141" t="s">
        <v>171</v>
      </c>
      <c r="AY169" s="17" t="s">
        <v>163</v>
      </c>
      <c r="BE169" s="142">
        <f>IF(O169="základní",K169,0)</f>
        <v>0</v>
      </c>
      <c r="BF169" s="142">
        <f>IF(O169="snížená",K169,0)</f>
        <v>0</v>
      </c>
      <c r="BG169" s="142">
        <f>IF(O169="zákl. přenesená",K169,0)</f>
        <v>0</v>
      </c>
      <c r="BH169" s="142">
        <f>IF(O169="sníž. přenesená",K169,0)</f>
        <v>0</v>
      </c>
      <c r="BI169" s="142">
        <f>IF(O169="nulová",K169,0)</f>
        <v>0</v>
      </c>
      <c r="BJ169" s="17" t="s">
        <v>171</v>
      </c>
      <c r="BK169" s="142">
        <f>ROUND(P169*H169,2)</f>
        <v>0</v>
      </c>
      <c r="BL169" s="17" t="s">
        <v>189</v>
      </c>
      <c r="BM169" s="141" t="s">
        <v>773</v>
      </c>
    </row>
    <row r="170" spans="2:51" s="13" customFormat="1" ht="11.25">
      <c r="B170" s="157"/>
      <c r="D170" s="151" t="s">
        <v>217</v>
      </c>
      <c r="E170" s="158" t="s">
        <v>22</v>
      </c>
      <c r="F170" s="159" t="s">
        <v>774</v>
      </c>
      <c r="H170" s="160">
        <v>7.646</v>
      </c>
      <c r="I170" s="161"/>
      <c r="J170" s="161"/>
      <c r="M170" s="157"/>
      <c r="N170" s="162"/>
      <c r="X170" s="163"/>
      <c r="AT170" s="158" t="s">
        <v>217</v>
      </c>
      <c r="AU170" s="158" t="s">
        <v>171</v>
      </c>
      <c r="AV170" s="13" t="s">
        <v>171</v>
      </c>
      <c r="AW170" s="13" t="s">
        <v>5</v>
      </c>
      <c r="AX170" s="13" t="s">
        <v>78</v>
      </c>
      <c r="AY170" s="158" t="s">
        <v>163</v>
      </c>
    </row>
    <row r="171" spans="2:51" s="14" customFormat="1" ht="11.25">
      <c r="B171" s="164"/>
      <c r="D171" s="151" t="s">
        <v>217</v>
      </c>
      <c r="E171" s="165" t="s">
        <v>22</v>
      </c>
      <c r="F171" s="166" t="s">
        <v>220</v>
      </c>
      <c r="H171" s="167">
        <v>7.646</v>
      </c>
      <c r="I171" s="168"/>
      <c r="J171" s="168"/>
      <c r="M171" s="164"/>
      <c r="N171" s="169"/>
      <c r="X171" s="170"/>
      <c r="AT171" s="165" t="s">
        <v>217</v>
      </c>
      <c r="AU171" s="165" t="s">
        <v>171</v>
      </c>
      <c r="AV171" s="14" t="s">
        <v>189</v>
      </c>
      <c r="AW171" s="14" t="s">
        <v>5</v>
      </c>
      <c r="AX171" s="14" t="s">
        <v>85</v>
      </c>
      <c r="AY171" s="165" t="s">
        <v>163</v>
      </c>
    </row>
    <row r="172" spans="2:63" s="11" customFormat="1" ht="22.9" customHeight="1">
      <c r="B172" s="116"/>
      <c r="D172" s="117" t="s">
        <v>77</v>
      </c>
      <c r="E172" s="127" t="s">
        <v>171</v>
      </c>
      <c r="F172" s="127" t="s">
        <v>775</v>
      </c>
      <c r="I172" s="119"/>
      <c r="J172" s="119"/>
      <c r="K172" s="128">
        <f>BK172</f>
        <v>0</v>
      </c>
      <c r="M172" s="116"/>
      <c r="N172" s="121"/>
      <c r="Q172" s="122">
        <f>SUM(Q173:Q221)</f>
        <v>0</v>
      </c>
      <c r="R172" s="122">
        <f>SUM(R173:R221)</f>
        <v>0</v>
      </c>
      <c r="T172" s="123">
        <f>SUM(T173:T221)</f>
        <v>0</v>
      </c>
      <c r="V172" s="123">
        <f>SUM(V173:V221)</f>
        <v>29.305998756728002</v>
      </c>
      <c r="X172" s="124">
        <f>SUM(X173:X221)</f>
        <v>0</v>
      </c>
      <c r="AR172" s="117" t="s">
        <v>85</v>
      </c>
      <c r="AT172" s="125" t="s">
        <v>77</v>
      </c>
      <c r="AU172" s="125" t="s">
        <v>85</v>
      </c>
      <c r="AY172" s="117" t="s">
        <v>163</v>
      </c>
      <c r="BK172" s="126">
        <f>SUM(BK173:BK221)</f>
        <v>0</v>
      </c>
    </row>
    <row r="173" spans="2:65" s="1" customFormat="1" ht="24.2" customHeight="1">
      <c r="B173" s="32"/>
      <c r="C173" s="129" t="s">
        <v>301</v>
      </c>
      <c r="D173" s="129" t="s">
        <v>166</v>
      </c>
      <c r="E173" s="130" t="s">
        <v>776</v>
      </c>
      <c r="F173" s="131" t="s">
        <v>777</v>
      </c>
      <c r="G173" s="132" t="s">
        <v>252</v>
      </c>
      <c r="H173" s="133">
        <v>2.187</v>
      </c>
      <c r="I173" s="134"/>
      <c r="J173" s="134"/>
      <c r="K173" s="135">
        <f>ROUND(P173*H173,2)</f>
        <v>0</v>
      </c>
      <c r="L173" s="131" t="s">
        <v>169</v>
      </c>
      <c r="M173" s="32"/>
      <c r="N173" s="136" t="s">
        <v>22</v>
      </c>
      <c r="O173" s="137" t="s">
        <v>48</v>
      </c>
      <c r="P173" s="138">
        <f>I173+J173</f>
        <v>0</v>
      </c>
      <c r="Q173" s="138">
        <f>ROUND(I173*H173,2)</f>
        <v>0</v>
      </c>
      <c r="R173" s="138">
        <f>ROUND(J173*H173,2)</f>
        <v>0</v>
      </c>
      <c r="T173" s="139">
        <f>S173*H173</f>
        <v>0</v>
      </c>
      <c r="U173" s="139">
        <v>2.523612</v>
      </c>
      <c r="V173" s="139">
        <f>U173*H173</f>
        <v>5.5191394439999995</v>
      </c>
      <c r="W173" s="139">
        <v>0</v>
      </c>
      <c r="X173" s="140">
        <f>W173*H173</f>
        <v>0</v>
      </c>
      <c r="AR173" s="141" t="s">
        <v>189</v>
      </c>
      <c r="AT173" s="141" t="s">
        <v>166</v>
      </c>
      <c r="AU173" s="141" t="s">
        <v>171</v>
      </c>
      <c r="AY173" s="17" t="s">
        <v>163</v>
      </c>
      <c r="BE173" s="142">
        <f>IF(O173="základní",K173,0)</f>
        <v>0</v>
      </c>
      <c r="BF173" s="142">
        <f>IF(O173="snížená",K173,0)</f>
        <v>0</v>
      </c>
      <c r="BG173" s="142">
        <f>IF(O173="zákl. přenesená",K173,0)</f>
        <v>0</v>
      </c>
      <c r="BH173" s="142">
        <f>IF(O173="sníž. přenesená",K173,0)</f>
        <v>0</v>
      </c>
      <c r="BI173" s="142">
        <f>IF(O173="nulová",K173,0)</f>
        <v>0</v>
      </c>
      <c r="BJ173" s="17" t="s">
        <v>171</v>
      </c>
      <c r="BK173" s="142">
        <f>ROUND(P173*H173,2)</f>
        <v>0</v>
      </c>
      <c r="BL173" s="17" t="s">
        <v>189</v>
      </c>
      <c r="BM173" s="141" t="s">
        <v>778</v>
      </c>
    </row>
    <row r="174" spans="2:47" s="1" customFormat="1" ht="11.25">
      <c r="B174" s="32"/>
      <c r="D174" s="143" t="s">
        <v>173</v>
      </c>
      <c r="F174" s="144" t="s">
        <v>779</v>
      </c>
      <c r="I174" s="145"/>
      <c r="J174" s="145"/>
      <c r="M174" s="32"/>
      <c r="N174" s="146"/>
      <c r="X174" s="53"/>
      <c r="AT174" s="17" t="s">
        <v>173</v>
      </c>
      <c r="AU174" s="17" t="s">
        <v>171</v>
      </c>
    </row>
    <row r="175" spans="2:51" s="12" customFormat="1" ht="11.25">
      <c r="B175" s="150"/>
      <c r="D175" s="151" t="s">
        <v>217</v>
      </c>
      <c r="E175" s="152" t="s">
        <v>22</v>
      </c>
      <c r="F175" s="153" t="s">
        <v>780</v>
      </c>
      <c r="H175" s="152" t="s">
        <v>22</v>
      </c>
      <c r="I175" s="154"/>
      <c r="J175" s="154"/>
      <c r="M175" s="150"/>
      <c r="N175" s="155"/>
      <c r="X175" s="156"/>
      <c r="AT175" s="152" t="s">
        <v>217</v>
      </c>
      <c r="AU175" s="152" t="s">
        <v>171</v>
      </c>
      <c r="AV175" s="12" t="s">
        <v>85</v>
      </c>
      <c r="AW175" s="12" t="s">
        <v>5</v>
      </c>
      <c r="AX175" s="12" t="s">
        <v>78</v>
      </c>
      <c r="AY175" s="152" t="s">
        <v>163</v>
      </c>
    </row>
    <row r="176" spans="2:51" s="13" customFormat="1" ht="11.25">
      <c r="B176" s="157"/>
      <c r="D176" s="151" t="s">
        <v>217</v>
      </c>
      <c r="E176" s="158" t="s">
        <v>22</v>
      </c>
      <c r="F176" s="159" t="s">
        <v>781</v>
      </c>
      <c r="H176" s="160">
        <v>2.187</v>
      </c>
      <c r="I176" s="161"/>
      <c r="J176" s="161"/>
      <c r="M176" s="157"/>
      <c r="N176" s="162"/>
      <c r="X176" s="163"/>
      <c r="AT176" s="158" t="s">
        <v>217</v>
      </c>
      <c r="AU176" s="158" t="s">
        <v>171</v>
      </c>
      <c r="AV176" s="13" t="s">
        <v>171</v>
      </c>
      <c r="AW176" s="13" t="s">
        <v>5</v>
      </c>
      <c r="AX176" s="13" t="s">
        <v>78</v>
      </c>
      <c r="AY176" s="158" t="s">
        <v>163</v>
      </c>
    </row>
    <row r="177" spans="2:51" s="14" customFormat="1" ht="11.25">
      <c r="B177" s="164"/>
      <c r="D177" s="151" t="s">
        <v>217</v>
      </c>
      <c r="E177" s="165" t="s">
        <v>22</v>
      </c>
      <c r="F177" s="166" t="s">
        <v>220</v>
      </c>
      <c r="H177" s="167">
        <v>2.187</v>
      </c>
      <c r="I177" s="168"/>
      <c r="J177" s="168"/>
      <c r="M177" s="164"/>
      <c r="N177" s="169"/>
      <c r="X177" s="170"/>
      <c r="AT177" s="165" t="s">
        <v>217</v>
      </c>
      <c r="AU177" s="165" t="s">
        <v>171</v>
      </c>
      <c r="AV177" s="14" t="s">
        <v>189</v>
      </c>
      <c r="AW177" s="14" t="s">
        <v>5</v>
      </c>
      <c r="AX177" s="14" t="s">
        <v>85</v>
      </c>
      <c r="AY177" s="165" t="s">
        <v>163</v>
      </c>
    </row>
    <row r="178" spans="2:65" s="1" customFormat="1" ht="24.2" customHeight="1">
      <c r="B178" s="32"/>
      <c r="C178" s="129" t="s">
        <v>9</v>
      </c>
      <c r="D178" s="129" t="s">
        <v>166</v>
      </c>
      <c r="E178" s="130" t="s">
        <v>782</v>
      </c>
      <c r="F178" s="131" t="s">
        <v>783</v>
      </c>
      <c r="G178" s="132" t="s">
        <v>403</v>
      </c>
      <c r="H178" s="133">
        <v>0.539</v>
      </c>
      <c r="I178" s="134"/>
      <c r="J178" s="134"/>
      <c r="K178" s="135">
        <f>ROUND(P178*H178,2)</f>
        <v>0</v>
      </c>
      <c r="L178" s="131" t="s">
        <v>169</v>
      </c>
      <c r="M178" s="32"/>
      <c r="N178" s="136" t="s">
        <v>22</v>
      </c>
      <c r="O178" s="137" t="s">
        <v>48</v>
      </c>
      <c r="P178" s="138">
        <f>I178+J178</f>
        <v>0</v>
      </c>
      <c r="Q178" s="138">
        <f>ROUND(I178*H178,2)</f>
        <v>0</v>
      </c>
      <c r="R178" s="138">
        <f>ROUND(J178*H178,2)</f>
        <v>0</v>
      </c>
      <c r="T178" s="139">
        <f>S178*H178</f>
        <v>0</v>
      </c>
      <c r="U178" s="139">
        <v>1.0606208</v>
      </c>
      <c r="V178" s="139">
        <f>U178*H178</f>
        <v>0.5716746112</v>
      </c>
      <c r="W178" s="139">
        <v>0</v>
      </c>
      <c r="X178" s="140">
        <f>W178*H178</f>
        <v>0</v>
      </c>
      <c r="AR178" s="141" t="s">
        <v>189</v>
      </c>
      <c r="AT178" s="141" t="s">
        <v>166</v>
      </c>
      <c r="AU178" s="141" t="s">
        <v>171</v>
      </c>
      <c r="AY178" s="17" t="s">
        <v>163</v>
      </c>
      <c r="BE178" s="142">
        <f>IF(O178="základní",K178,0)</f>
        <v>0</v>
      </c>
      <c r="BF178" s="142">
        <f>IF(O178="snížená",K178,0)</f>
        <v>0</v>
      </c>
      <c r="BG178" s="142">
        <f>IF(O178="zákl. přenesená",K178,0)</f>
        <v>0</v>
      </c>
      <c r="BH178" s="142">
        <f>IF(O178="sníž. přenesená",K178,0)</f>
        <v>0</v>
      </c>
      <c r="BI178" s="142">
        <f>IF(O178="nulová",K178,0)</f>
        <v>0</v>
      </c>
      <c r="BJ178" s="17" t="s">
        <v>171</v>
      </c>
      <c r="BK178" s="142">
        <f>ROUND(P178*H178,2)</f>
        <v>0</v>
      </c>
      <c r="BL178" s="17" t="s">
        <v>189</v>
      </c>
      <c r="BM178" s="141" t="s">
        <v>784</v>
      </c>
    </row>
    <row r="179" spans="2:47" s="1" customFormat="1" ht="11.25">
      <c r="B179" s="32"/>
      <c r="D179" s="143" t="s">
        <v>173</v>
      </c>
      <c r="F179" s="144" t="s">
        <v>785</v>
      </c>
      <c r="I179" s="145"/>
      <c r="J179" s="145"/>
      <c r="M179" s="32"/>
      <c r="N179" s="146"/>
      <c r="X179" s="53"/>
      <c r="AT179" s="17" t="s">
        <v>173</v>
      </c>
      <c r="AU179" s="17" t="s">
        <v>171</v>
      </c>
    </row>
    <row r="180" spans="2:51" s="12" customFormat="1" ht="11.25">
      <c r="B180" s="150"/>
      <c r="D180" s="151" t="s">
        <v>217</v>
      </c>
      <c r="E180" s="152" t="s">
        <v>22</v>
      </c>
      <c r="F180" s="153" t="s">
        <v>786</v>
      </c>
      <c r="H180" s="152" t="s">
        <v>22</v>
      </c>
      <c r="I180" s="154"/>
      <c r="J180" s="154"/>
      <c r="M180" s="150"/>
      <c r="N180" s="155"/>
      <c r="X180" s="156"/>
      <c r="AT180" s="152" t="s">
        <v>217</v>
      </c>
      <c r="AU180" s="152" t="s">
        <v>171</v>
      </c>
      <c r="AV180" s="12" t="s">
        <v>85</v>
      </c>
      <c r="AW180" s="12" t="s">
        <v>5</v>
      </c>
      <c r="AX180" s="12" t="s">
        <v>78</v>
      </c>
      <c r="AY180" s="152" t="s">
        <v>163</v>
      </c>
    </row>
    <row r="181" spans="2:51" s="13" customFormat="1" ht="11.25">
      <c r="B181" s="157"/>
      <c r="D181" s="151" t="s">
        <v>217</v>
      </c>
      <c r="E181" s="158" t="s">
        <v>22</v>
      </c>
      <c r="F181" s="159" t="s">
        <v>787</v>
      </c>
      <c r="H181" s="160">
        <v>0.539</v>
      </c>
      <c r="I181" s="161"/>
      <c r="J181" s="161"/>
      <c r="M181" s="157"/>
      <c r="N181" s="162"/>
      <c r="X181" s="163"/>
      <c r="AT181" s="158" t="s">
        <v>217</v>
      </c>
      <c r="AU181" s="158" t="s">
        <v>171</v>
      </c>
      <c r="AV181" s="13" t="s">
        <v>171</v>
      </c>
      <c r="AW181" s="13" t="s">
        <v>5</v>
      </c>
      <c r="AX181" s="13" t="s">
        <v>78</v>
      </c>
      <c r="AY181" s="158" t="s">
        <v>163</v>
      </c>
    </row>
    <row r="182" spans="2:51" s="14" customFormat="1" ht="11.25">
      <c r="B182" s="164"/>
      <c r="D182" s="151" t="s">
        <v>217</v>
      </c>
      <c r="E182" s="165" t="s">
        <v>22</v>
      </c>
      <c r="F182" s="166" t="s">
        <v>220</v>
      </c>
      <c r="H182" s="167">
        <v>0.539</v>
      </c>
      <c r="I182" s="168"/>
      <c r="J182" s="168"/>
      <c r="M182" s="164"/>
      <c r="N182" s="169"/>
      <c r="X182" s="170"/>
      <c r="AT182" s="165" t="s">
        <v>217</v>
      </c>
      <c r="AU182" s="165" t="s">
        <v>171</v>
      </c>
      <c r="AV182" s="14" t="s">
        <v>189</v>
      </c>
      <c r="AW182" s="14" t="s">
        <v>5</v>
      </c>
      <c r="AX182" s="14" t="s">
        <v>85</v>
      </c>
      <c r="AY182" s="165" t="s">
        <v>163</v>
      </c>
    </row>
    <row r="183" spans="2:65" s="1" customFormat="1" ht="24.2" customHeight="1">
      <c r="B183" s="32"/>
      <c r="C183" s="129" t="s">
        <v>313</v>
      </c>
      <c r="D183" s="129" t="s">
        <v>166</v>
      </c>
      <c r="E183" s="130" t="s">
        <v>788</v>
      </c>
      <c r="F183" s="131" t="s">
        <v>789</v>
      </c>
      <c r="G183" s="132" t="s">
        <v>252</v>
      </c>
      <c r="H183" s="133">
        <v>5.193</v>
      </c>
      <c r="I183" s="134"/>
      <c r="J183" s="134"/>
      <c r="K183" s="135">
        <f>ROUND(P183*H183,2)</f>
        <v>0</v>
      </c>
      <c r="L183" s="131" t="s">
        <v>169</v>
      </c>
      <c r="M183" s="32"/>
      <c r="N183" s="136" t="s">
        <v>22</v>
      </c>
      <c r="O183" s="137" t="s">
        <v>48</v>
      </c>
      <c r="P183" s="138">
        <f>I183+J183</f>
        <v>0</v>
      </c>
      <c r="Q183" s="138">
        <f>ROUND(I183*H183,2)</f>
        <v>0</v>
      </c>
      <c r="R183" s="138">
        <f>ROUND(J183*H183,2)</f>
        <v>0</v>
      </c>
      <c r="T183" s="139">
        <f>S183*H183</f>
        <v>0</v>
      </c>
      <c r="U183" s="139">
        <v>2.301022204</v>
      </c>
      <c r="V183" s="139">
        <f>U183*H183</f>
        <v>11.949208305372</v>
      </c>
      <c r="W183" s="139">
        <v>0</v>
      </c>
      <c r="X183" s="140">
        <f>W183*H183</f>
        <v>0</v>
      </c>
      <c r="AR183" s="141" t="s">
        <v>189</v>
      </c>
      <c r="AT183" s="141" t="s">
        <v>166</v>
      </c>
      <c r="AU183" s="141" t="s">
        <v>171</v>
      </c>
      <c r="AY183" s="17" t="s">
        <v>163</v>
      </c>
      <c r="BE183" s="142">
        <f>IF(O183="základní",K183,0)</f>
        <v>0</v>
      </c>
      <c r="BF183" s="142">
        <f>IF(O183="snížená",K183,0)</f>
        <v>0</v>
      </c>
      <c r="BG183" s="142">
        <f>IF(O183="zákl. přenesená",K183,0)</f>
        <v>0</v>
      </c>
      <c r="BH183" s="142">
        <f>IF(O183="sníž. přenesená",K183,0)</f>
        <v>0</v>
      </c>
      <c r="BI183" s="142">
        <f>IF(O183="nulová",K183,0)</f>
        <v>0</v>
      </c>
      <c r="BJ183" s="17" t="s">
        <v>171</v>
      </c>
      <c r="BK183" s="142">
        <f>ROUND(P183*H183,2)</f>
        <v>0</v>
      </c>
      <c r="BL183" s="17" t="s">
        <v>189</v>
      </c>
      <c r="BM183" s="141" t="s">
        <v>790</v>
      </c>
    </row>
    <row r="184" spans="2:47" s="1" customFormat="1" ht="11.25">
      <c r="B184" s="32"/>
      <c r="D184" s="143" t="s">
        <v>173</v>
      </c>
      <c r="F184" s="144" t="s">
        <v>791</v>
      </c>
      <c r="I184" s="145"/>
      <c r="J184" s="145"/>
      <c r="M184" s="32"/>
      <c r="N184" s="146"/>
      <c r="X184" s="53"/>
      <c r="AT184" s="17" t="s">
        <v>173</v>
      </c>
      <c r="AU184" s="17" t="s">
        <v>171</v>
      </c>
    </row>
    <row r="185" spans="2:51" s="12" customFormat="1" ht="11.25">
      <c r="B185" s="150"/>
      <c r="D185" s="151" t="s">
        <v>217</v>
      </c>
      <c r="E185" s="152" t="s">
        <v>22</v>
      </c>
      <c r="F185" s="153" t="s">
        <v>792</v>
      </c>
      <c r="H185" s="152" t="s">
        <v>22</v>
      </c>
      <c r="I185" s="154"/>
      <c r="J185" s="154"/>
      <c r="M185" s="150"/>
      <c r="N185" s="155"/>
      <c r="X185" s="156"/>
      <c r="AT185" s="152" t="s">
        <v>217</v>
      </c>
      <c r="AU185" s="152" t="s">
        <v>171</v>
      </c>
      <c r="AV185" s="12" t="s">
        <v>85</v>
      </c>
      <c r="AW185" s="12" t="s">
        <v>5</v>
      </c>
      <c r="AX185" s="12" t="s">
        <v>78</v>
      </c>
      <c r="AY185" s="152" t="s">
        <v>163</v>
      </c>
    </row>
    <row r="186" spans="2:51" s="13" customFormat="1" ht="11.25">
      <c r="B186" s="157"/>
      <c r="D186" s="151" t="s">
        <v>217</v>
      </c>
      <c r="E186" s="158" t="s">
        <v>22</v>
      </c>
      <c r="F186" s="159" t="s">
        <v>793</v>
      </c>
      <c r="H186" s="160">
        <v>2.573</v>
      </c>
      <c r="I186" s="161"/>
      <c r="J186" s="161"/>
      <c r="M186" s="157"/>
      <c r="N186" s="162"/>
      <c r="X186" s="163"/>
      <c r="AT186" s="158" t="s">
        <v>217</v>
      </c>
      <c r="AU186" s="158" t="s">
        <v>171</v>
      </c>
      <c r="AV186" s="13" t="s">
        <v>171</v>
      </c>
      <c r="AW186" s="13" t="s">
        <v>5</v>
      </c>
      <c r="AX186" s="13" t="s">
        <v>78</v>
      </c>
      <c r="AY186" s="158" t="s">
        <v>163</v>
      </c>
    </row>
    <row r="187" spans="2:51" s="12" customFormat="1" ht="11.25">
      <c r="B187" s="150"/>
      <c r="D187" s="151" t="s">
        <v>217</v>
      </c>
      <c r="E187" s="152" t="s">
        <v>22</v>
      </c>
      <c r="F187" s="153" t="s">
        <v>794</v>
      </c>
      <c r="H187" s="152" t="s">
        <v>22</v>
      </c>
      <c r="I187" s="154"/>
      <c r="J187" s="154"/>
      <c r="M187" s="150"/>
      <c r="N187" s="155"/>
      <c r="X187" s="156"/>
      <c r="AT187" s="152" t="s">
        <v>217</v>
      </c>
      <c r="AU187" s="152" t="s">
        <v>171</v>
      </c>
      <c r="AV187" s="12" t="s">
        <v>85</v>
      </c>
      <c r="AW187" s="12" t="s">
        <v>5</v>
      </c>
      <c r="AX187" s="12" t="s">
        <v>78</v>
      </c>
      <c r="AY187" s="152" t="s">
        <v>163</v>
      </c>
    </row>
    <row r="188" spans="2:51" s="13" customFormat="1" ht="11.25">
      <c r="B188" s="157"/>
      <c r="D188" s="151" t="s">
        <v>217</v>
      </c>
      <c r="E188" s="158" t="s">
        <v>22</v>
      </c>
      <c r="F188" s="159" t="s">
        <v>795</v>
      </c>
      <c r="H188" s="160">
        <v>2.62</v>
      </c>
      <c r="I188" s="161"/>
      <c r="J188" s="161"/>
      <c r="M188" s="157"/>
      <c r="N188" s="162"/>
      <c r="X188" s="163"/>
      <c r="AT188" s="158" t="s">
        <v>217</v>
      </c>
      <c r="AU188" s="158" t="s">
        <v>171</v>
      </c>
      <c r="AV188" s="13" t="s">
        <v>171</v>
      </c>
      <c r="AW188" s="13" t="s">
        <v>5</v>
      </c>
      <c r="AX188" s="13" t="s">
        <v>78</v>
      </c>
      <c r="AY188" s="158" t="s">
        <v>163</v>
      </c>
    </row>
    <row r="189" spans="2:51" s="14" customFormat="1" ht="11.25">
      <c r="B189" s="164"/>
      <c r="D189" s="151" t="s">
        <v>217</v>
      </c>
      <c r="E189" s="165" t="s">
        <v>22</v>
      </c>
      <c r="F189" s="166" t="s">
        <v>220</v>
      </c>
      <c r="H189" s="167">
        <v>5.193</v>
      </c>
      <c r="I189" s="168"/>
      <c r="J189" s="168"/>
      <c r="M189" s="164"/>
      <c r="N189" s="169"/>
      <c r="X189" s="170"/>
      <c r="AT189" s="165" t="s">
        <v>217</v>
      </c>
      <c r="AU189" s="165" t="s">
        <v>171</v>
      </c>
      <c r="AV189" s="14" t="s">
        <v>189</v>
      </c>
      <c r="AW189" s="14" t="s">
        <v>5</v>
      </c>
      <c r="AX189" s="14" t="s">
        <v>85</v>
      </c>
      <c r="AY189" s="165" t="s">
        <v>163</v>
      </c>
    </row>
    <row r="190" spans="2:65" s="1" customFormat="1" ht="24.2" customHeight="1">
      <c r="B190" s="32"/>
      <c r="C190" s="129" t="s">
        <v>796</v>
      </c>
      <c r="D190" s="129" t="s">
        <v>166</v>
      </c>
      <c r="E190" s="130" t="s">
        <v>797</v>
      </c>
      <c r="F190" s="131" t="s">
        <v>798</v>
      </c>
      <c r="G190" s="132" t="s">
        <v>214</v>
      </c>
      <c r="H190" s="133">
        <v>3.288</v>
      </c>
      <c r="I190" s="134"/>
      <c r="J190" s="134"/>
      <c r="K190" s="135">
        <f>ROUND(P190*H190,2)</f>
        <v>0</v>
      </c>
      <c r="L190" s="131" t="s">
        <v>169</v>
      </c>
      <c r="M190" s="32"/>
      <c r="N190" s="136" t="s">
        <v>22</v>
      </c>
      <c r="O190" s="137" t="s">
        <v>48</v>
      </c>
      <c r="P190" s="138">
        <f>I190+J190</f>
        <v>0</v>
      </c>
      <c r="Q190" s="138">
        <f>ROUND(I190*H190,2)</f>
        <v>0</v>
      </c>
      <c r="R190" s="138">
        <f>ROUND(J190*H190,2)</f>
        <v>0</v>
      </c>
      <c r="T190" s="139">
        <f>S190*H190</f>
        <v>0</v>
      </c>
      <c r="U190" s="139">
        <v>0.0026919</v>
      </c>
      <c r="V190" s="139">
        <f>U190*H190</f>
        <v>0.0088509672</v>
      </c>
      <c r="W190" s="139">
        <v>0</v>
      </c>
      <c r="X190" s="140">
        <f>W190*H190</f>
        <v>0</v>
      </c>
      <c r="AR190" s="141" t="s">
        <v>189</v>
      </c>
      <c r="AT190" s="141" t="s">
        <v>166</v>
      </c>
      <c r="AU190" s="141" t="s">
        <v>171</v>
      </c>
      <c r="AY190" s="17" t="s">
        <v>163</v>
      </c>
      <c r="BE190" s="142">
        <f>IF(O190="základní",K190,0)</f>
        <v>0</v>
      </c>
      <c r="BF190" s="142">
        <f>IF(O190="snížená",K190,0)</f>
        <v>0</v>
      </c>
      <c r="BG190" s="142">
        <f>IF(O190="zákl. přenesená",K190,0)</f>
        <v>0</v>
      </c>
      <c r="BH190" s="142">
        <f>IF(O190="sníž. přenesená",K190,0)</f>
        <v>0</v>
      </c>
      <c r="BI190" s="142">
        <f>IF(O190="nulová",K190,0)</f>
        <v>0</v>
      </c>
      <c r="BJ190" s="17" t="s">
        <v>171</v>
      </c>
      <c r="BK190" s="142">
        <f>ROUND(P190*H190,2)</f>
        <v>0</v>
      </c>
      <c r="BL190" s="17" t="s">
        <v>189</v>
      </c>
      <c r="BM190" s="141" t="s">
        <v>799</v>
      </c>
    </row>
    <row r="191" spans="2:47" s="1" customFormat="1" ht="11.25">
      <c r="B191" s="32"/>
      <c r="D191" s="143" t="s">
        <v>173</v>
      </c>
      <c r="F191" s="144" t="s">
        <v>800</v>
      </c>
      <c r="I191" s="145"/>
      <c r="J191" s="145"/>
      <c r="M191" s="32"/>
      <c r="N191" s="146"/>
      <c r="X191" s="53"/>
      <c r="AT191" s="17" t="s">
        <v>173</v>
      </c>
      <c r="AU191" s="17" t="s">
        <v>171</v>
      </c>
    </row>
    <row r="192" spans="2:51" s="12" customFormat="1" ht="11.25">
      <c r="B192" s="150"/>
      <c r="D192" s="151" t="s">
        <v>217</v>
      </c>
      <c r="E192" s="152" t="s">
        <v>22</v>
      </c>
      <c r="F192" s="153" t="s">
        <v>801</v>
      </c>
      <c r="H192" s="152" t="s">
        <v>22</v>
      </c>
      <c r="I192" s="154"/>
      <c r="J192" s="154"/>
      <c r="M192" s="150"/>
      <c r="N192" s="155"/>
      <c r="X192" s="156"/>
      <c r="AT192" s="152" t="s">
        <v>217</v>
      </c>
      <c r="AU192" s="152" t="s">
        <v>171</v>
      </c>
      <c r="AV192" s="12" t="s">
        <v>85</v>
      </c>
      <c r="AW192" s="12" t="s">
        <v>5</v>
      </c>
      <c r="AX192" s="12" t="s">
        <v>78</v>
      </c>
      <c r="AY192" s="152" t="s">
        <v>163</v>
      </c>
    </row>
    <row r="193" spans="2:51" s="13" customFormat="1" ht="11.25">
      <c r="B193" s="157"/>
      <c r="D193" s="151" t="s">
        <v>217</v>
      </c>
      <c r="E193" s="158" t="s">
        <v>22</v>
      </c>
      <c r="F193" s="159" t="s">
        <v>802</v>
      </c>
      <c r="H193" s="160">
        <v>3.288</v>
      </c>
      <c r="I193" s="161"/>
      <c r="J193" s="161"/>
      <c r="M193" s="157"/>
      <c r="N193" s="162"/>
      <c r="X193" s="163"/>
      <c r="AT193" s="158" t="s">
        <v>217</v>
      </c>
      <c r="AU193" s="158" t="s">
        <v>171</v>
      </c>
      <c r="AV193" s="13" t="s">
        <v>171</v>
      </c>
      <c r="AW193" s="13" t="s">
        <v>5</v>
      </c>
      <c r="AX193" s="13" t="s">
        <v>78</v>
      </c>
      <c r="AY193" s="158" t="s">
        <v>163</v>
      </c>
    </row>
    <row r="194" spans="2:51" s="14" customFormat="1" ht="11.25">
      <c r="B194" s="164"/>
      <c r="D194" s="151" t="s">
        <v>217</v>
      </c>
      <c r="E194" s="165" t="s">
        <v>22</v>
      </c>
      <c r="F194" s="166" t="s">
        <v>220</v>
      </c>
      <c r="H194" s="167">
        <v>3.288</v>
      </c>
      <c r="I194" s="168"/>
      <c r="J194" s="168"/>
      <c r="M194" s="164"/>
      <c r="N194" s="169"/>
      <c r="X194" s="170"/>
      <c r="AT194" s="165" t="s">
        <v>217</v>
      </c>
      <c r="AU194" s="165" t="s">
        <v>171</v>
      </c>
      <c r="AV194" s="14" t="s">
        <v>189</v>
      </c>
      <c r="AW194" s="14" t="s">
        <v>5</v>
      </c>
      <c r="AX194" s="14" t="s">
        <v>85</v>
      </c>
      <c r="AY194" s="165" t="s">
        <v>163</v>
      </c>
    </row>
    <row r="195" spans="2:65" s="1" customFormat="1" ht="24.2" customHeight="1">
      <c r="B195" s="32"/>
      <c r="C195" s="129" t="s">
        <v>803</v>
      </c>
      <c r="D195" s="129" t="s">
        <v>166</v>
      </c>
      <c r="E195" s="130" t="s">
        <v>804</v>
      </c>
      <c r="F195" s="131" t="s">
        <v>805</v>
      </c>
      <c r="G195" s="132" t="s">
        <v>214</v>
      </c>
      <c r="H195" s="133">
        <v>3.288</v>
      </c>
      <c r="I195" s="134"/>
      <c r="J195" s="134"/>
      <c r="K195" s="135">
        <f>ROUND(P195*H195,2)</f>
        <v>0</v>
      </c>
      <c r="L195" s="131" t="s">
        <v>169</v>
      </c>
      <c r="M195" s="32"/>
      <c r="N195" s="136" t="s">
        <v>22</v>
      </c>
      <c r="O195" s="137" t="s">
        <v>48</v>
      </c>
      <c r="P195" s="138">
        <f>I195+J195</f>
        <v>0</v>
      </c>
      <c r="Q195" s="138">
        <f>ROUND(I195*H195,2)</f>
        <v>0</v>
      </c>
      <c r="R195" s="138">
        <f>ROUND(J195*H195,2)</f>
        <v>0</v>
      </c>
      <c r="T195" s="139">
        <f>S195*H195</f>
        <v>0</v>
      </c>
      <c r="U195" s="139">
        <v>0</v>
      </c>
      <c r="V195" s="139">
        <f>U195*H195</f>
        <v>0</v>
      </c>
      <c r="W195" s="139">
        <v>0</v>
      </c>
      <c r="X195" s="140">
        <f>W195*H195</f>
        <v>0</v>
      </c>
      <c r="AR195" s="141" t="s">
        <v>189</v>
      </c>
      <c r="AT195" s="141" t="s">
        <v>166</v>
      </c>
      <c r="AU195" s="141" t="s">
        <v>171</v>
      </c>
      <c r="AY195" s="17" t="s">
        <v>163</v>
      </c>
      <c r="BE195" s="142">
        <f>IF(O195="základní",K195,0)</f>
        <v>0</v>
      </c>
      <c r="BF195" s="142">
        <f>IF(O195="snížená",K195,0)</f>
        <v>0</v>
      </c>
      <c r="BG195" s="142">
        <f>IF(O195="zákl. přenesená",K195,0)</f>
        <v>0</v>
      </c>
      <c r="BH195" s="142">
        <f>IF(O195="sníž. přenesená",K195,0)</f>
        <v>0</v>
      </c>
      <c r="BI195" s="142">
        <f>IF(O195="nulová",K195,0)</f>
        <v>0</v>
      </c>
      <c r="BJ195" s="17" t="s">
        <v>171</v>
      </c>
      <c r="BK195" s="142">
        <f>ROUND(P195*H195,2)</f>
        <v>0</v>
      </c>
      <c r="BL195" s="17" t="s">
        <v>189</v>
      </c>
      <c r="BM195" s="141" t="s">
        <v>806</v>
      </c>
    </row>
    <row r="196" spans="2:47" s="1" customFormat="1" ht="11.25">
      <c r="B196" s="32"/>
      <c r="D196" s="143" t="s">
        <v>173</v>
      </c>
      <c r="F196" s="144" t="s">
        <v>807</v>
      </c>
      <c r="I196" s="145"/>
      <c r="J196" s="145"/>
      <c r="M196" s="32"/>
      <c r="N196" s="146"/>
      <c r="X196" s="53"/>
      <c r="AT196" s="17" t="s">
        <v>173</v>
      </c>
      <c r="AU196" s="17" t="s">
        <v>171</v>
      </c>
    </row>
    <row r="197" spans="2:51" s="13" customFormat="1" ht="11.25">
      <c r="B197" s="157"/>
      <c r="D197" s="151" t="s">
        <v>217</v>
      </c>
      <c r="E197" s="158" t="s">
        <v>22</v>
      </c>
      <c r="F197" s="159" t="s">
        <v>808</v>
      </c>
      <c r="H197" s="160">
        <v>3.288</v>
      </c>
      <c r="I197" s="161"/>
      <c r="J197" s="161"/>
      <c r="M197" s="157"/>
      <c r="N197" s="162"/>
      <c r="X197" s="163"/>
      <c r="AT197" s="158" t="s">
        <v>217</v>
      </c>
      <c r="AU197" s="158" t="s">
        <v>171</v>
      </c>
      <c r="AV197" s="13" t="s">
        <v>171</v>
      </c>
      <c r="AW197" s="13" t="s">
        <v>5</v>
      </c>
      <c r="AX197" s="13" t="s">
        <v>78</v>
      </c>
      <c r="AY197" s="158" t="s">
        <v>163</v>
      </c>
    </row>
    <row r="198" spans="2:51" s="14" customFormat="1" ht="11.25">
      <c r="B198" s="164"/>
      <c r="D198" s="151" t="s">
        <v>217</v>
      </c>
      <c r="E198" s="165" t="s">
        <v>22</v>
      </c>
      <c r="F198" s="166" t="s">
        <v>220</v>
      </c>
      <c r="H198" s="167">
        <v>3.288</v>
      </c>
      <c r="I198" s="168"/>
      <c r="J198" s="168"/>
      <c r="M198" s="164"/>
      <c r="N198" s="169"/>
      <c r="X198" s="170"/>
      <c r="AT198" s="165" t="s">
        <v>217</v>
      </c>
      <c r="AU198" s="165" t="s">
        <v>171</v>
      </c>
      <c r="AV198" s="14" t="s">
        <v>189</v>
      </c>
      <c r="AW198" s="14" t="s">
        <v>5</v>
      </c>
      <c r="AX198" s="14" t="s">
        <v>85</v>
      </c>
      <c r="AY198" s="165" t="s">
        <v>163</v>
      </c>
    </row>
    <row r="199" spans="2:65" s="1" customFormat="1" ht="24.2" customHeight="1">
      <c r="B199" s="32"/>
      <c r="C199" s="129" t="s">
        <v>319</v>
      </c>
      <c r="D199" s="129" t="s">
        <v>166</v>
      </c>
      <c r="E199" s="130" t="s">
        <v>809</v>
      </c>
      <c r="F199" s="131" t="s">
        <v>810</v>
      </c>
      <c r="G199" s="132" t="s">
        <v>252</v>
      </c>
      <c r="H199" s="133">
        <v>4.139</v>
      </c>
      <c r="I199" s="134"/>
      <c r="J199" s="134"/>
      <c r="K199" s="135">
        <f>ROUND(P199*H199,2)</f>
        <v>0</v>
      </c>
      <c r="L199" s="131" t="s">
        <v>169</v>
      </c>
      <c r="M199" s="32"/>
      <c r="N199" s="136" t="s">
        <v>22</v>
      </c>
      <c r="O199" s="137" t="s">
        <v>48</v>
      </c>
      <c r="P199" s="138">
        <f>I199+J199</f>
        <v>0</v>
      </c>
      <c r="Q199" s="138">
        <f>ROUND(I199*H199,2)</f>
        <v>0</v>
      </c>
      <c r="R199" s="138">
        <f>ROUND(J199*H199,2)</f>
        <v>0</v>
      </c>
      <c r="T199" s="139">
        <f>S199*H199</f>
        <v>0</v>
      </c>
      <c r="U199" s="139">
        <v>2.523502204</v>
      </c>
      <c r="V199" s="139">
        <f>U199*H199</f>
        <v>10.444775622356001</v>
      </c>
      <c r="W199" s="139">
        <v>0</v>
      </c>
      <c r="X199" s="140">
        <f>W199*H199</f>
        <v>0</v>
      </c>
      <c r="AR199" s="141" t="s">
        <v>189</v>
      </c>
      <c r="AT199" s="141" t="s">
        <v>166</v>
      </c>
      <c r="AU199" s="141" t="s">
        <v>171</v>
      </c>
      <c r="AY199" s="17" t="s">
        <v>163</v>
      </c>
      <c r="BE199" s="142">
        <f>IF(O199="základní",K199,0)</f>
        <v>0</v>
      </c>
      <c r="BF199" s="142">
        <f>IF(O199="snížená",K199,0)</f>
        <v>0</v>
      </c>
      <c r="BG199" s="142">
        <f>IF(O199="zákl. přenesená",K199,0)</f>
        <v>0</v>
      </c>
      <c r="BH199" s="142">
        <f>IF(O199="sníž. přenesená",K199,0)</f>
        <v>0</v>
      </c>
      <c r="BI199" s="142">
        <f>IF(O199="nulová",K199,0)</f>
        <v>0</v>
      </c>
      <c r="BJ199" s="17" t="s">
        <v>171</v>
      </c>
      <c r="BK199" s="142">
        <f>ROUND(P199*H199,2)</f>
        <v>0</v>
      </c>
      <c r="BL199" s="17" t="s">
        <v>189</v>
      </c>
      <c r="BM199" s="141" t="s">
        <v>811</v>
      </c>
    </row>
    <row r="200" spans="2:47" s="1" customFormat="1" ht="11.25">
      <c r="B200" s="32"/>
      <c r="D200" s="143" t="s">
        <v>173</v>
      </c>
      <c r="F200" s="144" t="s">
        <v>812</v>
      </c>
      <c r="I200" s="145"/>
      <c r="J200" s="145"/>
      <c r="M200" s="32"/>
      <c r="N200" s="146"/>
      <c r="X200" s="53"/>
      <c r="AT200" s="17" t="s">
        <v>173</v>
      </c>
      <c r="AU200" s="17" t="s">
        <v>171</v>
      </c>
    </row>
    <row r="201" spans="2:51" s="12" customFormat="1" ht="11.25">
      <c r="B201" s="150"/>
      <c r="D201" s="151" t="s">
        <v>217</v>
      </c>
      <c r="E201" s="152" t="s">
        <v>22</v>
      </c>
      <c r="F201" s="153" t="s">
        <v>813</v>
      </c>
      <c r="H201" s="152" t="s">
        <v>22</v>
      </c>
      <c r="I201" s="154"/>
      <c r="J201" s="154"/>
      <c r="M201" s="150"/>
      <c r="N201" s="155"/>
      <c r="X201" s="156"/>
      <c r="AT201" s="152" t="s">
        <v>217</v>
      </c>
      <c r="AU201" s="152" t="s">
        <v>171</v>
      </c>
      <c r="AV201" s="12" t="s">
        <v>85</v>
      </c>
      <c r="AW201" s="12" t="s">
        <v>5</v>
      </c>
      <c r="AX201" s="12" t="s">
        <v>78</v>
      </c>
      <c r="AY201" s="152" t="s">
        <v>163</v>
      </c>
    </row>
    <row r="202" spans="2:51" s="13" customFormat="1" ht="11.25">
      <c r="B202" s="157"/>
      <c r="D202" s="151" t="s">
        <v>217</v>
      </c>
      <c r="E202" s="158" t="s">
        <v>22</v>
      </c>
      <c r="F202" s="159" t="s">
        <v>814</v>
      </c>
      <c r="H202" s="160">
        <v>4.139</v>
      </c>
      <c r="I202" s="161"/>
      <c r="J202" s="161"/>
      <c r="M202" s="157"/>
      <c r="N202" s="162"/>
      <c r="X202" s="163"/>
      <c r="AT202" s="158" t="s">
        <v>217</v>
      </c>
      <c r="AU202" s="158" t="s">
        <v>171</v>
      </c>
      <c r="AV202" s="13" t="s">
        <v>171</v>
      </c>
      <c r="AW202" s="13" t="s">
        <v>5</v>
      </c>
      <c r="AX202" s="13" t="s">
        <v>78</v>
      </c>
      <c r="AY202" s="158" t="s">
        <v>163</v>
      </c>
    </row>
    <row r="203" spans="2:51" s="14" customFormat="1" ht="11.25">
      <c r="B203" s="164"/>
      <c r="D203" s="151" t="s">
        <v>217</v>
      </c>
      <c r="E203" s="165" t="s">
        <v>22</v>
      </c>
      <c r="F203" s="166" t="s">
        <v>220</v>
      </c>
      <c r="H203" s="167">
        <v>4.139</v>
      </c>
      <c r="I203" s="168"/>
      <c r="J203" s="168"/>
      <c r="M203" s="164"/>
      <c r="N203" s="169"/>
      <c r="X203" s="170"/>
      <c r="AT203" s="165" t="s">
        <v>217</v>
      </c>
      <c r="AU203" s="165" t="s">
        <v>171</v>
      </c>
      <c r="AV203" s="14" t="s">
        <v>189</v>
      </c>
      <c r="AW203" s="14" t="s">
        <v>5</v>
      </c>
      <c r="AX203" s="14" t="s">
        <v>85</v>
      </c>
      <c r="AY203" s="165" t="s">
        <v>163</v>
      </c>
    </row>
    <row r="204" spans="2:65" s="1" customFormat="1" ht="24.2" customHeight="1">
      <c r="B204" s="32"/>
      <c r="C204" s="129" t="s">
        <v>326</v>
      </c>
      <c r="D204" s="129" t="s">
        <v>166</v>
      </c>
      <c r="E204" s="130" t="s">
        <v>815</v>
      </c>
      <c r="F204" s="131" t="s">
        <v>816</v>
      </c>
      <c r="G204" s="132" t="s">
        <v>214</v>
      </c>
      <c r="H204" s="133">
        <v>21.906</v>
      </c>
      <c r="I204" s="134"/>
      <c r="J204" s="134"/>
      <c r="K204" s="135">
        <f>ROUND(P204*H204,2)</f>
        <v>0</v>
      </c>
      <c r="L204" s="131" t="s">
        <v>169</v>
      </c>
      <c r="M204" s="32"/>
      <c r="N204" s="136" t="s">
        <v>22</v>
      </c>
      <c r="O204" s="137" t="s">
        <v>48</v>
      </c>
      <c r="P204" s="138">
        <f>I204+J204</f>
        <v>0</v>
      </c>
      <c r="Q204" s="138">
        <f>ROUND(I204*H204,2)</f>
        <v>0</v>
      </c>
      <c r="R204" s="138">
        <f>ROUND(J204*H204,2)</f>
        <v>0</v>
      </c>
      <c r="T204" s="139">
        <f>S204*H204</f>
        <v>0</v>
      </c>
      <c r="U204" s="139">
        <v>0.0027469</v>
      </c>
      <c r="V204" s="139">
        <f>U204*H204</f>
        <v>0.0601735914</v>
      </c>
      <c r="W204" s="139">
        <v>0</v>
      </c>
      <c r="X204" s="140">
        <f>W204*H204</f>
        <v>0</v>
      </c>
      <c r="AR204" s="141" t="s">
        <v>189</v>
      </c>
      <c r="AT204" s="141" t="s">
        <v>166</v>
      </c>
      <c r="AU204" s="141" t="s">
        <v>171</v>
      </c>
      <c r="AY204" s="17" t="s">
        <v>163</v>
      </c>
      <c r="BE204" s="142">
        <f>IF(O204="základní",K204,0)</f>
        <v>0</v>
      </c>
      <c r="BF204" s="142">
        <f>IF(O204="snížená",K204,0)</f>
        <v>0</v>
      </c>
      <c r="BG204" s="142">
        <f>IF(O204="zákl. přenesená",K204,0)</f>
        <v>0</v>
      </c>
      <c r="BH204" s="142">
        <f>IF(O204="sníž. přenesená",K204,0)</f>
        <v>0</v>
      </c>
      <c r="BI204" s="142">
        <f>IF(O204="nulová",K204,0)</f>
        <v>0</v>
      </c>
      <c r="BJ204" s="17" t="s">
        <v>171</v>
      </c>
      <c r="BK204" s="142">
        <f>ROUND(P204*H204,2)</f>
        <v>0</v>
      </c>
      <c r="BL204" s="17" t="s">
        <v>189</v>
      </c>
      <c r="BM204" s="141" t="s">
        <v>817</v>
      </c>
    </row>
    <row r="205" spans="2:47" s="1" customFormat="1" ht="11.25">
      <c r="B205" s="32"/>
      <c r="D205" s="143" t="s">
        <v>173</v>
      </c>
      <c r="F205" s="144" t="s">
        <v>818</v>
      </c>
      <c r="I205" s="145"/>
      <c r="J205" s="145"/>
      <c r="M205" s="32"/>
      <c r="N205" s="146"/>
      <c r="X205" s="53"/>
      <c r="AT205" s="17" t="s">
        <v>173</v>
      </c>
      <c r="AU205" s="17" t="s">
        <v>171</v>
      </c>
    </row>
    <row r="206" spans="2:47" s="1" customFormat="1" ht="39">
      <c r="B206" s="32"/>
      <c r="D206" s="151" t="s">
        <v>819</v>
      </c>
      <c r="F206" s="191" t="s">
        <v>820</v>
      </c>
      <c r="I206" s="145"/>
      <c r="J206" s="145"/>
      <c r="M206" s="32"/>
      <c r="N206" s="146"/>
      <c r="X206" s="53"/>
      <c r="AT206" s="17" t="s">
        <v>819</v>
      </c>
      <c r="AU206" s="17" t="s">
        <v>171</v>
      </c>
    </row>
    <row r="207" spans="2:51" s="12" customFormat="1" ht="11.25">
      <c r="B207" s="150"/>
      <c r="D207" s="151" t="s">
        <v>217</v>
      </c>
      <c r="E207" s="152" t="s">
        <v>22</v>
      </c>
      <c r="F207" s="153" t="s">
        <v>821</v>
      </c>
      <c r="H207" s="152" t="s">
        <v>22</v>
      </c>
      <c r="I207" s="154"/>
      <c r="J207" s="154"/>
      <c r="M207" s="150"/>
      <c r="N207" s="155"/>
      <c r="X207" s="156"/>
      <c r="AT207" s="152" t="s">
        <v>217</v>
      </c>
      <c r="AU207" s="152" t="s">
        <v>171</v>
      </c>
      <c r="AV207" s="12" t="s">
        <v>85</v>
      </c>
      <c r="AW207" s="12" t="s">
        <v>5</v>
      </c>
      <c r="AX207" s="12" t="s">
        <v>78</v>
      </c>
      <c r="AY207" s="152" t="s">
        <v>163</v>
      </c>
    </row>
    <row r="208" spans="2:51" s="13" customFormat="1" ht="11.25">
      <c r="B208" s="157"/>
      <c r="D208" s="151" t="s">
        <v>217</v>
      </c>
      <c r="E208" s="158" t="s">
        <v>22</v>
      </c>
      <c r="F208" s="159" t="s">
        <v>822</v>
      </c>
      <c r="H208" s="160">
        <v>9.705</v>
      </c>
      <c r="I208" s="161"/>
      <c r="J208" s="161"/>
      <c r="M208" s="157"/>
      <c r="N208" s="162"/>
      <c r="X208" s="163"/>
      <c r="AT208" s="158" t="s">
        <v>217</v>
      </c>
      <c r="AU208" s="158" t="s">
        <v>171</v>
      </c>
      <c r="AV208" s="13" t="s">
        <v>171</v>
      </c>
      <c r="AW208" s="13" t="s">
        <v>5</v>
      </c>
      <c r="AX208" s="13" t="s">
        <v>78</v>
      </c>
      <c r="AY208" s="158" t="s">
        <v>163</v>
      </c>
    </row>
    <row r="209" spans="2:51" s="12" customFormat="1" ht="11.25">
      <c r="B209" s="150"/>
      <c r="D209" s="151" t="s">
        <v>217</v>
      </c>
      <c r="E209" s="152" t="s">
        <v>22</v>
      </c>
      <c r="F209" s="153" t="s">
        <v>823</v>
      </c>
      <c r="H209" s="152" t="s">
        <v>22</v>
      </c>
      <c r="I209" s="154"/>
      <c r="J209" s="154"/>
      <c r="M209" s="150"/>
      <c r="N209" s="155"/>
      <c r="X209" s="156"/>
      <c r="AT209" s="152" t="s">
        <v>217</v>
      </c>
      <c r="AU209" s="152" t="s">
        <v>171</v>
      </c>
      <c r="AV209" s="12" t="s">
        <v>85</v>
      </c>
      <c r="AW209" s="12" t="s">
        <v>5</v>
      </c>
      <c r="AX209" s="12" t="s">
        <v>78</v>
      </c>
      <c r="AY209" s="152" t="s">
        <v>163</v>
      </c>
    </row>
    <row r="210" spans="2:51" s="13" customFormat="1" ht="11.25">
      <c r="B210" s="157"/>
      <c r="D210" s="151" t="s">
        <v>217</v>
      </c>
      <c r="E210" s="158" t="s">
        <v>22</v>
      </c>
      <c r="F210" s="159" t="s">
        <v>824</v>
      </c>
      <c r="H210" s="160">
        <v>12.201</v>
      </c>
      <c r="I210" s="161"/>
      <c r="J210" s="161"/>
      <c r="M210" s="157"/>
      <c r="N210" s="162"/>
      <c r="X210" s="163"/>
      <c r="AT210" s="158" t="s">
        <v>217</v>
      </c>
      <c r="AU210" s="158" t="s">
        <v>171</v>
      </c>
      <c r="AV210" s="13" t="s">
        <v>171</v>
      </c>
      <c r="AW210" s="13" t="s">
        <v>5</v>
      </c>
      <c r="AX210" s="13" t="s">
        <v>78</v>
      </c>
      <c r="AY210" s="158" t="s">
        <v>163</v>
      </c>
    </row>
    <row r="211" spans="2:51" s="14" customFormat="1" ht="11.25">
      <c r="B211" s="164"/>
      <c r="D211" s="151" t="s">
        <v>217</v>
      </c>
      <c r="E211" s="165" t="s">
        <v>22</v>
      </c>
      <c r="F211" s="166" t="s">
        <v>220</v>
      </c>
      <c r="H211" s="167">
        <v>21.906</v>
      </c>
      <c r="I211" s="168"/>
      <c r="J211" s="168"/>
      <c r="M211" s="164"/>
      <c r="N211" s="169"/>
      <c r="X211" s="170"/>
      <c r="AT211" s="165" t="s">
        <v>217</v>
      </c>
      <c r="AU211" s="165" t="s">
        <v>171</v>
      </c>
      <c r="AV211" s="14" t="s">
        <v>189</v>
      </c>
      <c r="AW211" s="14" t="s">
        <v>5</v>
      </c>
      <c r="AX211" s="14" t="s">
        <v>85</v>
      </c>
      <c r="AY211" s="165" t="s">
        <v>163</v>
      </c>
    </row>
    <row r="212" spans="2:65" s="1" customFormat="1" ht="24.2" customHeight="1">
      <c r="B212" s="32"/>
      <c r="C212" s="129" t="s">
        <v>376</v>
      </c>
      <c r="D212" s="129" t="s">
        <v>166</v>
      </c>
      <c r="E212" s="130" t="s">
        <v>825</v>
      </c>
      <c r="F212" s="131" t="s">
        <v>826</v>
      </c>
      <c r="G212" s="132" t="s">
        <v>214</v>
      </c>
      <c r="H212" s="133">
        <v>21.906</v>
      </c>
      <c r="I212" s="134"/>
      <c r="J212" s="134"/>
      <c r="K212" s="135">
        <f>ROUND(P212*H212,2)</f>
        <v>0</v>
      </c>
      <c r="L212" s="131" t="s">
        <v>169</v>
      </c>
      <c r="M212" s="32"/>
      <c r="N212" s="136" t="s">
        <v>22</v>
      </c>
      <c r="O212" s="137" t="s">
        <v>48</v>
      </c>
      <c r="P212" s="138">
        <f>I212+J212</f>
        <v>0</v>
      </c>
      <c r="Q212" s="138">
        <f>ROUND(I212*H212,2)</f>
        <v>0</v>
      </c>
      <c r="R212" s="138">
        <f>ROUND(J212*H212,2)</f>
        <v>0</v>
      </c>
      <c r="T212" s="139">
        <f>S212*H212</f>
        <v>0</v>
      </c>
      <c r="U212" s="139">
        <v>0</v>
      </c>
      <c r="V212" s="139">
        <f>U212*H212</f>
        <v>0</v>
      </c>
      <c r="W212" s="139">
        <v>0</v>
      </c>
      <c r="X212" s="140">
        <f>W212*H212</f>
        <v>0</v>
      </c>
      <c r="AR212" s="141" t="s">
        <v>189</v>
      </c>
      <c r="AT212" s="141" t="s">
        <v>166</v>
      </c>
      <c r="AU212" s="141" t="s">
        <v>171</v>
      </c>
      <c r="AY212" s="17" t="s">
        <v>163</v>
      </c>
      <c r="BE212" s="142">
        <f>IF(O212="základní",K212,0)</f>
        <v>0</v>
      </c>
      <c r="BF212" s="142">
        <f>IF(O212="snížená",K212,0)</f>
        <v>0</v>
      </c>
      <c r="BG212" s="142">
        <f>IF(O212="zákl. přenesená",K212,0)</f>
        <v>0</v>
      </c>
      <c r="BH212" s="142">
        <f>IF(O212="sníž. přenesená",K212,0)</f>
        <v>0</v>
      </c>
      <c r="BI212" s="142">
        <f>IF(O212="nulová",K212,0)</f>
        <v>0</v>
      </c>
      <c r="BJ212" s="17" t="s">
        <v>171</v>
      </c>
      <c r="BK212" s="142">
        <f>ROUND(P212*H212,2)</f>
        <v>0</v>
      </c>
      <c r="BL212" s="17" t="s">
        <v>189</v>
      </c>
      <c r="BM212" s="141" t="s">
        <v>827</v>
      </c>
    </row>
    <row r="213" spans="2:47" s="1" customFormat="1" ht="11.25">
      <c r="B213" s="32"/>
      <c r="D213" s="143" t="s">
        <v>173</v>
      </c>
      <c r="F213" s="144" t="s">
        <v>828</v>
      </c>
      <c r="I213" s="145"/>
      <c r="J213" s="145"/>
      <c r="M213" s="32"/>
      <c r="N213" s="146"/>
      <c r="X213" s="53"/>
      <c r="AT213" s="17" t="s">
        <v>173</v>
      </c>
      <c r="AU213" s="17" t="s">
        <v>171</v>
      </c>
    </row>
    <row r="214" spans="2:47" s="1" customFormat="1" ht="39">
      <c r="B214" s="32"/>
      <c r="D214" s="151" t="s">
        <v>819</v>
      </c>
      <c r="F214" s="191" t="s">
        <v>820</v>
      </c>
      <c r="I214" s="145"/>
      <c r="J214" s="145"/>
      <c r="M214" s="32"/>
      <c r="N214" s="146"/>
      <c r="X214" s="53"/>
      <c r="AT214" s="17" t="s">
        <v>819</v>
      </c>
      <c r="AU214" s="17" t="s">
        <v>171</v>
      </c>
    </row>
    <row r="215" spans="2:51" s="13" customFormat="1" ht="11.25">
      <c r="B215" s="157"/>
      <c r="D215" s="151" t="s">
        <v>217</v>
      </c>
      <c r="E215" s="158" t="s">
        <v>22</v>
      </c>
      <c r="F215" s="159" t="s">
        <v>829</v>
      </c>
      <c r="H215" s="160">
        <v>21.906</v>
      </c>
      <c r="I215" s="161"/>
      <c r="J215" s="161"/>
      <c r="M215" s="157"/>
      <c r="N215" s="162"/>
      <c r="X215" s="163"/>
      <c r="AT215" s="158" t="s">
        <v>217</v>
      </c>
      <c r="AU215" s="158" t="s">
        <v>171</v>
      </c>
      <c r="AV215" s="13" t="s">
        <v>171</v>
      </c>
      <c r="AW215" s="13" t="s">
        <v>5</v>
      </c>
      <c r="AX215" s="13" t="s">
        <v>78</v>
      </c>
      <c r="AY215" s="158" t="s">
        <v>163</v>
      </c>
    </row>
    <row r="216" spans="2:51" s="14" customFormat="1" ht="11.25">
      <c r="B216" s="164"/>
      <c r="D216" s="151" t="s">
        <v>217</v>
      </c>
      <c r="E216" s="165" t="s">
        <v>22</v>
      </c>
      <c r="F216" s="166" t="s">
        <v>220</v>
      </c>
      <c r="H216" s="167">
        <v>21.906</v>
      </c>
      <c r="I216" s="168"/>
      <c r="J216" s="168"/>
      <c r="M216" s="164"/>
      <c r="N216" s="169"/>
      <c r="X216" s="170"/>
      <c r="AT216" s="165" t="s">
        <v>217</v>
      </c>
      <c r="AU216" s="165" t="s">
        <v>171</v>
      </c>
      <c r="AV216" s="14" t="s">
        <v>189</v>
      </c>
      <c r="AW216" s="14" t="s">
        <v>5</v>
      </c>
      <c r="AX216" s="14" t="s">
        <v>85</v>
      </c>
      <c r="AY216" s="165" t="s">
        <v>163</v>
      </c>
    </row>
    <row r="217" spans="2:65" s="1" customFormat="1" ht="55.5" customHeight="1">
      <c r="B217" s="32"/>
      <c r="C217" s="129" t="s">
        <v>383</v>
      </c>
      <c r="D217" s="129" t="s">
        <v>166</v>
      </c>
      <c r="E217" s="130" t="s">
        <v>830</v>
      </c>
      <c r="F217" s="131" t="s">
        <v>831</v>
      </c>
      <c r="G217" s="132" t="s">
        <v>403</v>
      </c>
      <c r="H217" s="133">
        <v>0.71</v>
      </c>
      <c r="I217" s="134"/>
      <c r="J217" s="134"/>
      <c r="K217" s="135">
        <f>ROUND(P217*H217,2)</f>
        <v>0</v>
      </c>
      <c r="L217" s="131" t="s">
        <v>169</v>
      </c>
      <c r="M217" s="32"/>
      <c r="N217" s="136" t="s">
        <v>22</v>
      </c>
      <c r="O217" s="137" t="s">
        <v>48</v>
      </c>
      <c r="P217" s="138">
        <f>I217+J217</f>
        <v>0</v>
      </c>
      <c r="Q217" s="138">
        <f>ROUND(I217*H217,2)</f>
        <v>0</v>
      </c>
      <c r="R217" s="138">
        <f>ROUND(J217*H217,2)</f>
        <v>0</v>
      </c>
      <c r="T217" s="139">
        <f>S217*H217</f>
        <v>0</v>
      </c>
      <c r="U217" s="139">
        <v>1.05940312</v>
      </c>
      <c r="V217" s="139">
        <f>U217*H217</f>
        <v>0.7521762152</v>
      </c>
      <c r="W217" s="139">
        <v>0</v>
      </c>
      <c r="X217" s="140">
        <f>W217*H217</f>
        <v>0</v>
      </c>
      <c r="AR217" s="141" t="s">
        <v>189</v>
      </c>
      <c r="AT217" s="141" t="s">
        <v>166</v>
      </c>
      <c r="AU217" s="141" t="s">
        <v>171</v>
      </c>
      <c r="AY217" s="17" t="s">
        <v>163</v>
      </c>
      <c r="BE217" s="142">
        <f>IF(O217="základní",K217,0)</f>
        <v>0</v>
      </c>
      <c r="BF217" s="142">
        <f>IF(O217="snížená",K217,0)</f>
        <v>0</v>
      </c>
      <c r="BG217" s="142">
        <f>IF(O217="zákl. přenesená",K217,0)</f>
        <v>0</v>
      </c>
      <c r="BH217" s="142">
        <f>IF(O217="sníž. přenesená",K217,0)</f>
        <v>0</v>
      </c>
      <c r="BI217" s="142">
        <f>IF(O217="nulová",K217,0)</f>
        <v>0</v>
      </c>
      <c r="BJ217" s="17" t="s">
        <v>171</v>
      </c>
      <c r="BK217" s="142">
        <f>ROUND(P217*H217,2)</f>
        <v>0</v>
      </c>
      <c r="BL217" s="17" t="s">
        <v>189</v>
      </c>
      <c r="BM217" s="141" t="s">
        <v>832</v>
      </c>
    </row>
    <row r="218" spans="2:47" s="1" customFormat="1" ht="11.25">
      <c r="B218" s="32"/>
      <c r="D218" s="143" t="s">
        <v>173</v>
      </c>
      <c r="F218" s="144" t="s">
        <v>833</v>
      </c>
      <c r="I218" s="145"/>
      <c r="J218" s="145"/>
      <c r="M218" s="32"/>
      <c r="N218" s="146"/>
      <c r="X218" s="53"/>
      <c r="AT218" s="17" t="s">
        <v>173</v>
      </c>
      <c r="AU218" s="17" t="s">
        <v>171</v>
      </c>
    </row>
    <row r="219" spans="2:51" s="12" customFormat="1" ht="11.25">
      <c r="B219" s="150"/>
      <c r="D219" s="151" t="s">
        <v>217</v>
      </c>
      <c r="E219" s="152" t="s">
        <v>22</v>
      </c>
      <c r="F219" s="153" t="s">
        <v>834</v>
      </c>
      <c r="H219" s="152" t="s">
        <v>22</v>
      </c>
      <c r="I219" s="154"/>
      <c r="J219" s="154"/>
      <c r="M219" s="150"/>
      <c r="N219" s="155"/>
      <c r="X219" s="156"/>
      <c r="AT219" s="152" t="s">
        <v>217</v>
      </c>
      <c r="AU219" s="152" t="s">
        <v>171</v>
      </c>
      <c r="AV219" s="12" t="s">
        <v>85</v>
      </c>
      <c r="AW219" s="12" t="s">
        <v>5</v>
      </c>
      <c r="AX219" s="12" t="s">
        <v>78</v>
      </c>
      <c r="AY219" s="152" t="s">
        <v>163</v>
      </c>
    </row>
    <row r="220" spans="2:51" s="13" customFormat="1" ht="11.25">
      <c r="B220" s="157"/>
      <c r="D220" s="151" t="s">
        <v>217</v>
      </c>
      <c r="E220" s="158" t="s">
        <v>22</v>
      </c>
      <c r="F220" s="159" t="s">
        <v>835</v>
      </c>
      <c r="H220" s="160">
        <v>0.71</v>
      </c>
      <c r="I220" s="161"/>
      <c r="J220" s="161"/>
      <c r="M220" s="157"/>
      <c r="N220" s="162"/>
      <c r="X220" s="163"/>
      <c r="AT220" s="158" t="s">
        <v>217</v>
      </c>
      <c r="AU220" s="158" t="s">
        <v>171</v>
      </c>
      <c r="AV220" s="13" t="s">
        <v>171</v>
      </c>
      <c r="AW220" s="13" t="s">
        <v>5</v>
      </c>
      <c r="AX220" s="13" t="s">
        <v>78</v>
      </c>
      <c r="AY220" s="158" t="s">
        <v>163</v>
      </c>
    </row>
    <row r="221" spans="2:51" s="14" customFormat="1" ht="11.25">
      <c r="B221" s="164"/>
      <c r="D221" s="151" t="s">
        <v>217</v>
      </c>
      <c r="E221" s="165" t="s">
        <v>22</v>
      </c>
      <c r="F221" s="166" t="s">
        <v>220</v>
      </c>
      <c r="H221" s="167">
        <v>0.71</v>
      </c>
      <c r="I221" s="168"/>
      <c r="J221" s="168"/>
      <c r="M221" s="164"/>
      <c r="N221" s="169"/>
      <c r="X221" s="170"/>
      <c r="AT221" s="165" t="s">
        <v>217</v>
      </c>
      <c r="AU221" s="165" t="s">
        <v>171</v>
      </c>
      <c r="AV221" s="14" t="s">
        <v>189</v>
      </c>
      <c r="AW221" s="14" t="s">
        <v>5</v>
      </c>
      <c r="AX221" s="14" t="s">
        <v>85</v>
      </c>
      <c r="AY221" s="165" t="s">
        <v>163</v>
      </c>
    </row>
    <row r="222" spans="2:63" s="11" customFormat="1" ht="22.9" customHeight="1">
      <c r="B222" s="116"/>
      <c r="D222" s="117" t="s">
        <v>77</v>
      </c>
      <c r="E222" s="127" t="s">
        <v>183</v>
      </c>
      <c r="F222" s="127" t="s">
        <v>836</v>
      </c>
      <c r="I222" s="119"/>
      <c r="J222" s="119"/>
      <c r="K222" s="128">
        <f>BK222</f>
        <v>0</v>
      </c>
      <c r="M222" s="116"/>
      <c r="N222" s="121"/>
      <c r="Q222" s="122">
        <f>SUM(Q223:Q270)</f>
        <v>0</v>
      </c>
      <c r="R222" s="122">
        <f>SUM(R223:R270)</f>
        <v>0</v>
      </c>
      <c r="T222" s="123">
        <f>SUM(T223:T270)</f>
        <v>0</v>
      </c>
      <c r="V222" s="123">
        <f>SUM(V223:V270)</f>
        <v>24.399124124840004</v>
      </c>
      <c r="X222" s="124">
        <f>SUM(X223:X270)</f>
        <v>0</v>
      </c>
      <c r="AR222" s="117" t="s">
        <v>85</v>
      </c>
      <c r="AT222" s="125" t="s">
        <v>77</v>
      </c>
      <c r="AU222" s="125" t="s">
        <v>85</v>
      </c>
      <c r="AY222" s="117" t="s">
        <v>163</v>
      </c>
      <c r="BK222" s="126">
        <f>SUM(BK223:BK270)</f>
        <v>0</v>
      </c>
    </row>
    <row r="223" spans="2:65" s="1" customFormat="1" ht="37.9" customHeight="1">
      <c r="B223" s="32"/>
      <c r="C223" s="129" t="s">
        <v>8</v>
      </c>
      <c r="D223" s="129" t="s">
        <v>166</v>
      </c>
      <c r="E223" s="130" t="s">
        <v>837</v>
      </c>
      <c r="F223" s="131" t="s">
        <v>838</v>
      </c>
      <c r="G223" s="132" t="s">
        <v>214</v>
      </c>
      <c r="H223" s="133">
        <v>0.83</v>
      </c>
      <c r="I223" s="134"/>
      <c r="J223" s="134"/>
      <c r="K223" s="135">
        <f>ROUND(P223*H223,2)</f>
        <v>0</v>
      </c>
      <c r="L223" s="131" t="s">
        <v>169</v>
      </c>
      <c r="M223" s="32"/>
      <c r="N223" s="136" t="s">
        <v>22</v>
      </c>
      <c r="O223" s="137" t="s">
        <v>48</v>
      </c>
      <c r="P223" s="138">
        <f>I223+J223</f>
        <v>0</v>
      </c>
      <c r="Q223" s="138">
        <f>ROUND(I223*H223,2)</f>
        <v>0</v>
      </c>
      <c r="R223" s="138">
        <f>ROUND(J223*H223,2)</f>
        <v>0</v>
      </c>
      <c r="T223" s="139">
        <f>S223*H223</f>
        <v>0</v>
      </c>
      <c r="U223" s="139">
        <v>0.36063488</v>
      </c>
      <c r="V223" s="139">
        <f>U223*H223</f>
        <v>0.29932695039999996</v>
      </c>
      <c r="W223" s="139">
        <v>0</v>
      </c>
      <c r="X223" s="140">
        <f>W223*H223</f>
        <v>0</v>
      </c>
      <c r="AR223" s="141" t="s">
        <v>189</v>
      </c>
      <c r="AT223" s="141" t="s">
        <v>166</v>
      </c>
      <c r="AU223" s="141" t="s">
        <v>171</v>
      </c>
      <c r="AY223" s="17" t="s">
        <v>163</v>
      </c>
      <c r="BE223" s="142">
        <f>IF(O223="základní",K223,0)</f>
        <v>0</v>
      </c>
      <c r="BF223" s="142">
        <f>IF(O223="snížená",K223,0)</f>
        <v>0</v>
      </c>
      <c r="BG223" s="142">
        <f>IF(O223="zákl. přenesená",K223,0)</f>
        <v>0</v>
      </c>
      <c r="BH223" s="142">
        <f>IF(O223="sníž. přenesená",K223,0)</f>
        <v>0</v>
      </c>
      <c r="BI223" s="142">
        <f>IF(O223="nulová",K223,0)</f>
        <v>0</v>
      </c>
      <c r="BJ223" s="17" t="s">
        <v>171</v>
      </c>
      <c r="BK223" s="142">
        <f>ROUND(P223*H223,2)</f>
        <v>0</v>
      </c>
      <c r="BL223" s="17" t="s">
        <v>189</v>
      </c>
      <c r="BM223" s="141" t="s">
        <v>839</v>
      </c>
    </row>
    <row r="224" spans="2:47" s="1" customFormat="1" ht="11.25">
      <c r="B224" s="32"/>
      <c r="D224" s="143" t="s">
        <v>173</v>
      </c>
      <c r="F224" s="144" t="s">
        <v>840</v>
      </c>
      <c r="I224" s="145"/>
      <c r="J224" s="145"/>
      <c r="M224" s="32"/>
      <c r="N224" s="146"/>
      <c r="X224" s="53"/>
      <c r="AT224" s="17" t="s">
        <v>173</v>
      </c>
      <c r="AU224" s="17" t="s">
        <v>171</v>
      </c>
    </row>
    <row r="225" spans="2:51" s="12" customFormat="1" ht="11.25">
      <c r="B225" s="150"/>
      <c r="D225" s="151" t="s">
        <v>217</v>
      </c>
      <c r="E225" s="152" t="s">
        <v>22</v>
      </c>
      <c r="F225" s="153" t="s">
        <v>841</v>
      </c>
      <c r="H225" s="152" t="s">
        <v>22</v>
      </c>
      <c r="I225" s="154"/>
      <c r="J225" s="154"/>
      <c r="M225" s="150"/>
      <c r="N225" s="155"/>
      <c r="X225" s="156"/>
      <c r="AT225" s="152" t="s">
        <v>217</v>
      </c>
      <c r="AU225" s="152" t="s">
        <v>171</v>
      </c>
      <c r="AV225" s="12" t="s">
        <v>85</v>
      </c>
      <c r="AW225" s="12" t="s">
        <v>5</v>
      </c>
      <c r="AX225" s="12" t="s">
        <v>78</v>
      </c>
      <c r="AY225" s="152" t="s">
        <v>163</v>
      </c>
    </row>
    <row r="226" spans="2:51" s="13" customFormat="1" ht="11.25">
      <c r="B226" s="157"/>
      <c r="D226" s="151" t="s">
        <v>217</v>
      </c>
      <c r="E226" s="158" t="s">
        <v>22</v>
      </c>
      <c r="F226" s="159" t="s">
        <v>842</v>
      </c>
      <c r="H226" s="160">
        <v>0.83</v>
      </c>
      <c r="I226" s="161"/>
      <c r="J226" s="161"/>
      <c r="M226" s="157"/>
      <c r="N226" s="162"/>
      <c r="X226" s="163"/>
      <c r="AT226" s="158" t="s">
        <v>217</v>
      </c>
      <c r="AU226" s="158" t="s">
        <v>171</v>
      </c>
      <c r="AV226" s="13" t="s">
        <v>171</v>
      </c>
      <c r="AW226" s="13" t="s">
        <v>5</v>
      </c>
      <c r="AX226" s="13" t="s">
        <v>78</v>
      </c>
      <c r="AY226" s="158" t="s">
        <v>163</v>
      </c>
    </row>
    <row r="227" spans="2:51" s="14" customFormat="1" ht="11.25">
      <c r="B227" s="164"/>
      <c r="D227" s="151" t="s">
        <v>217</v>
      </c>
      <c r="E227" s="165" t="s">
        <v>22</v>
      </c>
      <c r="F227" s="166" t="s">
        <v>220</v>
      </c>
      <c r="H227" s="167">
        <v>0.83</v>
      </c>
      <c r="I227" s="168"/>
      <c r="J227" s="168"/>
      <c r="M227" s="164"/>
      <c r="N227" s="169"/>
      <c r="X227" s="170"/>
      <c r="AT227" s="165" t="s">
        <v>217</v>
      </c>
      <c r="AU227" s="165" t="s">
        <v>171</v>
      </c>
      <c r="AV227" s="14" t="s">
        <v>189</v>
      </c>
      <c r="AW227" s="14" t="s">
        <v>5</v>
      </c>
      <c r="AX227" s="14" t="s">
        <v>85</v>
      </c>
      <c r="AY227" s="165" t="s">
        <v>163</v>
      </c>
    </row>
    <row r="228" spans="2:65" s="1" customFormat="1" ht="44.25" customHeight="1">
      <c r="B228" s="32"/>
      <c r="C228" s="129" t="s">
        <v>843</v>
      </c>
      <c r="D228" s="129" t="s">
        <v>166</v>
      </c>
      <c r="E228" s="130" t="s">
        <v>844</v>
      </c>
      <c r="F228" s="131" t="s">
        <v>845</v>
      </c>
      <c r="G228" s="132" t="s">
        <v>214</v>
      </c>
      <c r="H228" s="133">
        <v>8.896</v>
      </c>
      <c r="I228" s="134"/>
      <c r="J228" s="134"/>
      <c r="K228" s="135">
        <f>ROUND(P228*H228,2)</f>
        <v>0</v>
      </c>
      <c r="L228" s="131" t="s">
        <v>169</v>
      </c>
      <c r="M228" s="32"/>
      <c r="N228" s="136" t="s">
        <v>22</v>
      </c>
      <c r="O228" s="137" t="s">
        <v>48</v>
      </c>
      <c r="P228" s="138">
        <f>I228+J228</f>
        <v>0</v>
      </c>
      <c r="Q228" s="138">
        <f>ROUND(I228*H228,2)</f>
        <v>0</v>
      </c>
      <c r="R228" s="138">
        <f>ROUND(J228*H228,2)</f>
        <v>0</v>
      </c>
      <c r="T228" s="139">
        <f>S228*H228</f>
        <v>0</v>
      </c>
      <c r="U228" s="139">
        <v>0.73403774</v>
      </c>
      <c r="V228" s="139">
        <f>U228*H228</f>
        <v>6.5299997350400005</v>
      </c>
      <c r="W228" s="139">
        <v>0</v>
      </c>
      <c r="X228" s="140">
        <f>W228*H228</f>
        <v>0</v>
      </c>
      <c r="AR228" s="141" t="s">
        <v>189</v>
      </c>
      <c r="AT228" s="141" t="s">
        <v>166</v>
      </c>
      <c r="AU228" s="141" t="s">
        <v>171</v>
      </c>
      <c r="AY228" s="17" t="s">
        <v>163</v>
      </c>
      <c r="BE228" s="142">
        <f>IF(O228="základní",K228,0)</f>
        <v>0</v>
      </c>
      <c r="BF228" s="142">
        <f>IF(O228="snížená",K228,0)</f>
        <v>0</v>
      </c>
      <c r="BG228" s="142">
        <f>IF(O228="zákl. přenesená",K228,0)</f>
        <v>0</v>
      </c>
      <c r="BH228" s="142">
        <f>IF(O228="sníž. přenesená",K228,0)</f>
        <v>0</v>
      </c>
      <c r="BI228" s="142">
        <f>IF(O228="nulová",K228,0)</f>
        <v>0</v>
      </c>
      <c r="BJ228" s="17" t="s">
        <v>171</v>
      </c>
      <c r="BK228" s="142">
        <f>ROUND(P228*H228,2)</f>
        <v>0</v>
      </c>
      <c r="BL228" s="17" t="s">
        <v>189</v>
      </c>
      <c r="BM228" s="141" t="s">
        <v>846</v>
      </c>
    </row>
    <row r="229" spans="2:47" s="1" customFormat="1" ht="11.25">
      <c r="B229" s="32"/>
      <c r="D229" s="143" t="s">
        <v>173</v>
      </c>
      <c r="F229" s="144" t="s">
        <v>847</v>
      </c>
      <c r="I229" s="145"/>
      <c r="J229" s="145"/>
      <c r="M229" s="32"/>
      <c r="N229" s="146"/>
      <c r="X229" s="53"/>
      <c r="AT229" s="17" t="s">
        <v>173</v>
      </c>
      <c r="AU229" s="17" t="s">
        <v>171</v>
      </c>
    </row>
    <row r="230" spans="2:51" s="13" customFormat="1" ht="11.25">
      <c r="B230" s="157"/>
      <c r="D230" s="151" t="s">
        <v>217</v>
      </c>
      <c r="E230" s="158" t="s">
        <v>22</v>
      </c>
      <c r="F230" s="159" t="s">
        <v>848</v>
      </c>
      <c r="H230" s="160">
        <v>8.896</v>
      </c>
      <c r="I230" s="161"/>
      <c r="J230" s="161"/>
      <c r="M230" s="157"/>
      <c r="N230" s="162"/>
      <c r="X230" s="163"/>
      <c r="AT230" s="158" t="s">
        <v>217</v>
      </c>
      <c r="AU230" s="158" t="s">
        <v>171</v>
      </c>
      <c r="AV230" s="13" t="s">
        <v>171</v>
      </c>
      <c r="AW230" s="13" t="s">
        <v>5</v>
      </c>
      <c r="AX230" s="13" t="s">
        <v>78</v>
      </c>
      <c r="AY230" s="158" t="s">
        <v>163</v>
      </c>
    </row>
    <row r="231" spans="2:51" s="14" customFormat="1" ht="11.25">
      <c r="B231" s="164"/>
      <c r="D231" s="151" t="s">
        <v>217</v>
      </c>
      <c r="E231" s="165" t="s">
        <v>22</v>
      </c>
      <c r="F231" s="166" t="s">
        <v>220</v>
      </c>
      <c r="H231" s="167">
        <v>8.896</v>
      </c>
      <c r="I231" s="168"/>
      <c r="J231" s="168"/>
      <c r="M231" s="164"/>
      <c r="N231" s="169"/>
      <c r="X231" s="170"/>
      <c r="AT231" s="165" t="s">
        <v>217</v>
      </c>
      <c r="AU231" s="165" t="s">
        <v>171</v>
      </c>
      <c r="AV231" s="14" t="s">
        <v>189</v>
      </c>
      <c r="AW231" s="14" t="s">
        <v>5</v>
      </c>
      <c r="AX231" s="14" t="s">
        <v>85</v>
      </c>
      <c r="AY231" s="165" t="s">
        <v>163</v>
      </c>
    </row>
    <row r="232" spans="2:65" s="1" customFormat="1" ht="37.9" customHeight="1">
      <c r="B232" s="32"/>
      <c r="C232" s="129" t="s">
        <v>344</v>
      </c>
      <c r="D232" s="129" t="s">
        <v>166</v>
      </c>
      <c r="E232" s="130" t="s">
        <v>849</v>
      </c>
      <c r="F232" s="131" t="s">
        <v>850</v>
      </c>
      <c r="G232" s="132" t="s">
        <v>214</v>
      </c>
      <c r="H232" s="133">
        <v>57.775</v>
      </c>
      <c r="I232" s="134"/>
      <c r="J232" s="134"/>
      <c r="K232" s="135">
        <f>ROUND(P232*H232,2)</f>
        <v>0</v>
      </c>
      <c r="L232" s="131" t="s">
        <v>169</v>
      </c>
      <c r="M232" s="32"/>
      <c r="N232" s="136" t="s">
        <v>22</v>
      </c>
      <c r="O232" s="137" t="s">
        <v>48</v>
      </c>
      <c r="P232" s="138">
        <f>I232+J232</f>
        <v>0</v>
      </c>
      <c r="Q232" s="138">
        <f>ROUND(I232*H232,2)</f>
        <v>0</v>
      </c>
      <c r="R232" s="138">
        <f>ROUND(J232*H232,2)</f>
        <v>0</v>
      </c>
      <c r="T232" s="139">
        <f>S232*H232</f>
        <v>0</v>
      </c>
      <c r="U232" s="139">
        <v>0.269048</v>
      </c>
      <c r="V232" s="139">
        <f>U232*H232</f>
        <v>15.5442482</v>
      </c>
      <c r="W232" s="139">
        <v>0</v>
      </c>
      <c r="X232" s="140">
        <f>W232*H232</f>
        <v>0</v>
      </c>
      <c r="AR232" s="141" t="s">
        <v>189</v>
      </c>
      <c r="AT232" s="141" t="s">
        <v>166</v>
      </c>
      <c r="AU232" s="141" t="s">
        <v>171</v>
      </c>
      <c r="AY232" s="17" t="s">
        <v>163</v>
      </c>
      <c r="BE232" s="142">
        <f>IF(O232="základní",K232,0)</f>
        <v>0</v>
      </c>
      <c r="BF232" s="142">
        <f>IF(O232="snížená",K232,0)</f>
        <v>0</v>
      </c>
      <c r="BG232" s="142">
        <f>IF(O232="zákl. přenesená",K232,0)</f>
        <v>0</v>
      </c>
      <c r="BH232" s="142">
        <f>IF(O232="sníž. přenesená",K232,0)</f>
        <v>0</v>
      </c>
      <c r="BI232" s="142">
        <f>IF(O232="nulová",K232,0)</f>
        <v>0</v>
      </c>
      <c r="BJ232" s="17" t="s">
        <v>171</v>
      </c>
      <c r="BK232" s="142">
        <f>ROUND(P232*H232,2)</f>
        <v>0</v>
      </c>
      <c r="BL232" s="17" t="s">
        <v>189</v>
      </c>
      <c r="BM232" s="141" t="s">
        <v>851</v>
      </c>
    </row>
    <row r="233" spans="2:47" s="1" customFormat="1" ht="11.25">
      <c r="B233" s="32"/>
      <c r="D233" s="143" t="s">
        <v>173</v>
      </c>
      <c r="F233" s="144" t="s">
        <v>852</v>
      </c>
      <c r="I233" s="145"/>
      <c r="J233" s="145"/>
      <c r="M233" s="32"/>
      <c r="N233" s="146"/>
      <c r="X233" s="53"/>
      <c r="AT233" s="17" t="s">
        <v>173</v>
      </c>
      <c r="AU233" s="17" t="s">
        <v>171</v>
      </c>
    </row>
    <row r="234" spans="2:51" s="13" customFormat="1" ht="11.25">
      <c r="B234" s="157"/>
      <c r="D234" s="151" t="s">
        <v>217</v>
      </c>
      <c r="E234" s="158" t="s">
        <v>22</v>
      </c>
      <c r="F234" s="159" t="s">
        <v>853</v>
      </c>
      <c r="H234" s="160">
        <v>64.046</v>
      </c>
      <c r="I234" s="161"/>
      <c r="J234" s="161"/>
      <c r="M234" s="157"/>
      <c r="N234" s="162"/>
      <c r="X234" s="163"/>
      <c r="AT234" s="158" t="s">
        <v>217</v>
      </c>
      <c r="AU234" s="158" t="s">
        <v>171</v>
      </c>
      <c r="AV234" s="13" t="s">
        <v>171</v>
      </c>
      <c r="AW234" s="13" t="s">
        <v>5</v>
      </c>
      <c r="AX234" s="13" t="s">
        <v>78</v>
      </c>
      <c r="AY234" s="158" t="s">
        <v>163</v>
      </c>
    </row>
    <row r="235" spans="2:51" s="13" customFormat="1" ht="11.25">
      <c r="B235" s="157"/>
      <c r="D235" s="151" t="s">
        <v>217</v>
      </c>
      <c r="E235" s="158" t="s">
        <v>22</v>
      </c>
      <c r="F235" s="159" t="s">
        <v>854</v>
      </c>
      <c r="H235" s="160">
        <v>-8.154</v>
      </c>
      <c r="I235" s="161"/>
      <c r="J235" s="161"/>
      <c r="M235" s="157"/>
      <c r="N235" s="162"/>
      <c r="X235" s="163"/>
      <c r="AT235" s="158" t="s">
        <v>217</v>
      </c>
      <c r="AU235" s="158" t="s">
        <v>171</v>
      </c>
      <c r="AV235" s="13" t="s">
        <v>171</v>
      </c>
      <c r="AW235" s="13" t="s">
        <v>5</v>
      </c>
      <c r="AX235" s="13" t="s">
        <v>78</v>
      </c>
      <c r="AY235" s="158" t="s">
        <v>163</v>
      </c>
    </row>
    <row r="236" spans="2:51" s="13" customFormat="1" ht="11.25">
      <c r="B236" s="157"/>
      <c r="D236" s="151" t="s">
        <v>217</v>
      </c>
      <c r="E236" s="158" t="s">
        <v>22</v>
      </c>
      <c r="F236" s="159" t="s">
        <v>855</v>
      </c>
      <c r="H236" s="160">
        <v>1.883</v>
      </c>
      <c r="I236" s="161"/>
      <c r="J236" s="161"/>
      <c r="M236" s="157"/>
      <c r="N236" s="162"/>
      <c r="X236" s="163"/>
      <c r="AT236" s="158" t="s">
        <v>217</v>
      </c>
      <c r="AU236" s="158" t="s">
        <v>171</v>
      </c>
      <c r="AV236" s="13" t="s">
        <v>171</v>
      </c>
      <c r="AW236" s="13" t="s">
        <v>5</v>
      </c>
      <c r="AX236" s="13" t="s">
        <v>78</v>
      </c>
      <c r="AY236" s="158" t="s">
        <v>163</v>
      </c>
    </row>
    <row r="237" spans="2:51" s="14" customFormat="1" ht="11.25">
      <c r="B237" s="164"/>
      <c r="D237" s="151" t="s">
        <v>217</v>
      </c>
      <c r="E237" s="165" t="s">
        <v>22</v>
      </c>
      <c r="F237" s="166" t="s">
        <v>220</v>
      </c>
      <c r="H237" s="167">
        <v>57.775</v>
      </c>
      <c r="I237" s="168"/>
      <c r="J237" s="168"/>
      <c r="M237" s="164"/>
      <c r="N237" s="169"/>
      <c r="X237" s="170"/>
      <c r="AT237" s="165" t="s">
        <v>217</v>
      </c>
      <c r="AU237" s="165" t="s">
        <v>171</v>
      </c>
      <c r="AV237" s="14" t="s">
        <v>189</v>
      </c>
      <c r="AW237" s="14" t="s">
        <v>5</v>
      </c>
      <c r="AX237" s="14" t="s">
        <v>85</v>
      </c>
      <c r="AY237" s="165" t="s">
        <v>163</v>
      </c>
    </row>
    <row r="238" spans="2:65" s="1" customFormat="1" ht="37.9" customHeight="1">
      <c r="B238" s="32"/>
      <c r="C238" s="129" t="s">
        <v>353</v>
      </c>
      <c r="D238" s="129" t="s">
        <v>166</v>
      </c>
      <c r="E238" s="130" t="s">
        <v>856</v>
      </c>
      <c r="F238" s="131" t="s">
        <v>857</v>
      </c>
      <c r="G238" s="132" t="s">
        <v>403</v>
      </c>
      <c r="H238" s="133">
        <v>0.233</v>
      </c>
      <c r="I238" s="134"/>
      <c r="J238" s="134"/>
      <c r="K238" s="135">
        <f>ROUND(P238*H238,2)</f>
        <v>0</v>
      </c>
      <c r="L238" s="131" t="s">
        <v>169</v>
      </c>
      <c r="M238" s="32"/>
      <c r="N238" s="136" t="s">
        <v>22</v>
      </c>
      <c r="O238" s="137" t="s">
        <v>48</v>
      </c>
      <c r="P238" s="138">
        <f>I238+J238</f>
        <v>0</v>
      </c>
      <c r="Q238" s="138">
        <f>ROUND(I238*H238,2)</f>
        <v>0</v>
      </c>
      <c r="R238" s="138">
        <f>ROUND(J238*H238,2)</f>
        <v>0</v>
      </c>
      <c r="T238" s="139">
        <f>S238*H238</f>
        <v>0</v>
      </c>
      <c r="U238" s="139">
        <v>1.0492218</v>
      </c>
      <c r="V238" s="139">
        <f>U238*H238</f>
        <v>0.2444686794</v>
      </c>
      <c r="W238" s="139">
        <v>0</v>
      </c>
      <c r="X238" s="140">
        <f>W238*H238</f>
        <v>0</v>
      </c>
      <c r="AR238" s="141" t="s">
        <v>189</v>
      </c>
      <c r="AT238" s="141" t="s">
        <v>166</v>
      </c>
      <c r="AU238" s="141" t="s">
        <v>171</v>
      </c>
      <c r="AY238" s="17" t="s">
        <v>163</v>
      </c>
      <c r="BE238" s="142">
        <f>IF(O238="základní",K238,0)</f>
        <v>0</v>
      </c>
      <c r="BF238" s="142">
        <f>IF(O238="snížená",K238,0)</f>
        <v>0</v>
      </c>
      <c r="BG238" s="142">
        <f>IF(O238="zákl. přenesená",K238,0)</f>
        <v>0</v>
      </c>
      <c r="BH238" s="142">
        <f>IF(O238="sníž. přenesená",K238,0)</f>
        <v>0</v>
      </c>
      <c r="BI238" s="142">
        <f>IF(O238="nulová",K238,0)</f>
        <v>0</v>
      </c>
      <c r="BJ238" s="17" t="s">
        <v>171</v>
      </c>
      <c r="BK238" s="142">
        <f>ROUND(P238*H238,2)</f>
        <v>0</v>
      </c>
      <c r="BL238" s="17" t="s">
        <v>189</v>
      </c>
      <c r="BM238" s="141" t="s">
        <v>858</v>
      </c>
    </row>
    <row r="239" spans="2:47" s="1" customFormat="1" ht="11.25">
      <c r="B239" s="32"/>
      <c r="D239" s="143" t="s">
        <v>173</v>
      </c>
      <c r="F239" s="144" t="s">
        <v>859</v>
      </c>
      <c r="I239" s="145"/>
      <c r="J239" s="145"/>
      <c r="M239" s="32"/>
      <c r="N239" s="146"/>
      <c r="X239" s="53"/>
      <c r="AT239" s="17" t="s">
        <v>173</v>
      </c>
      <c r="AU239" s="17" t="s">
        <v>171</v>
      </c>
    </row>
    <row r="240" spans="2:51" s="12" customFormat="1" ht="11.25">
      <c r="B240" s="150"/>
      <c r="D240" s="151" t="s">
        <v>217</v>
      </c>
      <c r="E240" s="152" t="s">
        <v>22</v>
      </c>
      <c r="F240" s="153" t="s">
        <v>860</v>
      </c>
      <c r="H240" s="152" t="s">
        <v>22</v>
      </c>
      <c r="I240" s="154"/>
      <c r="J240" s="154"/>
      <c r="M240" s="150"/>
      <c r="N240" s="155"/>
      <c r="X240" s="156"/>
      <c r="AT240" s="152" t="s">
        <v>217</v>
      </c>
      <c r="AU240" s="152" t="s">
        <v>171</v>
      </c>
      <c r="AV240" s="12" t="s">
        <v>85</v>
      </c>
      <c r="AW240" s="12" t="s">
        <v>5</v>
      </c>
      <c r="AX240" s="12" t="s">
        <v>78</v>
      </c>
      <c r="AY240" s="152" t="s">
        <v>163</v>
      </c>
    </row>
    <row r="241" spans="2:51" s="13" customFormat="1" ht="11.25">
      <c r="B241" s="157"/>
      <c r="D241" s="151" t="s">
        <v>217</v>
      </c>
      <c r="E241" s="158" t="s">
        <v>22</v>
      </c>
      <c r="F241" s="159" t="s">
        <v>861</v>
      </c>
      <c r="H241" s="160">
        <v>0.233</v>
      </c>
      <c r="I241" s="161"/>
      <c r="J241" s="161"/>
      <c r="M241" s="157"/>
      <c r="N241" s="162"/>
      <c r="X241" s="163"/>
      <c r="AT241" s="158" t="s">
        <v>217</v>
      </c>
      <c r="AU241" s="158" t="s">
        <v>171</v>
      </c>
      <c r="AV241" s="13" t="s">
        <v>171</v>
      </c>
      <c r="AW241" s="13" t="s">
        <v>5</v>
      </c>
      <c r="AX241" s="13" t="s">
        <v>78</v>
      </c>
      <c r="AY241" s="158" t="s">
        <v>163</v>
      </c>
    </row>
    <row r="242" spans="2:51" s="14" customFormat="1" ht="11.25">
      <c r="B242" s="164"/>
      <c r="D242" s="151" t="s">
        <v>217</v>
      </c>
      <c r="E242" s="165" t="s">
        <v>22</v>
      </c>
      <c r="F242" s="166" t="s">
        <v>220</v>
      </c>
      <c r="H242" s="167">
        <v>0.233</v>
      </c>
      <c r="I242" s="168"/>
      <c r="J242" s="168"/>
      <c r="M242" s="164"/>
      <c r="N242" s="169"/>
      <c r="X242" s="170"/>
      <c r="AT242" s="165" t="s">
        <v>217</v>
      </c>
      <c r="AU242" s="165" t="s">
        <v>171</v>
      </c>
      <c r="AV242" s="14" t="s">
        <v>189</v>
      </c>
      <c r="AW242" s="14" t="s">
        <v>5</v>
      </c>
      <c r="AX242" s="14" t="s">
        <v>85</v>
      </c>
      <c r="AY242" s="165" t="s">
        <v>163</v>
      </c>
    </row>
    <row r="243" spans="2:65" s="1" customFormat="1" ht="37.9" customHeight="1">
      <c r="B243" s="32"/>
      <c r="C243" s="129" t="s">
        <v>362</v>
      </c>
      <c r="D243" s="129" t="s">
        <v>166</v>
      </c>
      <c r="E243" s="130" t="s">
        <v>862</v>
      </c>
      <c r="F243" s="131" t="s">
        <v>863</v>
      </c>
      <c r="G243" s="132" t="s">
        <v>178</v>
      </c>
      <c r="H243" s="133">
        <v>6</v>
      </c>
      <c r="I243" s="134"/>
      <c r="J243" s="134"/>
      <c r="K243" s="135">
        <f>ROUND(P243*H243,2)</f>
        <v>0</v>
      </c>
      <c r="L243" s="131" t="s">
        <v>169</v>
      </c>
      <c r="M243" s="32"/>
      <c r="N243" s="136" t="s">
        <v>22</v>
      </c>
      <c r="O243" s="137" t="s">
        <v>48</v>
      </c>
      <c r="P243" s="138">
        <f>I243+J243</f>
        <v>0</v>
      </c>
      <c r="Q243" s="138">
        <f>ROUND(I243*H243,2)</f>
        <v>0</v>
      </c>
      <c r="R243" s="138">
        <f>ROUND(J243*H243,2)</f>
        <v>0</v>
      </c>
      <c r="T243" s="139">
        <f>S243*H243</f>
        <v>0</v>
      </c>
      <c r="U243" s="139">
        <v>0.054548</v>
      </c>
      <c r="V243" s="139">
        <f>U243*H243</f>
        <v>0.327288</v>
      </c>
      <c r="W243" s="139">
        <v>0</v>
      </c>
      <c r="X243" s="140">
        <f>W243*H243</f>
        <v>0</v>
      </c>
      <c r="AR243" s="141" t="s">
        <v>189</v>
      </c>
      <c r="AT243" s="141" t="s">
        <v>166</v>
      </c>
      <c r="AU243" s="141" t="s">
        <v>171</v>
      </c>
      <c r="AY243" s="17" t="s">
        <v>163</v>
      </c>
      <c r="BE243" s="142">
        <f>IF(O243="základní",K243,0)</f>
        <v>0</v>
      </c>
      <c r="BF243" s="142">
        <f>IF(O243="snížená",K243,0)</f>
        <v>0</v>
      </c>
      <c r="BG243" s="142">
        <f>IF(O243="zákl. přenesená",K243,0)</f>
        <v>0</v>
      </c>
      <c r="BH243" s="142">
        <f>IF(O243="sníž. přenesená",K243,0)</f>
        <v>0</v>
      </c>
      <c r="BI243" s="142">
        <f>IF(O243="nulová",K243,0)</f>
        <v>0</v>
      </c>
      <c r="BJ243" s="17" t="s">
        <v>171</v>
      </c>
      <c r="BK243" s="142">
        <f>ROUND(P243*H243,2)</f>
        <v>0</v>
      </c>
      <c r="BL243" s="17" t="s">
        <v>189</v>
      </c>
      <c r="BM243" s="141" t="s">
        <v>864</v>
      </c>
    </row>
    <row r="244" spans="2:47" s="1" customFormat="1" ht="11.25">
      <c r="B244" s="32"/>
      <c r="D244" s="143" t="s">
        <v>173</v>
      </c>
      <c r="F244" s="144" t="s">
        <v>865</v>
      </c>
      <c r="I244" s="145"/>
      <c r="J244" s="145"/>
      <c r="M244" s="32"/>
      <c r="N244" s="146"/>
      <c r="X244" s="53"/>
      <c r="AT244" s="17" t="s">
        <v>173</v>
      </c>
      <c r="AU244" s="17" t="s">
        <v>171</v>
      </c>
    </row>
    <row r="245" spans="2:51" s="12" customFormat="1" ht="11.25">
      <c r="B245" s="150"/>
      <c r="D245" s="151" t="s">
        <v>217</v>
      </c>
      <c r="E245" s="152" t="s">
        <v>22</v>
      </c>
      <c r="F245" s="153" t="s">
        <v>703</v>
      </c>
      <c r="H245" s="152" t="s">
        <v>22</v>
      </c>
      <c r="I245" s="154"/>
      <c r="J245" s="154"/>
      <c r="M245" s="150"/>
      <c r="N245" s="155"/>
      <c r="X245" s="156"/>
      <c r="AT245" s="152" t="s">
        <v>217</v>
      </c>
      <c r="AU245" s="152" t="s">
        <v>171</v>
      </c>
      <c r="AV245" s="12" t="s">
        <v>85</v>
      </c>
      <c r="AW245" s="12" t="s">
        <v>5</v>
      </c>
      <c r="AX245" s="12" t="s">
        <v>78</v>
      </c>
      <c r="AY245" s="152" t="s">
        <v>163</v>
      </c>
    </row>
    <row r="246" spans="2:51" s="13" customFormat="1" ht="11.25">
      <c r="B246" s="157"/>
      <c r="D246" s="151" t="s">
        <v>217</v>
      </c>
      <c r="E246" s="158" t="s">
        <v>22</v>
      </c>
      <c r="F246" s="159" t="s">
        <v>866</v>
      </c>
      <c r="H246" s="160">
        <v>6</v>
      </c>
      <c r="I246" s="161"/>
      <c r="J246" s="161"/>
      <c r="M246" s="157"/>
      <c r="N246" s="162"/>
      <c r="X246" s="163"/>
      <c r="AT246" s="158" t="s">
        <v>217</v>
      </c>
      <c r="AU246" s="158" t="s">
        <v>171</v>
      </c>
      <c r="AV246" s="13" t="s">
        <v>171</v>
      </c>
      <c r="AW246" s="13" t="s">
        <v>5</v>
      </c>
      <c r="AX246" s="13" t="s">
        <v>78</v>
      </c>
      <c r="AY246" s="158" t="s">
        <v>163</v>
      </c>
    </row>
    <row r="247" spans="2:51" s="14" customFormat="1" ht="11.25">
      <c r="B247" s="164"/>
      <c r="D247" s="151" t="s">
        <v>217</v>
      </c>
      <c r="E247" s="165" t="s">
        <v>22</v>
      </c>
      <c r="F247" s="166" t="s">
        <v>220</v>
      </c>
      <c r="H247" s="167">
        <v>6</v>
      </c>
      <c r="I247" s="168"/>
      <c r="J247" s="168"/>
      <c r="M247" s="164"/>
      <c r="N247" s="169"/>
      <c r="X247" s="170"/>
      <c r="AT247" s="165" t="s">
        <v>217</v>
      </c>
      <c r="AU247" s="165" t="s">
        <v>171</v>
      </c>
      <c r="AV247" s="14" t="s">
        <v>189</v>
      </c>
      <c r="AW247" s="14" t="s">
        <v>5</v>
      </c>
      <c r="AX247" s="14" t="s">
        <v>85</v>
      </c>
      <c r="AY247" s="165" t="s">
        <v>163</v>
      </c>
    </row>
    <row r="248" spans="2:65" s="1" customFormat="1" ht="24.2" customHeight="1">
      <c r="B248" s="32"/>
      <c r="C248" s="129" t="s">
        <v>370</v>
      </c>
      <c r="D248" s="129" t="s">
        <v>166</v>
      </c>
      <c r="E248" s="130" t="s">
        <v>867</v>
      </c>
      <c r="F248" s="131" t="s">
        <v>868</v>
      </c>
      <c r="G248" s="132" t="s">
        <v>229</v>
      </c>
      <c r="H248" s="133">
        <v>3</v>
      </c>
      <c r="I248" s="134"/>
      <c r="J248" s="134"/>
      <c r="K248" s="135">
        <f>ROUND(P248*H248,2)</f>
        <v>0</v>
      </c>
      <c r="L248" s="131" t="s">
        <v>169</v>
      </c>
      <c r="M248" s="32"/>
      <c r="N248" s="136" t="s">
        <v>22</v>
      </c>
      <c r="O248" s="137" t="s">
        <v>48</v>
      </c>
      <c r="P248" s="138">
        <f>I248+J248</f>
        <v>0</v>
      </c>
      <c r="Q248" s="138">
        <f>ROUND(I248*H248,2)</f>
        <v>0</v>
      </c>
      <c r="R248" s="138">
        <f>ROUND(J248*H248,2)</f>
        <v>0</v>
      </c>
      <c r="T248" s="139">
        <f>S248*H248</f>
        <v>0</v>
      </c>
      <c r="U248" s="139">
        <v>0.0003375</v>
      </c>
      <c r="V248" s="139">
        <f>U248*H248</f>
        <v>0.0010125</v>
      </c>
      <c r="W248" s="139">
        <v>0</v>
      </c>
      <c r="X248" s="140">
        <f>W248*H248</f>
        <v>0</v>
      </c>
      <c r="AR248" s="141" t="s">
        <v>189</v>
      </c>
      <c r="AT248" s="141" t="s">
        <v>166</v>
      </c>
      <c r="AU248" s="141" t="s">
        <v>171</v>
      </c>
      <c r="AY248" s="17" t="s">
        <v>163</v>
      </c>
      <c r="BE248" s="142">
        <f>IF(O248="základní",K248,0)</f>
        <v>0</v>
      </c>
      <c r="BF248" s="142">
        <f>IF(O248="snížená",K248,0)</f>
        <v>0</v>
      </c>
      <c r="BG248" s="142">
        <f>IF(O248="zákl. přenesená",K248,0)</f>
        <v>0</v>
      </c>
      <c r="BH248" s="142">
        <f>IF(O248="sníž. přenesená",K248,0)</f>
        <v>0</v>
      </c>
      <c r="BI248" s="142">
        <f>IF(O248="nulová",K248,0)</f>
        <v>0</v>
      </c>
      <c r="BJ248" s="17" t="s">
        <v>171</v>
      </c>
      <c r="BK248" s="142">
        <f>ROUND(P248*H248,2)</f>
        <v>0</v>
      </c>
      <c r="BL248" s="17" t="s">
        <v>189</v>
      </c>
      <c r="BM248" s="141" t="s">
        <v>869</v>
      </c>
    </row>
    <row r="249" spans="2:47" s="1" customFormat="1" ht="11.25">
      <c r="B249" s="32"/>
      <c r="D249" s="143" t="s">
        <v>173</v>
      </c>
      <c r="F249" s="144" t="s">
        <v>870</v>
      </c>
      <c r="I249" s="145"/>
      <c r="J249" s="145"/>
      <c r="M249" s="32"/>
      <c r="N249" s="146"/>
      <c r="X249" s="53"/>
      <c r="AT249" s="17" t="s">
        <v>173</v>
      </c>
      <c r="AU249" s="17" t="s">
        <v>171</v>
      </c>
    </row>
    <row r="250" spans="2:51" s="13" customFormat="1" ht="11.25">
      <c r="B250" s="157"/>
      <c r="D250" s="151" t="s">
        <v>217</v>
      </c>
      <c r="E250" s="158" t="s">
        <v>22</v>
      </c>
      <c r="F250" s="159" t="s">
        <v>871</v>
      </c>
      <c r="H250" s="160">
        <v>3</v>
      </c>
      <c r="I250" s="161"/>
      <c r="J250" s="161"/>
      <c r="M250" s="157"/>
      <c r="N250" s="162"/>
      <c r="X250" s="163"/>
      <c r="AT250" s="158" t="s">
        <v>217</v>
      </c>
      <c r="AU250" s="158" t="s">
        <v>171</v>
      </c>
      <c r="AV250" s="13" t="s">
        <v>171</v>
      </c>
      <c r="AW250" s="13" t="s">
        <v>5</v>
      </c>
      <c r="AX250" s="13" t="s">
        <v>78</v>
      </c>
      <c r="AY250" s="158" t="s">
        <v>163</v>
      </c>
    </row>
    <row r="251" spans="2:51" s="14" customFormat="1" ht="11.25">
      <c r="B251" s="164"/>
      <c r="D251" s="151" t="s">
        <v>217</v>
      </c>
      <c r="E251" s="165" t="s">
        <v>22</v>
      </c>
      <c r="F251" s="166" t="s">
        <v>220</v>
      </c>
      <c r="H251" s="167">
        <v>3</v>
      </c>
      <c r="I251" s="168"/>
      <c r="J251" s="168"/>
      <c r="M251" s="164"/>
      <c r="N251" s="169"/>
      <c r="X251" s="170"/>
      <c r="AT251" s="165" t="s">
        <v>217</v>
      </c>
      <c r="AU251" s="165" t="s">
        <v>171</v>
      </c>
      <c r="AV251" s="14" t="s">
        <v>189</v>
      </c>
      <c r="AW251" s="14" t="s">
        <v>5</v>
      </c>
      <c r="AX251" s="14" t="s">
        <v>85</v>
      </c>
      <c r="AY251" s="165" t="s">
        <v>163</v>
      </c>
    </row>
    <row r="252" spans="2:65" s="1" customFormat="1" ht="62.65" customHeight="1">
      <c r="B252" s="32"/>
      <c r="C252" s="129" t="s">
        <v>872</v>
      </c>
      <c r="D252" s="129" t="s">
        <v>166</v>
      </c>
      <c r="E252" s="130" t="s">
        <v>873</v>
      </c>
      <c r="F252" s="131" t="s">
        <v>874</v>
      </c>
      <c r="G252" s="132" t="s">
        <v>252</v>
      </c>
      <c r="H252" s="133">
        <v>0.489</v>
      </c>
      <c r="I252" s="134"/>
      <c r="J252" s="134"/>
      <c r="K252" s="135">
        <f>ROUND(P252*H252,2)</f>
        <v>0</v>
      </c>
      <c r="L252" s="131" t="s">
        <v>169</v>
      </c>
      <c r="M252" s="32"/>
      <c r="N252" s="136" t="s">
        <v>22</v>
      </c>
      <c r="O252" s="137" t="s">
        <v>48</v>
      </c>
      <c r="P252" s="138">
        <f>I252+J252</f>
        <v>0</v>
      </c>
      <c r="Q252" s="138">
        <f>ROUND(I252*H252,2)</f>
        <v>0</v>
      </c>
      <c r="R252" s="138">
        <f>ROUND(J252*H252,2)</f>
        <v>0</v>
      </c>
      <c r="T252" s="139">
        <f>S252*H252</f>
        <v>0</v>
      </c>
      <c r="U252" s="139">
        <v>1.76882</v>
      </c>
      <c r="V252" s="139">
        <f>U252*H252</f>
        <v>0.86495298</v>
      </c>
      <c r="W252" s="139">
        <v>0</v>
      </c>
      <c r="X252" s="140">
        <f>W252*H252</f>
        <v>0</v>
      </c>
      <c r="AR252" s="141" t="s">
        <v>189</v>
      </c>
      <c r="AT252" s="141" t="s">
        <v>166</v>
      </c>
      <c r="AU252" s="141" t="s">
        <v>171</v>
      </c>
      <c r="AY252" s="17" t="s">
        <v>163</v>
      </c>
      <c r="BE252" s="142">
        <f>IF(O252="základní",K252,0)</f>
        <v>0</v>
      </c>
      <c r="BF252" s="142">
        <f>IF(O252="snížená",K252,0)</f>
        <v>0</v>
      </c>
      <c r="BG252" s="142">
        <f>IF(O252="zákl. přenesená",K252,0)</f>
        <v>0</v>
      </c>
      <c r="BH252" s="142">
        <f>IF(O252="sníž. přenesená",K252,0)</f>
        <v>0</v>
      </c>
      <c r="BI252" s="142">
        <f>IF(O252="nulová",K252,0)</f>
        <v>0</v>
      </c>
      <c r="BJ252" s="17" t="s">
        <v>171</v>
      </c>
      <c r="BK252" s="142">
        <f>ROUND(P252*H252,2)</f>
        <v>0</v>
      </c>
      <c r="BL252" s="17" t="s">
        <v>189</v>
      </c>
      <c r="BM252" s="141" t="s">
        <v>875</v>
      </c>
    </row>
    <row r="253" spans="2:47" s="1" customFormat="1" ht="11.25">
      <c r="B253" s="32"/>
      <c r="D253" s="143" t="s">
        <v>173</v>
      </c>
      <c r="F253" s="144" t="s">
        <v>876</v>
      </c>
      <c r="I253" s="145"/>
      <c r="J253" s="145"/>
      <c r="M253" s="32"/>
      <c r="N253" s="146"/>
      <c r="X253" s="53"/>
      <c r="AT253" s="17" t="s">
        <v>173</v>
      </c>
      <c r="AU253" s="17" t="s">
        <v>171</v>
      </c>
    </row>
    <row r="254" spans="2:51" s="12" customFormat="1" ht="11.25">
      <c r="B254" s="150"/>
      <c r="D254" s="151" t="s">
        <v>217</v>
      </c>
      <c r="E254" s="152" t="s">
        <v>22</v>
      </c>
      <c r="F254" s="153" t="s">
        <v>541</v>
      </c>
      <c r="H254" s="152" t="s">
        <v>22</v>
      </c>
      <c r="I254" s="154"/>
      <c r="J254" s="154"/>
      <c r="M254" s="150"/>
      <c r="N254" s="155"/>
      <c r="X254" s="156"/>
      <c r="AT254" s="152" t="s">
        <v>217</v>
      </c>
      <c r="AU254" s="152" t="s">
        <v>171</v>
      </c>
      <c r="AV254" s="12" t="s">
        <v>85</v>
      </c>
      <c r="AW254" s="12" t="s">
        <v>5</v>
      </c>
      <c r="AX254" s="12" t="s">
        <v>78</v>
      </c>
      <c r="AY254" s="152" t="s">
        <v>163</v>
      </c>
    </row>
    <row r="255" spans="2:51" s="13" customFormat="1" ht="11.25">
      <c r="B255" s="157"/>
      <c r="D255" s="151" t="s">
        <v>217</v>
      </c>
      <c r="E255" s="158" t="s">
        <v>22</v>
      </c>
      <c r="F255" s="159" t="s">
        <v>877</v>
      </c>
      <c r="H255" s="160">
        <v>0.257</v>
      </c>
      <c r="I255" s="161"/>
      <c r="J255" s="161"/>
      <c r="M255" s="157"/>
      <c r="N255" s="162"/>
      <c r="X255" s="163"/>
      <c r="AT255" s="158" t="s">
        <v>217</v>
      </c>
      <c r="AU255" s="158" t="s">
        <v>171</v>
      </c>
      <c r="AV255" s="13" t="s">
        <v>171</v>
      </c>
      <c r="AW255" s="13" t="s">
        <v>5</v>
      </c>
      <c r="AX255" s="13" t="s">
        <v>78</v>
      </c>
      <c r="AY255" s="158" t="s">
        <v>163</v>
      </c>
    </row>
    <row r="256" spans="2:51" s="12" customFormat="1" ht="11.25">
      <c r="B256" s="150"/>
      <c r="D256" s="151" t="s">
        <v>217</v>
      </c>
      <c r="E256" s="152" t="s">
        <v>22</v>
      </c>
      <c r="F256" s="153" t="s">
        <v>285</v>
      </c>
      <c r="H256" s="152" t="s">
        <v>22</v>
      </c>
      <c r="I256" s="154"/>
      <c r="J256" s="154"/>
      <c r="M256" s="150"/>
      <c r="N256" s="155"/>
      <c r="X256" s="156"/>
      <c r="AT256" s="152" t="s">
        <v>217</v>
      </c>
      <c r="AU256" s="152" t="s">
        <v>171</v>
      </c>
      <c r="AV256" s="12" t="s">
        <v>85</v>
      </c>
      <c r="AW256" s="12" t="s">
        <v>5</v>
      </c>
      <c r="AX256" s="12" t="s">
        <v>78</v>
      </c>
      <c r="AY256" s="152" t="s">
        <v>163</v>
      </c>
    </row>
    <row r="257" spans="2:51" s="13" customFormat="1" ht="11.25">
      <c r="B257" s="157"/>
      <c r="D257" s="151" t="s">
        <v>217</v>
      </c>
      <c r="E257" s="158" t="s">
        <v>22</v>
      </c>
      <c r="F257" s="159" t="s">
        <v>878</v>
      </c>
      <c r="H257" s="160">
        <v>0.232</v>
      </c>
      <c r="I257" s="161"/>
      <c r="J257" s="161"/>
      <c r="M257" s="157"/>
      <c r="N257" s="162"/>
      <c r="X257" s="163"/>
      <c r="AT257" s="158" t="s">
        <v>217</v>
      </c>
      <c r="AU257" s="158" t="s">
        <v>171</v>
      </c>
      <c r="AV257" s="13" t="s">
        <v>171</v>
      </c>
      <c r="AW257" s="13" t="s">
        <v>5</v>
      </c>
      <c r="AX257" s="13" t="s">
        <v>78</v>
      </c>
      <c r="AY257" s="158" t="s">
        <v>163</v>
      </c>
    </row>
    <row r="258" spans="2:51" s="14" customFormat="1" ht="11.25">
      <c r="B258" s="164"/>
      <c r="D258" s="151" t="s">
        <v>217</v>
      </c>
      <c r="E258" s="165" t="s">
        <v>22</v>
      </c>
      <c r="F258" s="166" t="s">
        <v>220</v>
      </c>
      <c r="H258" s="167">
        <v>0.489</v>
      </c>
      <c r="I258" s="168"/>
      <c r="J258" s="168"/>
      <c r="M258" s="164"/>
      <c r="N258" s="169"/>
      <c r="X258" s="170"/>
      <c r="AT258" s="165" t="s">
        <v>217</v>
      </c>
      <c r="AU258" s="165" t="s">
        <v>171</v>
      </c>
      <c r="AV258" s="14" t="s">
        <v>189</v>
      </c>
      <c r="AW258" s="14" t="s">
        <v>5</v>
      </c>
      <c r="AX258" s="14" t="s">
        <v>85</v>
      </c>
      <c r="AY258" s="165" t="s">
        <v>163</v>
      </c>
    </row>
    <row r="259" spans="2:65" s="1" customFormat="1" ht="37.9" customHeight="1">
      <c r="B259" s="32"/>
      <c r="C259" s="129" t="s">
        <v>400</v>
      </c>
      <c r="D259" s="129" t="s">
        <v>166</v>
      </c>
      <c r="E259" s="130" t="s">
        <v>879</v>
      </c>
      <c r="F259" s="131" t="s">
        <v>880</v>
      </c>
      <c r="G259" s="132" t="s">
        <v>214</v>
      </c>
      <c r="H259" s="133">
        <v>1.108</v>
      </c>
      <c r="I259" s="134"/>
      <c r="J259" s="134"/>
      <c r="K259" s="135">
        <f>ROUND(P259*H259,2)</f>
        <v>0</v>
      </c>
      <c r="L259" s="131" t="s">
        <v>169</v>
      </c>
      <c r="M259" s="32"/>
      <c r="N259" s="136" t="s">
        <v>22</v>
      </c>
      <c r="O259" s="137" t="s">
        <v>48</v>
      </c>
      <c r="P259" s="138">
        <f>I259+J259</f>
        <v>0</v>
      </c>
      <c r="Q259" s="138">
        <f>ROUND(I259*H259,2)</f>
        <v>0</v>
      </c>
      <c r="R259" s="138">
        <f>ROUND(J259*H259,2)</f>
        <v>0</v>
      </c>
      <c r="T259" s="139">
        <f>S259*H259</f>
        <v>0</v>
      </c>
      <c r="U259" s="139">
        <v>0.25365</v>
      </c>
      <c r="V259" s="139">
        <f>U259*H259</f>
        <v>0.2810442</v>
      </c>
      <c r="W259" s="139">
        <v>0</v>
      </c>
      <c r="X259" s="140">
        <f>W259*H259</f>
        <v>0</v>
      </c>
      <c r="AR259" s="141" t="s">
        <v>189</v>
      </c>
      <c r="AT259" s="141" t="s">
        <v>166</v>
      </c>
      <c r="AU259" s="141" t="s">
        <v>171</v>
      </c>
      <c r="AY259" s="17" t="s">
        <v>163</v>
      </c>
      <c r="BE259" s="142">
        <f>IF(O259="základní",K259,0)</f>
        <v>0</v>
      </c>
      <c r="BF259" s="142">
        <f>IF(O259="snížená",K259,0)</f>
        <v>0</v>
      </c>
      <c r="BG259" s="142">
        <f>IF(O259="zákl. přenesená",K259,0)</f>
        <v>0</v>
      </c>
      <c r="BH259" s="142">
        <f>IF(O259="sníž. přenesená",K259,0)</f>
        <v>0</v>
      </c>
      <c r="BI259" s="142">
        <f>IF(O259="nulová",K259,0)</f>
        <v>0</v>
      </c>
      <c r="BJ259" s="17" t="s">
        <v>171</v>
      </c>
      <c r="BK259" s="142">
        <f>ROUND(P259*H259,2)</f>
        <v>0</v>
      </c>
      <c r="BL259" s="17" t="s">
        <v>189</v>
      </c>
      <c r="BM259" s="141" t="s">
        <v>881</v>
      </c>
    </row>
    <row r="260" spans="2:47" s="1" customFormat="1" ht="11.25">
      <c r="B260" s="32"/>
      <c r="D260" s="143" t="s">
        <v>173</v>
      </c>
      <c r="F260" s="144" t="s">
        <v>882</v>
      </c>
      <c r="I260" s="145"/>
      <c r="J260" s="145"/>
      <c r="M260" s="32"/>
      <c r="N260" s="146"/>
      <c r="X260" s="53"/>
      <c r="AT260" s="17" t="s">
        <v>173</v>
      </c>
      <c r="AU260" s="17" t="s">
        <v>171</v>
      </c>
    </row>
    <row r="261" spans="2:51" s="12" customFormat="1" ht="11.25">
      <c r="B261" s="150"/>
      <c r="D261" s="151" t="s">
        <v>217</v>
      </c>
      <c r="E261" s="152" t="s">
        <v>22</v>
      </c>
      <c r="F261" s="153" t="s">
        <v>883</v>
      </c>
      <c r="H261" s="152" t="s">
        <v>22</v>
      </c>
      <c r="I261" s="154"/>
      <c r="J261" s="154"/>
      <c r="M261" s="150"/>
      <c r="N261" s="155"/>
      <c r="X261" s="156"/>
      <c r="AT261" s="152" t="s">
        <v>217</v>
      </c>
      <c r="AU261" s="152" t="s">
        <v>171</v>
      </c>
      <c r="AV261" s="12" t="s">
        <v>85</v>
      </c>
      <c r="AW261" s="12" t="s">
        <v>5</v>
      </c>
      <c r="AX261" s="12" t="s">
        <v>78</v>
      </c>
      <c r="AY261" s="152" t="s">
        <v>163</v>
      </c>
    </row>
    <row r="262" spans="2:51" s="13" customFormat="1" ht="11.25">
      <c r="B262" s="157"/>
      <c r="D262" s="151" t="s">
        <v>217</v>
      </c>
      <c r="E262" s="158" t="s">
        <v>22</v>
      </c>
      <c r="F262" s="159" t="s">
        <v>884</v>
      </c>
      <c r="H262" s="160">
        <v>0.181</v>
      </c>
      <c r="I262" s="161"/>
      <c r="J262" s="161"/>
      <c r="M262" s="157"/>
      <c r="N262" s="162"/>
      <c r="X262" s="163"/>
      <c r="AT262" s="158" t="s">
        <v>217</v>
      </c>
      <c r="AU262" s="158" t="s">
        <v>171</v>
      </c>
      <c r="AV262" s="13" t="s">
        <v>171</v>
      </c>
      <c r="AW262" s="13" t="s">
        <v>5</v>
      </c>
      <c r="AX262" s="13" t="s">
        <v>78</v>
      </c>
      <c r="AY262" s="158" t="s">
        <v>163</v>
      </c>
    </row>
    <row r="263" spans="2:51" s="12" customFormat="1" ht="11.25">
      <c r="B263" s="150"/>
      <c r="D263" s="151" t="s">
        <v>217</v>
      </c>
      <c r="E263" s="152" t="s">
        <v>22</v>
      </c>
      <c r="F263" s="153" t="s">
        <v>885</v>
      </c>
      <c r="H263" s="152" t="s">
        <v>22</v>
      </c>
      <c r="I263" s="154"/>
      <c r="J263" s="154"/>
      <c r="M263" s="150"/>
      <c r="N263" s="155"/>
      <c r="X263" s="156"/>
      <c r="AT263" s="152" t="s">
        <v>217</v>
      </c>
      <c r="AU263" s="152" t="s">
        <v>171</v>
      </c>
      <c r="AV263" s="12" t="s">
        <v>85</v>
      </c>
      <c r="AW263" s="12" t="s">
        <v>5</v>
      </c>
      <c r="AX263" s="12" t="s">
        <v>78</v>
      </c>
      <c r="AY263" s="152" t="s">
        <v>163</v>
      </c>
    </row>
    <row r="264" spans="2:51" s="13" customFormat="1" ht="11.25">
      <c r="B264" s="157"/>
      <c r="D264" s="151" t="s">
        <v>217</v>
      </c>
      <c r="E264" s="158" t="s">
        <v>22</v>
      </c>
      <c r="F264" s="159" t="s">
        <v>886</v>
      </c>
      <c r="H264" s="160">
        <v>0.927</v>
      </c>
      <c r="I264" s="161"/>
      <c r="J264" s="161"/>
      <c r="M264" s="157"/>
      <c r="N264" s="162"/>
      <c r="X264" s="163"/>
      <c r="AT264" s="158" t="s">
        <v>217</v>
      </c>
      <c r="AU264" s="158" t="s">
        <v>171</v>
      </c>
      <c r="AV264" s="13" t="s">
        <v>171</v>
      </c>
      <c r="AW264" s="13" t="s">
        <v>5</v>
      </c>
      <c r="AX264" s="13" t="s">
        <v>78</v>
      </c>
      <c r="AY264" s="158" t="s">
        <v>163</v>
      </c>
    </row>
    <row r="265" spans="2:51" s="14" customFormat="1" ht="11.25">
      <c r="B265" s="164"/>
      <c r="D265" s="151" t="s">
        <v>217</v>
      </c>
      <c r="E265" s="165" t="s">
        <v>22</v>
      </c>
      <c r="F265" s="166" t="s">
        <v>220</v>
      </c>
      <c r="H265" s="167">
        <v>1.108</v>
      </c>
      <c r="I265" s="168"/>
      <c r="J265" s="168"/>
      <c r="M265" s="164"/>
      <c r="N265" s="169"/>
      <c r="X265" s="170"/>
      <c r="AT265" s="165" t="s">
        <v>217</v>
      </c>
      <c r="AU265" s="165" t="s">
        <v>171</v>
      </c>
      <c r="AV265" s="14" t="s">
        <v>189</v>
      </c>
      <c r="AW265" s="14" t="s">
        <v>5</v>
      </c>
      <c r="AX265" s="14" t="s">
        <v>85</v>
      </c>
      <c r="AY265" s="165" t="s">
        <v>163</v>
      </c>
    </row>
    <row r="266" spans="2:65" s="1" customFormat="1" ht="24.2" customHeight="1">
      <c r="B266" s="32"/>
      <c r="C266" s="129" t="s">
        <v>406</v>
      </c>
      <c r="D266" s="129" t="s">
        <v>166</v>
      </c>
      <c r="E266" s="130" t="s">
        <v>887</v>
      </c>
      <c r="F266" s="131" t="s">
        <v>888</v>
      </c>
      <c r="G266" s="132" t="s">
        <v>252</v>
      </c>
      <c r="H266" s="133">
        <v>0.116</v>
      </c>
      <c r="I266" s="134"/>
      <c r="J266" s="134"/>
      <c r="K266" s="135">
        <f>ROUND(P266*H266,2)</f>
        <v>0</v>
      </c>
      <c r="L266" s="131" t="s">
        <v>169</v>
      </c>
      <c r="M266" s="32"/>
      <c r="N266" s="136" t="s">
        <v>22</v>
      </c>
      <c r="O266" s="137" t="s">
        <v>48</v>
      </c>
      <c r="P266" s="138">
        <f>I266+J266</f>
        <v>0</v>
      </c>
      <c r="Q266" s="138">
        <f>ROUND(I266*H266,2)</f>
        <v>0</v>
      </c>
      <c r="R266" s="138">
        <f>ROUND(J266*H266,2)</f>
        <v>0</v>
      </c>
      <c r="T266" s="139">
        <f>S266*H266</f>
        <v>0</v>
      </c>
      <c r="U266" s="139">
        <v>2.64468</v>
      </c>
      <c r="V266" s="139">
        <f>U266*H266</f>
        <v>0.30678288000000004</v>
      </c>
      <c r="W266" s="139">
        <v>0</v>
      </c>
      <c r="X266" s="140">
        <f>W266*H266</f>
        <v>0</v>
      </c>
      <c r="AR266" s="141" t="s">
        <v>189</v>
      </c>
      <c r="AT266" s="141" t="s">
        <v>166</v>
      </c>
      <c r="AU266" s="141" t="s">
        <v>171</v>
      </c>
      <c r="AY266" s="17" t="s">
        <v>163</v>
      </c>
      <c r="BE266" s="142">
        <f>IF(O266="základní",K266,0)</f>
        <v>0</v>
      </c>
      <c r="BF266" s="142">
        <f>IF(O266="snížená",K266,0)</f>
        <v>0</v>
      </c>
      <c r="BG266" s="142">
        <f>IF(O266="zákl. přenesená",K266,0)</f>
        <v>0</v>
      </c>
      <c r="BH266" s="142">
        <f>IF(O266="sníž. přenesená",K266,0)</f>
        <v>0</v>
      </c>
      <c r="BI266" s="142">
        <f>IF(O266="nulová",K266,0)</f>
        <v>0</v>
      </c>
      <c r="BJ266" s="17" t="s">
        <v>171</v>
      </c>
      <c r="BK266" s="142">
        <f>ROUND(P266*H266,2)</f>
        <v>0</v>
      </c>
      <c r="BL266" s="17" t="s">
        <v>189</v>
      </c>
      <c r="BM266" s="141" t="s">
        <v>889</v>
      </c>
    </row>
    <row r="267" spans="2:47" s="1" customFormat="1" ht="11.25">
      <c r="B267" s="32"/>
      <c r="D267" s="143" t="s">
        <v>173</v>
      </c>
      <c r="F267" s="144" t="s">
        <v>890</v>
      </c>
      <c r="I267" s="145"/>
      <c r="J267" s="145"/>
      <c r="M267" s="32"/>
      <c r="N267" s="146"/>
      <c r="X267" s="53"/>
      <c r="AT267" s="17" t="s">
        <v>173</v>
      </c>
      <c r="AU267" s="17" t="s">
        <v>171</v>
      </c>
    </row>
    <row r="268" spans="2:51" s="12" customFormat="1" ht="11.25">
      <c r="B268" s="150"/>
      <c r="D268" s="151" t="s">
        <v>217</v>
      </c>
      <c r="E268" s="152" t="s">
        <v>22</v>
      </c>
      <c r="F268" s="153" t="s">
        <v>891</v>
      </c>
      <c r="H268" s="152" t="s">
        <v>22</v>
      </c>
      <c r="I268" s="154"/>
      <c r="J268" s="154"/>
      <c r="M268" s="150"/>
      <c r="N268" s="155"/>
      <c r="X268" s="156"/>
      <c r="AT268" s="152" t="s">
        <v>217</v>
      </c>
      <c r="AU268" s="152" t="s">
        <v>171</v>
      </c>
      <c r="AV268" s="12" t="s">
        <v>85</v>
      </c>
      <c r="AW268" s="12" t="s">
        <v>5</v>
      </c>
      <c r="AX268" s="12" t="s">
        <v>78</v>
      </c>
      <c r="AY268" s="152" t="s">
        <v>163</v>
      </c>
    </row>
    <row r="269" spans="2:51" s="13" customFormat="1" ht="11.25">
      <c r="B269" s="157"/>
      <c r="D269" s="151" t="s">
        <v>217</v>
      </c>
      <c r="E269" s="158" t="s">
        <v>22</v>
      </c>
      <c r="F269" s="159" t="s">
        <v>892</v>
      </c>
      <c r="H269" s="160">
        <v>0.116</v>
      </c>
      <c r="I269" s="161"/>
      <c r="J269" s="161"/>
      <c r="M269" s="157"/>
      <c r="N269" s="162"/>
      <c r="X269" s="163"/>
      <c r="AT269" s="158" t="s">
        <v>217</v>
      </c>
      <c r="AU269" s="158" t="s">
        <v>171</v>
      </c>
      <c r="AV269" s="13" t="s">
        <v>171</v>
      </c>
      <c r="AW269" s="13" t="s">
        <v>5</v>
      </c>
      <c r="AX269" s="13" t="s">
        <v>78</v>
      </c>
      <c r="AY269" s="158" t="s">
        <v>163</v>
      </c>
    </row>
    <row r="270" spans="2:51" s="14" customFormat="1" ht="11.25">
      <c r="B270" s="164"/>
      <c r="D270" s="151" t="s">
        <v>217</v>
      </c>
      <c r="E270" s="165" t="s">
        <v>22</v>
      </c>
      <c r="F270" s="166" t="s">
        <v>220</v>
      </c>
      <c r="H270" s="167">
        <v>0.116</v>
      </c>
      <c r="I270" s="168"/>
      <c r="J270" s="168"/>
      <c r="M270" s="164"/>
      <c r="N270" s="169"/>
      <c r="X270" s="170"/>
      <c r="AT270" s="165" t="s">
        <v>217</v>
      </c>
      <c r="AU270" s="165" t="s">
        <v>171</v>
      </c>
      <c r="AV270" s="14" t="s">
        <v>189</v>
      </c>
      <c r="AW270" s="14" t="s">
        <v>5</v>
      </c>
      <c r="AX270" s="14" t="s">
        <v>85</v>
      </c>
      <c r="AY270" s="165" t="s">
        <v>163</v>
      </c>
    </row>
    <row r="271" spans="2:63" s="11" customFormat="1" ht="22.9" customHeight="1">
      <c r="B271" s="116"/>
      <c r="D271" s="117" t="s">
        <v>77</v>
      </c>
      <c r="E271" s="127" t="s">
        <v>189</v>
      </c>
      <c r="F271" s="127" t="s">
        <v>893</v>
      </c>
      <c r="I271" s="119"/>
      <c r="J271" s="119"/>
      <c r="K271" s="128">
        <f>BK271</f>
        <v>0</v>
      </c>
      <c r="M271" s="116"/>
      <c r="N271" s="121"/>
      <c r="Q271" s="122">
        <f>SUM(Q272:Q387)</f>
        <v>0</v>
      </c>
      <c r="R271" s="122">
        <f>SUM(R272:R387)</f>
        <v>0</v>
      </c>
      <c r="T271" s="123">
        <f>SUM(T272:T387)</f>
        <v>0</v>
      </c>
      <c r="V271" s="123">
        <f>SUM(V272:V387)</f>
        <v>18.790913531044</v>
      </c>
      <c r="X271" s="124">
        <f>SUM(X272:X387)</f>
        <v>0</v>
      </c>
      <c r="AR271" s="117" t="s">
        <v>85</v>
      </c>
      <c r="AT271" s="125" t="s">
        <v>77</v>
      </c>
      <c r="AU271" s="125" t="s">
        <v>85</v>
      </c>
      <c r="AY271" s="117" t="s">
        <v>163</v>
      </c>
      <c r="BK271" s="126">
        <f>SUM(BK272:BK387)</f>
        <v>0</v>
      </c>
    </row>
    <row r="272" spans="2:65" s="1" customFormat="1" ht="49.15" customHeight="1">
      <c r="B272" s="32"/>
      <c r="C272" s="129" t="s">
        <v>411</v>
      </c>
      <c r="D272" s="129" t="s">
        <v>166</v>
      </c>
      <c r="E272" s="130" t="s">
        <v>894</v>
      </c>
      <c r="F272" s="131" t="s">
        <v>895</v>
      </c>
      <c r="G272" s="132" t="s">
        <v>178</v>
      </c>
      <c r="H272" s="133">
        <v>8</v>
      </c>
      <c r="I272" s="134"/>
      <c r="J272" s="134"/>
      <c r="K272" s="135">
        <f>ROUND(P272*H272,2)</f>
        <v>0</v>
      </c>
      <c r="L272" s="131" t="s">
        <v>169</v>
      </c>
      <c r="M272" s="32"/>
      <c r="N272" s="136" t="s">
        <v>22</v>
      </c>
      <c r="O272" s="137" t="s">
        <v>48</v>
      </c>
      <c r="P272" s="138">
        <f>I272+J272</f>
        <v>0</v>
      </c>
      <c r="Q272" s="138">
        <f>ROUND(I272*H272,2)</f>
        <v>0</v>
      </c>
      <c r="R272" s="138">
        <f>ROUND(J272*H272,2)</f>
        <v>0</v>
      </c>
      <c r="T272" s="139">
        <f>S272*H272</f>
        <v>0</v>
      </c>
      <c r="U272" s="139">
        <v>0.004588</v>
      </c>
      <c r="V272" s="139">
        <f>U272*H272</f>
        <v>0.036704</v>
      </c>
      <c r="W272" s="139">
        <v>0</v>
      </c>
      <c r="X272" s="140">
        <f>W272*H272</f>
        <v>0</v>
      </c>
      <c r="AR272" s="141" t="s">
        <v>189</v>
      </c>
      <c r="AT272" s="141" t="s">
        <v>166</v>
      </c>
      <c r="AU272" s="141" t="s">
        <v>171</v>
      </c>
      <c r="AY272" s="17" t="s">
        <v>163</v>
      </c>
      <c r="BE272" s="142">
        <f>IF(O272="základní",K272,0)</f>
        <v>0</v>
      </c>
      <c r="BF272" s="142">
        <f>IF(O272="snížená",K272,0)</f>
        <v>0</v>
      </c>
      <c r="BG272" s="142">
        <f>IF(O272="zákl. přenesená",K272,0)</f>
        <v>0</v>
      </c>
      <c r="BH272" s="142">
        <f>IF(O272="sníž. přenesená",K272,0)</f>
        <v>0</v>
      </c>
      <c r="BI272" s="142">
        <f>IF(O272="nulová",K272,0)</f>
        <v>0</v>
      </c>
      <c r="BJ272" s="17" t="s">
        <v>171</v>
      </c>
      <c r="BK272" s="142">
        <f>ROUND(P272*H272,2)</f>
        <v>0</v>
      </c>
      <c r="BL272" s="17" t="s">
        <v>189</v>
      </c>
      <c r="BM272" s="141" t="s">
        <v>896</v>
      </c>
    </row>
    <row r="273" spans="2:47" s="1" customFormat="1" ht="11.25">
      <c r="B273" s="32"/>
      <c r="D273" s="143" t="s">
        <v>173</v>
      </c>
      <c r="F273" s="144" t="s">
        <v>897</v>
      </c>
      <c r="I273" s="145"/>
      <c r="J273" s="145"/>
      <c r="M273" s="32"/>
      <c r="N273" s="146"/>
      <c r="X273" s="53"/>
      <c r="AT273" s="17" t="s">
        <v>173</v>
      </c>
      <c r="AU273" s="17" t="s">
        <v>171</v>
      </c>
    </row>
    <row r="274" spans="2:51" s="12" customFormat="1" ht="11.25">
      <c r="B274" s="150"/>
      <c r="D274" s="151" t="s">
        <v>217</v>
      </c>
      <c r="E274" s="152" t="s">
        <v>22</v>
      </c>
      <c r="F274" s="153" t="s">
        <v>898</v>
      </c>
      <c r="H274" s="152" t="s">
        <v>22</v>
      </c>
      <c r="I274" s="154"/>
      <c r="J274" s="154"/>
      <c r="M274" s="150"/>
      <c r="N274" s="155"/>
      <c r="X274" s="156"/>
      <c r="AT274" s="152" t="s">
        <v>217</v>
      </c>
      <c r="AU274" s="152" t="s">
        <v>171</v>
      </c>
      <c r="AV274" s="12" t="s">
        <v>85</v>
      </c>
      <c r="AW274" s="12" t="s">
        <v>5</v>
      </c>
      <c r="AX274" s="12" t="s">
        <v>78</v>
      </c>
      <c r="AY274" s="152" t="s">
        <v>163</v>
      </c>
    </row>
    <row r="275" spans="2:51" s="13" customFormat="1" ht="11.25">
      <c r="B275" s="157"/>
      <c r="D275" s="151" t="s">
        <v>217</v>
      </c>
      <c r="E275" s="158" t="s">
        <v>22</v>
      </c>
      <c r="F275" s="159" t="s">
        <v>257</v>
      </c>
      <c r="H275" s="160">
        <v>8</v>
      </c>
      <c r="I275" s="161"/>
      <c r="J275" s="161"/>
      <c r="M275" s="157"/>
      <c r="N275" s="162"/>
      <c r="X275" s="163"/>
      <c r="AT275" s="158" t="s">
        <v>217</v>
      </c>
      <c r="AU275" s="158" t="s">
        <v>171</v>
      </c>
      <c r="AV275" s="13" t="s">
        <v>171</v>
      </c>
      <c r="AW275" s="13" t="s">
        <v>5</v>
      </c>
      <c r="AX275" s="13" t="s">
        <v>78</v>
      </c>
      <c r="AY275" s="158" t="s">
        <v>163</v>
      </c>
    </row>
    <row r="276" spans="2:51" s="14" customFormat="1" ht="11.25">
      <c r="B276" s="164"/>
      <c r="D276" s="151" t="s">
        <v>217</v>
      </c>
      <c r="E276" s="165" t="s">
        <v>22</v>
      </c>
      <c r="F276" s="166" t="s">
        <v>220</v>
      </c>
      <c r="H276" s="167">
        <v>8</v>
      </c>
      <c r="I276" s="168"/>
      <c r="J276" s="168"/>
      <c r="M276" s="164"/>
      <c r="N276" s="169"/>
      <c r="X276" s="170"/>
      <c r="AT276" s="165" t="s">
        <v>217</v>
      </c>
      <c r="AU276" s="165" t="s">
        <v>171</v>
      </c>
      <c r="AV276" s="14" t="s">
        <v>189</v>
      </c>
      <c r="AW276" s="14" t="s">
        <v>5</v>
      </c>
      <c r="AX276" s="14" t="s">
        <v>85</v>
      </c>
      <c r="AY276" s="165" t="s">
        <v>163</v>
      </c>
    </row>
    <row r="277" spans="2:65" s="1" customFormat="1" ht="24.2" customHeight="1">
      <c r="B277" s="32"/>
      <c r="C277" s="181" t="s">
        <v>417</v>
      </c>
      <c r="D277" s="181" t="s">
        <v>770</v>
      </c>
      <c r="E277" s="182" t="s">
        <v>899</v>
      </c>
      <c r="F277" s="183" t="s">
        <v>900</v>
      </c>
      <c r="G277" s="184" t="s">
        <v>178</v>
      </c>
      <c r="H277" s="185">
        <v>8</v>
      </c>
      <c r="I277" s="186"/>
      <c r="J277" s="187"/>
      <c r="K277" s="188">
        <f>ROUND(P277*H277,2)</f>
        <v>0</v>
      </c>
      <c r="L277" s="183" t="s">
        <v>169</v>
      </c>
      <c r="M277" s="189"/>
      <c r="N277" s="190" t="s">
        <v>22</v>
      </c>
      <c r="O277" s="137" t="s">
        <v>48</v>
      </c>
      <c r="P277" s="138">
        <f>I277+J277</f>
        <v>0</v>
      </c>
      <c r="Q277" s="138">
        <f>ROUND(I277*H277,2)</f>
        <v>0</v>
      </c>
      <c r="R277" s="138">
        <f>ROUND(J277*H277,2)</f>
        <v>0</v>
      </c>
      <c r="T277" s="139">
        <f>S277*H277</f>
        <v>0</v>
      </c>
      <c r="U277" s="139">
        <v>0.173</v>
      </c>
      <c r="V277" s="139">
        <f>U277*H277</f>
        <v>1.384</v>
      </c>
      <c r="W277" s="139">
        <v>0</v>
      </c>
      <c r="X277" s="140">
        <f>W277*H277</f>
        <v>0</v>
      </c>
      <c r="AR277" s="141" t="s">
        <v>257</v>
      </c>
      <c r="AT277" s="141" t="s">
        <v>770</v>
      </c>
      <c r="AU277" s="141" t="s">
        <v>171</v>
      </c>
      <c r="AY277" s="17" t="s">
        <v>163</v>
      </c>
      <c r="BE277" s="142">
        <f>IF(O277="základní",K277,0)</f>
        <v>0</v>
      </c>
      <c r="BF277" s="142">
        <f>IF(O277="snížená",K277,0)</f>
        <v>0</v>
      </c>
      <c r="BG277" s="142">
        <f>IF(O277="zákl. přenesená",K277,0)</f>
        <v>0</v>
      </c>
      <c r="BH277" s="142">
        <f>IF(O277="sníž. přenesená",K277,0)</f>
        <v>0</v>
      </c>
      <c r="BI277" s="142">
        <f>IF(O277="nulová",K277,0)</f>
        <v>0</v>
      </c>
      <c r="BJ277" s="17" t="s">
        <v>171</v>
      </c>
      <c r="BK277" s="142">
        <f>ROUND(P277*H277,2)</f>
        <v>0</v>
      </c>
      <c r="BL277" s="17" t="s">
        <v>189</v>
      </c>
      <c r="BM277" s="141" t="s">
        <v>901</v>
      </c>
    </row>
    <row r="278" spans="2:65" s="1" customFormat="1" ht="49.15" customHeight="1">
      <c r="B278" s="32"/>
      <c r="C278" s="129" t="s">
        <v>434</v>
      </c>
      <c r="D278" s="129" t="s">
        <v>166</v>
      </c>
      <c r="E278" s="130" t="s">
        <v>902</v>
      </c>
      <c r="F278" s="131" t="s">
        <v>903</v>
      </c>
      <c r="G278" s="132" t="s">
        <v>252</v>
      </c>
      <c r="H278" s="133">
        <v>2.291</v>
      </c>
      <c r="I278" s="134"/>
      <c r="J278" s="134"/>
      <c r="K278" s="135">
        <f>ROUND(P278*H278,2)</f>
        <v>0</v>
      </c>
      <c r="L278" s="131" t="s">
        <v>169</v>
      </c>
      <c r="M278" s="32"/>
      <c r="N278" s="136" t="s">
        <v>22</v>
      </c>
      <c r="O278" s="137" t="s">
        <v>48</v>
      </c>
      <c r="P278" s="138">
        <f>I278+J278</f>
        <v>0</v>
      </c>
      <c r="Q278" s="138">
        <f>ROUND(I278*H278,2)</f>
        <v>0</v>
      </c>
      <c r="R278" s="138">
        <f>ROUND(J278*H278,2)</f>
        <v>0</v>
      </c>
      <c r="T278" s="139">
        <f>S278*H278</f>
        <v>0</v>
      </c>
      <c r="U278" s="139">
        <v>2.50201</v>
      </c>
      <c r="V278" s="139">
        <f>U278*H278</f>
        <v>5.732104909999999</v>
      </c>
      <c r="W278" s="139">
        <v>0</v>
      </c>
      <c r="X278" s="140">
        <f>W278*H278</f>
        <v>0</v>
      </c>
      <c r="AR278" s="141" t="s">
        <v>189</v>
      </c>
      <c r="AT278" s="141" t="s">
        <v>166</v>
      </c>
      <c r="AU278" s="141" t="s">
        <v>171</v>
      </c>
      <c r="AY278" s="17" t="s">
        <v>163</v>
      </c>
      <c r="BE278" s="142">
        <f>IF(O278="základní",K278,0)</f>
        <v>0</v>
      </c>
      <c r="BF278" s="142">
        <f>IF(O278="snížená",K278,0)</f>
        <v>0</v>
      </c>
      <c r="BG278" s="142">
        <f>IF(O278="zákl. přenesená",K278,0)</f>
        <v>0</v>
      </c>
      <c r="BH278" s="142">
        <f>IF(O278="sníž. přenesená",K278,0)</f>
        <v>0</v>
      </c>
      <c r="BI278" s="142">
        <f>IF(O278="nulová",K278,0)</f>
        <v>0</v>
      </c>
      <c r="BJ278" s="17" t="s">
        <v>171</v>
      </c>
      <c r="BK278" s="142">
        <f>ROUND(P278*H278,2)</f>
        <v>0</v>
      </c>
      <c r="BL278" s="17" t="s">
        <v>189</v>
      </c>
      <c r="BM278" s="141" t="s">
        <v>904</v>
      </c>
    </row>
    <row r="279" spans="2:47" s="1" customFormat="1" ht="11.25">
      <c r="B279" s="32"/>
      <c r="D279" s="143" t="s">
        <v>173</v>
      </c>
      <c r="F279" s="144" t="s">
        <v>905</v>
      </c>
      <c r="I279" s="145"/>
      <c r="J279" s="145"/>
      <c r="M279" s="32"/>
      <c r="N279" s="146"/>
      <c r="X279" s="53"/>
      <c r="AT279" s="17" t="s">
        <v>173</v>
      </c>
      <c r="AU279" s="17" t="s">
        <v>171</v>
      </c>
    </row>
    <row r="280" spans="2:51" s="12" customFormat="1" ht="11.25">
      <c r="B280" s="150"/>
      <c r="D280" s="151" t="s">
        <v>217</v>
      </c>
      <c r="E280" s="152" t="s">
        <v>22</v>
      </c>
      <c r="F280" s="153" t="s">
        <v>906</v>
      </c>
      <c r="H280" s="152" t="s">
        <v>22</v>
      </c>
      <c r="I280" s="154"/>
      <c r="J280" s="154"/>
      <c r="M280" s="150"/>
      <c r="N280" s="155"/>
      <c r="X280" s="156"/>
      <c r="AT280" s="152" t="s">
        <v>217</v>
      </c>
      <c r="AU280" s="152" t="s">
        <v>171</v>
      </c>
      <c r="AV280" s="12" t="s">
        <v>85</v>
      </c>
      <c r="AW280" s="12" t="s">
        <v>5</v>
      </c>
      <c r="AX280" s="12" t="s">
        <v>78</v>
      </c>
      <c r="AY280" s="152" t="s">
        <v>163</v>
      </c>
    </row>
    <row r="281" spans="2:51" s="13" customFormat="1" ht="11.25">
      <c r="B281" s="157"/>
      <c r="D281" s="151" t="s">
        <v>217</v>
      </c>
      <c r="E281" s="158" t="s">
        <v>22</v>
      </c>
      <c r="F281" s="159" t="s">
        <v>907</v>
      </c>
      <c r="H281" s="160">
        <v>2.291</v>
      </c>
      <c r="I281" s="161"/>
      <c r="J281" s="161"/>
      <c r="M281" s="157"/>
      <c r="N281" s="162"/>
      <c r="X281" s="163"/>
      <c r="AT281" s="158" t="s">
        <v>217</v>
      </c>
      <c r="AU281" s="158" t="s">
        <v>171</v>
      </c>
      <c r="AV281" s="13" t="s">
        <v>171</v>
      </c>
      <c r="AW281" s="13" t="s">
        <v>5</v>
      </c>
      <c r="AX281" s="13" t="s">
        <v>78</v>
      </c>
      <c r="AY281" s="158" t="s">
        <v>163</v>
      </c>
    </row>
    <row r="282" spans="2:51" s="14" customFormat="1" ht="11.25">
      <c r="B282" s="164"/>
      <c r="D282" s="151" t="s">
        <v>217</v>
      </c>
      <c r="E282" s="165" t="s">
        <v>22</v>
      </c>
      <c r="F282" s="166" t="s">
        <v>220</v>
      </c>
      <c r="H282" s="167">
        <v>2.291</v>
      </c>
      <c r="I282" s="168"/>
      <c r="J282" s="168"/>
      <c r="M282" s="164"/>
      <c r="N282" s="169"/>
      <c r="X282" s="170"/>
      <c r="AT282" s="165" t="s">
        <v>217</v>
      </c>
      <c r="AU282" s="165" t="s">
        <v>171</v>
      </c>
      <c r="AV282" s="14" t="s">
        <v>189</v>
      </c>
      <c r="AW282" s="14" t="s">
        <v>5</v>
      </c>
      <c r="AX282" s="14" t="s">
        <v>85</v>
      </c>
      <c r="AY282" s="165" t="s">
        <v>163</v>
      </c>
    </row>
    <row r="283" spans="2:65" s="1" customFormat="1" ht="37.9" customHeight="1">
      <c r="B283" s="32"/>
      <c r="C283" s="129" t="s">
        <v>440</v>
      </c>
      <c r="D283" s="129" t="s">
        <v>166</v>
      </c>
      <c r="E283" s="130" t="s">
        <v>908</v>
      </c>
      <c r="F283" s="131" t="s">
        <v>909</v>
      </c>
      <c r="G283" s="132" t="s">
        <v>214</v>
      </c>
      <c r="H283" s="133">
        <v>15.725</v>
      </c>
      <c r="I283" s="134"/>
      <c r="J283" s="134"/>
      <c r="K283" s="135">
        <f>ROUND(P283*H283,2)</f>
        <v>0</v>
      </c>
      <c r="L283" s="131" t="s">
        <v>169</v>
      </c>
      <c r="M283" s="32"/>
      <c r="N283" s="136" t="s">
        <v>22</v>
      </c>
      <c r="O283" s="137" t="s">
        <v>48</v>
      </c>
      <c r="P283" s="138">
        <f>I283+J283</f>
        <v>0</v>
      </c>
      <c r="Q283" s="138">
        <f>ROUND(I283*H283,2)</f>
        <v>0</v>
      </c>
      <c r="R283" s="138">
        <f>ROUND(J283*H283,2)</f>
        <v>0</v>
      </c>
      <c r="T283" s="139">
        <f>S283*H283</f>
        <v>0</v>
      </c>
      <c r="U283" s="139">
        <v>0.0053262</v>
      </c>
      <c r="V283" s="139">
        <f>U283*H283</f>
        <v>0.083754495</v>
      </c>
      <c r="W283" s="139">
        <v>0</v>
      </c>
      <c r="X283" s="140">
        <f>W283*H283</f>
        <v>0</v>
      </c>
      <c r="AR283" s="141" t="s">
        <v>189</v>
      </c>
      <c r="AT283" s="141" t="s">
        <v>166</v>
      </c>
      <c r="AU283" s="141" t="s">
        <v>171</v>
      </c>
      <c r="AY283" s="17" t="s">
        <v>163</v>
      </c>
      <c r="BE283" s="142">
        <f>IF(O283="základní",K283,0)</f>
        <v>0</v>
      </c>
      <c r="BF283" s="142">
        <f>IF(O283="snížená",K283,0)</f>
        <v>0</v>
      </c>
      <c r="BG283" s="142">
        <f>IF(O283="zákl. přenesená",K283,0)</f>
        <v>0</v>
      </c>
      <c r="BH283" s="142">
        <f>IF(O283="sníž. přenesená",K283,0)</f>
        <v>0</v>
      </c>
      <c r="BI283" s="142">
        <f>IF(O283="nulová",K283,0)</f>
        <v>0</v>
      </c>
      <c r="BJ283" s="17" t="s">
        <v>171</v>
      </c>
      <c r="BK283" s="142">
        <f>ROUND(P283*H283,2)</f>
        <v>0</v>
      </c>
      <c r="BL283" s="17" t="s">
        <v>189</v>
      </c>
      <c r="BM283" s="141" t="s">
        <v>910</v>
      </c>
    </row>
    <row r="284" spans="2:47" s="1" customFormat="1" ht="11.25">
      <c r="B284" s="32"/>
      <c r="D284" s="143" t="s">
        <v>173</v>
      </c>
      <c r="F284" s="144" t="s">
        <v>911</v>
      </c>
      <c r="I284" s="145"/>
      <c r="J284" s="145"/>
      <c r="M284" s="32"/>
      <c r="N284" s="146"/>
      <c r="X284" s="53"/>
      <c r="AT284" s="17" t="s">
        <v>173</v>
      </c>
      <c r="AU284" s="17" t="s">
        <v>171</v>
      </c>
    </row>
    <row r="285" spans="2:51" s="13" customFormat="1" ht="11.25">
      <c r="B285" s="157"/>
      <c r="D285" s="151" t="s">
        <v>217</v>
      </c>
      <c r="E285" s="158" t="s">
        <v>22</v>
      </c>
      <c r="F285" s="159" t="s">
        <v>912</v>
      </c>
      <c r="H285" s="160">
        <v>15.725</v>
      </c>
      <c r="I285" s="161"/>
      <c r="J285" s="161"/>
      <c r="M285" s="157"/>
      <c r="N285" s="162"/>
      <c r="X285" s="163"/>
      <c r="AT285" s="158" t="s">
        <v>217</v>
      </c>
      <c r="AU285" s="158" t="s">
        <v>171</v>
      </c>
      <c r="AV285" s="13" t="s">
        <v>171</v>
      </c>
      <c r="AW285" s="13" t="s">
        <v>5</v>
      </c>
      <c r="AX285" s="13" t="s">
        <v>78</v>
      </c>
      <c r="AY285" s="158" t="s">
        <v>163</v>
      </c>
    </row>
    <row r="286" spans="2:51" s="14" customFormat="1" ht="11.25">
      <c r="B286" s="164"/>
      <c r="D286" s="151" t="s">
        <v>217</v>
      </c>
      <c r="E286" s="165" t="s">
        <v>22</v>
      </c>
      <c r="F286" s="166" t="s">
        <v>220</v>
      </c>
      <c r="H286" s="167">
        <v>15.725</v>
      </c>
      <c r="I286" s="168"/>
      <c r="J286" s="168"/>
      <c r="M286" s="164"/>
      <c r="N286" s="169"/>
      <c r="X286" s="170"/>
      <c r="AT286" s="165" t="s">
        <v>217</v>
      </c>
      <c r="AU286" s="165" t="s">
        <v>171</v>
      </c>
      <c r="AV286" s="14" t="s">
        <v>189</v>
      </c>
      <c r="AW286" s="14" t="s">
        <v>5</v>
      </c>
      <c r="AX286" s="14" t="s">
        <v>85</v>
      </c>
      <c r="AY286" s="165" t="s">
        <v>163</v>
      </c>
    </row>
    <row r="287" spans="2:65" s="1" customFormat="1" ht="37.9" customHeight="1">
      <c r="B287" s="32"/>
      <c r="C287" s="129" t="s">
        <v>446</v>
      </c>
      <c r="D287" s="129" t="s">
        <v>166</v>
      </c>
      <c r="E287" s="130" t="s">
        <v>913</v>
      </c>
      <c r="F287" s="131" t="s">
        <v>914</v>
      </c>
      <c r="G287" s="132" t="s">
        <v>214</v>
      </c>
      <c r="H287" s="133">
        <v>15.725</v>
      </c>
      <c r="I287" s="134"/>
      <c r="J287" s="134"/>
      <c r="K287" s="135">
        <f>ROUND(P287*H287,2)</f>
        <v>0</v>
      </c>
      <c r="L287" s="131" t="s">
        <v>169</v>
      </c>
      <c r="M287" s="32"/>
      <c r="N287" s="136" t="s">
        <v>22</v>
      </c>
      <c r="O287" s="137" t="s">
        <v>48</v>
      </c>
      <c r="P287" s="138">
        <f>I287+J287</f>
        <v>0</v>
      </c>
      <c r="Q287" s="138">
        <f>ROUND(I287*H287,2)</f>
        <v>0</v>
      </c>
      <c r="R287" s="138">
        <f>ROUND(J287*H287,2)</f>
        <v>0</v>
      </c>
      <c r="T287" s="139">
        <f>S287*H287</f>
        <v>0</v>
      </c>
      <c r="U287" s="139">
        <v>0</v>
      </c>
      <c r="V287" s="139">
        <f>U287*H287</f>
        <v>0</v>
      </c>
      <c r="W287" s="139">
        <v>0</v>
      </c>
      <c r="X287" s="140">
        <f>W287*H287</f>
        <v>0</v>
      </c>
      <c r="AR287" s="141" t="s">
        <v>189</v>
      </c>
      <c r="AT287" s="141" t="s">
        <v>166</v>
      </c>
      <c r="AU287" s="141" t="s">
        <v>171</v>
      </c>
      <c r="AY287" s="17" t="s">
        <v>163</v>
      </c>
      <c r="BE287" s="142">
        <f>IF(O287="základní",K287,0)</f>
        <v>0</v>
      </c>
      <c r="BF287" s="142">
        <f>IF(O287="snížená",K287,0)</f>
        <v>0</v>
      </c>
      <c r="BG287" s="142">
        <f>IF(O287="zákl. přenesená",K287,0)</f>
        <v>0</v>
      </c>
      <c r="BH287" s="142">
        <f>IF(O287="sníž. přenesená",K287,0)</f>
        <v>0</v>
      </c>
      <c r="BI287" s="142">
        <f>IF(O287="nulová",K287,0)</f>
        <v>0</v>
      </c>
      <c r="BJ287" s="17" t="s">
        <v>171</v>
      </c>
      <c r="BK287" s="142">
        <f>ROUND(P287*H287,2)</f>
        <v>0</v>
      </c>
      <c r="BL287" s="17" t="s">
        <v>189</v>
      </c>
      <c r="BM287" s="141" t="s">
        <v>915</v>
      </c>
    </row>
    <row r="288" spans="2:47" s="1" customFormat="1" ht="11.25">
      <c r="B288" s="32"/>
      <c r="D288" s="143" t="s">
        <v>173</v>
      </c>
      <c r="F288" s="144" t="s">
        <v>916</v>
      </c>
      <c r="I288" s="145"/>
      <c r="J288" s="145"/>
      <c r="M288" s="32"/>
      <c r="N288" s="146"/>
      <c r="X288" s="53"/>
      <c r="AT288" s="17" t="s">
        <v>173</v>
      </c>
      <c r="AU288" s="17" t="s">
        <v>171</v>
      </c>
    </row>
    <row r="289" spans="2:51" s="13" customFormat="1" ht="11.25">
      <c r="B289" s="157"/>
      <c r="D289" s="151" t="s">
        <v>217</v>
      </c>
      <c r="E289" s="158" t="s">
        <v>22</v>
      </c>
      <c r="F289" s="159" t="s">
        <v>917</v>
      </c>
      <c r="H289" s="160">
        <v>15.725</v>
      </c>
      <c r="I289" s="161"/>
      <c r="J289" s="161"/>
      <c r="M289" s="157"/>
      <c r="N289" s="162"/>
      <c r="X289" s="163"/>
      <c r="AT289" s="158" t="s">
        <v>217</v>
      </c>
      <c r="AU289" s="158" t="s">
        <v>171</v>
      </c>
      <c r="AV289" s="13" t="s">
        <v>171</v>
      </c>
      <c r="AW289" s="13" t="s">
        <v>5</v>
      </c>
      <c r="AX289" s="13" t="s">
        <v>78</v>
      </c>
      <c r="AY289" s="158" t="s">
        <v>163</v>
      </c>
    </row>
    <row r="290" spans="2:51" s="14" customFormat="1" ht="11.25">
      <c r="B290" s="164"/>
      <c r="D290" s="151" t="s">
        <v>217</v>
      </c>
      <c r="E290" s="165" t="s">
        <v>22</v>
      </c>
      <c r="F290" s="166" t="s">
        <v>220</v>
      </c>
      <c r="H290" s="167">
        <v>15.725</v>
      </c>
      <c r="I290" s="168"/>
      <c r="J290" s="168"/>
      <c r="M290" s="164"/>
      <c r="N290" s="169"/>
      <c r="X290" s="170"/>
      <c r="AT290" s="165" t="s">
        <v>217</v>
      </c>
      <c r="AU290" s="165" t="s">
        <v>171</v>
      </c>
      <c r="AV290" s="14" t="s">
        <v>189</v>
      </c>
      <c r="AW290" s="14" t="s">
        <v>5</v>
      </c>
      <c r="AX290" s="14" t="s">
        <v>85</v>
      </c>
      <c r="AY290" s="165" t="s">
        <v>163</v>
      </c>
    </row>
    <row r="291" spans="2:65" s="1" customFormat="1" ht="37.9" customHeight="1">
      <c r="B291" s="32"/>
      <c r="C291" s="129" t="s">
        <v>452</v>
      </c>
      <c r="D291" s="129" t="s">
        <v>166</v>
      </c>
      <c r="E291" s="130" t="s">
        <v>918</v>
      </c>
      <c r="F291" s="131" t="s">
        <v>919</v>
      </c>
      <c r="G291" s="132" t="s">
        <v>214</v>
      </c>
      <c r="H291" s="133">
        <v>14.97</v>
      </c>
      <c r="I291" s="134"/>
      <c r="J291" s="134"/>
      <c r="K291" s="135">
        <f>ROUND(P291*H291,2)</f>
        <v>0</v>
      </c>
      <c r="L291" s="131" t="s">
        <v>169</v>
      </c>
      <c r="M291" s="32"/>
      <c r="N291" s="136" t="s">
        <v>22</v>
      </c>
      <c r="O291" s="137" t="s">
        <v>48</v>
      </c>
      <c r="P291" s="138">
        <f>I291+J291</f>
        <v>0</v>
      </c>
      <c r="Q291" s="138">
        <f>ROUND(I291*H291,2)</f>
        <v>0</v>
      </c>
      <c r="R291" s="138">
        <f>ROUND(J291*H291,2)</f>
        <v>0</v>
      </c>
      <c r="T291" s="139">
        <f>S291*H291</f>
        <v>0</v>
      </c>
      <c r="U291" s="139">
        <v>0.00080556</v>
      </c>
      <c r="V291" s="139">
        <f>U291*H291</f>
        <v>0.0120592332</v>
      </c>
      <c r="W291" s="139">
        <v>0</v>
      </c>
      <c r="X291" s="140">
        <f>W291*H291</f>
        <v>0</v>
      </c>
      <c r="AR291" s="141" t="s">
        <v>189</v>
      </c>
      <c r="AT291" s="141" t="s">
        <v>166</v>
      </c>
      <c r="AU291" s="141" t="s">
        <v>171</v>
      </c>
      <c r="AY291" s="17" t="s">
        <v>163</v>
      </c>
      <c r="BE291" s="142">
        <f>IF(O291="základní",K291,0)</f>
        <v>0</v>
      </c>
      <c r="BF291" s="142">
        <f>IF(O291="snížená",K291,0)</f>
        <v>0</v>
      </c>
      <c r="BG291" s="142">
        <f>IF(O291="zákl. přenesená",K291,0)</f>
        <v>0</v>
      </c>
      <c r="BH291" s="142">
        <f>IF(O291="sníž. přenesená",K291,0)</f>
        <v>0</v>
      </c>
      <c r="BI291" s="142">
        <f>IF(O291="nulová",K291,0)</f>
        <v>0</v>
      </c>
      <c r="BJ291" s="17" t="s">
        <v>171</v>
      </c>
      <c r="BK291" s="142">
        <f>ROUND(P291*H291,2)</f>
        <v>0</v>
      </c>
      <c r="BL291" s="17" t="s">
        <v>189</v>
      </c>
      <c r="BM291" s="141" t="s">
        <v>920</v>
      </c>
    </row>
    <row r="292" spans="2:47" s="1" customFormat="1" ht="11.25">
      <c r="B292" s="32"/>
      <c r="D292" s="143" t="s">
        <v>173</v>
      </c>
      <c r="F292" s="144" t="s">
        <v>921</v>
      </c>
      <c r="I292" s="145"/>
      <c r="J292" s="145"/>
      <c r="M292" s="32"/>
      <c r="N292" s="146"/>
      <c r="X292" s="53"/>
      <c r="AT292" s="17" t="s">
        <v>173</v>
      </c>
      <c r="AU292" s="17" t="s">
        <v>171</v>
      </c>
    </row>
    <row r="293" spans="2:51" s="13" customFormat="1" ht="11.25">
      <c r="B293" s="157"/>
      <c r="D293" s="151" t="s">
        <v>217</v>
      </c>
      <c r="E293" s="158" t="s">
        <v>22</v>
      </c>
      <c r="F293" s="159" t="s">
        <v>922</v>
      </c>
      <c r="H293" s="160">
        <v>14.97</v>
      </c>
      <c r="I293" s="161"/>
      <c r="J293" s="161"/>
      <c r="M293" s="157"/>
      <c r="N293" s="162"/>
      <c r="X293" s="163"/>
      <c r="AT293" s="158" t="s">
        <v>217</v>
      </c>
      <c r="AU293" s="158" t="s">
        <v>171</v>
      </c>
      <c r="AV293" s="13" t="s">
        <v>171</v>
      </c>
      <c r="AW293" s="13" t="s">
        <v>5</v>
      </c>
      <c r="AX293" s="13" t="s">
        <v>78</v>
      </c>
      <c r="AY293" s="158" t="s">
        <v>163</v>
      </c>
    </row>
    <row r="294" spans="2:51" s="14" customFormat="1" ht="11.25">
      <c r="B294" s="164"/>
      <c r="D294" s="151" t="s">
        <v>217</v>
      </c>
      <c r="E294" s="165" t="s">
        <v>22</v>
      </c>
      <c r="F294" s="166" t="s">
        <v>220</v>
      </c>
      <c r="H294" s="167">
        <v>14.97</v>
      </c>
      <c r="I294" s="168"/>
      <c r="J294" s="168"/>
      <c r="M294" s="164"/>
      <c r="N294" s="169"/>
      <c r="X294" s="170"/>
      <c r="AT294" s="165" t="s">
        <v>217</v>
      </c>
      <c r="AU294" s="165" t="s">
        <v>171</v>
      </c>
      <c r="AV294" s="14" t="s">
        <v>189</v>
      </c>
      <c r="AW294" s="14" t="s">
        <v>5</v>
      </c>
      <c r="AX294" s="14" t="s">
        <v>85</v>
      </c>
      <c r="AY294" s="165" t="s">
        <v>163</v>
      </c>
    </row>
    <row r="295" spans="2:65" s="1" customFormat="1" ht="37.9" customHeight="1">
      <c r="B295" s="32"/>
      <c r="C295" s="129" t="s">
        <v>462</v>
      </c>
      <c r="D295" s="129" t="s">
        <v>166</v>
      </c>
      <c r="E295" s="130" t="s">
        <v>923</v>
      </c>
      <c r="F295" s="131" t="s">
        <v>924</v>
      </c>
      <c r="G295" s="132" t="s">
        <v>214</v>
      </c>
      <c r="H295" s="133">
        <v>14.97</v>
      </c>
      <c r="I295" s="134"/>
      <c r="J295" s="134"/>
      <c r="K295" s="135">
        <f>ROUND(P295*H295,2)</f>
        <v>0</v>
      </c>
      <c r="L295" s="131" t="s">
        <v>169</v>
      </c>
      <c r="M295" s="32"/>
      <c r="N295" s="136" t="s">
        <v>22</v>
      </c>
      <c r="O295" s="137" t="s">
        <v>48</v>
      </c>
      <c r="P295" s="138">
        <f>I295+J295</f>
        <v>0</v>
      </c>
      <c r="Q295" s="138">
        <f>ROUND(I295*H295,2)</f>
        <v>0</v>
      </c>
      <c r="R295" s="138">
        <f>ROUND(J295*H295,2)</f>
        <v>0</v>
      </c>
      <c r="T295" s="139">
        <f>S295*H295</f>
        <v>0</v>
      </c>
      <c r="U295" s="139">
        <v>0</v>
      </c>
      <c r="V295" s="139">
        <f>U295*H295</f>
        <v>0</v>
      </c>
      <c r="W295" s="139">
        <v>0</v>
      </c>
      <c r="X295" s="140">
        <f>W295*H295</f>
        <v>0</v>
      </c>
      <c r="AR295" s="141" t="s">
        <v>189</v>
      </c>
      <c r="AT295" s="141" t="s">
        <v>166</v>
      </c>
      <c r="AU295" s="141" t="s">
        <v>171</v>
      </c>
      <c r="AY295" s="17" t="s">
        <v>163</v>
      </c>
      <c r="BE295" s="142">
        <f>IF(O295="základní",K295,0)</f>
        <v>0</v>
      </c>
      <c r="BF295" s="142">
        <f>IF(O295="snížená",K295,0)</f>
        <v>0</v>
      </c>
      <c r="BG295" s="142">
        <f>IF(O295="zákl. přenesená",K295,0)</f>
        <v>0</v>
      </c>
      <c r="BH295" s="142">
        <f>IF(O295="sníž. přenesená",K295,0)</f>
        <v>0</v>
      </c>
      <c r="BI295" s="142">
        <f>IF(O295="nulová",K295,0)</f>
        <v>0</v>
      </c>
      <c r="BJ295" s="17" t="s">
        <v>171</v>
      </c>
      <c r="BK295" s="142">
        <f>ROUND(P295*H295,2)</f>
        <v>0</v>
      </c>
      <c r="BL295" s="17" t="s">
        <v>189</v>
      </c>
      <c r="BM295" s="141" t="s">
        <v>925</v>
      </c>
    </row>
    <row r="296" spans="2:47" s="1" customFormat="1" ht="11.25">
      <c r="B296" s="32"/>
      <c r="D296" s="143" t="s">
        <v>173</v>
      </c>
      <c r="F296" s="144" t="s">
        <v>926</v>
      </c>
      <c r="I296" s="145"/>
      <c r="J296" s="145"/>
      <c r="M296" s="32"/>
      <c r="N296" s="146"/>
      <c r="X296" s="53"/>
      <c r="AT296" s="17" t="s">
        <v>173</v>
      </c>
      <c r="AU296" s="17" t="s">
        <v>171</v>
      </c>
    </row>
    <row r="297" spans="2:51" s="13" customFormat="1" ht="11.25">
      <c r="B297" s="157"/>
      <c r="D297" s="151" t="s">
        <v>217</v>
      </c>
      <c r="E297" s="158" t="s">
        <v>22</v>
      </c>
      <c r="F297" s="159" t="s">
        <v>922</v>
      </c>
      <c r="H297" s="160">
        <v>14.97</v>
      </c>
      <c r="I297" s="161"/>
      <c r="J297" s="161"/>
      <c r="M297" s="157"/>
      <c r="N297" s="162"/>
      <c r="X297" s="163"/>
      <c r="AT297" s="158" t="s">
        <v>217</v>
      </c>
      <c r="AU297" s="158" t="s">
        <v>171</v>
      </c>
      <c r="AV297" s="13" t="s">
        <v>171</v>
      </c>
      <c r="AW297" s="13" t="s">
        <v>5</v>
      </c>
      <c r="AX297" s="13" t="s">
        <v>78</v>
      </c>
      <c r="AY297" s="158" t="s">
        <v>163</v>
      </c>
    </row>
    <row r="298" spans="2:51" s="14" customFormat="1" ht="11.25">
      <c r="B298" s="164"/>
      <c r="D298" s="151" t="s">
        <v>217</v>
      </c>
      <c r="E298" s="165" t="s">
        <v>22</v>
      </c>
      <c r="F298" s="166" t="s">
        <v>220</v>
      </c>
      <c r="H298" s="167">
        <v>14.97</v>
      </c>
      <c r="I298" s="168"/>
      <c r="J298" s="168"/>
      <c r="M298" s="164"/>
      <c r="N298" s="169"/>
      <c r="X298" s="170"/>
      <c r="AT298" s="165" t="s">
        <v>217</v>
      </c>
      <c r="AU298" s="165" t="s">
        <v>171</v>
      </c>
      <c r="AV298" s="14" t="s">
        <v>189</v>
      </c>
      <c r="AW298" s="14" t="s">
        <v>5</v>
      </c>
      <c r="AX298" s="14" t="s">
        <v>85</v>
      </c>
      <c r="AY298" s="165" t="s">
        <v>163</v>
      </c>
    </row>
    <row r="299" spans="2:65" s="1" customFormat="1" ht="78" customHeight="1">
      <c r="B299" s="32"/>
      <c r="C299" s="129" t="s">
        <v>468</v>
      </c>
      <c r="D299" s="129" t="s">
        <v>166</v>
      </c>
      <c r="E299" s="130" t="s">
        <v>927</v>
      </c>
      <c r="F299" s="131" t="s">
        <v>928</v>
      </c>
      <c r="G299" s="132" t="s">
        <v>403</v>
      </c>
      <c r="H299" s="133">
        <v>0.022</v>
      </c>
      <c r="I299" s="134"/>
      <c r="J299" s="134"/>
      <c r="K299" s="135">
        <f>ROUND(P299*H299,2)</f>
        <v>0</v>
      </c>
      <c r="L299" s="131" t="s">
        <v>169</v>
      </c>
      <c r="M299" s="32"/>
      <c r="N299" s="136" t="s">
        <v>22</v>
      </c>
      <c r="O299" s="137" t="s">
        <v>48</v>
      </c>
      <c r="P299" s="138">
        <f>I299+J299</f>
        <v>0</v>
      </c>
      <c r="Q299" s="138">
        <f>ROUND(I299*H299,2)</f>
        <v>0</v>
      </c>
      <c r="R299" s="138">
        <f>ROUND(J299*H299,2)</f>
        <v>0</v>
      </c>
      <c r="T299" s="139">
        <f>S299*H299</f>
        <v>0</v>
      </c>
      <c r="U299" s="139">
        <v>1.05555224</v>
      </c>
      <c r="V299" s="139">
        <f>U299*H299</f>
        <v>0.023222149279999996</v>
      </c>
      <c r="W299" s="139">
        <v>0</v>
      </c>
      <c r="X299" s="140">
        <f>W299*H299</f>
        <v>0</v>
      </c>
      <c r="AR299" s="141" t="s">
        <v>189</v>
      </c>
      <c r="AT299" s="141" t="s">
        <v>166</v>
      </c>
      <c r="AU299" s="141" t="s">
        <v>171</v>
      </c>
      <c r="AY299" s="17" t="s">
        <v>163</v>
      </c>
      <c r="BE299" s="142">
        <f>IF(O299="základní",K299,0)</f>
        <v>0</v>
      </c>
      <c r="BF299" s="142">
        <f>IF(O299="snížená",K299,0)</f>
        <v>0</v>
      </c>
      <c r="BG299" s="142">
        <f>IF(O299="zákl. přenesená",K299,0)</f>
        <v>0</v>
      </c>
      <c r="BH299" s="142">
        <f>IF(O299="sníž. přenesená",K299,0)</f>
        <v>0</v>
      </c>
      <c r="BI299" s="142">
        <f>IF(O299="nulová",K299,0)</f>
        <v>0</v>
      </c>
      <c r="BJ299" s="17" t="s">
        <v>171</v>
      </c>
      <c r="BK299" s="142">
        <f>ROUND(P299*H299,2)</f>
        <v>0</v>
      </c>
      <c r="BL299" s="17" t="s">
        <v>189</v>
      </c>
      <c r="BM299" s="141" t="s">
        <v>929</v>
      </c>
    </row>
    <row r="300" spans="2:47" s="1" customFormat="1" ht="11.25">
      <c r="B300" s="32"/>
      <c r="D300" s="143" t="s">
        <v>173</v>
      </c>
      <c r="F300" s="144" t="s">
        <v>930</v>
      </c>
      <c r="I300" s="145"/>
      <c r="J300" s="145"/>
      <c r="M300" s="32"/>
      <c r="N300" s="146"/>
      <c r="X300" s="53"/>
      <c r="AT300" s="17" t="s">
        <v>173</v>
      </c>
      <c r="AU300" s="17" t="s">
        <v>171</v>
      </c>
    </row>
    <row r="301" spans="2:51" s="12" customFormat="1" ht="11.25">
      <c r="B301" s="150"/>
      <c r="D301" s="151" t="s">
        <v>217</v>
      </c>
      <c r="E301" s="152" t="s">
        <v>22</v>
      </c>
      <c r="F301" s="153" t="s">
        <v>931</v>
      </c>
      <c r="H301" s="152" t="s">
        <v>22</v>
      </c>
      <c r="I301" s="154"/>
      <c r="J301" s="154"/>
      <c r="M301" s="150"/>
      <c r="N301" s="155"/>
      <c r="X301" s="156"/>
      <c r="AT301" s="152" t="s">
        <v>217</v>
      </c>
      <c r="AU301" s="152" t="s">
        <v>171</v>
      </c>
      <c r="AV301" s="12" t="s">
        <v>85</v>
      </c>
      <c r="AW301" s="12" t="s">
        <v>5</v>
      </c>
      <c r="AX301" s="12" t="s">
        <v>78</v>
      </c>
      <c r="AY301" s="152" t="s">
        <v>163</v>
      </c>
    </row>
    <row r="302" spans="2:51" s="13" customFormat="1" ht="11.25">
      <c r="B302" s="157"/>
      <c r="D302" s="151" t="s">
        <v>217</v>
      </c>
      <c r="E302" s="158" t="s">
        <v>22</v>
      </c>
      <c r="F302" s="159" t="s">
        <v>932</v>
      </c>
      <c r="H302" s="160">
        <v>0.022</v>
      </c>
      <c r="I302" s="161"/>
      <c r="J302" s="161"/>
      <c r="M302" s="157"/>
      <c r="N302" s="162"/>
      <c r="X302" s="163"/>
      <c r="AT302" s="158" t="s">
        <v>217</v>
      </c>
      <c r="AU302" s="158" t="s">
        <v>171</v>
      </c>
      <c r="AV302" s="13" t="s">
        <v>171</v>
      </c>
      <c r="AW302" s="13" t="s">
        <v>5</v>
      </c>
      <c r="AX302" s="13" t="s">
        <v>78</v>
      </c>
      <c r="AY302" s="158" t="s">
        <v>163</v>
      </c>
    </row>
    <row r="303" spans="2:51" s="14" customFormat="1" ht="11.25">
      <c r="B303" s="164"/>
      <c r="D303" s="151" t="s">
        <v>217</v>
      </c>
      <c r="E303" s="165" t="s">
        <v>22</v>
      </c>
      <c r="F303" s="166" t="s">
        <v>220</v>
      </c>
      <c r="H303" s="167">
        <v>0.022</v>
      </c>
      <c r="I303" s="168"/>
      <c r="J303" s="168"/>
      <c r="M303" s="164"/>
      <c r="N303" s="169"/>
      <c r="X303" s="170"/>
      <c r="AT303" s="165" t="s">
        <v>217</v>
      </c>
      <c r="AU303" s="165" t="s">
        <v>171</v>
      </c>
      <c r="AV303" s="14" t="s">
        <v>189</v>
      </c>
      <c r="AW303" s="14" t="s">
        <v>5</v>
      </c>
      <c r="AX303" s="14" t="s">
        <v>85</v>
      </c>
      <c r="AY303" s="165" t="s">
        <v>163</v>
      </c>
    </row>
    <row r="304" spans="2:65" s="1" customFormat="1" ht="78" customHeight="1">
      <c r="B304" s="32"/>
      <c r="C304" s="129" t="s">
        <v>933</v>
      </c>
      <c r="D304" s="129" t="s">
        <v>166</v>
      </c>
      <c r="E304" s="130" t="s">
        <v>934</v>
      </c>
      <c r="F304" s="131" t="s">
        <v>935</v>
      </c>
      <c r="G304" s="132" t="s">
        <v>403</v>
      </c>
      <c r="H304" s="133">
        <v>0.194</v>
      </c>
      <c r="I304" s="134"/>
      <c r="J304" s="134"/>
      <c r="K304" s="135">
        <f>ROUND(P304*H304,2)</f>
        <v>0</v>
      </c>
      <c r="L304" s="131" t="s">
        <v>169</v>
      </c>
      <c r="M304" s="32"/>
      <c r="N304" s="136" t="s">
        <v>22</v>
      </c>
      <c r="O304" s="137" t="s">
        <v>48</v>
      </c>
      <c r="P304" s="138">
        <f>I304+J304</f>
        <v>0</v>
      </c>
      <c r="Q304" s="138">
        <f>ROUND(I304*H304,2)</f>
        <v>0</v>
      </c>
      <c r="R304" s="138">
        <f>ROUND(J304*H304,2)</f>
        <v>0</v>
      </c>
      <c r="T304" s="139">
        <f>S304*H304</f>
        <v>0</v>
      </c>
      <c r="U304" s="139">
        <v>1.06277</v>
      </c>
      <c r="V304" s="139">
        <f>U304*H304</f>
        <v>0.20617738</v>
      </c>
      <c r="W304" s="139">
        <v>0</v>
      </c>
      <c r="X304" s="140">
        <f>W304*H304</f>
        <v>0</v>
      </c>
      <c r="AR304" s="141" t="s">
        <v>189</v>
      </c>
      <c r="AT304" s="141" t="s">
        <v>166</v>
      </c>
      <c r="AU304" s="141" t="s">
        <v>171</v>
      </c>
      <c r="AY304" s="17" t="s">
        <v>163</v>
      </c>
      <c r="BE304" s="142">
        <f>IF(O304="základní",K304,0)</f>
        <v>0</v>
      </c>
      <c r="BF304" s="142">
        <f>IF(O304="snížená",K304,0)</f>
        <v>0</v>
      </c>
      <c r="BG304" s="142">
        <f>IF(O304="zákl. přenesená",K304,0)</f>
        <v>0</v>
      </c>
      <c r="BH304" s="142">
        <f>IF(O304="sníž. přenesená",K304,0)</f>
        <v>0</v>
      </c>
      <c r="BI304" s="142">
        <f>IF(O304="nulová",K304,0)</f>
        <v>0</v>
      </c>
      <c r="BJ304" s="17" t="s">
        <v>171</v>
      </c>
      <c r="BK304" s="142">
        <f>ROUND(P304*H304,2)</f>
        <v>0</v>
      </c>
      <c r="BL304" s="17" t="s">
        <v>189</v>
      </c>
      <c r="BM304" s="141" t="s">
        <v>936</v>
      </c>
    </row>
    <row r="305" spans="2:47" s="1" customFormat="1" ht="11.25">
      <c r="B305" s="32"/>
      <c r="D305" s="143" t="s">
        <v>173</v>
      </c>
      <c r="F305" s="144" t="s">
        <v>937</v>
      </c>
      <c r="I305" s="145"/>
      <c r="J305" s="145"/>
      <c r="M305" s="32"/>
      <c r="N305" s="146"/>
      <c r="X305" s="53"/>
      <c r="AT305" s="17" t="s">
        <v>173</v>
      </c>
      <c r="AU305" s="17" t="s">
        <v>171</v>
      </c>
    </row>
    <row r="306" spans="2:51" s="12" customFormat="1" ht="11.25">
      <c r="B306" s="150"/>
      <c r="D306" s="151" t="s">
        <v>217</v>
      </c>
      <c r="E306" s="152" t="s">
        <v>22</v>
      </c>
      <c r="F306" s="153" t="s">
        <v>931</v>
      </c>
      <c r="H306" s="152" t="s">
        <v>22</v>
      </c>
      <c r="I306" s="154"/>
      <c r="J306" s="154"/>
      <c r="M306" s="150"/>
      <c r="N306" s="155"/>
      <c r="X306" s="156"/>
      <c r="AT306" s="152" t="s">
        <v>217</v>
      </c>
      <c r="AU306" s="152" t="s">
        <v>171</v>
      </c>
      <c r="AV306" s="12" t="s">
        <v>85</v>
      </c>
      <c r="AW306" s="12" t="s">
        <v>5</v>
      </c>
      <c r="AX306" s="12" t="s">
        <v>78</v>
      </c>
      <c r="AY306" s="152" t="s">
        <v>163</v>
      </c>
    </row>
    <row r="307" spans="2:51" s="13" customFormat="1" ht="11.25">
      <c r="B307" s="157"/>
      <c r="D307" s="151" t="s">
        <v>217</v>
      </c>
      <c r="E307" s="158" t="s">
        <v>22</v>
      </c>
      <c r="F307" s="159" t="s">
        <v>938</v>
      </c>
      <c r="H307" s="160">
        <v>0.194</v>
      </c>
      <c r="I307" s="161"/>
      <c r="J307" s="161"/>
      <c r="M307" s="157"/>
      <c r="N307" s="162"/>
      <c r="X307" s="163"/>
      <c r="AT307" s="158" t="s">
        <v>217</v>
      </c>
      <c r="AU307" s="158" t="s">
        <v>171</v>
      </c>
      <c r="AV307" s="13" t="s">
        <v>171</v>
      </c>
      <c r="AW307" s="13" t="s">
        <v>5</v>
      </c>
      <c r="AX307" s="13" t="s">
        <v>78</v>
      </c>
      <c r="AY307" s="158" t="s">
        <v>163</v>
      </c>
    </row>
    <row r="308" spans="2:51" s="14" customFormat="1" ht="11.25">
      <c r="B308" s="164"/>
      <c r="D308" s="151" t="s">
        <v>217</v>
      </c>
      <c r="E308" s="165" t="s">
        <v>22</v>
      </c>
      <c r="F308" s="166" t="s">
        <v>220</v>
      </c>
      <c r="H308" s="167">
        <v>0.194</v>
      </c>
      <c r="I308" s="168"/>
      <c r="J308" s="168"/>
      <c r="M308" s="164"/>
      <c r="N308" s="169"/>
      <c r="X308" s="170"/>
      <c r="AT308" s="165" t="s">
        <v>217</v>
      </c>
      <c r="AU308" s="165" t="s">
        <v>171</v>
      </c>
      <c r="AV308" s="14" t="s">
        <v>189</v>
      </c>
      <c r="AW308" s="14" t="s">
        <v>5</v>
      </c>
      <c r="AX308" s="14" t="s">
        <v>85</v>
      </c>
      <c r="AY308" s="165" t="s">
        <v>163</v>
      </c>
    </row>
    <row r="309" spans="2:65" s="1" customFormat="1" ht="24.2" customHeight="1">
      <c r="B309" s="32"/>
      <c r="C309" s="129" t="s">
        <v>474</v>
      </c>
      <c r="D309" s="129" t="s">
        <v>166</v>
      </c>
      <c r="E309" s="130" t="s">
        <v>939</v>
      </c>
      <c r="F309" s="131" t="s">
        <v>940</v>
      </c>
      <c r="G309" s="132" t="s">
        <v>252</v>
      </c>
      <c r="H309" s="133">
        <v>3.162</v>
      </c>
      <c r="I309" s="134"/>
      <c r="J309" s="134"/>
      <c r="K309" s="135">
        <f>ROUND(P309*H309,2)</f>
        <v>0</v>
      </c>
      <c r="L309" s="131" t="s">
        <v>169</v>
      </c>
      <c r="M309" s="32"/>
      <c r="N309" s="136" t="s">
        <v>22</v>
      </c>
      <c r="O309" s="137" t="s">
        <v>48</v>
      </c>
      <c r="P309" s="138">
        <f>I309+J309</f>
        <v>0</v>
      </c>
      <c r="Q309" s="138">
        <f>ROUND(I309*H309,2)</f>
        <v>0</v>
      </c>
      <c r="R309" s="138">
        <f>ROUND(J309*H309,2)</f>
        <v>0</v>
      </c>
      <c r="T309" s="139">
        <f>S309*H309</f>
        <v>0</v>
      </c>
      <c r="U309" s="139">
        <v>2.501975</v>
      </c>
      <c r="V309" s="139">
        <f>U309*H309</f>
        <v>7.9112449499999995</v>
      </c>
      <c r="W309" s="139">
        <v>0</v>
      </c>
      <c r="X309" s="140">
        <f>W309*H309</f>
        <v>0</v>
      </c>
      <c r="AR309" s="141" t="s">
        <v>189</v>
      </c>
      <c r="AT309" s="141" t="s">
        <v>166</v>
      </c>
      <c r="AU309" s="141" t="s">
        <v>171</v>
      </c>
      <c r="AY309" s="17" t="s">
        <v>163</v>
      </c>
      <c r="BE309" s="142">
        <f>IF(O309="základní",K309,0)</f>
        <v>0</v>
      </c>
      <c r="BF309" s="142">
        <f>IF(O309="snížená",K309,0)</f>
        <v>0</v>
      </c>
      <c r="BG309" s="142">
        <f>IF(O309="zákl. přenesená",K309,0)</f>
        <v>0</v>
      </c>
      <c r="BH309" s="142">
        <f>IF(O309="sníž. přenesená",K309,0)</f>
        <v>0</v>
      </c>
      <c r="BI309" s="142">
        <f>IF(O309="nulová",K309,0)</f>
        <v>0</v>
      </c>
      <c r="BJ309" s="17" t="s">
        <v>171</v>
      </c>
      <c r="BK309" s="142">
        <f>ROUND(P309*H309,2)</f>
        <v>0</v>
      </c>
      <c r="BL309" s="17" t="s">
        <v>189</v>
      </c>
      <c r="BM309" s="141" t="s">
        <v>941</v>
      </c>
    </row>
    <row r="310" spans="2:47" s="1" customFormat="1" ht="11.25">
      <c r="B310" s="32"/>
      <c r="D310" s="143" t="s">
        <v>173</v>
      </c>
      <c r="F310" s="144" t="s">
        <v>942</v>
      </c>
      <c r="I310" s="145"/>
      <c r="J310" s="145"/>
      <c r="M310" s="32"/>
      <c r="N310" s="146"/>
      <c r="X310" s="53"/>
      <c r="AT310" s="17" t="s">
        <v>173</v>
      </c>
      <c r="AU310" s="17" t="s">
        <v>171</v>
      </c>
    </row>
    <row r="311" spans="2:51" s="12" customFormat="1" ht="11.25">
      <c r="B311" s="150"/>
      <c r="D311" s="151" t="s">
        <v>217</v>
      </c>
      <c r="E311" s="152" t="s">
        <v>22</v>
      </c>
      <c r="F311" s="153" t="s">
        <v>943</v>
      </c>
      <c r="H311" s="152" t="s">
        <v>22</v>
      </c>
      <c r="I311" s="154"/>
      <c r="J311" s="154"/>
      <c r="M311" s="150"/>
      <c r="N311" s="155"/>
      <c r="X311" s="156"/>
      <c r="AT311" s="152" t="s">
        <v>217</v>
      </c>
      <c r="AU311" s="152" t="s">
        <v>171</v>
      </c>
      <c r="AV311" s="12" t="s">
        <v>85</v>
      </c>
      <c r="AW311" s="12" t="s">
        <v>5</v>
      </c>
      <c r="AX311" s="12" t="s">
        <v>78</v>
      </c>
      <c r="AY311" s="152" t="s">
        <v>163</v>
      </c>
    </row>
    <row r="312" spans="2:51" s="13" customFormat="1" ht="11.25">
      <c r="B312" s="157"/>
      <c r="D312" s="151" t="s">
        <v>217</v>
      </c>
      <c r="E312" s="158" t="s">
        <v>22</v>
      </c>
      <c r="F312" s="159" t="s">
        <v>944</v>
      </c>
      <c r="H312" s="160">
        <v>0.28</v>
      </c>
      <c r="I312" s="161"/>
      <c r="J312" s="161"/>
      <c r="M312" s="157"/>
      <c r="N312" s="162"/>
      <c r="X312" s="163"/>
      <c r="AT312" s="158" t="s">
        <v>217</v>
      </c>
      <c r="AU312" s="158" t="s">
        <v>171</v>
      </c>
      <c r="AV312" s="13" t="s">
        <v>171</v>
      </c>
      <c r="AW312" s="13" t="s">
        <v>5</v>
      </c>
      <c r="AX312" s="13" t="s">
        <v>78</v>
      </c>
      <c r="AY312" s="158" t="s">
        <v>163</v>
      </c>
    </row>
    <row r="313" spans="2:51" s="12" customFormat="1" ht="11.25">
      <c r="B313" s="150"/>
      <c r="D313" s="151" t="s">
        <v>217</v>
      </c>
      <c r="E313" s="152" t="s">
        <v>22</v>
      </c>
      <c r="F313" s="153" t="s">
        <v>945</v>
      </c>
      <c r="H313" s="152" t="s">
        <v>22</v>
      </c>
      <c r="I313" s="154"/>
      <c r="J313" s="154"/>
      <c r="M313" s="150"/>
      <c r="N313" s="155"/>
      <c r="X313" s="156"/>
      <c r="AT313" s="152" t="s">
        <v>217</v>
      </c>
      <c r="AU313" s="152" t="s">
        <v>171</v>
      </c>
      <c r="AV313" s="12" t="s">
        <v>85</v>
      </c>
      <c r="AW313" s="12" t="s">
        <v>5</v>
      </c>
      <c r="AX313" s="12" t="s">
        <v>78</v>
      </c>
      <c r="AY313" s="152" t="s">
        <v>163</v>
      </c>
    </row>
    <row r="314" spans="2:51" s="13" customFormat="1" ht="11.25">
      <c r="B314" s="157"/>
      <c r="D314" s="151" t="s">
        <v>217</v>
      </c>
      <c r="E314" s="158" t="s">
        <v>22</v>
      </c>
      <c r="F314" s="159" t="s">
        <v>946</v>
      </c>
      <c r="H314" s="160">
        <v>1.176</v>
      </c>
      <c r="I314" s="161"/>
      <c r="J314" s="161"/>
      <c r="M314" s="157"/>
      <c r="N314" s="162"/>
      <c r="X314" s="163"/>
      <c r="AT314" s="158" t="s">
        <v>217</v>
      </c>
      <c r="AU314" s="158" t="s">
        <v>171</v>
      </c>
      <c r="AV314" s="13" t="s">
        <v>171</v>
      </c>
      <c r="AW314" s="13" t="s">
        <v>5</v>
      </c>
      <c r="AX314" s="13" t="s">
        <v>78</v>
      </c>
      <c r="AY314" s="158" t="s">
        <v>163</v>
      </c>
    </row>
    <row r="315" spans="2:51" s="12" customFormat="1" ht="11.25">
      <c r="B315" s="150"/>
      <c r="D315" s="151" t="s">
        <v>217</v>
      </c>
      <c r="E315" s="152" t="s">
        <v>22</v>
      </c>
      <c r="F315" s="153" t="s">
        <v>947</v>
      </c>
      <c r="H315" s="152" t="s">
        <v>22</v>
      </c>
      <c r="I315" s="154"/>
      <c r="J315" s="154"/>
      <c r="M315" s="150"/>
      <c r="N315" s="155"/>
      <c r="X315" s="156"/>
      <c r="AT315" s="152" t="s">
        <v>217</v>
      </c>
      <c r="AU315" s="152" t="s">
        <v>171</v>
      </c>
      <c r="AV315" s="12" t="s">
        <v>85</v>
      </c>
      <c r="AW315" s="12" t="s">
        <v>5</v>
      </c>
      <c r="AX315" s="12" t="s">
        <v>78</v>
      </c>
      <c r="AY315" s="152" t="s">
        <v>163</v>
      </c>
    </row>
    <row r="316" spans="2:51" s="13" customFormat="1" ht="11.25">
      <c r="B316" s="157"/>
      <c r="D316" s="151" t="s">
        <v>217</v>
      </c>
      <c r="E316" s="158" t="s">
        <v>22</v>
      </c>
      <c r="F316" s="159" t="s">
        <v>948</v>
      </c>
      <c r="H316" s="160">
        <v>0.246</v>
      </c>
      <c r="I316" s="161"/>
      <c r="J316" s="161"/>
      <c r="M316" s="157"/>
      <c r="N316" s="162"/>
      <c r="X316" s="163"/>
      <c r="AT316" s="158" t="s">
        <v>217</v>
      </c>
      <c r="AU316" s="158" t="s">
        <v>171</v>
      </c>
      <c r="AV316" s="13" t="s">
        <v>171</v>
      </c>
      <c r="AW316" s="13" t="s">
        <v>5</v>
      </c>
      <c r="AX316" s="13" t="s">
        <v>78</v>
      </c>
      <c r="AY316" s="158" t="s">
        <v>163</v>
      </c>
    </row>
    <row r="317" spans="2:51" s="12" customFormat="1" ht="11.25">
      <c r="B317" s="150"/>
      <c r="D317" s="151" t="s">
        <v>217</v>
      </c>
      <c r="E317" s="152" t="s">
        <v>22</v>
      </c>
      <c r="F317" s="153" t="s">
        <v>949</v>
      </c>
      <c r="H317" s="152" t="s">
        <v>22</v>
      </c>
      <c r="I317" s="154"/>
      <c r="J317" s="154"/>
      <c r="M317" s="150"/>
      <c r="N317" s="155"/>
      <c r="X317" s="156"/>
      <c r="AT317" s="152" t="s">
        <v>217</v>
      </c>
      <c r="AU317" s="152" t="s">
        <v>171</v>
      </c>
      <c r="AV317" s="12" t="s">
        <v>85</v>
      </c>
      <c r="AW317" s="12" t="s">
        <v>5</v>
      </c>
      <c r="AX317" s="12" t="s">
        <v>78</v>
      </c>
      <c r="AY317" s="152" t="s">
        <v>163</v>
      </c>
    </row>
    <row r="318" spans="2:51" s="13" customFormat="1" ht="11.25">
      <c r="B318" s="157"/>
      <c r="D318" s="151" t="s">
        <v>217</v>
      </c>
      <c r="E318" s="158" t="s">
        <v>22</v>
      </c>
      <c r="F318" s="159" t="s">
        <v>950</v>
      </c>
      <c r="H318" s="160">
        <v>0.376</v>
      </c>
      <c r="I318" s="161"/>
      <c r="J318" s="161"/>
      <c r="M318" s="157"/>
      <c r="N318" s="162"/>
      <c r="X318" s="163"/>
      <c r="AT318" s="158" t="s">
        <v>217</v>
      </c>
      <c r="AU318" s="158" t="s">
        <v>171</v>
      </c>
      <c r="AV318" s="13" t="s">
        <v>171</v>
      </c>
      <c r="AW318" s="13" t="s">
        <v>5</v>
      </c>
      <c r="AX318" s="13" t="s">
        <v>78</v>
      </c>
      <c r="AY318" s="158" t="s">
        <v>163</v>
      </c>
    </row>
    <row r="319" spans="2:51" s="12" customFormat="1" ht="11.25">
      <c r="B319" s="150"/>
      <c r="D319" s="151" t="s">
        <v>217</v>
      </c>
      <c r="E319" s="152" t="s">
        <v>22</v>
      </c>
      <c r="F319" s="153" t="s">
        <v>951</v>
      </c>
      <c r="H319" s="152" t="s">
        <v>22</v>
      </c>
      <c r="I319" s="154"/>
      <c r="J319" s="154"/>
      <c r="M319" s="150"/>
      <c r="N319" s="155"/>
      <c r="X319" s="156"/>
      <c r="AT319" s="152" t="s">
        <v>217</v>
      </c>
      <c r="AU319" s="152" t="s">
        <v>171</v>
      </c>
      <c r="AV319" s="12" t="s">
        <v>85</v>
      </c>
      <c r="AW319" s="12" t="s">
        <v>5</v>
      </c>
      <c r="AX319" s="12" t="s">
        <v>78</v>
      </c>
      <c r="AY319" s="152" t="s">
        <v>163</v>
      </c>
    </row>
    <row r="320" spans="2:51" s="13" customFormat="1" ht="11.25">
      <c r="B320" s="157"/>
      <c r="D320" s="151" t="s">
        <v>217</v>
      </c>
      <c r="E320" s="158" t="s">
        <v>22</v>
      </c>
      <c r="F320" s="159" t="s">
        <v>952</v>
      </c>
      <c r="H320" s="160">
        <v>0.268</v>
      </c>
      <c r="I320" s="161"/>
      <c r="J320" s="161"/>
      <c r="M320" s="157"/>
      <c r="N320" s="162"/>
      <c r="X320" s="163"/>
      <c r="AT320" s="158" t="s">
        <v>217</v>
      </c>
      <c r="AU320" s="158" t="s">
        <v>171</v>
      </c>
      <c r="AV320" s="13" t="s">
        <v>171</v>
      </c>
      <c r="AW320" s="13" t="s">
        <v>5</v>
      </c>
      <c r="AX320" s="13" t="s">
        <v>78</v>
      </c>
      <c r="AY320" s="158" t="s">
        <v>163</v>
      </c>
    </row>
    <row r="321" spans="2:51" s="12" customFormat="1" ht="11.25">
      <c r="B321" s="150"/>
      <c r="D321" s="151" t="s">
        <v>217</v>
      </c>
      <c r="E321" s="152" t="s">
        <v>22</v>
      </c>
      <c r="F321" s="153" t="s">
        <v>953</v>
      </c>
      <c r="H321" s="152" t="s">
        <v>22</v>
      </c>
      <c r="I321" s="154"/>
      <c r="J321" s="154"/>
      <c r="M321" s="150"/>
      <c r="N321" s="155"/>
      <c r="X321" s="156"/>
      <c r="AT321" s="152" t="s">
        <v>217</v>
      </c>
      <c r="AU321" s="152" t="s">
        <v>171</v>
      </c>
      <c r="AV321" s="12" t="s">
        <v>85</v>
      </c>
      <c r="AW321" s="12" t="s">
        <v>5</v>
      </c>
      <c r="AX321" s="12" t="s">
        <v>78</v>
      </c>
      <c r="AY321" s="152" t="s">
        <v>163</v>
      </c>
    </row>
    <row r="322" spans="2:51" s="13" customFormat="1" ht="11.25">
      <c r="B322" s="157"/>
      <c r="D322" s="151" t="s">
        <v>217</v>
      </c>
      <c r="E322" s="158" t="s">
        <v>22</v>
      </c>
      <c r="F322" s="159" t="s">
        <v>954</v>
      </c>
      <c r="H322" s="160">
        <v>0.217</v>
      </c>
      <c r="I322" s="161"/>
      <c r="J322" s="161"/>
      <c r="M322" s="157"/>
      <c r="N322" s="162"/>
      <c r="X322" s="163"/>
      <c r="AT322" s="158" t="s">
        <v>217</v>
      </c>
      <c r="AU322" s="158" t="s">
        <v>171</v>
      </c>
      <c r="AV322" s="13" t="s">
        <v>171</v>
      </c>
      <c r="AW322" s="13" t="s">
        <v>5</v>
      </c>
      <c r="AX322" s="13" t="s">
        <v>78</v>
      </c>
      <c r="AY322" s="158" t="s">
        <v>163</v>
      </c>
    </row>
    <row r="323" spans="2:51" s="12" customFormat="1" ht="11.25">
      <c r="B323" s="150"/>
      <c r="D323" s="151" t="s">
        <v>217</v>
      </c>
      <c r="E323" s="152" t="s">
        <v>22</v>
      </c>
      <c r="F323" s="153" t="s">
        <v>955</v>
      </c>
      <c r="H323" s="152" t="s">
        <v>22</v>
      </c>
      <c r="I323" s="154"/>
      <c r="J323" s="154"/>
      <c r="M323" s="150"/>
      <c r="N323" s="155"/>
      <c r="X323" s="156"/>
      <c r="AT323" s="152" t="s">
        <v>217</v>
      </c>
      <c r="AU323" s="152" t="s">
        <v>171</v>
      </c>
      <c r="AV323" s="12" t="s">
        <v>85</v>
      </c>
      <c r="AW323" s="12" t="s">
        <v>5</v>
      </c>
      <c r="AX323" s="12" t="s">
        <v>78</v>
      </c>
      <c r="AY323" s="152" t="s">
        <v>163</v>
      </c>
    </row>
    <row r="324" spans="2:51" s="13" customFormat="1" ht="11.25">
      <c r="B324" s="157"/>
      <c r="D324" s="151" t="s">
        <v>217</v>
      </c>
      <c r="E324" s="158" t="s">
        <v>22</v>
      </c>
      <c r="F324" s="159" t="s">
        <v>956</v>
      </c>
      <c r="H324" s="160">
        <v>0.057</v>
      </c>
      <c r="I324" s="161"/>
      <c r="J324" s="161"/>
      <c r="M324" s="157"/>
      <c r="N324" s="162"/>
      <c r="X324" s="163"/>
      <c r="AT324" s="158" t="s">
        <v>217</v>
      </c>
      <c r="AU324" s="158" t="s">
        <v>171</v>
      </c>
      <c r="AV324" s="13" t="s">
        <v>171</v>
      </c>
      <c r="AW324" s="13" t="s">
        <v>5</v>
      </c>
      <c r="AX324" s="13" t="s">
        <v>78</v>
      </c>
      <c r="AY324" s="158" t="s">
        <v>163</v>
      </c>
    </row>
    <row r="325" spans="2:51" s="12" customFormat="1" ht="11.25">
      <c r="B325" s="150"/>
      <c r="D325" s="151" t="s">
        <v>217</v>
      </c>
      <c r="E325" s="152" t="s">
        <v>22</v>
      </c>
      <c r="F325" s="153" t="s">
        <v>957</v>
      </c>
      <c r="H325" s="152" t="s">
        <v>22</v>
      </c>
      <c r="I325" s="154"/>
      <c r="J325" s="154"/>
      <c r="M325" s="150"/>
      <c r="N325" s="155"/>
      <c r="X325" s="156"/>
      <c r="AT325" s="152" t="s">
        <v>217</v>
      </c>
      <c r="AU325" s="152" t="s">
        <v>171</v>
      </c>
      <c r="AV325" s="12" t="s">
        <v>85</v>
      </c>
      <c r="AW325" s="12" t="s">
        <v>5</v>
      </c>
      <c r="AX325" s="12" t="s">
        <v>78</v>
      </c>
      <c r="AY325" s="152" t="s">
        <v>163</v>
      </c>
    </row>
    <row r="326" spans="2:51" s="13" customFormat="1" ht="11.25">
      <c r="B326" s="157"/>
      <c r="D326" s="151" t="s">
        <v>217</v>
      </c>
      <c r="E326" s="158" t="s">
        <v>22</v>
      </c>
      <c r="F326" s="159" t="s">
        <v>958</v>
      </c>
      <c r="H326" s="160">
        <v>0.38</v>
      </c>
      <c r="I326" s="161"/>
      <c r="J326" s="161"/>
      <c r="M326" s="157"/>
      <c r="N326" s="162"/>
      <c r="X326" s="163"/>
      <c r="AT326" s="158" t="s">
        <v>217</v>
      </c>
      <c r="AU326" s="158" t="s">
        <v>171</v>
      </c>
      <c r="AV326" s="13" t="s">
        <v>171</v>
      </c>
      <c r="AW326" s="13" t="s">
        <v>5</v>
      </c>
      <c r="AX326" s="13" t="s">
        <v>78</v>
      </c>
      <c r="AY326" s="158" t="s">
        <v>163</v>
      </c>
    </row>
    <row r="327" spans="2:51" s="12" customFormat="1" ht="11.25">
      <c r="B327" s="150"/>
      <c r="D327" s="151" t="s">
        <v>217</v>
      </c>
      <c r="E327" s="152" t="s">
        <v>22</v>
      </c>
      <c r="F327" s="153" t="s">
        <v>959</v>
      </c>
      <c r="H327" s="152" t="s">
        <v>22</v>
      </c>
      <c r="I327" s="154"/>
      <c r="J327" s="154"/>
      <c r="M327" s="150"/>
      <c r="N327" s="155"/>
      <c r="X327" s="156"/>
      <c r="AT327" s="152" t="s">
        <v>217</v>
      </c>
      <c r="AU327" s="152" t="s">
        <v>171</v>
      </c>
      <c r="AV327" s="12" t="s">
        <v>85</v>
      </c>
      <c r="AW327" s="12" t="s">
        <v>5</v>
      </c>
      <c r="AX327" s="12" t="s">
        <v>78</v>
      </c>
      <c r="AY327" s="152" t="s">
        <v>163</v>
      </c>
    </row>
    <row r="328" spans="2:51" s="13" customFormat="1" ht="11.25">
      <c r="B328" s="157"/>
      <c r="D328" s="151" t="s">
        <v>217</v>
      </c>
      <c r="E328" s="158" t="s">
        <v>22</v>
      </c>
      <c r="F328" s="159" t="s">
        <v>960</v>
      </c>
      <c r="H328" s="160">
        <v>0.162</v>
      </c>
      <c r="I328" s="161"/>
      <c r="J328" s="161"/>
      <c r="M328" s="157"/>
      <c r="N328" s="162"/>
      <c r="X328" s="163"/>
      <c r="AT328" s="158" t="s">
        <v>217</v>
      </c>
      <c r="AU328" s="158" t="s">
        <v>171</v>
      </c>
      <c r="AV328" s="13" t="s">
        <v>171</v>
      </c>
      <c r="AW328" s="13" t="s">
        <v>5</v>
      </c>
      <c r="AX328" s="13" t="s">
        <v>78</v>
      </c>
      <c r="AY328" s="158" t="s">
        <v>163</v>
      </c>
    </row>
    <row r="329" spans="2:51" s="14" customFormat="1" ht="11.25">
      <c r="B329" s="164"/>
      <c r="D329" s="151" t="s">
        <v>217</v>
      </c>
      <c r="E329" s="165" t="s">
        <v>22</v>
      </c>
      <c r="F329" s="166" t="s">
        <v>220</v>
      </c>
      <c r="H329" s="167">
        <v>3.162</v>
      </c>
      <c r="I329" s="168"/>
      <c r="J329" s="168"/>
      <c r="M329" s="164"/>
      <c r="N329" s="169"/>
      <c r="X329" s="170"/>
      <c r="AT329" s="165" t="s">
        <v>217</v>
      </c>
      <c r="AU329" s="165" t="s">
        <v>171</v>
      </c>
      <c r="AV329" s="14" t="s">
        <v>189</v>
      </c>
      <c r="AW329" s="14" t="s">
        <v>5</v>
      </c>
      <c r="AX329" s="14" t="s">
        <v>85</v>
      </c>
      <c r="AY329" s="165" t="s">
        <v>163</v>
      </c>
    </row>
    <row r="330" spans="2:65" s="1" customFormat="1" ht="24.2" customHeight="1">
      <c r="B330" s="32"/>
      <c r="C330" s="129" t="s">
        <v>484</v>
      </c>
      <c r="D330" s="129" t="s">
        <v>166</v>
      </c>
      <c r="E330" s="130" t="s">
        <v>961</v>
      </c>
      <c r="F330" s="131" t="s">
        <v>962</v>
      </c>
      <c r="G330" s="132" t="s">
        <v>214</v>
      </c>
      <c r="H330" s="133">
        <v>22.668</v>
      </c>
      <c r="I330" s="134"/>
      <c r="J330" s="134"/>
      <c r="K330" s="135">
        <f>ROUND(P330*H330,2)</f>
        <v>0</v>
      </c>
      <c r="L330" s="131" t="s">
        <v>169</v>
      </c>
      <c r="M330" s="32"/>
      <c r="N330" s="136" t="s">
        <v>22</v>
      </c>
      <c r="O330" s="137" t="s">
        <v>48</v>
      </c>
      <c r="P330" s="138">
        <f>I330+J330</f>
        <v>0</v>
      </c>
      <c r="Q330" s="138">
        <f>ROUND(I330*H330,2)</f>
        <v>0</v>
      </c>
      <c r="R330" s="138">
        <f>ROUND(J330*H330,2)</f>
        <v>0</v>
      </c>
      <c r="T330" s="139">
        <f>S330*H330</f>
        <v>0</v>
      </c>
      <c r="U330" s="139">
        <v>0.0084225</v>
      </c>
      <c r="V330" s="139">
        <f>U330*H330</f>
        <v>0.19092122999999997</v>
      </c>
      <c r="W330" s="139">
        <v>0</v>
      </c>
      <c r="X330" s="140">
        <f>W330*H330</f>
        <v>0</v>
      </c>
      <c r="AR330" s="141" t="s">
        <v>189</v>
      </c>
      <c r="AT330" s="141" t="s">
        <v>166</v>
      </c>
      <c r="AU330" s="141" t="s">
        <v>171</v>
      </c>
      <c r="AY330" s="17" t="s">
        <v>163</v>
      </c>
      <c r="BE330" s="142">
        <f>IF(O330="základní",K330,0)</f>
        <v>0</v>
      </c>
      <c r="BF330" s="142">
        <f>IF(O330="snížená",K330,0)</f>
        <v>0</v>
      </c>
      <c r="BG330" s="142">
        <f>IF(O330="zákl. přenesená",K330,0)</f>
        <v>0</v>
      </c>
      <c r="BH330" s="142">
        <f>IF(O330="sníž. přenesená",K330,0)</f>
        <v>0</v>
      </c>
      <c r="BI330" s="142">
        <f>IF(O330="nulová",K330,0)</f>
        <v>0</v>
      </c>
      <c r="BJ330" s="17" t="s">
        <v>171</v>
      </c>
      <c r="BK330" s="142">
        <f>ROUND(P330*H330,2)</f>
        <v>0</v>
      </c>
      <c r="BL330" s="17" t="s">
        <v>189</v>
      </c>
      <c r="BM330" s="141" t="s">
        <v>963</v>
      </c>
    </row>
    <row r="331" spans="2:47" s="1" customFormat="1" ht="11.25">
      <c r="B331" s="32"/>
      <c r="D331" s="143" t="s">
        <v>173</v>
      </c>
      <c r="F331" s="144" t="s">
        <v>964</v>
      </c>
      <c r="I331" s="145"/>
      <c r="J331" s="145"/>
      <c r="M331" s="32"/>
      <c r="N331" s="146"/>
      <c r="X331" s="53"/>
      <c r="AT331" s="17" t="s">
        <v>173</v>
      </c>
      <c r="AU331" s="17" t="s">
        <v>171</v>
      </c>
    </row>
    <row r="332" spans="2:51" s="13" customFormat="1" ht="11.25">
      <c r="B332" s="157"/>
      <c r="D332" s="151" t="s">
        <v>217</v>
      </c>
      <c r="E332" s="158" t="s">
        <v>22</v>
      </c>
      <c r="F332" s="159" t="s">
        <v>965</v>
      </c>
      <c r="H332" s="160">
        <v>2.036</v>
      </c>
      <c r="I332" s="161"/>
      <c r="J332" s="161"/>
      <c r="M332" s="157"/>
      <c r="N332" s="162"/>
      <c r="X332" s="163"/>
      <c r="AT332" s="158" t="s">
        <v>217</v>
      </c>
      <c r="AU332" s="158" t="s">
        <v>171</v>
      </c>
      <c r="AV332" s="13" t="s">
        <v>171</v>
      </c>
      <c r="AW332" s="13" t="s">
        <v>5</v>
      </c>
      <c r="AX332" s="13" t="s">
        <v>78</v>
      </c>
      <c r="AY332" s="158" t="s">
        <v>163</v>
      </c>
    </row>
    <row r="333" spans="2:51" s="13" customFormat="1" ht="11.25">
      <c r="B333" s="157"/>
      <c r="D333" s="151" t="s">
        <v>217</v>
      </c>
      <c r="E333" s="158" t="s">
        <v>22</v>
      </c>
      <c r="F333" s="159" t="s">
        <v>966</v>
      </c>
      <c r="H333" s="160">
        <v>8.642</v>
      </c>
      <c r="I333" s="161"/>
      <c r="J333" s="161"/>
      <c r="M333" s="157"/>
      <c r="N333" s="162"/>
      <c r="X333" s="163"/>
      <c r="AT333" s="158" t="s">
        <v>217</v>
      </c>
      <c r="AU333" s="158" t="s">
        <v>171</v>
      </c>
      <c r="AV333" s="13" t="s">
        <v>171</v>
      </c>
      <c r="AW333" s="13" t="s">
        <v>5</v>
      </c>
      <c r="AX333" s="13" t="s">
        <v>78</v>
      </c>
      <c r="AY333" s="158" t="s">
        <v>163</v>
      </c>
    </row>
    <row r="334" spans="2:51" s="13" customFormat="1" ht="11.25">
      <c r="B334" s="157"/>
      <c r="D334" s="151" t="s">
        <v>217</v>
      </c>
      <c r="E334" s="158" t="s">
        <v>22</v>
      </c>
      <c r="F334" s="159" t="s">
        <v>967</v>
      </c>
      <c r="H334" s="160">
        <v>4.509</v>
      </c>
      <c r="I334" s="161"/>
      <c r="J334" s="161"/>
      <c r="M334" s="157"/>
      <c r="N334" s="162"/>
      <c r="X334" s="163"/>
      <c r="AT334" s="158" t="s">
        <v>217</v>
      </c>
      <c r="AU334" s="158" t="s">
        <v>171</v>
      </c>
      <c r="AV334" s="13" t="s">
        <v>171</v>
      </c>
      <c r="AW334" s="13" t="s">
        <v>5</v>
      </c>
      <c r="AX334" s="13" t="s">
        <v>78</v>
      </c>
      <c r="AY334" s="158" t="s">
        <v>163</v>
      </c>
    </row>
    <row r="335" spans="2:51" s="13" customFormat="1" ht="11.25">
      <c r="B335" s="157"/>
      <c r="D335" s="151" t="s">
        <v>217</v>
      </c>
      <c r="E335" s="158" t="s">
        <v>22</v>
      </c>
      <c r="F335" s="159" t="s">
        <v>968</v>
      </c>
      <c r="H335" s="160">
        <v>4.08</v>
      </c>
      <c r="I335" s="161"/>
      <c r="J335" s="161"/>
      <c r="M335" s="157"/>
      <c r="N335" s="162"/>
      <c r="X335" s="163"/>
      <c r="AT335" s="158" t="s">
        <v>217</v>
      </c>
      <c r="AU335" s="158" t="s">
        <v>171</v>
      </c>
      <c r="AV335" s="13" t="s">
        <v>171</v>
      </c>
      <c r="AW335" s="13" t="s">
        <v>5</v>
      </c>
      <c r="AX335" s="13" t="s">
        <v>78</v>
      </c>
      <c r="AY335" s="158" t="s">
        <v>163</v>
      </c>
    </row>
    <row r="336" spans="2:51" s="13" customFormat="1" ht="11.25">
      <c r="B336" s="157"/>
      <c r="D336" s="151" t="s">
        <v>217</v>
      </c>
      <c r="E336" s="158" t="s">
        <v>22</v>
      </c>
      <c r="F336" s="159" t="s">
        <v>969</v>
      </c>
      <c r="H336" s="160">
        <v>0.046</v>
      </c>
      <c r="I336" s="161"/>
      <c r="J336" s="161"/>
      <c r="M336" s="157"/>
      <c r="N336" s="162"/>
      <c r="X336" s="163"/>
      <c r="AT336" s="158" t="s">
        <v>217</v>
      </c>
      <c r="AU336" s="158" t="s">
        <v>171</v>
      </c>
      <c r="AV336" s="13" t="s">
        <v>171</v>
      </c>
      <c r="AW336" s="13" t="s">
        <v>5</v>
      </c>
      <c r="AX336" s="13" t="s">
        <v>78</v>
      </c>
      <c r="AY336" s="158" t="s">
        <v>163</v>
      </c>
    </row>
    <row r="337" spans="2:51" s="13" customFormat="1" ht="11.25">
      <c r="B337" s="157"/>
      <c r="D337" s="151" t="s">
        <v>217</v>
      </c>
      <c r="E337" s="158" t="s">
        <v>22</v>
      </c>
      <c r="F337" s="159" t="s">
        <v>970</v>
      </c>
      <c r="H337" s="160">
        <v>2.444</v>
      </c>
      <c r="I337" s="161"/>
      <c r="J337" s="161"/>
      <c r="M337" s="157"/>
      <c r="N337" s="162"/>
      <c r="X337" s="163"/>
      <c r="AT337" s="158" t="s">
        <v>217</v>
      </c>
      <c r="AU337" s="158" t="s">
        <v>171</v>
      </c>
      <c r="AV337" s="13" t="s">
        <v>171</v>
      </c>
      <c r="AW337" s="13" t="s">
        <v>5</v>
      </c>
      <c r="AX337" s="13" t="s">
        <v>78</v>
      </c>
      <c r="AY337" s="158" t="s">
        <v>163</v>
      </c>
    </row>
    <row r="338" spans="2:51" s="12" customFormat="1" ht="11.25">
      <c r="B338" s="150"/>
      <c r="D338" s="151" t="s">
        <v>217</v>
      </c>
      <c r="E338" s="152" t="s">
        <v>22</v>
      </c>
      <c r="F338" s="153" t="s">
        <v>971</v>
      </c>
      <c r="H338" s="152" t="s">
        <v>22</v>
      </c>
      <c r="I338" s="154"/>
      <c r="J338" s="154"/>
      <c r="M338" s="150"/>
      <c r="N338" s="155"/>
      <c r="X338" s="156"/>
      <c r="AT338" s="152" t="s">
        <v>217</v>
      </c>
      <c r="AU338" s="152" t="s">
        <v>171</v>
      </c>
      <c r="AV338" s="12" t="s">
        <v>85</v>
      </c>
      <c r="AW338" s="12" t="s">
        <v>5</v>
      </c>
      <c r="AX338" s="12" t="s">
        <v>78</v>
      </c>
      <c r="AY338" s="152" t="s">
        <v>163</v>
      </c>
    </row>
    <row r="339" spans="2:51" s="13" customFormat="1" ht="11.25">
      <c r="B339" s="157"/>
      <c r="D339" s="151" t="s">
        <v>217</v>
      </c>
      <c r="E339" s="158" t="s">
        <v>22</v>
      </c>
      <c r="F339" s="159" t="s">
        <v>972</v>
      </c>
      <c r="H339" s="160">
        <v>0.911</v>
      </c>
      <c r="I339" s="161"/>
      <c r="J339" s="161"/>
      <c r="M339" s="157"/>
      <c r="N339" s="162"/>
      <c r="X339" s="163"/>
      <c r="AT339" s="158" t="s">
        <v>217</v>
      </c>
      <c r="AU339" s="158" t="s">
        <v>171</v>
      </c>
      <c r="AV339" s="13" t="s">
        <v>171</v>
      </c>
      <c r="AW339" s="13" t="s">
        <v>5</v>
      </c>
      <c r="AX339" s="13" t="s">
        <v>78</v>
      </c>
      <c r="AY339" s="158" t="s">
        <v>163</v>
      </c>
    </row>
    <row r="340" spans="2:51" s="14" customFormat="1" ht="11.25">
      <c r="B340" s="164"/>
      <c r="D340" s="151" t="s">
        <v>217</v>
      </c>
      <c r="E340" s="165" t="s">
        <v>22</v>
      </c>
      <c r="F340" s="166" t="s">
        <v>220</v>
      </c>
      <c r="H340" s="167">
        <v>22.668</v>
      </c>
      <c r="I340" s="168"/>
      <c r="J340" s="168"/>
      <c r="M340" s="164"/>
      <c r="N340" s="169"/>
      <c r="X340" s="170"/>
      <c r="AT340" s="165" t="s">
        <v>217</v>
      </c>
      <c r="AU340" s="165" t="s">
        <v>171</v>
      </c>
      <c r="AV340" s="14" t="s">
        <v>189</v>
      </c>
      <c r="AW340" s="14" t="s">
        <v>5</v>
      </c>
      <c r="AX340" s="14" t="s">
        <v>85</v>
      </c>
      <c r="AY340" s="165" t="s">
        <v>163</v>
      </c>
    </row>
    <row r="341" spans="2:65" s="1" customFormat="1" ht="24.2" customHeight="1">
      <c r="B341" s="32"/>
      <c r="C341" s="129" t="s">
        <v>494</v>
      </c>
      <c r="D341" s="129" t="s">
        <v>166</v>
      </c>
      <c r="E341" s="130" t="s">
        <v>973</v>
      </c>
      <c r="F341" s="131" t="s">
        <v>974</v>
      </c>
      <c r="G341" s="132" t="s">
        <v>214</v>
      </c>
      <c r="H341" s="133">
        <v>22.668</v>
      </c>
      <c r="I341" s="134"/>
      <c r="J341" s="134"/>
      <c r="K341" s="135">
        <f>ROUND(P341*H341,2)</f>
        <v>0</v>
      </c>
      <c r="L341" s="131" t="s">
        <v>169</v>
      </c>
      <c r="M341" s="32"/>
      <c r="N341" s="136" t="s">
        <v>22</v>
      </c>
      <c r="O341" s="137" t="s">
        <v>48</v>
      </c>
      <c r="P341" s="138">
        <f>I341+J341</f>
        <v>0</v>
      </c>
      <c r="Q341" s="138">
        <f>ROUND(I341*H341,2)</f>
        <v>0</v>
      </c>
      <c r="R341" s="138">
        <f>ROUND(J341*H341,2)</f>
        <v>0</v>
      </c>
      <c r="T341" s="139">
        <f>S341*H341</f>
        <v>0</v>
      </c>
      <c r="U341" s="139">
        <v>0</v>
      </c>
      <c r="V341" s="139">
        <f>U341*H341</f>
        <v>0</v>
      </c>
      <c r="W341" s="139">
        <v>0</v>
      </c>
      <c r="X341" s="140">
        <f>W341*H341</f>
        <v>0</v>
      </c>
      <c r="AR341" s="141" t="s">
        <v>189</v>
      </c>
      <c r="AT341" s="141" t="s">
        <v>166</v>
      </c>
      <c r="AU341" s="141" t="s">
        <v>171</v>
      </c>
      <c r="AY341" s="17" t="s">
        <v>163</v>
      </c>
      <c r="BE341" s="142">
        <f>IF(O341="základní",K341,0)</f>
        <v>0</v>
      </c>
      <c r="BF341" s="142">
        <f>IF(O341="snížená",K341,0)</f>
        <v>0</v>
      </c>
      <c r="BG341" s="142">
        <f>IF(O341="zákl. přenesená",K341,0)</f>
        <v>0</v>
      </c>
      <c r="BH341" s="142">
        <f>IF(O341="sníž. přenesená",K341,0)</f>
        <v>0</v>
      </c>
      <c r="BI341" s="142">
        <f>IF(O341="nulová",K341,0)</f>
        <v>0</v>
      </c>
      <c r="BJ341" s="17" t="s">
        <v>171</v>
      </c>
      <c r="BK341" s="142">
        <f>ROUND(P341*H341,2)</f>
        <v>0</v>
      </c>
      <c r="BL341" s="17" t="s">
        <v>189</v>
      </c>
      <c r="BM341" s="141" t="s">
        <v>975</v>
      </c>
    </row>
    <row r="342" spans="2:47" s="1" customFormat="1" ht="11.25">
      <c r="B342" s="32"/>
      <c r="D342" s="143" t="s">
        <v>173</v>
      </c>
      <c r="F342" s="144" t="s">
        <v>976</v>
      </c>
      <c r="I342" s="145"/>
      <c r="J342" s="145"/>
      <c r="M342" s="32"/>
      <c r="N342" s="146"/>
      <c r="X342" s="53"/>
      <c r="AT342" s="17" t="s">
        <v>173</v>
      </c>
      <c r="AU342" s="17" t="s">
        <v>171</v>
      </c>
    </row>
    <row r="343" spans="2:51" s="13" customFormat="1" ht="11.25">
      <c r="B343" s="157"/>
      <c r="D343" s="151" t="s">
        <v>217</v>
      </c>
      <c r="E343" s="158" t="s">
        <v>22</v>
      </c>
      <c r="F343" s="159" t="s">
        <v>977</v>
      </c>
      <c r="H343" s="160">
        <v>22.668</v>
      </c>
      <c r="I343" s="161"/>
      <c r="J343" s="161"/>
      <c r="M343" s="157"/>
      <c r="N343" s="162"/>
      <c r="X343" s="163"/>
      <c r="AT343" s="158" t="s">
        <v>217</v>
      </c>
      <c r="AU343" s="158" t="s">
        <v>171</v>
      </c>
      <c r="AV343" s="13" t="s">
        <v>171</v>
      </c>
      <c r="AW343" s="13" t="s">
        <v>5</v>
      </c>
      <c r="AX343" s="13" t="s">
        <v>78</v>
      </c>
      <c r="AY343" s="158" t="s">
        <v>163</v>
      </c>
    </row>
    <row r="344" spans="2:51" s="14" customFormat="1" ht="11.25">
      <c r="B344" s="164"/>
      <c r="D344" s="151" t="s">
        <v>217</v>
      </c>
      <c r="E344" s="165" t="s">
        <v>22</v>
      </c>
      <c r="F344" s="166" t="s">
        <v>220</v>
      </c>
      <c r="H344" s="167">
        <v>22.668</v>
      </c>
      <c r="I344" s="168"/>
      <c r="J344" s="168"/>
      <c r="M344" s="164"/>
      <c r="N344" s="169"/>
      <c r="X344" s="170"/>
      <c r="AT344" s="165" t="s">
        <v>217</v>
      </c>
      <c r="AU344" s="165" t="s">
        <v>171</v>
      </c>
      <c r="AV344" s="14" t="s">
        <v>189</v>
      </c>
      <c r="AW344" s="14" t="s">
        <v>5</v>
      </c>
      <c r="AX344" s="14" t="s">
        <v>85</v>
      </c>
      <c r="AY344" s="165" t="s">
        <v>163</v>
      </c>
    </row>
    <row r="345" spans="2:65" s="1" customFormat="1" ht="24.2" customHeight="1">
      <c r="B345" s="32"/>
      <c r="C345" s="129" t="s">
        <v>501</v>
      </c>
      <c r="D345" s="129" t="s">
        <v>166</v>
      </c>
      <c r="E345" s="130" t="s">
        <v>978</v>
      </c>
      <c r="F345" s="131" t="s">
        <v>979</v>
      </c>
      <c r="G345" s="132" t="s">
        <v>403</v>
      </c>
      <c r="H345" s="133">
        <v>0.194</v>
      </c>
      <c r="I345" s="134"/>
      <c r="J345" s="134"/>
      <c r="K345" s="135">
        <f>ROUND(P345*H345,2)</f>
        <v>0</v>
      </c>
      <c r="L345" s="131" t="s">
        <v>169</v>
      </c>
      <c r="M345" s="32"/>
      <c r="N345" s="136" t="s">
        <v>22</v>
      </c>
      <c r="O345" s="137" t="s">
        <v>48</v>
      </c>
      <c r="P345" s="138">
        <f>I345+J345</f>
        <v>0</v>
      </c>
      <c r="Q345" s="138">
        <f>ROUND(I345*H345,2)</f>
        <v>0</v>
      </c>
      <c r="R345" s="138">
        <f>ROUND(J345*H345,2)</f>
        <v>0</v>
      </c>
      <c r="T345" s="139">
        <f>S345*H345</f>
        <v>0</v>
      </c>
      <c r="U345" s="139">
        <v>1.05290568</v>
      </c>
      <c r="V345" s="139">
        <f>U345*H345</f>
        <v>0.20426370192</v>
      </c>
      <c r="W345" s="139">
        <v>0</v>
      </c>
      <c r="X345" s="140">
        <f>W345*H345</f>
        <v>0</v>
      </c>
      <c r="AR345" s="141" t="s">
        <v>189</v>
      </c>
      <c r="AT345" s="141" t="s">
        <v>166</v>
      </c>
      <c r="AU345" s="141" t="s">
        <v>171</v>
      </c>
      <c r="AY345" s="17" t="s">
        <v>163</v>
      </c>
      <c r="BE345" s="142">
        <f>IF(O345="základní",K345,0)</f>
        <v>0</v>
      </c>
      <c r="BF345" s="142">
        <f>IF(O345="snížená",K345,0)</f>
        <v>0</v>
      </c>
      <c r="BG345" s="142">
        <f>IF(O345="zákl. přenesená",K345,0)</f>
        <v>0</v>
      </c>
      <c r="BH345" s="142">
        <f>IF(O345="sníž. přenesená",K345,0)</f>
        <v>0</v>
      </c>
      <c r="BI345" s="142">
        <f>IF(O345="nulová",K345,0)</f>
        <v>0</v>
      </c>
      <c r="BJ345" s="17" t="s">
        <v>171</v>
      </c>
      <c r="BK345" s="142">
        <f>ROUND(P345*H345,2)</f>
        <v>0</v>
      </c>
      <c r="BL345" s="17" t="s">
        <v>189</v>
      </c>
      <c r="BM345" s="141" t="s">
        <v>980</v>
      </c>
    </row>
    <row r="346" spans="2:47" s="1" customFormat="1" ht="11.25">
      <c r="B346" s="32"/>
      <c r="D346" s="143" t="s">
        <v>173</v>
      </c>
      <c r="F346" s="144" t="s">
        <v>981</v>
      </c>
      <c r="I346" s="145"/>
      <c r="J346" s="145"/>
      <c r="M346" s="32"/>
      <c r="N346" s="146"/>
      <c r="X346" s="53"/>
      <c r="AT346" s="17" t="s">
        <v>173</v>
      </c>
      <c r="AU346" s="17" t="s">
        <v>171</v>
      </c>
    </row>
    <row r="347" spans="2:51" s="12" customFormat="1" ht="11.25">
      <c r="B347" s="150"/>
      <c r="D347" s="151" t="s">
        <v>217</v>
      </c>
      <c r="E347" s="152" t="s">
        <v>22</v>
      </c>
      <c r="F347" s="153" t="s">
        <v>982</v>
      </c>
      <c r="H347" s="152" t="s">
        <v>22</v>
      </c>
      <c r="I347" s="154"/>
      <c r="J347" s="154"/>
      <c r="M347" s="150"/>
      <c r="N347" s="155"/>
      <c r="X347" s="156"/>
      <c r="AT347" s="152" t="s">
        <v>217</v>
      </c>
      <c r="AU347" s="152" t="s">
        <v>171</v>
      </c>
      <c r="AV347" s="12" t="s">
        <v>85</v>
      </c>
      <c r="AW347" s="12" t="s">
        <v>5</v>
      </c>
      <c r="AX347" s="12" t="s">
        <v>78</v>
      </c>
      <c r="AY347" s="152" t="s">
        <v>163</v>
      </c>
    </row>
    <row r="348" spans="2:51" s="13" customFormat="1" ht="11.25">
      <c r="B348" s="157"/>
      <c r="D348" s="151" t="s">
        <v>217</v>
      </c>
      <c r="E348" s="158" t="s">
        <v>22</v>
      </c>
      <c r="F348" s="159" t="s">
        <v>983</v>
      </c>
      <c r="H348" s="160">
        <v>0.033</v>
      </c>
      <c r="I348" s="161"/>
      <c r="J348" s="161"/>
      <c r="M348" s="157"/>
      <c r="N348" s="162"/>
      <c r="X348" s="163"/>
      <c r="AT348" s="158" t="s">
        <v>217</v>
      </c>
      <c r="AU348" s="158" t="s">
        <v>171</v>
      </c>
      <c r="AV348" s="13" t="s">
        <v>171</v>
      </c>
      <c r="AW348" s="13" t="s">
        <v>5</v>
      </c>
      <c r="AX348" s="13" t="s">
        <v>78</v>
      </c>
      <c r="AY348" s="158" t="s">
        <v>163</v>
      </c>
    </row>
    <row r="349" spans="2:51" s="12" customFormat="1" ht="11.25">
      <c r="B349" s="150"/>
      <c r="D349" s="151" t="s">
        <v>217</v>
      </c>
      <c r="E349" s="152" t="s">
        <v>22</v>
      </c>
      <c r="F349" s="153" t="s">
        <v>984</v>
      </c>
      <c r="H349" s="152" t="s">
        <v>22</v>
      </c>
      <c r="I349" s="154"/>
      <c r="J349" s="154"/>
      <c r="M349" s="150"/>
      <c r="N349" s="155"/>
      <c r="X349" s="156"/>
      <c r="AT349" s="152" t="s">
        <v>217</v>
      </c>
      <c r="AU349" s="152" t="s">
        <v>171</v>
      </c>
      <c r="AV349" s="12" t="s">
        <v>85</v>
      </c>
      <c r="AW349" s="12" t="s">
        <v>5</v>
      </c>
      <c r="AX349" s="12" t="s">
        <v>78</v>
      </c>
      <c r="AY349" s="152" t="s">
        <v>163</v>
      </c>
    </row>
    <row r="350" spans="2:51" s="13" customFormat="1" ht="11.25">
      <c r="B350" s="157"/>
      <c r="D350" s="151" t="s">
        <v>217</v>
      </c>
      <c r="E350" s="158" t="s">
        <v>22</v>
      </c>
      <c r="F350" s="159" t="s">
        <v>985</v>
      </c>
      <c r="H350" s="160">
        <v>0.011</v>
      </c>
      <c r="I350" s="161"/>
      <c r="J350" s="161"/>
      <c r="M350" s="157"/>
      <c r="N350" s="162"/>
      <c r="X350" s="163"/>
      <c r="AT350" s="158" t="s">
        <v>217</v>
      </c>
      <c r="AU350" s="158" t="s">
        <v>171</v>
      </c>
      <c r="AV350" s="13" t="s">
        <v>171</v>
      </c>
      <c r="AW350" s="13" t="s">
        <v>5</v>
      </c>
      <c r="AX350" s="13" t="s">
        <v>78</v>
      </c>
      <c r="AY350" s="158" t="s">
        <v>163</v>
      </c>
    </row>
    <row r="351" spans="2:51" s="12" customFormat="1" ht="11.25">
      <c r="B351" s="150"/>
      <c r="D351" s="151" t="s">
        <v>217</v>
      </c>
      <c r="E351" s="152" t="s">
        <v>22</v>
      </c>
      <c r="F351" s="153" t="s">
        <v>986</v>
      </c>
      <c r="H351" s="152" t="s">
        <v>22</v>
      </c>
      <c r="I351" s="154"/>
      <c r="J351" s="154"/>
      <c r="M351" s="150"/>
      <c r="N351" s="155"/>
      <c r="X351" s="156"/>
      <c r="AT351" s="152" t="s">
        <v>217</v>
      </c>
      <c r="AU351" s="152" t="s">
        <v>171</v>
      </c>
      <c r="AV351" s="12" t="s">
        <v>85</v>
      </c>
      <c r="AW351" s="12" t="s">
        <v>5</v>
      </c>
      <c r="AX351" s="12" t="s">
        <v>78</v>
      </c>
      <c r="AY351" s="152" t="s">
        <v>163</v>
      </c>
    </row>
    <row r="352" spans="2:51" s="13" customFormat="1" ht="11.25">
      <c r="B352" s="157"/>
      <c r="D352" s="151" t="s">
        <v>217</v>
      </c>
      <c r="E352" s="158" t="s">
        <v>22</v>
      </c>
      <c r="F352" s="159" t="s">
        <v>987</v>
      </c>
      <c r="H352" s="160">
        <v>0.013</v>
      </c>
      <c r="I352" s="161"/>
      <c r="J352" s="161"/>
      <c r="M352" s="157"/>
      <c r="N352" s="162"/>
      <c r="X352" s="163"/>
      <c r="AT352" s="158" t="s">
        <v>217</v>
      </c>
      <c r="AU352" s="158" t="s">
        <v>171</v>
      </c>
      <c r="AV352" s="13" t="s">
        <v>171</v>
      </c>
      <c r="AW352" s="13" t="s">
        <v>5</v>
      </c>
      <c r="AX352" s="13" t="s">
        <v>78</v>
      </c>
      <c r="AY352" s="158" t="s">
        <v>163</v>
      </c>
    </row>
    <row r="353" spans="2:51" s="12" customFormat="1" ht="11.25">
      <c r="B353" s="150"/>
      <c r="D353" s="151" t="s">
        <v>217</v>
      </c>
      <c r="E353" s="152" t="s">
        <v>22</v>
      </c>
      <c r="F353" s="153" t="s">
        <v>988</v>
      </c>
      <c r="H353" s="152" t="s">
        <v>22</v>
      </c>
      <c r="I353" s="154"/>
      <c r="J353" s="154"/>
      <c r="M353" s="150"/>
      <c r="N353" s="155"/>
      <c r="X353" s="156"/>
      <c r="AT353" s="152" t="s">
        <v>217</v>
      </c>
      <c r="AU353" s="152" t="s">
        <v>171</v>
      </c>
      <c r="AV353" s="12" t="s">
        <v>85</v>
      </c>
      <c r="AW353" s="12" t="s">
        <v>5</v>
      </c>
      <c r="AX353" s="12" t="s">
        <v>78</v>
      </c>
      <c r="AY353" s="152" t="s">
        <v>163</v>
      </c>
    </row>
    <row r="354" spans="2:51" s="13" customFormat="1" ht="11.25">
      <c r="B354" s="157"/>
      <c r="D354" s="151" t="s">
        <v>217</v>
      </c>
      <c r="E354" s="158" t="s">
        <v>22</v>
      </c>
      <c r="F354" s="159" t="s">
        <v>989</v>
      </c>
      <c r="H354" s="160">
        <v>0.051</v>
      </c>
      <c r="I354" s="161"/>
      <c r="J354" s="161"/>
      <c r="M354" s="157"/>
      <c r="N354" s="162"/>
      <c r="X354" s="163"/>
      <c r="AT354" s="158" t="s">
        <v>217</v>
      </c>
      <c r="AU354" s="158" t="s">
        <v>171</v>
      </c>
      <c r="AV354" s="13" t="s">
        <v>171</v>
      </c>
      <c r="AW354" s="13" t="s">
        <v>5</v>
      </c>
      <c r="AX354" s="13" t="s">
        <v>78</v>
      </c>
      <c r="AY354" s="158" t="s">
        <v>163</v>
      </c>
    </row>
    <row r="355" spans="2:51" s="12" customFormat="1" ht="11.25">
      <c r="B355" s="150"/>
      <c r="D355" s="151" t="s">
        <v>217</v>
      </c>
      <c r="E355" s="152" t="s">
        <v>22</v>
      </c>
      <c r="F355" s="153" t="s">
        <v>990</v>
      </c>
      <c r="H355" s="152" t="s">
        <v>22</v>
      </c>
      <c r="I355" s="154"/>
      <c r="J355" s="154"/>
      <c r="M355" s="150"/>
      <c r="N355" s="155"/>
      <c r="X355" s="156"/>
      <c r="AT355" s="152" t="s">
        <v>217</v>
      </c>
      <c r="AU355" s="152" t="s">
        <v>171</v>
      </c>
      <c r="AV355" s="12" t="s">
        <v>85</v>
      </c>
      <c r="AW355" s="12" t="s">
        <v>5</v>
      </c>
      <c r="AX355" s="12" t="s">
        <v>78</v>
      </c>
      <c r="AY355" s="152" t="s">
        <v>163</v>
      </c>
    </row>
    <row r="356" spans="2:51" s="13" customFormat="1" ht="11.25">
      <c r="B356" s="157"/>
      <c r="D356" s="151" t="s">
        <v>217</v>
      </c>
      <c r="E356" s="158" t="s">
        <v>22</v>
      </c>
      <c r="F356" s="159" t="s">
        <v>991</v>
      </c>
      <c r="H356" s="160">
        <v>0.013</v>
      </c>
      <c r="I356" s="161"/>
      <c r="J356" s="161"/>
      <c r="M356" s="157"/>
      <c r="N356" s="162"/>
      <c r="X356" s="163"/>
      <c r="AT356" s="158" t="s">
        <v>217</v>
      </c>
      <c r="AU356" s="158" t="s">
        <v>171</v>
      </c>
      <c r="AV356" s="13" t="s">
        <v>171</v>
      </c>
      <c r="AW356" s="13" t="s">
        <v>5</v>
      </c>
      <c r="AX356" s="13" t="s">
        <v>78</v>
      </c>
      <c r="AY356" s="158" t="s">
        <v>163</v>
      </c>
    </row>
    <row r="357" spans="2:51" s="12" customFormat="1" ht="11.25">
      <c r="B357" s="150"/>
      <c r="D357" s="151" t="s">
        <v>217</v>
      </c>
      <c r="E357" s="152" t="s">
        <v>22</v>
      </c>
      <c r="F357" s="153" t="s">
        <v>992</v>
      </c>
      <c r="H357" s="152" t="s">
        <v>22</v>
      </c>
      <c r="I357" s="154"/>
      <c r="J357" s="154"/>
      <c r="M357" s="150"/>
      <c r="N357" s="155"/>
      <c r="X357" s="156"/>
      <c r="AT357" s="152" t="s">
        <v>217</v>
      </c>
      <c r="AU357" s="152" t="s">
        <v>171</v>
      </c>
      <c r="AV357" s="12" t="s">
        <v>85</v>
      </c>
      <c r="AW357" s="12" t="s">
        <v>5</v>
      </c>
      <c r="AX357" s="12" t="s">
        <v>78</v>
      </c>
      <c r="AY357" s="152" t="s">
        <v>163</v>
      </c>
    </row>
    <row r="358" spans="2:51" s="13" customFormat="1" ht="11.25">
      <c r="B358" s="157"/>
      <c r="D358" s="151" t="s">
        <v>217</v>
      </c>
      <c r="E358" s="158" t="s">
        <v>22</v>
      </c>
      <c r="F358" s="159" t="s">
        <v>993</v>
      </c>
      <c r="H358" s="160">
        <v>0.073</v>
      </c>
      <c r="I358" s="161"/>
      <c r="J358" s="161"/>
      <c r="M358" s="157"/>
      <c r="N358" s="162"/>
      <c r="X358" s="163"/>
      <c r="AT358" s="158" t="s">
        <v>217</v>
      </c>
      <c r="AU358" s="158" t="s">
        <v>171</v>
      </c>
      <c r="AV358" s="13" t="s">
        <v>171</v>
      </c>
      <c r="AW358" s="13" t="s">
        <v>5</v>
      </c>
      <c r="AX358" s="13" t="s">
        <v>78</v>
      </c>
      <c r="AY358" s="158" t="s">
        <v>163</v>
      </c>
    </row>
    <row r="359" spans="2:51" s="14" customFormat="1" ht="11.25">
      <c r="B359" s="164"/>
      <c r="D359" s="151" t="s">
        <v>217</v>
      </c>
      <c r="E359" s="165" t="s">
        <v>22</v>
      </c>
      <c r="F359" s="166" t="s">
        <v>220</v>
      </c>
      <c r="H359" s="167">
        <v>0.194</v>
      </c>
      <c r="I359" s="168"/>
      <c r="J359" s="168"/>
      <c r="M359" s="164"/>
      <c r="N359" s="169"/>
      <c r="X359" s="170"/>
      <c r="AT359" s="165" t="s">
        <v>217</v>
      </c>
      <c r="AU359" s="165" t="s">
        <v>171</v>
      </c>
      <c r="AV359" s="14" t="s">
        <v>189</v>
      </c>
      <c r="AW359" s="14" t="s">
        <v>5</v>
      </c>
      <c r="AX359" s="14" t="s">
        <v>85</v>
      </c>
      <c r="AY359" s="165" t="s">
        <v>163</v>
      </c>
    </row>
    <row r="360" spans="2:65" s="1" customFormat="1" ht="37.9" customHeight="1">
      <c r="B360" s="32"/>
      <c r="C360" s="129" t="s">
        <v>510</v>
      </c>
      <c r="D360" s="129" t="s">
        <v>166</v>
      </c>
      <c r="E360" s="130" t="s">
        <v>994</v>
      </c>
      <c r="F360" s="131" t="s">
        <v>995</v>
      </c>
      <c r="G360" s="132" t="s">
        <v>252</v>
      </c>
      <c r="H360" s="133">
        <v>1.125</v>
      </c>
      <c r="I360" s="134"/>
      <c r="J360" s="134"/>
      <c r="K360" s="135">
        <f>ROUND(P360*H360,2)</f>
        <v>0</v>
      </c>
      <c r="L360" s="131" t="s">
        <v>169</v>
      </c>
      <c r="M360" s="32"/>
      <c r="N360" s="136" t="s">
        <v>22</v>
      </c>
      <c r="O360" s="137" t="s">
        <v>48</v>
      </c>
      <c r="P360" s="138">
        <f>I360+J360</f>
        <v>0</v>
      </c>
      <c r="Q360" s="138">
        <f>ROUND(I360*H360,2)</f>
        <v>0</v>
      </c>
      <c r="R360" s="138">
        <f>ROUND(J360*H360,2)</f>
        <v>0</v>
      </c>
      <c r="T360" s="139">
        <f>S360*H360</f>
        <v>0</v>
      </c>
      <c r="U360" s="139">
        <v>2.50194574</v>
      </c>
      <c r="V360" s="139">
        <f>U360*H360</f>
        <v>2.8146889575</v>
      </c>
      <c r="W360" s="139">
        <v>0</v>
      </c>
      <c r="X360" s="140">
        <f>W360*H360</f>
        <v>0</v>
      </c>
      <c r="AR360" s="141" t="s">
        <v>189</v>
      </c>
      <c r="AT360" s="141" t="s">
        <v>166</v>
      </c>
      <c r="AU360" s="141" t="s">
        <v>171</v>
      </c>
      <c r="AY360" s="17" t="s">
        <v>163</v>
      </c>
      <c r="BE360" s="142">
        <f>IF(O360="základní",K360,0)</f>
        <v>0</v>
      </c>
      <c r="BF360" s="142">
        <f>IF(O360="snížená",K360,0)</f>
        <v>0</v>
      </c>
      <c r="BG360" s="142">
        <f>IF(O360="zákl. přenesená",K360,0)</f>
        <v>0</v>
      </c>
      <c r="BH360" s="142">
        <f>IF(O360="sníž. přenesená",K360,0)</f>
        <v>0</v>
      </c>
      <c r="BI360" s="142">
        <f>IF(O360="nulová",K360,0)</f>
        <v>0</v>
      </c>
      <c r="BJ360" s="17" t="s">
        <v>171</v>
      </c>
      <c r="BK360" s="142">
        <f>ROUND(P360*H360,2)</f>
        <v>0</v>
      </c>
      <c r="BL360" s="17" t="s">
        <v>189</v>
      </c>
      <c r="BM360" s="141" t="s">
        <v>996</v>
      </c>
    </row>
    <row r="361" spans="2:47" s="1" customFormat="1" ht="11.25">
      <c r="B361" s="32"/>
      <c r="D361" s="143" t="s">
        <v>173</v>
      </c>
      <c r="F361" s="144" t="s">
        <v>997</v>
      </c>
      <c r="I361" s="145"/>
      <c r="J361" s="145"/>
      <c r="M361" s="32"/>
      <c r="N361" s="146"/>
      <c r="X361" s="53"/>
      <c r="AT361" s="17" t="s">
        <v>173</v>
      </c>
      <c r="AU361" s="17" t="s">
        <v>171</v>
      </c>
    </row>
    <row r="362" spans="2:51" s="12" customFormat="1" ht="11.25">
      <c r="B362" s="150"/>
      <c r="D362" s="151" t="s">
        <v>217</v>
      </c>
      <c r="E362" s="152" t="s">
        <v>22</v>
      </c>
      <c r="F362" s="153" t="s">
        <v>998</v>
      </c>
      <c r="H362" s="152" t="s">
        <v>22</v>
      </c>
      <c r="I362" s="154"/>
      <c r="J362" s="154"/>
      <c r="M362" s="150"/>
      <c r="N362" s="155"/>
      <c r="X362" s="156"/>
      <c r="AT362" s="152" t="s">
        <v>217</v>
      </c>
      <c r="AU362" s="152" t="s">
        <v>171</v>
      </c>
      <c r="AV362" s="12" t="s">
        <v>85</v>
      </c>
      <c r="AW362" s="12" t="s">
        <v>5</v>
      </c>
      <c r="AX362" s="12" t="s">
        <v>78</v>
      </c>
      <c r="AY362" s="152" t="s">
        <v>163</v>
      </c>
    </row>
    <row r="363" spans="2:51" s="13" customFormat="1" ht="11.25">
      <c r="B363" s="157"/>
      <c r="D363" s="151" t="s">
        <v>217</v>
      </c>
      <c r="E363" s="158" t="s">
        <v>22</v>
      </c>
      <c r="F363" s="159" t="s">
        <v>999</v>
      </c>
      <c r="H363" s="160">
        <v>1.125</v>
      </c>
      <c r="I363" s="161"/>
      <c r="J363" s="161"/>
      <c r="M363" s="157"/>
      <c r="N363" s="162"/>
      <c r="X363" s="163"/>
      <c r="AT363" s="158" t="s">
        <v>217</v>
      </c>
      <c r="AU363" s="158" t="s">
        <v>171</v>
      </c>
      <c r="AV363" s="13" t="s">
        <v>171</v>
      </c>
      <c r="AW363" s="13" t="s">
        <v>5</v>
      </c>
      <c r="AX363" s="13" t="s">
        <v>78</v>
      </c>
      <c r="AY363" s="158" t="s">
        <v>163</v>
      </c>
    </row>
    <row r="364" spans="2:51" s="14" customFormat="1" ht="11.25">
      <c r="B364" s="164"/>
      <c r="D364" s="151" t="s">
        <v>217</v>
      </c>
      <c r="E364" s="165" t="s">
        <v>22</v>
      </c>
      <c r="F364" s="166" t="s">
        <v>220</v>
      </c>
      <c r="H364" s="167">
        <v>1.125</v>
      </c>
      <c r="I364" s="168"/>
      <c r="J364" s="168"/>
      <c r="M364" s="164"/>
      <c r="N364" s="169"/>
      <c r="X364" s="170"/>
      <c r="AT364" s="165" t="s">
        <v>217</v>
      </c>
      <c r="AU364" s="165" t="s">
        <v>171</v>
      </c>
      <c r="AV364" s="14" t="s">
        <v>189</v>
      </c>
      <c r="AW364" s="14" t="s">
        <v>5</v>
      </c>
      <c r="AX364" s="14" t="s">
        <v>85</v>
      </c>
      <c r="AY364" s="165" t="s">
        <v>163</v>
      </c>
    </row>
    <row r="365" spans="2:65" s="1" customFormat="1" ht="37.9" customHeight="1">
      <c r="B365" s="32"/>
      <c r="C365" s="129" t="s">
        <v>517</v>
      </c>
      <c r="D365" s="129" t="s">
        <v>166</v>
      </c>
      <c r="E365" s="130" t="s">
        <v>1000</v>
      </c>
      <c r="F365" s="131" t="s">
        <v>1001</v>
      </c>
      <c r="G365" s="132" t="s">
        <v>403</v>
      </c>
      <c r="H365" s="133">
        <v>0.048</v>
      </c>
      <c r="I365" s="134"/>
      <c r="J365" s="134"/>
      <c r="K365" s="135">
        <f>ROUND(P365*H365,2)</f>
        <v>0</v>
      </c>
      <c r="L365" s="131" t="s">
        <v>169</v>
      </c>
      <c r="M365" s="32"/>
      <c r="N365" s="136" t="s">
        <v>22</v>
      </c>
      <c r="O365" s="137" t="s">
        <v>48</v>
      </c>
      <c r="P365" s="138">
        <f>I365+J365</f>
        <v>0</v>
      </c>
      <c r="Q365" s="138">
        <f>ROUND(I365*H365,2)</f>
        <v>0</v>
      </c>
      <c r="R365" s="138">
        <f>ROUND(J365*H365,2)</f>
        <v>0</v>
      </c>
      <c r="T365" s="139">
        <f>S365*H365</f>
        <v>0</v>
      </c>
      <c r="U365" s="139">
        <v>1.0492724</v>
      </c>
      <c r="V365" s="139">
        <f>U365*H365</f>
        <v>0.0503650752</v>
      </c>
      <c r="W365" s="139">
        <v>0</v>
      </c>
      <c r="X365" s="140">
        <f>W365*H365</f>
        <v>0</v>
      </c>
      <c r="AR365" s="141" t="s">
        <v>189</v>
      </c>
      <c r="AT365" s="141" t="s">
        <v>166</v>
      </c>
      <c r="AU365" s="141" t="s">
        <v>171</v>
      </c>
      <c r="AY365" s="17" t="s">
        <v>163</v>
      </c>
      <c r="BE365" s="142">
        <f>IF(O365="základní",K365,0)</f>
        <v>0</v>
      </c>
      <c r="BF365" s="142">
        <f>IF(O365="snížená",K365,0)</f>
        <v>0</v>
      </c>
      <c r="BG365" s="142">
        <f>IF(O365="zákl. přenesená",K365,0)</f>
        <v>0</v>
      </c>
      <c r="BH365" s="142">
        <f>IF(O365="sníž. přenesená",K365,0)</f>
        <v>0</v>
      </c>
      <c r="BI365" s="142">
        <f>IF(O365="nulová",K365,0)</f>
        <v>0</v>
      </c>
      <c r="BJ365" s="17" t="s">
        <v>171</v>
      </c>
      <c r="BK365" s="142">
        <f>ROUND(P365*H365,2)</f>
        <v>0</v>
      </c>
      <c r="BL365" s="17" t="s">
        <v>189</v>
      </c>
      <c r="BM365" s="141" t="s">
        <v>1002</v>
      </c>
    </row>
    <row r="366" spans="2:47" s="1" customFormat="1" ht="11.25">
      <c r="B366" s="32"/>
      <c r="D366" s="143" t="s">
        <v>173</v>
      </c>
      <c r="F366" s="144" t="s">
        <v>1003</v>
      </c>
      <c r="I366" s="145"/>
      <c r="J366" s="145"/>
      <c r="M366" s="32"/>
      <c r="N366" s="146"/>
      <c r="X366" s="53"/>
      <c r="AT366" s="17" t="s">
        <v>173</v>
      </c>
      <c r="AU366" s="17" t="s">
        <v>171</v>
      </c>
    </row>
    <row r="367" spans="2:51" s="13" customFormat="1" ht="11.25">
      <c r="B367" s="157"/>
      <c r="D367" s="151" t="s">
        <v>217</v>
      </c>
      <c r="E367" s="158" t="s">
        <v>22</v>
      </c>
      <c r="F367" s="159" t="s">
        <v>1004</v>
      </c>
      <c r="H367" s="160">
        <v>0.048</v>
      </c>
      <c r="I367" s="161"/>
      <c r="J367" s="161"/>
      <c r="M367" s="157"/>
      <c r="N367" s="162"/>
      <c r="X367" s="163"/>
      <c r="AT367" s="158" t="s">
        <v>217</v>
      </c>
      <c r="AU367" s="158" t="s">
        <v>171</v>
      </c>
      <c r="AV367" s="13" t="s">
        <v>171</v>
      </c>
      <c r="AW367" s="13" t="s">
        <v>5</v>
      </c>
      <c r="AX367" s="13" t="s">
        <v>78</v>
      </c>
      <c r="AY367" s="158" t="s">
        <v>163</v>
      </c>
    </row>
    <row r="368" spans="2:51" s="14" customFormat="1" ht="11.25">
      <c r="B368" s="164"/>
      <c r="D368" s="151" t="s">
        <v>217</v>
      </c>
      <c r="E368" s="165" t="s">
        <v>22</v>
      </c>
      <c r="F368" s="166" t="s">
        <v>220</v>
      </c>
      <c r="H368" s="167">
        <v>0.048</v>
      </c>
      <c r="I368" s="168"/>
      <c r="J368" s="168"/>
      <c r="M368" s="164"/>
      <c r="N368" s="169"/>
      <c r="X368" s="170"/>
      <c r="AT368" s="165" t="s">
        <v>217</v>
      </c>
      <c r="AU368" s="165" t="s">
        <v>171</v>
      </c>
      <c r="AV368" s="14" t="s">
        <v>189</v>
      </c>
      <c r="AW368" s="14" t="s">
        <v>5</v>
      </c>
      <c r="AX368" s="14" t="s">
        <v>85</v>
      </c>
      <c r="AY368" s="165" t="s">
        <v>163</v>
      </c>
    </row>
    <row r="369" spans="2:65" s="1" customFormat="1" ht="37.9" customHeight="1">
      <c r="B369" s="32"/>
      <c r="C369" s="129" t="s">
        <v>1005</v>
      </c>
      <c r="D369" s="129" t="s">
        <v>166</v>
      </c>
      <c r="E369" s="130" t="s">
        <v>1006</v>
      </c>
      <c r="F369" s="131" t="s">
        <v>1007</v>
      </c>
      <c r="G369" s="132" t="s">
        <v>403</v>
      </c>
      <c r="H369" s="133">
        <v>0.054</v>
      </c>
      <c r="I369" s="134"/>
      <c r="J369" s="134"/>
      <c r="K369" s="135">
        <f>ROUND(P369*H369,2)</f>
        <v>0</v>
      </c>
      <c r="L369" s="131" t="s">
        <v>169</v>
      </c>
      <c r="M369" s="32"/>
      <c r="N369" s="136" t="s">
        <v>22</v>
      </c>
      <c r="O369" s="137" t="s">
        <v>48</v>
      </c>
      <c r="P369" s="138">
        <f>I369+J369</f>
        <v>0</v>
      </c>
      <c r="Q369" s="138">
        <f>ROUND(I369*H369,2)</f>
        <v>0</v>
      </c>
      <c r="R369" s="138">
        <f>ROUND(J369*H369,2)</f>
        <v>0</v>
      </c>
      <c r="T369" s="139">
        <f>S369*H369</f>
        <v>0</v>
      </c>
      <c r="U369" s="139">
        <v>1.06277</v>
      </c>
      <c r="V369" s="139">
        <f>U369*H369</f>
        <v>0.057389579999999996</v>
      </c>
      <c r="W369" s="139">
        <v>0</v>
      </c>
      <c r="X369" s="140">
        <f>W369*H369</f>
        <v>0</v>
      </c>
      <c r="AR369" s="141" t="s">
        <v>189</v>
      </c>
      <c r="AT369" s="141" t="s">
        <v>166</v>
      </c>
      <c r="AU369" s="141" t="s">
        <v>171</v>
      </c>
      <c r="AY369" s="17" t="s">
        <v>163</v>
      </c>
      <c r="BE369" s="142">
        <f>IF(O369="základní",K369,0)</f>
        <v>0</v>
      </c>
      <c r="BF369" s="142">
        <f>IF(O369="snížená",K369,0)</f>
        <v>0</v>
      </c>
      <c r="BG369" s="142">
        <f>IF(O369="zákl. přenesená",K369,0)</f>
        <v>0</v>
      </c>
      <c r="BH369" s="142">
        <f>IF(O369="sníž. přenesená",K369,0)</f>
        <v>0</v>
      </c>
      <c r="BI369" s="142">
        <f>IF(O369="nulová",K369,0)</f>
        <v>0</v>
      </c>
      <c r="BJ369" s="17" t="s">
        <v>171</v>
      </c>
      <c r="BK369" s="142">
        <f>ROUND(P369*H369,2)</f>
        <v>0</v>
      </c>
      <c r="BL369" s="17" t="s">
        <v>189</v>
      </c>
      <c r="BM369" s="141" t="s">
        <v>1008</v>
      </c>
    </row>
    <row r="370" spans="2:47" s="1" customFormat="1" ht="11.25">
      <c r="B370" s="32"/>
      <c r="D370" s="143" t="s">
        <v>173</v>
      </c>
      <c r="F370" s="144" t="s">
        <v>1009</v>
      </c>
      <c r="I370" s="145"/>
      <c r="J370" s="145"/>
      <c r="M370" s="32"/>
      <c r="N370" s="146"/>
      <c r="X370" s="53"/>
      <c r="AT370" s="17" t="s">
        <v>173</v>
      </c>
      <c r="AU370" s="17" t="s">
        <v>171</v>
      </c>
    </row>
    <row r="371" spans="2:51" s="12" customFormat="1" ht="11.25">
      <c r="B371" s="150"/>
      <c r="D371" s="151" t="s">
        <v>217</v>
      </c>
      <c r="E371" s="152" t="s">
        <v>22</v>
      </c>
      <c r="F371" s="153" t="s">
        <v>998</v>
      </c>
      <c r="H371" s="152" t="s">
        <v>22</v>
      </c>
      <c r="I371" s="154"/>
      <c r="J371" s="154"/>
      <c r="M371" s="150"/>
      <c r="N371" s="155"/>
      <c r="X371" s="156"/>
      <c r="AT371" s="152" t="s">
        <v>217</v>
      </c>
      <c r="AU371" s="152" t="s">
        <v>171</v>
      </c>
      <c r="AV371" s="12" t="s">
        <v>85</v>
      </c>
      <c r="AW371" s="12" t="s">
        <v>5</v>
      </c>
      <c r="AX371" s="12" t="s">
        <v>78</v>
      </c>
      <c r="AY371" s="152" t="s">
        <v>163</v>
      </c>
    </row>
    <row r="372" spans="2:51" s="13" customFormat="1" ht="11.25">
      <c r="B372" s="157"/>
      <c r="D372" s="151" t="s">
        <v>217</v>
      </c>
      <c r="E372" s="158" t="s">
        <v>22</v>
      </c>
      <c r="F372" s="159" t="s">
        <v>1010</v>
      </c>
      <c r="H372" s="160">
        <v>0.054</v>
      </c>
      <c r="I372" s="161"/>
      <c r="J372" s="161"/>
      <c r="M372" s="157"/>
      <c r="N372" s="162"/>
      <c r="X372" s="163"/>
      <c r="AT372" s="158" t="s">
        <v>217</v>
      </c>
      <c r="AU372" s="158" t="s">
        <v>171</v>
      </c>
      <c r="AV372" s="13" t="s">
        <v>171</v>
      </c>
      <c r="AW372" s="13" t="s">
        <v>5</v>
      </c>
      <c r="AX372" s="13" t="s">
        <v>78</v>
      </c>
      <c r="AY372" s="158" t="s">
        <v>163</v>
      </c>
    </row>
    <row r="373" spans="2:51" s="14" customFormat="1" ht="11.25">
      <c r="B373" s="164"/>
      <c r="D373" s="151" t="s">
        <v>217</v>
      </c>
      <c r="E373" s="165" t="s">
        <v>22</v>
      </c>
      <c r="F373" s="166" t="s">
        <v>220</v>
      </c>
      <c r="H373" s="167">
        <v>0.054</v>
      </c>
      <c r="I373" s="168"/>
      <c r="J373" s="168"/>
      <c r="M373" s="164"/>
      <c r="N373" s="169"/>
      <c r="X373" s="170"/>
      <c r="AT373" s="165" t="s">
        <v>217</v>
      </c>
      <c r="AU373" s="165" t="s">
        <v>171</v>
      </c>
      <c r="AV373" s="14" t="s">
        <v>189</v>
      </c>
      <c r="AW373" s="14" t="s">
        <v>5</v>
      </c>
      <c r="AX373" s="14" t="s">
        <v>85</v>
      </c>
      <c r="AY373" s="165" t="s">
        <v>163</v>
      </c>
    </row>
    <row r="374" spans="2:65" s="1" customFormat="1" ht="37.9" customHeight="1">
      <c r="B374" s="32"/>
      <c r="C374" s="129" t="s">
        <v>525</v>
      </c>
      <c r="D374" s="129" t="s">
        <v>166</v>
      </c>
      <c r="E374" s="130" t="s">
        <v>1011</v>
      </c>
      <c r="F374" s="131" t="s">
        <v>1012</v>
      </c>
      <c r="G374" s="132" t="s">
        <v>214</v>
      </c>
      <c r="H374" s="133">
        <v>5.354</v>
      </c>
      <c r="I374" s="134"/>
      <c r="J374" s="134"/>
      <c r="K374" s="135">
        <f>ROUND(P374*H374,2)</f>
        <v>0</v>
      </c>
      <c r="L374" s="131" t="s">
        <v>169</v>
      </c>
      <c r="M374" s="32"/>
      <c r="N374" s="136" t="s">
        <v>22</v>
      </c>
      <c r="O374" s="137" t="s">
        <v>48</v>
      </c>
      <c r="P374" s="138">
        <f>I374+J374</f>
        <v>0</v>
      </c>
      <c r="Q374" s="138">
        <f>ROUND(I374*H374,2)</f>
        <v>0</v>
      </c>
      <c r="R374" s="138">
        <f>ROUND(J374*H374,2)</f>
        <v>0</v>
      </c>
      <c r="T374" s="139">
        <f>S374*H374</f>
        <v>0</v>
      </c>
      <c r="U374" s="139">
        <v>0.012958216</v>
      </c>
      <c r="V374" s="139">
        <f>U374*H374</f>
        <v>0.069378288464</v>
      </c>
      <c r="W374" s="139">
        <v>0</v>
      </c>
      <c r="X374" s="140">
        <f>W374*H374</f>
        <v>0</v>
      </c>
      <c r="AR374" s="141" t="s">
        <v>189</v>
      </c>
      <c r="AT374" s="141" t="s">
        <v>166</v>
      </c>
      <c r="AU374" s="141" t="s">
        <v>171</v>
      </c>
      <c r="AY374" s="17" t="s">
        <v>163</v>
      </c>
      <c r="BE374" s="142">
        <f>IF(O374="základní",K374,0)</f>
        <v>0</v>
      </c>
      <c r="BF374" s="142">
        <f>IF(O374="snížená",K374,0)</f>
        <v>0</v>
      </c>
      <c r="BG374" s="142">
        <f>IF(O374="zákl. přenesená",K374,0)</f>
        <v>0</v>
      </c>
      <c r="BH374" s="142">
        <f>IF(O374="sníž. přenesená",K374,0)</f>
        <v>0</v>
      </c>
      <c r="BI374" s="142">
        <f>IF(O374="nulová",K374,0)</f>
        <v>0</v>
      </c>
      <c r="BJ374" s="17" t="s">
        <v>171</v>
      </c>
      <c r="BK374" s="142">
        <f>ROUND(P374*H374,2)</f>
        <v>0</v>
      </c>
      <c r="BL374" s="17" t="s">
        <v>189</v>
      </c>
      <c r="BM374" s="141" t="s">
        <v>1013</v>
      </c>
    </row>
    <row r="375" spans="2:47" s="1" customFormat="1" ht="11.25">
      <c r="B375" s="32"/>
      <c r="D375" s="143" t="s">
        <v>173</v>
      </c>
      <c r="F375" s="144" t="s">
        <v>1014</v>
      </c>
      <c r="I375" s="145"/>
      <c r="J375" s="145"/>
      <c r="M375" s="32"/>
      <c r="N375" s="146"/>
      <c r="X375" s="53"/>
      <c r="AT375" s="17" t="s">
        <v>173</v>
      </c>
      <c r="AU375" s="17" t="s">
        <v>171</v>
      </c>
    </row>
    <row r="376" spans="2:51" s="13" customFormat="1" ht="11.25">
      <c r="B376" s="157"/>
      <c r="D376" s="151" t="s">
        <v>217</v>
      </c>
      <c r="E376" s="158" t="s">
        <v>22</v>
      </c>
      <c r="F376" s="159" t="s">
        <v>1015</v>
      </c>
      <c r="H376" s="160">
        <v>4.192</v>
      </c>
      <c r="I376" s="161"/>
      <c r="J376" s="161"/>
      <c r="M376" s="157"/>
      <c r="N376" s="162"/>
      <c r="X376" s="163"/>
      <c r="AT376" s="158" t="s">
        <v>217</v>
      </c>
      <c r="AU376" s="158" t="s">
        <v>171</v>
      </c>
      <c r="AV376" s="13" t="s">
        <v>171</v>
      </c>
      <c r="AW376" s="13" t="s">
        <v>5</v>
      </c>
      <c r="AX376" s="13" t="s">
        <v>78</v>
      </c>
      <c r="AY376" s="158" t="s">
        <v>163</v>
      </c>
    </row>
    <row r="377" spans="2:51" s="13" customFormat="1" ht="11.25">
      <c r="B377" s="157"/>
      <c r="D377" s="151" t="s">
        <v>217</v>
      </c>
      <c r="E377" s="158" t="s">
        <v>22</v>
      </c>
      <c r="F377" s="159" t="s">
        <v>1016</v>
      </c>
      <c r="H377" s="160">
        <v>1.162</v>
      </c>
      <c r="I377" s="161"/>
      <c r="J377" s="161"/>
      <c r="M377" s="157"/>
      <c r="N377" s="162"/>
      <c r="X377" s="163"/>
      <c r="AT377" s="158" t="s">
        <v>217</v>
      </c>
      <c r="AU377" s="158" t="s">
        <v>171</v>
      </c>
      <c r="AV377" s="13" t="s">
        <v>171</v>
      </c>
      <c r="AW377" s="13" t="s">
        <v>5</v>
      </c>
      <c r="AX377" s="13" t="s">
        <v>78</v>
      </c>
      <c r="AY377" s="158" t="s">
        <v>163</v>
      </c>
    </row>
    <row r="378" spans="2:51" s="14" customFormat="1" ht="11.25">
      <c r="B378" s="164"/>
      <c r="D378" s="151" t="s">
        <v>217</v>
      </c>
      <c r="E378" s="165" t="s">
        <v>22</v>
      </c>
      <c r="F378" s="166" t="s">
        <v>220</v>
      </c>
      <c r="H378" s="167">
        <v>5.354</v>
      </c>
      <c r="I378" s="168"/>
      <c r="J378" s="168"/>
      <c r="M378" s="164"/>
      <c r="N378" s="169"/>
      <c r="X378" s="170"/>
      <c r="AT378" s="165" t="s">
        <v>217</v>
      </c>
      <c r="AU378" s="165" t="s">
        <v>171</v>
      </c>
      <c r="AV378" s="14" t="s">
        <v>189</v>
      </c>
      <c r="AW378" s="14" t="s">
        <v>5</v>
      </c>
      <c r="AX378" s="14" t="s">
        <v>85</v>
      </c>
      <c r="AY378" s="165" t="s">
        <v>163</v>
      </c>
    </row>
    <row r="379" spans="2:65" s="1" customFormat="1" ht="37.9" customHeight="1">
      <c r="B379" s="32"/>
      <c r="C379" s="129" t="s">
        <v>534</v>
      </c>
      <c r="D379" s="129" t="s">
        <v>166</v>
      </c>
      <c r="E379" s="130" t="s">
        <v>1017</v>
      </c>
      <c r="F379" s="131" t="s">
        <v>1018</v>
      </c>
      <c r="G379" s="132" t="s">
        <v>214</v>
      </c>
      <c r="H379" s="133">
        <v>1.162</v>
      </c>
      <c r="I379" s="134"/>
      <c r="J379" s="134"/>
      <c r="K379" s="135">
        <f>ROUND(P379*H379,2)</f>
        <v>0</v>
      </c>
      <c r="L379" s="131" t="s">
        <v>169</v>
      </c>
      <c r="M379" s="32"/>
      <c r="N379" s="136" t="s">
        <v>22</v>
      </c>
      <c r="O379" s="137" t="s">
        <v>48</v>
      </c>
      <c r="P379" s="138">
        <f>I379+J379</f>
        <v>0</v>
      </c>
      <c r="Q379" s="138">
        <f>ROUND(I379*H379,2)</f>
        <v>0</v>
      </c>
      <c r="R379" s="138">
        <f>ROUND(J379*H379,2)</f>
        <v>0</v>
      </c>
      <c r="T379" s="139">
        <f>S379*H379</f>
        <v>0</v>
      </c>
      <c r="U379" s="139">
        <v>0</v>
      </c>
      <c r="V379" s="139">
        <f>U379*H379</f>
        <v>0</v>
      </c>
      <c r="W379" s="139">
        <v>0</v>
      </c>
      <c r="X379" s="140">
        <f>W379*H379</f>
        <v>0</v>
      </c>
      <c r="AR379" s="141" t="s">
        <v>189</v>
      </c>
      <c r="AT379" s="141" t="s">
        <v>166</v>
      </c>
      <c r="AU379" s="141" t="s">
        <v>171</v>
      </c>
      <c r="AY379" s="17" t="s">
        <v>163</v>
      </c>
      <c r="BE379" s="142">
        <f>IF(O379="základní",K379,0)</f>
        <v>0</v>
      </c>
      <c r="BF379" s="142">
        <f>IF(O379="snížená",K379,0)</f>
        <v>0</v>
      </c>
      <c r="BG379" s="142">
        <f>IF(O379="zákl. přenesená",K379,0)</f>
        <v>0</v>
      </c>
      <c r="BH379" s="142">
        <f>IF(O379="sníž. přenesená",K379,0)</f>
        <v>0</v>
      </c>
      <c r="BI379" s="142">
        <f>IF(O379="nulová",K379,0)</f>
        <v>0</v>
      </c>
      <c r="BJ379" s="17" t="s">
        <v>171</v>
      </c>
      <c r="BK379" s="142">
        <f>ROUND(P379*H379,2)</f>
        <v>0</v>
      </c>
      <c r="BL379" s="17" t="s">
        <v>189</v>
      </c>
      <c r="BM379" s="141" t="s">
        <v>1019</v>
      </c>
    </row>
    <row r="380" spans="2:47" s="1" customFormat="1" ht="11.25">
      <c r="B380" s="32"/>
      <c r="D380" s="143" t="s">
        <v>173</v>
      </c>
      <c r="F380" s="144" t="s">
        <v>1020</v>
      </c>
      <c r="I380" s="145"/>
      <c r="J380" s="145"/>
      <c r="M380" s="32"/>
      <c r="N380" s="146"/>
      <c r="X380" s="53"/>
      <c r="AT380" s="17" t="s">
        <v>173</v>
      </c>
      <c r="AU380" s="17" t="s">
        <v>171</v>
      </c>
    </row>
    <row r="381" spans="2:51" s="12" customFormat="1" ht="11.25">
      <c r="B381" s="150"/>
      <c r="D381" s="151" t="s">
        <v>217</v>
      </c>
      <c r="E381" s="152" t="s">
        <v>22</v>
      </c>
      <c r="F381" s="153" t="s">
        <v>1021</v>
      </c>
      <c r="H381" s="152" t="s">
        <v>22</v>
      </c>
      <c r="I381" s="154"/>
      <c r="J381" s="154"/>
      <c r="M381" s="150"/>
      <c r="N381" s="155"/>
      <c r="X381" s="156"/>
      <c r="AT381" s="152" t="s">
        <v>217</v>
      </c>
      <c r="AU381" s="152" t="s">
        <v>171</v>
      </c>
      <c r="AV381" s="12" t="s">
        <v>85</v>
      </c>
      <c r="AW381" s="12" t="s">
        <v>5</v>
      </c>
      <c r="AX381" s="12" t="s">
        <v>78</v>
      </c>
      <c r="AY381" s="152" t="s">
        <v>163</v>
      </c>
    </row>
    <row r="382" spans="2:51" s="13" customFormat="1" ht="11.25">
      <c r="B382" s="157"/>
      <c r="D382" s="151" t="s">
        <v>217</v>
      </c>
      <c r="E382" s="158" t="s">
        <v>22</v>
      </c>
      <c r="F382" s="159" t="s">
        <v>1022</v>
      </c>
      <c r="H382" s="160">
        <v>1.162</v>
      </c>
      <c r="I382" s="161"/>
      <c r="J382" s="161"/>
      <c r="M382" s="157"/>
      <c r="N382" s="162"/>
      <c r="X382" s="163"/>
      <c r="AT382" s="158" t="s">
        <v>217</v>
      </c>
      <c r="AU382" s="158" t="s">
        <v>171</v>
      </c>
      <c r="AV382" s="13" t="s">
        <v>171</v>
      </c>
      <c r="AW382" s="13" t="s">
        <v>5</v>
      </c>
      <c r="AX382" s="13" t="s">
        <v>78</v>
      </c>
      <c r="AY382" s="158" t="s">
        <v>163</v>
      </c>
    </row>
    <row r="383" spans="2:51" s="14" customFormat="1" ht="11.25">
      <c r="B383" s="164"/>
      <c r="D383" s="151" t="s">
        <v>217</v>
      </c>
      <c r="E383" s="165" t="s">
        <v>22</v>
      </c>
      <c r="F383" s="166" t="s">
        <v>220</v>
      </c>
      <c r="H383" s="167">
        <v>1.162</v>
      </c>
      <c r="I383" s="168"/>
      <c r="J383" s="168"/>
      <c r="M383" s="164"/>
      <c r="N383" s="169"/>
      <c r="X383" s="170"/>
      <c r="AT383" s="165" t="s">
        <v>217</v>
      </c>
      <c r="AU383" s="165" t="s">
        <v>171</v>
      </c>
      <c r="AV383" s="14" t="s">
        <v>189</v>
      </c>
      <c r="AW383" s="14" t="s">
        <v>5</v>
      </c>
      <c r="AX383" s="14" t="s">
        <v>85</v>
      </c>
      <c r="AY383" s="165" t="s">
        <v>163</v>
      </c>
    </row>
    <row r="384" spans="2:65" s="1" customFormat="1" ht="24.2" customHeight="1">
      <c r="B384" s="32"/>
      <c r="C384" s="129" t="s">
        <v>544</v>
      </c>
      <c r="D384" s="129" t="s">
        <v>166</v>
      </c>
      <c r="E384" s="130" t="s">
        <v>1023</v>
      </c>
      <c r="F384" s="131" t="s">
        <v>1024</v>
      </c>
      <c r="G384" s="132" t="s">
        <v>214</v>
      </c>
      <c r="H384" s="133">
        <v>1.392</v>
      </c>
      <c r="I384" s="134"/>
      <c r="J384" s="134"/>
      <c r="K384" s="135">
        <f>ROUND(P384*H384,2)</f>
        <v>0</v>
      </c>
      <c r="L384" s="131" t="s">
        <v>169</v>
      </c>
      <c r="M384" s="32"/>
      <c r="N384" s="136" t="s">
        <v>22</v>
      </c>
      <c r="O384" s="137" t="s">
        <v>48</v>
      </c>
      <c r="P384" s="138">
        <f>I384+J384</f>
        <v>0</v>
      </c>
      <c r="Q384" s="138">
        <f>ROUND(I384*H384,2)</f>
        <v>0</v>
      </c>
      <c r="R384" s="138">
        <f>ROUND(J384*H384,2)</f>
        <v>0</v>
      </c>
      <c r="T384" s="139">
        <f>S384*H384</f>
        <v>0</v>
      </c>
      <c r="U384" s="139">
        <v>0.01051694</v>
      </c>
      <c r="V384" s="139">
        <f>U384*H384</f>
        <v>0.014639580479999999</v>
      </c>
      <c r="W384" s="139">
        <v>0</v>
      </c>
      <c r="X384" s="140">
        <f>W384*H384</f>
        <v>0</v>
      </c>
      <c r="AR384" s="141" t="s">
        <v>189</v>
      </c>
      <c r="AT384" s="141" t="s">
        <v>166</v>
      </c>
      <c r="AU384" s="141" t="s">
        <v>171</v>
      </c>
      <c r="AY384" s="17" t="s">
        <v>163</v>
      </c>
      <c r="BE384" s="142">
        <f>IF(O384="základní",K384,0)</f>
        <v>0</v>
      </c>
      <c r="BF384" s="142">
        <f>IF(O384="snížená",K384,0)</f>
        <v>0</v>
      </c>
      <c r="BG384" s="142">
        <f>IF(O384="zákl. přenesená",K384,0)</f>
        <v>0</v>
      </c>
      <c r="BH384" s="142">
        <f>IF(O384="sníž. přenesená",K384,0)</f>
        <v>0</v>
      </c>
      <c r="BI384" s="142">
        <f>IF(O384="nulová",K384,0)</f>
        <v>0</v>
      </c>
      <c r="BJ384" s="17" t="s">
        <v>171</v>
      </c>
      <c r="BK384" s="142">
        <f>ROUND(P384*H384,2)</f>
        <v>0</v>
      </c>
      <c r="BL384" s="17" t="s">
        <v>189</v>
      </c>
      <c r="BM384" s="141" t="s">
        <v>1025</v>
      </c>
    </row>
    <row r="385" spans="2:47" s="1" customFormat="1" ht="11.25">
      <c r="B385" s="32"/>
      <c r="D385" s="143" t="s">
        <v>173</v>
      </c>
      <c r="F385" s="144" t="s">
        <v>1026</v>
      </c>
      <c r="I385" s="145"/>
      <c r="J385" s="145"/>
      <c r="M385" s="32"/>
      <c r="N385" s="146"/>
      <c r="X385" s="53"/>
      <c r="AT385" s="17" t="s">
        <v>173</v>
      </c>
      <c r="AU385" s="17" t="s">
        <v>171</v>
      </c>
    </row>
    <row r="386" spans="2:51" s="13" customFormat="1" ht="11.25">
      <c r="B386" s="157"/>
      <c r="D386" s="151" t="s">
        <v>217</v>
      </c>
      <c r="E386" s="158" t="s">
        <v>22</v>
      </c>
      <c r="F386" s="159" t="s">
        <v>1027</v>
      </c>
      <c r="H386" s="160">
        <v>1.392</v>
      </c>
      <c r="I386" s="161"/>
      <c r="J386" s="161"/>
      <c r="M386" s="157"/>
      <c r="N386" s="162"/>
      <c r="X386" s="163"/>
      <c r="AT386" s="158" t="s">
        <v>217</v>
      </c>
      <c r="AU386" s="158" t="s">
        <v>171</v>
      </c>
      <c r="AV386" s="13" t="s">
        <v>171</v>
      </c>
      <c r="AW386" s="13" t="s">
        <v>5</v>
      </c>
      <c r="AX386" s="13" t="s">
        <v>78</v>
      </c>
      <c r="AY386" s="158" t="s">
        <v>163</v>
      </c>
    </row>
    <row r="387" spans="2:51" s="14" customFormat="1" ht="11.25">
      <c r="B387" s="164"/>
      <c r="D387" s="151" t="s">
        <v>217</v>
      </c>
      <c r="E387" s="165" t="s">
        <v>22</v>
      </c>
      <c r="F387" s="166" t="s">
        <v>220</v>
      </c>
      <c r="H387" s="167">
        <v>1.392</v>
      </c>
      <c r="I387" s="168"/>
      <c r="J387" s="168"/>
      <c r="M387" s="164"/>
      <c r="N387" s="169"/>
      <c r="X387" s="170"/>
      <c r="AT387" s="165" t="s">
        <v>217</v>
      </c>
      <c r="AU387" s="165" t="s">
        <v>171</v>
      </c>
      <c r="AV387" s="14" t="s">
        <v>189</v>
      </c>
      <c r="AW387" s="14" t="s">
        <v>5</v>
      </c>
      <c r="AX387" s="14" t="s">
        <v>85</v>
      </c>
      <c r="AY387" s="165" t="s">
        <v>163</v>
      </c>
    </row>
    <row r="388" spans="2:63" s="11" customFormat="1" ht="22.9" customHeight="1">
      <c r="B388" s="116"/>
      <c r="D388" s="117" t="s">
        <v>77</v>
      </c>
      <c r="E388" s="127" t="s">
        <v>242</v>
      </c>
      <c r="F388" s="127" t="s">
        <v>1028</v>
      </c>
      <c r="I388" s="119"/>
      <c r="J388" s="119"/>
      <c r="K388" s="128">
        <f>BK388</f>
        <v>0</v>
      </c>
      <c r="M388" s="116"/>
      <c r="N388" s="121"/>
      <c r="Q388" s="122">
        <f>SUM(Q389:Q657)</f>
        <v>0</v>
      </c>
      <c r="R388" s="122">
        <f>SUM(R389:R657)</f>
        <v>0</v>
      </c>
      <c r="T388" s="123">
        <f>SUM(T389:T657)</f>
        <v>0</v>
      </c>
      <c r="V388" s="123">
        <f>SUM(V389:V657)</f>
        <v>18.918951429436696</v>
      </c>
      <c r="X388" s="124">
        <f>SUM(X389:X657)</f>
        <v>0</v>
      </c>
      <c r="AR388" s="117" t="s">
        <v>85</v>
      </c>
      <c r="AT388" s="125" t="s">
        <v>77</v>
      </c>
      <c r="AU388" s="125" t="s">
        <v>85</v>
      </c>
      <c r="AY388" s="117" t="s">
        <v>163</v>
      </c>
      <c r="BK388" s="126">
        <f>SUM(BK389:BK657)</f>
        <v>0</v>
      </c>
    </row>
    <row r="389" spans="2:65" s="1" customFormat="1" ht="37.9" customHeight="1">
      <c r="B389" s="32"/>
      <c r="C389" s="129" t="s">
        <v>550</v>
      </c>
      <c r="D389" s="129" t="s">
        <v>166</v>
      </c>
      <c r="E389" s="130" t="s">
        <v>1029</v>
      </c>
      <c r="F389" s="131" t="s">
        <v>1030</v>
      </c>
      <c r="G389" s="132" t="s">
        <v>214</v>
      </c>
      <c r="H389" s="133">
        <v>7.371</v>
      </c>
      <c r="I389" s="134"/>
      <c r="J389" s="134"/>
      <c r="K389" s="135">
        <f>ROUND(P389*H389,2)</f>
        <v>0</v>
      </c>
      <c r="L389" s="131" t="s">
        <v>169</v>
      </c>
      <c r="M389" s="32"/>
      <c r="N389" s="136" t="s">
        <v>22</v>
      </c>
      <c r="O389" s="137" t="s">
        <v>48</v>
      </c>
      <c r="P389" s="138">
        <f>I389+J389</f>
        <v>0</v>
      </c>
      <c r="Q389" s="138">
        <f>ROUND(I389*H389,2)</f>
        <v>0</v>
      </c>
      <c r="R389" s="138">
        <f>ROUND(J389*H389,2)</f>
        <v>0</v>
      </c>
      <c r="T389" s="139">
        <f>S389*H389</f>
        <v>0</v>
      </c>
      <c r="U389" s="139">
        <v>0.0154</v>
      </c>
      <c r="V389" s="139">
        <f>U389*H389</f>
        <v>0.11351340000000001</v>
      </c>
      <c r="W389" s="139">
        <v>0</v>
      </c>
      <c r="X389" s="140">
        <f>W389*H389</f>
        <v>0</v>
      </c>
      <c r="AR389" s="141" t="s">
        <v>189</v>
      </c>
      <c r="AT389" s="141" t="s">
        <v>166</v>
      </c>
      <c r="AU389" s="141" t="s">
        <v>171</v>
      </c>
      <c r="AY389" s="17" t="s">
        <v>163</v>
      </c>
      <c r="BE389" s="142">
        <f>IF(O389="základní",K389,0)</f>
        <v>0</v>
      </c>
      <c r="BF389" s="142">
        <f>IF(O389="snížená",K389,0)</f>
        <v>0</v>
      </c>
      <c r="BG389" s="142">
        <f>IF(O389="zákl. přenesená",K389,0)</f>
        <v>0</v>
      </c>
      <c r="BH389" s="142">
        <f>IF(O389="sníž. přenesená",K389,0)</f>
        <v>0</v>
      </c>
      <c r="BI389" s="142">
        <f>IF(O389="nulová",K389,0)</f>
        <v>0</v>
      </c>
      <c r="BJ389" s="17" t="s">
        <v>171</v>
      </c>
      <c r="BK389" s="142">
        <f>ROUND(P389*H389,2)</f>
        <v>0</v>
      </c>
      <c r="BL389" s="17" t="s">
        <v>189</v>
      </c>
      <c r="BM389" s="141" t="s">
        <v>1031</v>
      </c>
    </row>
    <row r="390" spans="2:47" s="1" customFormat="1" ht="11.25">
      <c r="B390" s="32"/>
      <c r="D390" s="143" t="s">
        <v>173</v>
      </c>
      <c r="F390" s="144" t="s">
        <v>1032</v>
      </c>
      <c r="I390" s="145"/>
      <c r="J390" s="145"/>
      <c r="M390" s="32"/>
      <c r="N390" s="146"/>
      <c r="X390" s="53"/>
      <c r="AT390" s="17" t="s">
        <v>173</v>
      </c>
      <c r="AU390" s="17" t="s">
        <v>171</v>
      </c>
    </row>
    <row r="391" spans="2:51" s="12" customFormat="1" ht="11.25">
      <c r="B391" s="150"/>
      <c r="D391" s="151" t="s">
        <v>217</v>
      </c>
      <c r="E391" s="152" t="s">
        <v>22</v>
      </c>
      <c r="F391" s="153" t="s">
        <v>1033</v>
      </c>
      <c r="H391" s="152" t="s">
        <v>22</v>
      </c>
      <c r="I391" s="154"/>
      <c r="J391" s="154"/>
      <c r="M391" s="150"/>
      <c r="N391" s="155"/>
      <c r="X391" s="156"/>
      <c r="AT391" s="152" t="s">
        <v>217</v>
      </c>
      <c r="AU391" s="152" t="s">
        <v>171</v>
      </c>
      <c r="AV391" s="12" t="s">
        <v>85</v>
      </c>
      <c r="AW391" s="12" t="s">
        <v>5</v>
      </c>
      <c r="AX391" s="12" t="s">
        <v>78</v>
      </c>
      <c r="AY391" s="152" t="s">
        <v>163</v>
      </c>
    </row>
    <row r="392" spans="2:51" s="13" customFormat="1" ht="11.25">
      <c r="B392" s="157"/>
      <c r="D392" s="151" t="s">
        <v>217</v>
      </c>
      <c r="E392" s="158" t="s">
        <v>22</v>
      </c>
      <c r="F392" s="159" t="s">
        <v>1034</v>
      </c>
      <c r="H392" s="160">
        <v>7.371</v>
      </c>
      <c r="I392" s="161"/>
      <c r="J392" s="161"/>
      <c r="M392" s="157"/>
      <c r="N392" s="162"/>
      <c r="X392" s="163"/>
      <c r="AT392" s="158" t="s">
        <v>217</v>
      </c>
      <c r="AU392" s="158" t="s">
        <v>171</v>
      </c>
      <c r="AV392" s="13" t="s">
        <v>171</v>
      </c>
      <c r="AW392" s="13" t="s">
        <v>5</v>
      </c>
      <c r="AX392" s="13" t="s">
        <v>78</v>
      </c>
      <c r="AY392" s="158" t="s">
        <v>163</v>
      </c>
    </row>
    <row r="393" spans="2:51" s="14" customFormat="1" ht="11.25">
      <c r="B393" s="164"/>
      <c r="D393" s="151" t="s">
        <v>217</v>
      </c>
      <c r="E393" s="165" t="s">
        <v>22</v>
      </c>
      <c r="F393" s="166" t="s">
        <v>220</v>
      </c>
      <c r="H393" s="167">
        <v>7.371</v>
      </c>
      <c r="I393" s="168"/>
      <c r="J393" s="168"/>
      <c r="M393" s="164"/>
      <c r="N393" s="169"/>
      <c r="X393" s="170"/>
      <c r="AT393" s="165" t="s">
        <v>217</v>
      </c>
      <c r="AU393" s="165" t="s">
        <v>171</v>
      </c>
      <c r="AV393" s="14" t="s">
        <v>189</v>
      </c>
      <c r="AW393" s="14" t="s">
        <v>5</v>
      </c>
      <c r="AX393" s="14" t="s">
        <v>85</v>
      </c>
      <c r="AY393" s="165" t="s">
        <v>163</v>
      </c>
    </row>
    <row r="394" spans="2:65" s="1" customFormat="1" ht="37.9" customHeight="1">
      <c r="B394" s="32"/>
      <c r="C394" s="129" t="s">
        <v>589</v>
      </c>
      <c r="D394" s="129" t="s">
        <v>166</v>
      </c>
      <c r="E394" s="130" t="s">
        <v>1035</v>
      </c>
      <c r="F394" s="131" t="s">
        <v>1036</v>
      </c>
      <c r="G394" s="132" t="s">
        <v>214</v>
      </c>
      <c r="H394" s="133">
        <v>55.697</v>
      </c>
      <c r="I394" s="134"/>
      <c r="J394" s="134"/>
      <c r="K394" s="135">
        <f>ROUND(P394*H394,2)</f>
        <v>0</v>
      </c>
      <c r="L394" s="131" t="s">
        <v>169</v>
      </c>
      <c r="M394" s="32"/>
      <c r="N394" s="136" t="s">
        <v>22</v>
      </c>
      <c r="O394" s="137" t="s">
        <v>48</v>
      </c>
      <c r="P394" s="138">
        <f>I394+J394</f>
        <v>0</v>
      </c>
      <c r="Q394" s="138">
        <f>ROUND(I394*H394,2)</f>
        <v>0</v>
      </c>
      <c r="R394" s="138">
        <f>ROUND(J394*H394,2)</f>
        <v>0</v>
      </c>
      <c r="T394" s="139">
        <f>S394*H394</f>
        <v>0</v>
      </c>
      <c r="U394" s="139">
        <v>0.004384</v>
      </c>
      <c r="V394" s="139">
        <f>U394*H394</f>
        <v>0.244175648</v>
      </c>
      <c r="W394" s="139">
        <v>0</v>
      </c>
      <c r="X394" s="140">
        <f>W394*H394</f>
        <v>0</v>
      </c>
      <c r="AR394" s="141" t="s">
        <v>189</v>
      </c>
      <c r="AT394" s="141" t="s">
        <v>166</v>
      </c>
      <c r="AU394" s="141" t="s">
        <v>171</v>
      </c>
      <c r="AY394" s="17" t="s">
        <v>163</v>
      </c>
      <c r="BE394" s="142">
        <f>IF(O394="základní",K394,0)</f>
        <v>0</v>
      </c>
      <c r="BF394" s="142">
        <f>IF(O394="snížená",K394,0)</f>
        <v>0</v>
      </c>
      <c r="BG394" s="142">
        <f>IF(O394="zákl. přenesená",K394,0)</f>
        <v>0</v>
      </c>
      <c r="BH394" s="142">
        <f>IF(O394="sníž. přenesená",K394,0)</f>
        <v>0</v>
      </c>
      <c r="BI394" s="142">
        <f>IF(O394="nulová",K394,0)</f>
        <v>0</v>
      </c>
      <c r="BJ394" s="17" t="s">
        <v>171</v>
      </c>
      <c r="BK394" s="142">
        <f>ROUND(P394*H394,2)</f>
        <v>0</v>
      </c>
      <c r="BL394" s="17" t="s">
        <v>189</v>
      </c>
      <c r="BM394" s="141" t="s">
        <v>1037</v>
      </c>
    </row>
    <row r="395" spans="2:47" s="1" customFormat="1" ht="11.25">
      <c r="B395" s="32"/>
      <c r="D395" s="143" t="s">
        <v>173</v>
      </c>
      <c r="F395" s="144" t="s">
        <v>1038</v>
      </c>
      <c r="I395" s="145"/>
      <c r="J395" s="145"/>
      <c r="M395" s="32"/>
      <c r="N395" s="146"/>
      <c r="X395" s="53"/>
      <c r="AT395" s="17" t="s">
        <v>173</v>
      </c>
      <c r="AU395" s="17" t="s">
        <v>171</v>
      </c>
    </row>
    <row r="396" spans="2:51" s="12" customFormat="1" ht="11.25">
      <c r="B396" s="150"/>
      <c r="D396" s="151" t="s">
        <v>217</v>
      </c>
      <c r="E396" s="152" t="s">
        <v>22</v>
      </c>
      <c r="F396" s="153" t="s">
        <v>1039</v>
      </c>
      <c r="H396" s="152" t="s">
        <v>22</v>
      </c>
      <c r="I396" s="154"/>
      <c r="J396" s="154"/>
      <c r="M396" s="150"/>
      <c r="N396" s="155"/>
      <c r="X396" s="156"/>
      <c r="AT396" s="152" t="s">
        <v>217</v>
      </c>
      <c r="AU396" s="152" t="s">
        <v>171</v>
      </c>
      <c r="AV396" s="12" t="s">
        <v>85</v>
      </c>
      <c r="AW396" s="12" t="s">
        <v>5</v>
      </c>
      <c r="AX396" s="12" t="s">
        <v>78</v>
      </c>
      <c r="AY396" s="152" t="s">
        <v>163</v>
      </c>
    </row>
    <row r="397" spans="2:51" s="13" customFormat="1" ht="11.25">
      <c r="B397" s="157"/>
      <c r="D397" s="151" t="s">
        <v>217</v>
      </c>
      <c r="E397" s="158" t="s">
        <v>22</v>
      </c>
      <c r="F397" s="159" t="s">
        <v>1040</v>
      </c>
      <c r="H397" s="160">
        <v>28.597</v>
      </c>
      <c r="I397" s="161"/>
      <c r="J397" s="161"/>
      <c r="M397" s="157"/>
      <c r="N397" s="162"/>
      <c r="X397" s="163"/>
      <c r="AT397" s="158" t="s">
        <v>217</v>
      </c>
      <c r="AU397" s="158" t="s">
        <v>171</v>
      </c>
      <c r="AV397" s="13" t="s">
        <v>171</v>
      </c>
      <c r="AW397" s="13" t="s">
        <v>5</v>
      </c>
      <c r="AX397" s="13" t="s">
        <v>78</v>
      </c>
      <c r="AY397" s="158" t="s">
        <v>163</v>
      </c>
    </row>
    <row r="398" spans="2:51" s="12" customFormat="1" ht="11.25">
      <c r="B398" s="150"/>
      <c r="D398" s="151" t="s">
        <v>217</v>
      </c>
      <c r="E398" s="152" t="s">
        <v>22</v>
      </c>
      <c r="F398" s="153" t="s">
        <v>1041</v>
      </c>
      <c r="H398" s="152" t="s">
        <v>22</v>
      </c>
      <c r="I398" s="154"/>
      <c r="J398" s="154"/>
      <c r="M398" s="150"/>
      <c r="N398" s="155"/>
      <c r="X398" s="156"/>
      <c r="AT398" s="152" t="s">
        <v>217</v>
      </c>
      <c r="AU398" s="152" t="s">
        <v>171</v>
      </c>
      <c r="AV398" s="12" t="s">
        <v>85</v>
      </c>
      <c r="AW398" s="12" t="s">
        <v>5</v>
      </c>
      <c r="AX398" s="12" t="s">
        <v>78</v>
      </c>
      <c r="AY398" s="152" t="s">
        <v>163</v>
      </c>
    </row>
    <row r="399" spans="2:51" s="13" customFormat="1" ht="11.25">
      <c r="B399" s="157"/>
      <c r="D399" s="151" t="s">
        <v>217</v>
      </c>
      <c r="E399" s="158" t="s">
        <v>22</v>
      </c>
      <c r="F399" s="159" t="s">
        <v>1042</v>
      </c>
      <c r="H399" s="160">
        <v>27.1</v>
      </c>
      <c r="I399" s="161"/>
      <c r="J399" s="161"/>
      <c r="M399" s="157"/>
      <c r="N399" s="162"/>
      <c r="X399" s="163"/>
      <c r="AT399" s="158" t="s">
        <v>217</v>
      </c>
      <c r="AU399" s="158" t="s">
        <v>171</v>
      </c>
      <c r="AV399" s="13" t="s">
        <v>171</v>
      </c>
      <c r="AW399" s="13" t="s">
        <v>5</v>
      </c>
      <c r="AX399" s="13" t="s">
        <v>78</v>
      </c>
      <c r="AY399" s="158" t="s">
        <v>163</v>
      </c>
    </row>
    <row r="400" spans="2:51" s="14" customFormat="1" ht="11.25">
      <c r="B400" s="164"/>
      <c r="D400" s="151" t="s">
        <v>217</v>
      </c>
      <c r="E400" s="165" t="s">
        <v>22</v>
      </c>
      <c r="F400" s="166" t="s">
        <v>220</v>
      </c>
      <c r="H400" s="167">
        <v>55.697</v>
      </c>
      <c r="I400" s="168"/>
      <c r="J400" s="168"/>
      <c r="M400" s="164"/>
      <c r="N400" s="169"/>
      <c r="X400" s="170"/>
      <c r="AT400" s="165" t="s">
        <v>217</v>
      </c>
      <c r="AU400" s="165" t="s">
        <v>171</v>
      </c>
      <c r="AV400" s="14" t="s">
        <v>189</v>
      </c>
      <c r="AW400" s="14" t="s">
        <v>5</v>
      </c>
      <c r="AX400" s="14" t="s">
        <v>85</v>
      </c>
      <c r="AY400" s="165" t="s">
        <v>163</v>
      </c>
    </row>
    <row r="401" spans="2:65" s="1" customFormat="1" ht="37.9" customHeight="1">
      <c r="B401" s="32"/>
      <c r="C401" s="129" t="s">
        <v>558</v>
      </c>
      <c r="D401" s="129" t="s">
        <v>166</v>
      </c>
      <c r="E401" s="130" t="s">
        <v>1043</v>
      </c>
      <c r="F401" s="131" t="s">
        <v>1044</v>
      </c>
      <c r="G401" s="132" t="s">
        <v>214</v>
      </c>
      <c r="H401" s="133">
        <v>53.876</v>
      </c>
      <c r="I401" s="134"/>
      <c r="J401" s="134"/>
      <c r="K401" s="135">
        <f>ROUND(P401*H401,2)</f>
        <v>0</v>
      </c>
      <c r="L401" s="131" t="s">
        <v>169</v>
      </c>
      <c r="M401" s="32"/>
      <c r="N401" s="136" t="s">
        <v>22</v>
      </c>
      <c r="O401" s="137" t="s">
        <v>48</v>
      </c>
      <c r="P401" s="138">
        <f>I401+J401</f>
        <v>0</v>
      </c>
      <c r="Q401" s="138">
        <f>ROUND(I401*H401,2)</f>
        <v>0</v>
      </c>
      <c r="R401" s="138">
        <f>ROUND(J401*H401,2)</f>
        <v>0</v>
      </c>
      <c r="T401" s="139">
        <f>S401*H401</f>
        <v>0</v>
      </c>
      <c r="U401" s="139">
        <v>0.0154</v>
      </c>
      <c r="V401" s="139">
        <f>U401*H401</f>
        <v>0.8296903999999999</v>
      </c>
      <c r="W401" s="139">
        <v>0</v>
      </c>
      <c r="X401" s="140">
        <f>W401*H401</f>
        <v>0</v>
      </c>
      <c r="AR401" s="141" t="s">
        <v>189</v>
      </c>
      <c r="AT401" s="141" t="s">
        <v>166</v>
      </c>
      <c r="AU401" s="141" t="s">
        <v>171</v>
      </c>
      <c r="AY401" s="17" t="s">
        <v>163</v>
      </c>
      <c r="BE401" s="142">
        <f>IF(O401="základní",K401,0)</f>
        <v>0</v>
      </c>
      <c r="BF401" s="142">
        <f>IF(O401="snížená",K401,0)</f>
        <v>0</v>
      </c>
      <c r="BG401" s="142">
        <f>IF(O401="zákl. přenesená",K401,0)</f>
        <v>0</v>
      </c>
      <c r="BH401" s="142">
        <f>IF(O401="sníž. přenesená",K401,0)</f>
        <v>0</v>
      </c>
      <c r="BI401" s="142">
        <f>IF(O401="nulová",K401,0)</f>
        <v>0</v>
      </c>
      <c r="BJ401" s="17" t="s">
        <v>171</v>
      </c>
      <c r="BK401" s="142">
        <f>ROUND(P401*H401,2)</f>
        <v>0</v>
      </c>
      <c r="BL401" s="17" t="s">
        <v>189</v>
      </c>
      <c r="BM401" s="141" t="s">
        <v>1045</v>
      </c>
    </row>
    <row r="402" spans="2:47" s="1" customFormat="1" ht="11.25">
      <c r="B402" s="32"/>
      <c r="D402" s="143" t="s">
        <v>173</v>
      </c>
      <c r="F402" s="144" t="s">
        <v>1046</v>
      </c>
      <c r="I402" s="145"/>
      <c r="J402" s="145"/>
      <c r="M402" s="32"/>
      <c r="N402" s="146"/>
      <c r="X402" s="53"/>
      <c r="AT402" s="17" t="s">
        <v>173</v>
      </c>
      <c r="AU402" s="17" t="s">
        <v>171</v>
      </c>
    </row>
    <row r="403" spans="2:51" s="12" customFormat="1" ht="11.25">
      <c r="B403" s="150"/>
      <c r="D403" s="151" t="s">
        <v>217</v>
      </c>
      <c r="E403" s="152" t="s">
        <v>22</v>
      </c>
      <c r="F403" s="153" t="s">
        <v>1033</v>
      </c>
      <c r="H403" s="152" t="s">
        <v>22</v>
      </c>
      <c r="I403" s="154"/>
      <c r="J403" s="154"/>
      <c r="M403" s="150"/>
      <c r="N403" s="155"/>
      <c r="X403" s="156"/>
      <c r="AT403" s="152" t="s">
        <v>217</v>
      </c>
      <c r="AU403" s="152" t="s">
        <v>171</v>
      </c>
      <c r="AV403" s="12" t="s">
        <v>85</v>
      </c>
      <c r="AW403" s="12" t="s">
        <v>5</v>
      </c>
      <c r="AX403" s="12" t="s">
        <v>78</v>
      </c>
      <c r="AY403" s="152" t="s">
        <v>163</v>
      </c>
    </row>
    <row r="404" spans="2:51" s="13" customFormat="1" ht="11.25">
      <c r="B404" s="157"/>
      <c r="D404" s="151" t="s">
        <v>217</v>
      </c>
      <c r="E404" s="158" t="s">
        <v>22</v>
      </c>
      <c r="F404" s="159" t="s">
        <v>1047</v>
      </c>
      <c r="H404" s="160">
        <v>53.876</v>
      </c>
      <c r="I404" s="161"/>
      <c r="J404" s="161"/>
      <c r="M404" s="157"/>
      <c r="N404" s="162"/>
      <c r="X404" s="163"/>
      <c r="AT404" s="158" t="s">
        <v>217</v>
      </c>
      <c r="AU404" s="158" t="s">
        <v>171</v>
      </c>
      <c r="AV404" s="13" t="s">
        <v>171</v>
      </c>
      <c r="AW404" s="13" t="s">
        <v>5</v>
      </c>
      <c r="AX404" s="13" t="s">
        <v>78</v>
      </c>
      <c r="AY404" s="158" t="s">
        <v>163</v>
      </c>
    </row>
    <row r="405" spans="2:51" s="14" customFormat="1" ht="11.25">
      <c r="B405" s="164"/>
      <c r="D405" s="151" t="s">
        <v>217</v>
      </c>
      <c r="E405" s="165" t="s">
        <v>22</v>
      </c>
      <c r="F405" s="166" t="s">
        <v>220</v>
      </c>
      <c r="H405" s="167">
        <v>53.876</v>
      </c>
      <c r="I405" s="168"/>
      <c r="J405" s="168"/>
      <c r="M405" s="164"/>
      <c r="N405" s="169"/>
      <c r="X405" s="170"/>
      <c r="AT405" s="165" t="s">
        <v>217</v>
      </c>
      <c r="AU405" s="165" t="s">
        <v>171</v>
      </c>
      <c r="AV405" s="14" t="s">
        <v>189</v>
      </c>
      <c r="AW405" s="14" t="s">
        <v>5</v>
      </c>
      <c r="AX405" s="14" t="s">
        <v>85</v>
      </c>
      <c r="AY405" s="165" t="s">
        <v>163</v>
      </c>
    </row>
    <row r="406" spans="2:65" s="1" customFormat="1" ht="33" customHeight="1">
      <c r="B406" s="32"/>
      <c r="C406" s="129" t="s">
        <v>565</v>
      </c>
      <c r="D406" s="129" t="s">
        <v>166</v>
      </c>
      <c r="E406" s="130" t="s">
        <v>1048</v>
      </c>
      <c r="F406" s="131" t="s">
        <v>1049</v>
      </c>
      <c r="G406" s="132" t="s">
        <v>214</v>
      </c>
      <c r="H406" s="133">
        <v>55.697</v>
      </c>
      <c r="I406" s="134"/>
      <c r="J406" s="134"/>
      <c r="K406" s="135">
        <f>ROUND(P406*H406,2)</f>
        <v>0</v>
      </c>
      <c r="L406" s="131" t="s">
        <v>169</v>
      </c>
      <c r="M406" s="32"/>
      <c r="N406" s="136" t="s">
        <v>22</v>
      </c>
      <c r="O406" s="137" t="s">
        <v>48</v>
      </c>
      <c r="P406" s="138">
        <f>I406+J406</f>
        <v>0</v>
      </c>
      <c r="Q406" s="138">
        <f>ROUND(I406*H406,2)</f>
        <v>0</v>
      </c>
      <c r="R406" s="138">
        <f>ROUND(J406*H406,2)</f>
        <v>0</v>
      </c>
      <c r="T406" s="139">
        <f>S406*H406</f>
        <v>0</v>
      </c>
      <c r="U406" s="139">
        <v>0.003</v>
      </c>
      <c r="V406" s="139">
        <f>U406*H406</f>
        <v>0.16709100000000002</v>
      </c>
      <c r="W406" s="139">
        <v>0</v>
      </c>
      <c r="X406" s="140">
        <f>W406*H406</f>
        <v>0</v>
      </c>
      <c r="AR406" s="141" t="s">
        <v>189</v>
      </c>
      <c r="AT406" s="141" t="s">
        <v>166</v>
      </c>
      <c r="AU406" s="141" t="s">
        <v>171</v>
      </c>
      <c r="AY406" s="17" t="s">
        <v>163</v>
      </c>
      <c r="BE406" s="142">
        <f>IF(O406="základní",K406,0)</f>
        <v>0</v>
      </c>
      <c r="BF406" s="142">
        <f>IF(O406="snížená",K406,0)</f>
        <v>0</v>
      </c>
      <c r="BG406" s="142">
        <f>IF(O406="zákl. přenesená",K406,0)</f>
        <v>0</v>
      </c>
      <c r="BH406" s="142">
        <f>IF(O406="sníž. přenesená",K406,0)</f>
        <v>0</v>
      </c>
      <c r="BI406" s="142">
        <f>IF(O406="nulová",K406,0)</f>
        <v>0</v>
      </c>
      <c r="BJ406" s="17" t="s">
        <v>171</v>
      </c>
      <c r="BK406" s="142">
        <f>ROUND(P406*H406,2)</f>
        <v>0</v>
      </c>
      <c r="BL406" s="17" t="s">
        <v>189</v>
      </c>
      <c r="BM406" s="141" t="s">
        <v>1050</v>
      </c>
    </row>
    <row r="407" spans="2:47" s="1" customFormat="1" ht="11.25">
      <c r="B407" s="32"/>
      <c r="D407" s="143" t="s">
        <v>173</v>
      </c>
      <c r="F407" s="144" t="s">
        <v>1051</v>
      </c>
      <c r="I407" s="145"/>
      <c r="J407" s="145"/>
      <c r="M407" s="32"/>
      <c r="N407" s="146"/>
      <c r="X407" s="53"/>
      <c r="AT407" s="17" t="s">
        <v>173</v>
      </c>
      <c r="AU407" s="17" t="s">
        <v>171</v>
      </c>
    </row>
    <row r="408" spans="2:51" s="13" customFormat="1" ht="11.25">
      <c r="B408" s="157"/>
      <c r="D408" s="151" t="s">
        <v>217</v>
      </c>
      <c r="E408" s="158" t="s">
        <v>22</v>
      </c>
      <c r="F408" s="159" t="s">
        <v>1052</v>
      </c>
      <c r="H408" s="160">
        <v>55.697</v>
      </c>
      <c r="I408" s="161"/>
      <c r="J408" s="161"/>
      <c r="M408" s="157"/>
      <c r="N408" s="162"/>
      <c r="X408" s="163"/>
      <c r="AT408" s="158" t="s">
        <v>217</v>
      </c>
      <c r="AU408" s="158" t="s">
        <v>171</v>
      </c>
      <c r="AV408" s="13" t="s">
        <v>171</v>
      </c>
      <c r="AW408" s="13" t="s">
        <v>5</v>
      </c>
      <c r="AX408" s="13" t="s">
        <v>78</v>
      </c>
      <c r="AY408" s="158" t="s">
        <v>163</v>
      </c>
    </row>
    <row r="409" spans="2:51" s="14" customFormat="1" ht="11.25">
      <c r="B409" s="164"/>
      <c r="D409" s="151" t="s">
        <v>217</v>
      </c>
      <c r="E409" s="165" t="s">
        <v>22</v>
      </c>
      <c r="F409" s="166" t="s">
        <v>220</v>
      </c>
      <c r="H409" s="167">
        <v>55.697</v>
      </c>
      <c r="I409" s="168"/>
      <c r="J409" s="168"/>
      <c r="M409" s="164"/>
      <c r="N409" s="169"/>
      <c r="X409" s="170"/>
      <c r="AT409" s="165" t="s">
        <v>217</v>
      </c>
      <c r="AU409" s="165" t="s">
        <v>171</v>
      </c>
      <c r="AV409" s="14" t="s">
        <v>189</v>
      </c>
      <c r="AW409" s="14" t="s">
        <v>5</v>
      </c>
      <c r="AX409" s="14" t="s">
        <v>85</v>
      </c>
      <c r="AY409" s="165" t="s">
        <v>163</v>
      </c>
    </row>
    <row r="410" spans="2:65" s="1" customFormat="1" ht="44.25" customHeight="1">
      <c r="B410" s="32"/>
      <c r="C410" s="129" t="s">
        <v>571</v>
      </c>
      <c r="D410" s="129" t="s">
        <v>166</v>
      </c>
      <c r="E410" s="130" t="s">
        <v>1053</v>
      </c>
      <c r="F410" s="131" t="s">
        <v>1054</v>
      </c>
      <c r="G410" s="132" t="s">
        <v>214</v>
      </c>
      <c r="H410" s="133">
        <v>10.309</v>
      </c>
      <c r="I410" s="134"/>
      <c r="J410" s="134"/>
      <c r="K410" s="135">
        <f>ROUND(P410*H410,2)</f>
        <v>0</v>
      </c>
      <c r="L410" s="131" t="s">
        <v>169</v>
      </c>
      <c r="M410" s="32"/>
      <c r="N410" s="136" t="s">
        <v>22</v>
      </c>
      <c r="O410" s="137" t="s">
        <v>48</v>
      </c>
      <c r="P410" s="138">
        <f>I410+J410</f>
        <v>0</v>
      </c>
      <c r="Q410" s="138">
        <f>ROUND(I410*H410,2)</f>
        <v>0</v>
      </c>
      <c r="R410" s="138">
        <f>ROUND(J410*H410,2)</f>
        <v>0</v>
      </c>
      <c r="T410" s="139">
        <f>S410*H410</f>
        <v>0</v>
      </c>
      <c r="U410" s="139">
        <v>0.01838</v>
      </c>
      <c r="V410" s="139">
        <f>U410*H410</f>
        <v>0.18947941999999998</v>
      </c>
      <c r="W410" s="139">
        <v>0</v>
      </c>
      <c r="X410" s="140">
        <f>W410*H410</f>
        <v>0</v>
      </c>
      <c r="AR410" s="141" t="s">
        <v>189</v>
      </c>
      <c r="AT410" s="141" t="s">
        <v>166</v>
      </c>
      <c r="AU410" s="141" t="s">
        <v>171</v>
      </c>
      <c r="AY410" s="17" t="s">
        <v>163</v>
      </c>
      <c r="BE410" s="142">
        <f>IF(O410="základní",K410,0)</f>
        <v>0</v>
      </c>
      <c r="BF410" s="142">
        <f>IF(O410="snížená",K410,0)</f>
        <v>0</v>
      </c>
      <c r="BG410" s="142">
        <f>IF(O410="zákl. přenesená",K410,0)</f>
        <v>0</v>
      </c>
      <c r="BH410" s="142">
        <f>IF(O410="sníž. přenesená",K410,0)</f>
        <v>0</v>
      </c>
      <c r="BI410" s="142">
        <f>IF(O410="nulová",K410,0)</f>
        <v>0</v>
      </c>
      <c r="BJ410" s="17" t="s">
        <v>171</v>
      </c>
      <c r="BK410" s="142">
        <f>ROUND(P410*H410,2)</f>
        <v>0</v>
      </c>
      <c r="BL410" s="17" t="s">
        <v>189</v>
      </c>
      <c r="BM410" s="141" t="s">
        <v>1055</v>
      </c>
    </row>
    <row r="411" spans="2:47" s="1" customFormat="1" ht="11.25">
      <c r="B411" s="32"/>
      <c r="D411" s="143" t="s">
        <v>173</v>
      </c>
      <c r="F411" s="144" t="s">
        <v>1056</v>
      </c>
      <c r="I411" s="145"/>
      <c r="J411" s="145"/>
      <c r="M411" s="32"/>
      <c r="N411" s="146"/>
      <c r="X411" s="53"/>
      <c r="AT411" s="17" t="s">
        <v>173</v>
      </c>
      <c r="AU411" s="17" t="s">
        <v>171</v>
      </c>
    </row>
    <row r="412" spans="2:51" s="12" customFormat="1" ht="11.25">
      <c r="B412" s="150"/>
      <c r="D412" s="151" t="s">
        <v>217</v>
      </c>
      <c r="E412" s="152" t="s">
        <v>22</v>
      </c>
      <c r="F412" s="153" t="s">
        <v>1057</v>
      </c>
      <c r="H412" s="152" t="s">
        <v>22</v>
      </c>
      <c r="I412" s="154"/>
      <c r="J412" s="154"/>
      <c r="M412" s="150"/>
      <c r="N412" s="155"/>
      <c r="X412" s="156"/>
      <c r="AT412" s="152" t="s">
        <v>217</v>
      </c>
      <c r="AU412" s="152" t="s">
        <v>171</v>
      </c>
      <c r="AV412" s="12" t="s">
        <v>85</v>
      </c>
      <c r="AW412" s="12" t="s">
        <v>5</v>
      </c>
      <c r="AX412" s="12" t="s">
        <v>78</v>
      </c>
      <c r="AY412" s="152" t="s">
        <v>163</v>
      </c>
    </row>
    <row r="413" spans="2:51" s="13" customFormat="1" ht="11.25">
      <c r="B413" s="157"/>
      <c r="D413" s="151" t="s">
        <v>217</v>
      </c>
      <c r="E413" s="158" t="s">
        <v>22</v>
      </c>
      <c r="F413" s="159" t="s">
        <v>1058</v>
      </c>
      <c r="H413" s="160">
        <v>8.761</v>
      </c>
      <c r="I413" s="161"/>
      <c r="J413" s="161"/>
      <c r="M413" s="157"/>
      <c r="N413" s="162"/>
      <c r="X413" s="163"/>
      <c r="AT413" s="158" t="s">
        <v>217</v>
      </c>
      <c r="AU413" s="158" t="s">
        <v>171</v>
      </c>
      <c r="AV413" s="13" t="s">
        <v>171</v>
      </c>
      <c r="AW413" s="13" t="s">
        <v>5</v>
      </c>
      <c r="AX413" s="13" t="s">
        <v>78</v>
      </c>
      <c r="AY413" s="158" t="s">
        <v>163</v>
      </c>
    </row>
    <row r="414" spans="2:51" s="12" customFormat="1" ht="11.25">
      <c r="B414" s="150"/>
      <c r="D414" s="151" t="s">
        <v>217</v>
      </c>
      <c r="E414" s="152" t="s">
        <v>22</v>
      </c>
      <c r="F414" s="153" t="s">
        <v>1059</v>
      </c>
      <c r="H414" s="152" t="s">
        <v>22</v>
      </c>
      <c r="I414" s="154"/>
      <c r="J414" s="154"/>
      <c r="M414" s="150"/>
      <c r="N414" s="155"/>
      <c r="X414" s="156"/>
      <c r="AT414" s="152" t="s">
        <v>217</v>
      </c>
      <c r="AU414" s="152" t="s">
        <v>171</v>
      </c>
      <c r="AV414" s="12" t="s">
        <v>85</v>
      </c>
      <c r="AW414" s="12" t="s">
        <v>5</v>
      </c>
      <c r="AX414" s="12" t="s">
        <v>78</v>
      </c>
      <c r="AY414" s="152" t="s">
        <v>163</v>
      </c>
    </row>
    <row r="415" spans="2:51" s="12" customFormat="1" ht="11.25">
      <c r="B415" s="150"/>
      <c r="D415" s="151" t="s">
        <v>217</v>
      </c>
      <c r="E415" s="152" t="s">
        <v>22</v>
      </c>
      <c r="F415" s="153" t="s">
        <v>1060</v>
      </c>
      <c r="H415" s="152" t="s">
        <v>22</v>
      </c>
      <c r="I415" s="154"/>
      <c r="J415" s="154"/>
      <c r="M415" s="150"/>
      <c r="N415" s="155"/>
      <c r="X415" s="156"/>
      <c r="AT415" s="152" t="s">
        <v>217</v>
      </c>
      <c r="AU415" s="152" t="s">
        <v>171</v>
      </c>
      <c r="AV415" s="12" t="s">
        <v>85</v>
      </c>
      <c r="AW415" s="12" t="s">
        <v>5</v>
      </c>
      <c r="AX415" s="12" t="s">
        <v>78</v>
      </c>
      <c r="AY415" s="152" t="s">
        <v>163</v>
      </c>
    </row>
    <row r="416" spans="2:51" s="13" customFormat="1" ht="11.25">
      <c r="B416" s="157"/>
      <c r="D416" s="151" t="s">
        <v>217</v>
      </c>
      <c r="E416" s="158" t="s">
        <v>22</v>
      </c>
      <c r="F416" s="159" t="s">
        <v>1061</v>
      </c>
      <c r="H416" s="160">
        <v>1.219</v>
      </c>
      <c r="I416" s="161"/>
      <c r="J416" s="161"/>
      <c r="M416" s="157"/>
      <c r="N416" s="162"/>
      <c r="X416" s="163"/>
      <c r="AT416" s="158" t="s">
        <v>217</v>
      </c>
      <c r="AU416" s="158" t="s">
        <v>171</v>
      </c>
      <c r="AV416" s="13" t="s">
        <v>171</v>
      </c>
      <c r="AW416" s="13" t="s">
        <v>5</v>
      </c>
      <c r="AX416" s="13" t="s">
        <v>78</v>
      </c>
      <c r="AY416" s="158" t="s">
        <v>163</v>
      </c>
    </row>
    <row r="417" spans="2:51" s="12" customFormat="1" ht="11.25">
      <c r="B417" s="150"/>
      <c r="D417" s="151" t="s">
        <v>217</v>
      </c>
      <c r="E417" s="152" t="s">
        <v>22</v>
      </c>
      <c r="F417" s="153" t="s">
        <v>1062</v>
      </c>
      <c r="H417" s="152" t="s">
        <v>22</v>
      </c>
      <c r="I417" s="154"/>
      <c r="J417" s="154"/>
      <c r="M417" s="150"/>
      <c r="N417" s="155"/>
      <c r="X417" s="156"/>
      <c r="AT417" s="152" t="s">
        <v>217</v>
      </c>
      <c r="AU417" s="152" t="s">
        <v>171</v>
      </c>
      <c r="AV417" s="12" t="s">
        <v>85</v>
      </c>
      <c r="AW417" s="12" t="s">
        <v>5</v>
      </c>
      <c r="AX417" s="12" t="s">
        <v>78</v>
      </c>
      <c r="AY417" s="152" t="s">
        <v>163</v>
      </c>
    </row>
    <row r="418" spans="2:51" s="13" customFormat="1" ht="11.25">
      <c r="B418" s="157"/>
      <c r="D418" s="151" t="s">
        <v>217</v>
      </c>
      <c r="E418" s="158" t="s">
        <v>22</v>
      </c>
      <c r="F418" s="159" t="s">
        <v>1063</v>
      </c>
      <c r="H418" s="160">
        <v>0.329</v>
      </c>
      <c r="I418" s="161"/>
      <c r="J418" s="161"/>
      <c r="M418" s="157"/>
      <c r="N418" s="162"/>
      <c r="X418" s="163"/>
      <c r="AT418" s="158" t="s">
        <v>217</v>
      </c>
      <c r="AU418" s="158" t="s">
        <v>171</v>
      </c>
      <c r="AV418" s="13" t="s">
        <v>171</v>
      </c>
      <c r="AW418" s="13" t="s">
        <v>5</v>
      </c>
      <c r="AX418" s="13" t="s">
        <v>78</v>
      </c>
      <c r="AY418" s="158" t="s">
        <v>163</v>
      </c>
    </row>
    <row r="419" spans="2:51" s="14" customFormat="1" ht="11.25">
      <c r="B419" s="164"/>
      <c r="D419" s="151" t="s">
        <v>217</v>
      </c>
      <c r="E419" s="165" t="s">
        <v>22</v>
      </c>
      <c r="F419" s="166" t="s">
        <v>220</v>
      </c>
      <c r="H419" s="167">
        <v>10.309</v>
      </c>
      <c r="I419" s="168"/>
      <c r="J419" s="168"/>
      <c r="M419" s="164"/>
      <c r="N419" s="169"/>
      <c r="X419" s="170"/>
      <c r="AT419" s="165" t="s">
        <v>217</v>
      </c>
      <c r="AU419" s="165" t="s">
        <v>171</v>
      </c>
      <c r="AV419" s="14" t="s">
        <v>189</v>
      </c>
      <c r="AW419" s="14" t="s">
        <v>5</v>
      </c>
      <c r="AX419" s="14" t="s">
        <v>85</v>
      </c>
      <c r="AY419" s="165" t="s">
        <v>163</v>
      </c>
    </row>
    <row r="420" spans="2:65" s="1" customFormat="1" ht="37.9" customHeight="1">
      <c r="B420" s="32"/>
      <c r="C420" s="129" t="s">
        <v>582</v>
      </c>
      <c r="D420" s="129" t="s">
        <v>166</v>
      </c>
      <c r="E420" s="130" t="s">
        <v>1064</v>
      </c>
      <c r="F420" s="131" t="s">
        <v>1065</v>
      </c>
      <c r="G420" s="132" t="s">
        <v>214</v>
      </c>
      <c r="H420" s="133">
        <v>28.597</v>
      </c>
      <c r="I420" s="134"/>
      <c r="J420" s="134"/>
      <c r="K420" s="135">
        <f>ROUND(P420*H420,2)</f>
        <v>0</v>
      </c>
      <c r="L420" s="131" t="s">
        <v>169</v>
      </c>
      <c r="M420" s="32"/>
      <c r="N420" s="136" t="s">
        <v>22</v>
      </c>
      <c r="O420" s="137" t="s">
        <v>48</v>
      </c>
      <c r="P420" s="138">
        <f>I420+J420</f>
        <v>0</v>
      </c>
      <c r="Q420" s="138">
        <f>ROUND(I420*H420,2)</f>
        <v>0</v>
      </c>
      <c r="R420" s="138">
        <f>ROUND(J420*H420,2)</f>
        <v>0</v>
      </c>
      <c r="T420" s="139">
        <f>S420*H420</f>
        <v>0</v>
      </c>
      <c r="U420" s="139">
        <v>0.0156</v>
      </c>
      <c r="V420" s="139">
        <f>U420*H420</f>
        <v>0.4461132</v>
      </c>
      <c r="W420" s="139">
        <v>0</v>
      </c>
      <c r="X420" s="140">
        <f>W420*H420</f>
        <v>0</v>
      </c>
      <c r="AR420" s="141" t="s">
        <v>189</v>
      </c>
      <c r="AT420" s="141" t="s">
        <v>166</v>
      </c>
      <c r="AU420" s="141" t="s">
        <v>171</v>
      </c>
      <c r="AY420" s="17" t="s">
        <v>163</v>
      </c>
      <c r="BE420" s="142">
        <f>IF(O420="základní",K420,0)</f>
        <v>0</v>
      </c>
      <c r="BF420" s="142">
        <f>IF(O420="snížená",K420,0)</f>
        <v>0</v>
      </c>
      <c r="BG420" s="142">
        <f>IF(O420="zákl. přenesená",K420,0)</f>
        <v>0</v>
      </c>
      <c r="BH420" s="142">
        <f>IF(O420="sníž. přenesená",K420,0)</f>
        <v>0</v>
      </c>
      <c r="BI420" s="142">
        <f>IF(O420="nulová",K420,0)</f>
        <v>0</v>
      </c>
      <c r="BJ420" s="17" t="s">
        <v>171</v>
      </c>
      <c r="BK420" s="142">
        <f>ROUND(P420*H420,2)</f>
        <v>0</v>
      </c>
      <c r="BL420" s="17" t="s">
        <v>189</v>
      </c>
      <c r="BM420" s="141" t="s">
        <v>1066</v>
      </c>
    </row>
    <row r="421" spans="2:47" s="1" customFormat="1" ht="11.25">
      <c r="B421" s="32"/>
      <c r="D421" s="143" t="s">
        <v>173</v>
      </c>
      <c r="F421" s="144" t="s">
        <v>1067</v>
      </c>
      <c r="I421" s="145"/>
      <c r="J421" s="145"/>
      <c r="M421" s="32"/>
      <c r="N421" s="146"/>
      <c r="X421" s="53"/>
      <c r="AT421" s="17" t="s">
        <v>173</v>
      </c>
      <c r="AU421" s="17" t="s">
        <v>171</v>
      </c>
    </row>
    <row r="422" spans="2:51" s="12" customFormat="1" ht="11.25">
      <c r="B422" s="150"/>
      <c r="D422" s="151" t="s">
        <v>217</v>
      </c>
      <c r="E422" s="152" t="s">
        <v>22</v>
      </c>
      <c r="F422" s="153" t="s">
        <v>1068</v>
      </c>
      <c r="H422" s="152" t="s">
        <v>22</v>
      </c>
      <c r="I422" s="154"/>
      <c r="J422" s="154"/>
      <c r="M422" s="150"/>
      <c r="N422" s="155"/>
      <c r="X422" s="156"/>
      <c r="AT422" s="152" t="s">
        <v>217</v>
      </c>
      <c r="AU422" s="152" t="s">
        <v>171</v>
      </c>
      <c r="AV422" s="12" t="s">
        <v>85</v>
      </c>
      <c r="AW422" s="12" t="s">
        <v>5</v>
      </c>
      <c r="AX422" s="12" t="s">
        <v>78</v>
      </c>
      <c r="AY422" s="152" t="s">
        <v>163</v>
      </c>
    </row>
    <row r="423" spans="2:51" s="13" customFormat="1" ht="11.25">
      <c r="B423" s="157"/>
      <c r="D423" s="151" t="s">
        <v>217</v>
      </c>
      <c r="E423" s="158" t="s">
        <v>22</v>
      </c>
      <c r="F423" s="159" t="s">
        <v>1040</v>
      </c>
      <c r="H423" s="160">
        <v>28.597</v>
      </c>
      <c r="I423" s="161"/>
      <c r="J423" s="161"/>
      <c r="M423" s="157"/>
      <c r="N423" s="162"/>
      <c r="X423" s="163"/>
      <c r="AT423" s="158" t="s">
        <v>217</v>
      </c>
      <c r="AU423" s="158" t="s">
        <v>171</v>
      </c>
      <c r="AV423" s="13" t="s">
        <v>171</v>
      </c>
      <c r="AW423" s="13" t="s">
        <v>5</v>
      </c>
      <c r="AX423" s="13" t="s">
        <v>78</v>
      </c>
      <c r="AY423" s="158" t="s">
        <v>163</v>
      </c>
    </row>
    <row r="424" spans="2:51" s="14" customFormat="1" ht="11.25">
      <c r="B424" s="164"/>
      <c r="D424" s="151" t="s">
        <v>217</v>
      </c>
      <c r="E424" s="165" t="s">
        <v>22</v>
      </c>
      <c r="F424" s="166" t="s">
        <v>220</v>
      </c>
      <c r="H424" s="167">
        <v>28.597</v>
      </c>
      <c r="I424" s="168"/>
      <c r="J424" s="168"/>
      <c r="M424" s="164"/>
      <c r="N424" s="169"/>
      <c r="X424" s="170"/>
      <c r="AT424" s="165" t="s">
        <v>217</v>
      </c>
      <c r="AU424" s="165" t="s">
        <v>171</v>
      </c>
      <c r="AV424" s="14" t="s">
        <v>189</v>
      </c>
      <c r="AW424" s="14" t="s">
        <v>5</v>
      </c>
      <c r="AX424" s="14" t="s">
        <v>85</v>
      </c>
      <c r="AY424" s="165" t="s">
        <v>163</v>
      </c>
    </row>
    <row r="425" spans="2:65" s="1" customFormat="1" ht="37.9" customHeight="1">
      <c r="B425" s="32"/>
      <c r="C425" s="129" t="s">
        <v>1069</v>
      </c>
      <c r="D425" s="129" t="s">
        <v>166</v>
      </c>
      <c r="E425" s="130" t="s">
        <v>1070</v>
      </c>
      <c r="F425" s="131" t="s">
        <v>1071</v>
      </c>
      <c r="G425" s="132" t="s">
        <v>214</v>
      </c>
      <c r="H425" s="133">
        <v>6.516</v>
      </c>
      <c r="I425" s="134"/>
      <c r="J425" s="134"/>
      <c r="K425" s="135">
        <f>ROUND(P425*H425,2)</f>
        <v>0</v>
      </c>
      <c r="L425" s="131" t="s">
        <v>169</v>
      </c>
      <c r="M425" s="32"/>
      <c r="N425" s="136" t="s">
        <v>22</v>
      </c>
      <c r="O425" s="137" t="s">
        <v>48</v>
      </c>
      <c r="P425" s="138">
        <f>I425+J425</f>
        <v>0</v>
      </c>
      <c r="Q425" s="138">
        <f>ROUND(I425*H425,2)</f>
        <v>0</v>
      </c>
      <c r="R425" s="138">
        <f>ROUND(J425*H425,2)</f>
        <v>0</v>
      </c>
      <c r="T425" s="139">
        <f>S425*H425</f>
        <v>0</v>
      </c>
      <c r="U425" s="139">
        <v>0.0154</v>
      </c>
      <c r="V425" s="139">
        <f>U425*H425</f>
        <v>0.1003464</v>
      </c>
      <c r="W425" s="139">
        <v>0</v>
      </c>
      <c r="X425" s="140">
        <f>W425*H425</f>
        <v>0</v>
      </c>
      <c r="AR425" s="141" t="s">
        <v>189</v>
      </c>
      <c r="AT425" s="141" t="s">
        <v>166</v>
      </c>
      <c r="AU425" s="141" t="s">
        <v>171</v>
      </c>
      <c r="AY425" s="17" t="s">
        <v>163</v>
      </c>
      <c r="BE425" s="142">
        <f>IF(O425="základní",K425,0)</f>
        <v>0</v>
      </c>
      <c r="BF425" s="142">
        <f>IF(O425="snížená",K425,0)</f>
        <v>0</v>
      </c>
      <c r="BG425" s="142">
        <f>IF(O425="zákl. přenesená",K425,0)</f>
        <v>0</v>
      </c>
      <c r="BH425" s="142">
        <f>IF(O425="sníž. přenesená",K425,0)</f>
        <v>0</v>
      </c>
      <c r="BI425" s="142">
        <f>IF(O425="nulová",K425,0)</f>
        <v>0</v>
      </c>
      <c r="BJ425" s="17" t="s">
        <v>171</v>
      </c>
      <c r="BK425" s="142">
        <f>ROUND(P425*H425,2)</f>
        <v>0</v>
      </c>
      <c r="BL425" s="17" t="s">
        <v>189</v>
      </c>
      <c r="BM425" s="141" t="s">
        <v>1072</v>
      </c>
    </row>
    <row r="426" spans="2:47" s="1" customFormat="1" ht="11.25">
      <c r="B426" s="32"/>
      <c r="D426" s="143" t="s">
        <v>173</v>
      </c>
      <c r="F426" s="144" t="s">
        <v>1073</v>
      </c>
      <c r="I426" s="145"/>
      <c r="J426" s="145"/>
      <c r="M426" s="32"/>
      <c r="N426" s="146"/>
      <c r="X426" s="53"/>
      <c r="AT426" s="17" t="s">
        <v>173</v>
      </c>
      <c r="AU426" s="17" t="s">
        <v>171</v>
      </c>
    </row>
    <row r="427" spans="2:51" s="12" customFormat="1" ht="11.25">
      <c r="B427" s="150"/>
      <c r="D427" s="151" t="s">
        <v>217</v>
      </c>
      <c r="E427" s="152" t="s">
        <v>22</v>
      </c>
      <c r="F427" s="153" t="s">
        <v>541</v>
      </c>
      <c r="H427" s="152" t="s">
        <v>22</v>
      </c>
      <c r="I427" s="154"/>
      <c r="J427" s="154"/>
      <c r="M427" s="150"/>
      <c r="N427" s="155"/>
      <c r="X427" s="156"/>
      <c r="AT427" s="152" t="s">
        <v>217</v>
      </c>
      <c r="AU427" s="152" t="s">
        <v>171</v>
      </c>
      <c r="AV427" s="12" t="s">
        <v>85</v>
      </c>
      <c r="AW427" s="12" t="s">
        <v>5</v>
      </c>
      <c r="AX427" s="12" t="s">
        <v>78</v>
      </c>
      <c r="AY427" s="152" t="s">
        <v>163</v>
      </c>
    </row>
    <row r="428" spans="2:51" s="13" customFormat="1" ht="11.25">
      <c r="B428" s="157"/>
      <c r="D428" s="151" t="s">
        <v>217</v>
      </c>
      <c r="E428" s="158" t="s">
        <v>22</v>
      </c>
      <c r="F428" s="159" t="s">
        <v>1074</v>
      </c>
      <c r="H428" s="160">
        <v>3.42</v>
      </c>
      <c r="I428" s="161"/>
      <c r="J428" s="161"/>
      <c r="M428" s="157"/>
      <c r="N428" s="162"/>
      <c r="X428" s="163"/>
      <c r="AT428" s="158" t="s">
        <v>217</v>
      </c>
      <c r="AU428" s="158" t="s">
        <v>171</v>
      </c>
      <c r="AV428" s="13" t="s">
        <v>171</v>
      </c>
      <c r="AW428" s="13" t="s">
        <v>5</v>
      </c>
      <c r="AX428" s="13" t="s">
        <v>78</v>
      </c>
      <c r="AY428" s="158" t="s">
        <v>163</v>
      </c>
    </row>
    <row r="429" spans="2:51" s="12" customFormat="1" ht="11.25">
      <c r="B429" s="150"/>
      <c r="D429" s="151" t="s">
        <v>217</v>
      </c>
      <c r="E429" s="152" t="s">
        <v>22</v>
      </c>
      <c r="F429" s="153" t="s">
        <v>285</v>
      </c>
      <c r="H429" s="152" t="s">
        <v>22</v>
      </c>
      <c r="I429" s="154"/>
      <c r="J429" s="154"/>
      <c r="M429" s="150"/>
      <c r="N429" s="155"/>
      <c r="X429" s="156"/>
      <c r="AT429" s="152" t="s">
        <v>217</v>
      </c>
      <c r="AU429" s="152" t="s">
        <v>171</v>
      </c>
      <c r="AV429" s="12" t="s">
        <v>85</v>
      </c>
      <c r="AW429" s="12" t="s">
        <v>5</v>
      </c>
      <c r="AX429" s="12" t="s">
        <v>78</v>
      </c>
      <c r="AY429" s="152" t="s">
        <v>163</v>
      </c>
    </row>
    <row r="430" spans="2:51" s="13" customFormat="1" ht="11.25">
      <c r="B430" s="157"/>
      <c r="D430" s="151" t="s">
        <v>217</v>
      </c>
      <c r="E430" s="158" t="s">
        <v>22</v>
      </c>
      <c r="F430" s="159" t="s">
        <v>1075</v>
      </c>
      <c r="H430" s="160">
        <v>3.096</v>
      </c>
      <c r="I430" s="161"/>
      <c r="J430" s="161"/>
      <c r="M430" s="157"/>
      <c r="N430" s="162"/>
      <c r="X430" s="163"/>
      <c r="AT430" s="158" t="s">
        <v>217</v>
      </c>
      <c r="AU430" s="158" t="s">
        <v>171</v>
      </c>
      <c r="AV430" s="13" t="s">
        <v>171</v>
      </c>
      <c r="AW430" s="13" t="s">
        <v>5</v>
      </c>
      <c r="AX430" s="13" t="s">
        <v>78</v>
      </c>
      <c r="AY430" s="158" t="s">
        <v>163</v>
      </c>
    </row>
    <row r="431" spans="2:51" s="14" customFormat="1" ht="11.25">
      <c r="B431" s="164"/>
      <c r="D431" s="151" t="s">
        <v>217</v>
      </c>
      <c r="E431" s="165" t="s">
        <v>22</v>
      </c>
      <c r="F431" s="166" t="s">
        <v>220</v>
      </c>
      <c r="H431" s="167">
        <v>6.516</v>
      </c>
      <c r="I431" s="168"/>
      <c r="J431" s="168"/>
      <c r="M431" s="164"/>
      <c r="N431" s="169"/>
      <c r="X431" s="170"/>
      <c r="AT431" s="165" t="s">
        <v>217</v>
      </c>
      <c r="AU431" s="165" t="s">
        <v>171</v>
      </c>
      <c r="AV431" s="14" t="s">
        <v>189</v>
      </c>
      <c r="AW431" s="14" t="s">
        <v>5</v>
      </c>
      <c r="AX431" s="14" t="s">
        <v>85</v>
      </c>
      <c r="AY431" s="165" t="s">
        <v>163</v>
      </c>
    </row>
    <row r="432" spans="2:65" s="1" customFormat="1" ht="37.9" customHeight="1">
      <c r="B432" s="32"/>
      <c r="C432" s="129" t="s">
        <v>596</v>
      </c>
      <c r="D432" s="129" t="s">
        <v>166</v>
      </c>
      <c r="E432" s="130" t="s">
        <v>1076</v>
      </c>
      <c r="F432" s="131" t="s">
        <v>1077</v>
      </c>
      <c r="G432" s="132" t="s">
        <v>214</v>
      </c>
      <c r="H432" s="133">
        <v>30.303</v>
      </c>
      <c r="I432" s="134"/>
      <c r="J432" s="134"/>
      <c r="K432" s="135">
        <f>ROUND(P432*H432,2)</f>
        <v>0</v>
      </c>
      <c r="L432" s="131" t="s">
        <v>169</v>
      </c>
      <c r="M432" s="32"/>
      <c r="N432" s="136" t="s">
        <v>22</v>
      </c>
      <c r="O432" s="137" t="s">
        <v>48</v>
      </c>
      <c r="P432" s="138">
        <f>I432+J432</f>
        <v>0</v>
      </c>
      <c r="Q432" s="138">
        <f>ROUND(I432*H432,2)</f>
        <v>0</v>
      </c>
      <c r="R432" s="138">
        <f>ROUND(J432*H432,2)</f>
        <v>0</v>
      </c>
      <c r="T432" s="139">
        <f>S432*H432</f>
        <v>0</v>
      </c>
      <c r="U432" s="139">
        <v>0</v>
      </c>
      <c r="V432" s="139">
        <f>U432*H432</f>
        <v>0</v>
      </c>
      <c r="W432" s="139">
        <v>0</v>
      </c>
      <c r="X432" s="140">
        <f>W432*H432</f>
        <v>0</v>
      </c>
      <c r="AR432" s="141" t="s">
        <v>189</v>
      </c>
      <c r="AT432" s="141" t="s">
        <v>166</v>
      </c>
      <c r="AU432" s="141" t="s">
        <v>171</v>
      </c>
      <c r="AY432" s="17" t="s">
        <v>163</v>
      </c>
      <c r="BE432" s="142">
        <f>IF(O432="základní",K432,0)</f>
        <v>0</v>
      </c>
      <c r="BF432" s="142">
        <f>IF(O432="snížená",K432,0)</f>
        <v>0</v>
      </c>
      <c r="BG432" s="142">
        <f>IF(O432="zákl. přenesená",K432,0)</f>
        <v>0</v>
      </c>
      <c r="BH432" s="142">
        <f>IF(O432="sníž. přenesená",K432,0)</f>
        <v>0</v>
      </c>
      <c r="BI432" s="142">
        <f>IF(O432="nulová",K432,0)</f>
        <v>0</v>
      </c>
      <c r="BJ432" s="17" t="s">
        <v>171</v>
      </c>
      <c r="BK432" s="142">
        <f>ROUND(P432*H432,2)</f>
        <v>0</v>
      </c>
      <c r="BL432" s="17" t="s">
        <v>189</v>
      </c>
      <c r="BM432" s="141" t="s">
        <v>1078</v>
      </c>
    </row>
    <row r="433" spans="2:47" s="1" customFormat="1" ht="11.25">
      <c r="B433" s="32"/>
      <c r="D433" s="143" t="s">
        <v>173</v>
      </c>
      <c r="F433" s="144" t="s">
        <v>1079</v>
      </c>
      <c r="I433" s="145"/>
      <c r="J433" s="145"/>
      <c r="M433" s="32"/>
      <c r="N433" s="146"/>
      <c r="X433" s="53"/>
      <c r="AT433" s="17" t="s">
        <v>173</v>
      </c>
      <c r="AU433" s="17" t="s">
        <v>171</v>
      </c>
    </row>
    <row r="434" spans="2:51" s="12" customFormat="1" ht="11.25">
      <c r="B434" s="150"/>
      <c r="D434" s="151" t="s">
        <v>217</v>
      </c>
      <c r="E434" s="152" t="s">
        <v>22</v>
      </c>
      <c r="F434" s="153" t="s">
        <v>1080</v>
      </c>
      <c r="H434" s="152" t="s">
        <v>22</v>
      </c>
      <c r="I434" s="154"/>
      <c r="J434" s="154"/>
      <c r="M434" s="150"/>
      <c r="N434" s="155"/>
      <c r="X434" s="156"/>
      <c r="AT434" s="152" t="s">
        <v>217</v>
      </c>
      <c r="AU434" s="152" t="s">
        <v>171</v>
      </c>
      <c r="AV434" s="12" t="s">
        <v>85</v>
      </c>
      <c r="AW434" s="12" t="s">
        <v>5</v>
      </c>
      <c r="AX434" s="12" t="s">
        <v>78</v>
      </c>
      <c r="AY434" s="152" t="s">
        <v>163</v>
      </c>
    </row>
    <row r="435" spans="2:51" s="13" customFormat="1" ht="11.25">
      <c r="B435" s="157"/>
      <c r="D435" s="151" t="s">
        <v>217</v>
      </c>
      <c r="E435" s="158" t="s">
        <v>22</v>
      </c>
      <c r="F435" s="159" t="s">
        <v>1081</v>
      </c>
      <c r="H435" s="160">
        <v>0.914</v>
      </c>
      <c r="I435" s="161"/>
      <c r="J435" s="161"/>
      <c r="M435" s="157"/>
      <c r="N435" s="162"/>
      <c r="X435" s="163"/>
      <c r="AT435" s="158" t="s">
        <v>217</v>
      </c>
      <c r="AU435" s="158" t="s">
        <v>171</v>
      </c>
      <c r="AV435" s="13" t="s">
        <v>171</v>
      </c>
      <c r="AW435" s="13" t="s">
        <v>5</v>
      </c>
      <c r="AX435" s="13" t="s">
        <v>78</v>
      </c>
      <c r="AY435" s="158" t="s">
        <v>163</v>
      </c>
    </row>
    <row r="436" spans="2:51" s="12" customFormat="1" ht="11.25">
      <c r="B436" s="150"/>
      <c r="D436" s="151" t="s">
        <v>217</v>
      </c>
      <c r="E436" s="152" t="s">
        <v>22</v>
      </c>
      <c r="F436" s="153" t="s">
        <v>541</v>
      </c>
      <c r="H436" s="152" t="s">
        <v>22</v>
      </c>
      <c r="I436" s="154"/>
      <c r="J436" s="154"/>
      <c r="M436" s="150"/>
      <c r="N436" s="155"/>
      <c r="X436" s="156"/>
      <c r="AT436" s="152" t="s">
        <v>217</v>
      </c>
      <c r="AU436" s="152" t="s">
        <v>171</v>
      </c>
      <c r="AV436" s="12" t="s">
        <v>85</v>
      </c>
      <c r="AW436" s="12" t="s">
        <v>5</v>
      </c>
      <c r="AX436" s="12" t="s">
        <v>78</v>
      </c>
      <c r="AY436" s="152" t="s">
        <v>163</v>
      </c>
    </row>
    <row r="437" spans="2:51" s="13" customFormat="1" ht="22.5">
      <c r="B437" s="157"/>
      <c r="D437" s="151" t="s">
        <v>217</v>
      </c>
      <c r="E437" s="158" t="s">
        <v>22</v>
      </c>
      <c r="F437" s="159" t="s">
        <v>1082</v>
      </c>
      <c r="H437" s="160">
        <v>13.496</v>
      </c>
      <c r="I437" s="161"/>
      <c r="J437" s="161"/>
      <c r="M437" s="157"/>
      <c r="N437" s="162"/>
      <c r="X437" s="163"/>
      <c r="AT437" s="158" t="s">
        <v>217</v>
      </c>
      <c r="AU437" s="158" t="s">
        <v>171</v>
      </c>
      <c r="AV437" s="13" t="s">
        <v>171</v>
      </c>
      <c r="AW437" s="13" t="s">
        <v>5</v>
      </c>
      <c r="AX437" s="13" t="s">
        <v>78</v>
      </c>
      <c r="AY437" s="158" t="s">
        <v>163</v>
      </c>
    </row>
    <row r="438" spans="2:51" s="12" customFormat="1" ht="11.25">
      <c r="B438" s="150"/>
      <c r="D438" s="151" t="s">
        <v>217</v>
      </c>
      <c r="E438" s="152" t="s">
        <v>22</v>
      </c>
      <c r="F438" s="153" t="s">
        <v>285</v>
      </c>
      <c r="H438" s="152" t="s">
        <v>22</v>
      </c>
      <c r="I438" s="154"/>
      <c r="J438" s="154"/>
      <c r="M438" s="150"/>
      <c r="N438" s="155"/>
      <c r="X438" s="156"/>
      <c r="AT438" s="152" t="s">
        <v>217</v>
      </c>
      <c r="AU438" s="152" t="s">
        <v>171</v>
      </c>
      <c r="AV438" s="12" t="s">
        <v>85</v>
      </c>
      <c r="AW438" s="12" t="s">
        <v>5</v>
      </c>
      <c r="AX438" s="12" t="s">
        <v>78</v>
      </c>
      <c r="AY438" s="152" t="s">
        <v>163</v>
      </c>
    </row>
    <row r="439" spans="2:51" s="13" customFormat="1" ht="22.5">
      <c r="B439" s="157"/>
      <c r="D439" s="151" t="s">
        <v>217</v>
      </c>
      <c r="E439" s="158" t="s">
        <v>22</v>
      </c>
      <c r="F439" s="159" t="s">
        <v>1083</v>
      </c>
      <c r="H439" s="160">
        <v>15.893</v>
      </c>
      <c r="I439" s="161"/>
      <c r="J439" s="161"/>
      <c r="M439" s="157"/>
      <c r="N439" s="162"/>
      <c r="X439" s="163"/>
      <c r="AT439" s="158" t="s">
        <v>217</v>
      </c>
      <c r="AU439" s="158" t="s">
        <v>171</v>
      </c>
      <c r="AV439" s="13" t="s">
        <v>171</v>
      </c>
      <c r="AW439" s="13" t="s">
        <v>5</v>
      </c>
      <c r="AX439" s="13" t="s">
        <v>78</v>
      </c>
      <c r="AY439" s="158" t="s">
        <v>163</v>
      </c>
    </row>
    <row r="440" spans="2:51" s="14" customFormat="1" ht="11.25">
      <c r="B440" s="164"/>
      <c r="D440" s="151" t="s">
        <v>217</v>
      </c>
      <c r="E440" s="165" t="s">
        <v>22</v>
      </c>
      <c r="F440" s="166" t="s">
        <v>220</v>
      </c>
      <c r="H440" s="167">
        <v>30.303</v>
      </c>
      <c r="I440" s="168"/>
      <c r="J440" s="168"/>
      <c r="M440" s="164"/>
      <c r="N440" s="169"/>
      <c r="X440" s="170"/>
      <c r="AT440" s="165" t="s">
        <v>217</v>
      </c>
      <c r="AU440" s="165" t="s">
        <v>171</v>
      </c>
      <c r="AV440" s="14" t="s">
        <v>189</v>
      </c>
      <c r="AW440" s="14" t="s">
        <v>5</v>
      </c>
      <c r="AX440" s="14" t="s">
        <v>85</v>
      </c>
      <c r="AY440" s="165" t="s">
        <v>163</v>
      </c>
    </row>
    <row r="441" spans="2:65" s="1" customFormat="1" ht="24.2" customHeight="1">
      <c r="B441" s="32"/>
      <c r="C441" s="129" t="s">
        <v>602</v>
      </c>
      <c r="D441" s="129" t="s">
        <v>166</v>
      </c>
      <c r="E441" s="130" t="s">
        <v>1084</v>
      </c>
      <c r="F441" s="131" t="s">
        <v>1085</v>
      </c>
      <c r="G441" s="132" t="s">
        <v>214</v>
      </c>
      <c r="H441" s="133">
        <v>26.447</v>
      </c>
      <c r="I441" s="134"/>
      <c r="J441" s="134"/>
      <c r="K441" s="135">
        <f>ROUND(P441*H441,2)</f>
        <v>0</v>
      </c>
      <c r="L441" s="131" t="s">
        <v>169</v>
      </c>
      <c r="M441" s="32"/>
      <c r="N441" s="136" t="s">
        <v>22</v>
      </c>
      <c r="O441" s="137" t="s">
        <v>48</v>
      </c>
      <c r="P441" s="138">
        <f>I441+J441</f>
        <v>0</v>
      </c>
      <c r="Q441" s="138">
        <f>ROUND(I441*H441,2)</f>
        <v>0</v>
      </c>
      <c r="R441" s="138">
        <f>ROUND(J441*H441,2)</f>
        <v>0</v>
      </c>
      <c r="T441" s="139">
        <f>S441*H441</f>
        <v>0</v>
      </c>
      <c r="U441" s="139">
        <v>0.00014</v>
      </c>
      <c r="V441" s="139">
        <f>U441*H441</f>
        <v>0.0037025799999999996</v>
      </c>
      <c r="W441" s="139">
        <v>0</v>
      </c>
      <c r="X441" s="140">
        <f>W441*H441</f>
        <v>0</v>
      </c>
      <c r="AR441" s="141" t="s">
        <v>189</v>
      </c>
      <c r="AT441" s="141" t="s">
        <v>166</v>
      </c>
      <c r="AU441" s="141" t="s">
        <v>171</v>
      </c>
      <c r="AY441" s="17" t="s">
        <v>163</v>
      </c>
      <c r="BE441" s="142">
        <f>IF(O441="základní",K441,0)</f>
        <v>0</v>
      </c>
      <c r="BF441" s="142">
        <f>IF(O441="snížená",K441,0)</f>
        <v>0</v>
      </c>
      <c r="BG441" s="142">
        <f>IF(O441="zákl. přenesená",K441,0)</f>
        <v>0</v>
      </c>
      <c r="BH441" s="142">
        <f>IF(O441="sníž. přenesená",K441,0)</f>
        <v>0</v>
      </c>
      <c r="BI441" s="142">
        <f>IF(O441="nulová",K441,0)</f>
        <v>0</v>
      </c>
      <c r="BJ441" s="17" t="s">
        <v>171</v>
      </c>
      <c r="BK441" s="142">
        <f>ROUND(P441*H441,2)</f>
        <v>0</v>
      </c>
      <c r="BL441" s="17" t="s">
        <v>189</v>
      </c>
      <c r="BM441" s="141" t="s">
        <v>1086</v>
      </c>
    </row>
    <row r="442" spans="2:47" s="1" customFormat="1" ht="11.25">
      <c r="B442" s="32"/>
      <c r="D442" s="143" t="s">
        <v>173</v>
      </c>
      <c r="F442" s="144" t="s">
        <v>1087</v>
      </c>
      <c r="I442" s="145"/>
      <c r="J442" s="145"/>
      <c r="M442" s="32"/>
      <c r="N442" s="146"/>
      <c r="X442" s="53"/>
      <c r="AT442" s="17" t="s">
        <v>173</v>
      </c>
      <c r="AU442" s="17" t="s">
        <v>171</v>
      </c>
    </row>
    <row r="443" spans="2:51" s="13" customFormat="1" ht="11.25">
      <c r="B443" s="157"/>
      <c r="D443" s="151" t="s">
        <v>217</v>
      </c>
      <c r="E443" s="158" t="s">
        <v>22</v>
      </c>
      <c r="F443" s="159" t="s">
        <v>1088</v>
      </c>
      <c r="H443" s="160">
        <v>26.447</v>
      </c>
      <c r="I443" s="161"/>
      <c r="J443" s="161"/>
      <c r="M443" s="157"/>
      <c r="N443" s="162"/>
      <c r="X443" s="163"/>
      <c r="AT443" s="158" t="s">
        <v>217</v>
      </c>
      <c r="AU443" s="158" t="s">
        <v>171</v>
      </c>
      <c r="AV443" s="13" t="s">
        <v>171</v>
      </c>
      <c r="AW443" s="13" t="s">
        <v>5</v>
      </c>
      <c r="AX443" s="13" t="s">
        <v>78</v>
      </c>
      <c r="AY443" s="158" t="s">
        <v>163</v>
      </c>
    </row>
    <row r="444" spans="2:51" s="14" customFormat="1" ht="11.25">
      <c r="B444" s="164"/>
      <c r="D444" s="151" t="s">
        <v>217</v>
      </c>
      <c r="E444" s="165" t="s">
        <v>22</v>
      </c>
      <c r="F444" s="166" t="s">
        <v>220</v>
      </c>
      <c r="H444" s="167">
        <v>26.447</v>
      </c>
      <c r="I444" s="168"/>
      <c r="J444" s="168"/>
      <c r="M444" s="164"/>
      <c r="N444" s="169"/>
      <c r="X444" s="170"/>
      <c r="AT444" s="165" t="s">
        <v>217</v>
      </c>
      <c r="AU444" s="165" t="s">
        <v>171</v>
      </c>
      <c r="AV444" s="14" t="s">
        <v>189</v>
      </c>
      <c r="AW444" s="14" t="s">
        <v>5</v>
      </c>
      <c r="AX444" s="14" t="s">
        <v>85</v>
      </c>
      <c r="AY444" s="165" t="s">
        <v>163</v>
      </c>
    </row>
    <row r="445" spans="2:65" s="1" customFormat="1" ht="66.75" customHeight="1">
      <c r="B445" s="32"/>
      <c r="C445" s="129" t="s">
        <v>610</v>
      </c>
      <c r="D445" s="129" t="s">
        <v>166</v>
      </c>
      <c r="E445" s="130" t="s">
        <v>1089</v>
      </c>
      <c r="F445" s="131" t="s">
        <v>1090</v>
      </c>
      <c r="G445" s="132" t="s">
        <v>214</v>
      </c>
      <c r="H445" s="133">
        <v>25.484</v>
      </c>
      <c r="I445" s="134"/>
      <c r="J445" s="134"/>
      <c r="K445" s="135">
        <f>ROUND(P445*H445,2)</f>
        <v>0</v>
      </c>
      <c r="L445" s="131" t="s">
        <v>169</v>
      </c>
      <c r="M445" s="32"/>
      <c r="N445" s="136" t="s">
        <v>22</v>
      </c>
      <c r="O445" s="137" t="s">
        <v>48</v>
      </c>
      <c r="P445" s="138">
        <f>I445+J445</f>
        <v>0</v>
      </c>
      <c r="Q445" s="138">
        <f>ROUND(I445*H445,2)</f>
        <v>0</v>
      </c>
      <c r="R445" s="138">
        <f>ROUND(J445*H445,2)</f>
        <v>0</v>
      </c>
      <c r="T445" s="139">
        <f>S445*H445</f>
        <v>0</v>
      </c>
      <c r="U445" s="139">
        <v>0.01279744</v>
      </c>
      <c r="V445" s="139">
        <f>U445*H445</f>
        <v>0.32612996096</v>
      </c>
      <c r="W445" s="139">
        <v>0</v>
      </c>
      <c r="X445" s="140">
        <f>W445*H445</f>
        <v>0</v>
      </c>
      <c r="AR445" s="141" t="s">
        <v>189</v>
      </c>
      <c r="AT445" s="141" t="s">
        <v>166</v>
      </c>
      <c r="AU445" s="141" t="s">
        <v>171</v>
      </c>
      <c r="AY445" s="17" t="s">
        <v>163</v>
      </c>
      <c r="BE445" s="142">
        <f>IF(O445="základní",K445,0)</f>
        <v>0</v>
      </c>
      <c r="BF445" s="142">
        <f>IF(O445="snížená",K445,0)</f>
        <v>0</v>
      </c>
      <c r="BG445" s="142">
        <f>IF(O445="zákl. přenesená",K445,0)</f>
        <v>0</v>
      </c>
      <c r="BH445" s="142">
        <f>IF(O445="sníž. přenesená",K445,0)</f>
        <v>0</v>
      </c>
      <c r="BI445" s="142">
        <f>IF(O445="nulová",K445,0)</f>
        <v>0</v>
      </c>
      <c r="BJ445" s="17" t="s">
        <v>171</v>
      </c>
      <c r="BK445" s="142">
        <f>ROUND(P445*H445,2)</f>
        <v>0</v>
      </c>
      <c r="BL445" s="17" t="s">
        <v>189</v>
      </c>
      <c r="BM445" s="141" t="s">
        <v>1091</v>
      </c>
    </row>
    <row r="446" spans="2:47" s="1" customFormat="1" ht="11.25">
      <c r="B446" s="32"/>
      <c r="D446" s="143" t="s">
        <v>173</v>
      </c>
      <c r="F446" s="144" t="s">
        <v>1092</v>
      </c>
      <c r="I446" s="145"/>
      <c r="J446" s="145"/>
      <c r="M446" s="32"/>
      <c r="N446" s="146"/>
      <c r="X446" s="53"/>
      <c r="AT446" s="17" t="s">
        <v>173</v>
      </c>
      <c r="AU446" s="17" t="s">
        <v>171</v>
      </c>
    </row>
    <row r="447" spans="2:47" s="1" customFormat="1" ht="19.5">
      <c r="B447" s="32"/>
      <c r="D447" s="151" t="s">
        <v>819</v>
      </c>
      <c r="F447" s="191" t="s">
        <v>1093</v>
      </c>
      <c r="I447" s="145"/>
      <c r="J447" s="145"/>
      <c r="M447" s="32"/>
      <c r="N447" s="146"/>
      <c r="X447" s="53"/>
      <c r="AT447" s="17" t="s">
        <v>819</v>
      </c>
      <c r="AU447" s="17" t="s">
        <v>171</v>
      </c>
    </row>
    <row r="448" spans="2:51" s="12" customFormat="1" ht="11.25">
      <c r="B448" s="150"/>
      <c r="D448" s="151" t="s">
        <v>217</v>
      </c>
      <c r="E448" s="152" t="s">
        <v>22</v>
      </c>
      <c r="F448" s="153" t="s">
        <v>1094</v>
      </c>
      <c r="H448" s="152" t="s">
        <v>22</v>
      </c>
      <c r="I448" s="154"/>
      <c r="J448" s="154"/>
      <c r="M448" s="150"/>
      <c r="N448" s="155"/>
      <c r="X448" s="156"/>
      <c r="AT448" s="152" t="s">
        <v>217</v>
      </c>
      <c r="AU448" s="152" t="s">
        <v>171</v>
      </c>
      <c r="AV448" s="12" t="s">
        <v>85</v>
      </c>
      <c r="AW448" s="12" t="s">
        <v>5</v>
      </c>
      <c r="AX448" s="12" t="s">
        <v>78</v>
      </c>
      <c r="AY448" s="152" t="s">
        <v>163</v>
      </c>
    </row>
    <row r="449" spans="2:51" s="13" customFormat="1" ht="11.25">
      <c r="B449" s="157"/>
      <c r="D449" s="151" t="s">
        <v>217</v>
      </c>
      <c r="E449" s="158" t="s">
        <v>22</v>
      </c>
      <c r="F449" s="159" t="s">
        <v>1095</v>
      </c>
      <c r="H449" s="160">
        <v>25.484</v>
      </c>
      <c r="I449" s="161"/>
      <c r="J449" s="161"/>
      <c r="M449" s="157"/>
      <c r="N449" s="162"/>
      <c r="X449" s="163"/>
      <c r="AT449" s="158" t="s">
        <v>217</v>
      </c>
      <c r="AU449" s="158" t="s">
        <v>171</v>
      </c>
      <c r="AV449" s="13" t="s">
        <v>171</v>
      </c>
      <c r="AW449" s="13" t="s">
        <v>5</v>
      </c>
      <c r="AX449" s="13" t="s">
        <v>78</v>
      </c>
      <c r="AY449" s="158" t="s">
        <v>163</v>
      </c>
    </row>
    <row r="450" spans="2:51" s="14" customFormat="1" ht="11.25">
      <c r="B450" s="164"/>
      <c r="D450" s="151" t="s">
        <v>217</v>
      </c>
      <c r="E450" s="165" t="s">
        <v>22</v>
      </c>
      <c r="F450" s="166" t="s">
        <v>220</v>
      </c>
      <c r="H450" s="167">
        <v>25.484</v>
      </c>
      <c r="I450" s="168"/>
      <c r="J450" s="168"/>
      <c r="M450" s="164"/>
      <c r="N450" s="169"/>
      <c r="X450" s="170"/>
      <c r="AT450" s="165" t="s">
        <v>217</v>
      </c>
      <c r="AU450" s="165" t="s">
        <v>171</v>
      </c>
      <c r="AV450" s="14" t="s">
        <v>189</v>
      </c>
      <c r="AW450" s="14" t="s">
        <v>5</v>
      </c>
      <c r="AX450" s="14" t="s">
        <v>85</v>
      </c>
      <c r="AY450" s="165" t="s">
        <v>163</v>
      </c>
    </row>
    <row r="451" spans="2:65" s="1" customFormat="1" ht="24.2" customHeight="1">
      <c r="B451" s="32"/>
      <c r="C451" s="181" t="s">
        <v>616</v>
      </c>
      <c r="D451" s="181" t="s">
        <v>770</v>
      </c>
      <c r="E451" s="182" t="s">
        <v>1096</v>
      </c>
      <c r="F451" s="183" t="s">
        <v>1097</v>
      </c>
      <c r="G451" s="184" t="s">
        <v>214</v>
      </c>
      <c r="H451" s="185">
        <v>26.758</v>
      </c>
      <c r="I451" s="186"/>
      <c r="J451" s="187"/>
      <c r="K451" s="188">
        <f>ROUND(P451*H451,2)</f>
        <v>0</v>
      </c>
      <c r="L451" s="183" t="s">
        <v>169</v>
      </c>
      <c r="M451" s="189"/>
      <c r="N451" s="190" t="s">
        <v>22</v>
      </c>
      <c r="O451" s="137" t="s">
        <v>48</v>
      </c>
      <c r="P451" s="138">
        <f>I451+J451</f>
        <v>0</v>
      </c>
      <c r="Q451" s="138">
        <f>ROUND(I451*H451,2)</f>
        <v>0</v>
      </c>
      <c r="R451" s="138">
        <f>ROUND(J451*H451,2)</f>
        <v>0</v>
      </c>
      <c r="T451" s="139">
        <f>S451*H451</f>
        <v>0</v>
      </c>
      <c r="U451" s="139">
        <v>0.014</v>
      </c>
      <c r="V451" s="139">
        <f>U451*H451</f>
        <v>0.374612</v>
      </c>
      <c r="W451" s="139">
        <v>0</v>
      </c>
      <c r="X451" s="140">
        <f>W451*H451</f>
        <v>0</v>
      </c>
      <c r="AR451" s="141" t="s">
        <v>257</v>
      </c>
      <c r="AT451" s="141" t="s">
        <v>770</v>
      </c>
      <c r="AU451" s="141" t="s">
        <v>171</v>
      </c>
      <c r="AY451" s="17" t="s">
        <v>163</v>
      </c>
      <c r="BE451" s="142">
        <f>IF(O451="základní",K451,0)</f>
        <v>0</v>
      </c>
      <c r="BF451" s="142">
        <f>IF(O451="snížená",K451,0)</f>
        <v>0</v>
      </c>
      <c r="BG451" s="142">
        <f>IF(O451="zákl. přenesená",K451,0)</f>
        <v>0</v>
      </c>
      <c r="BH451" s="142">
        <f>IF(O451="sníž. přenesená",K451,0)</f>
        <v>0</v>
      </c>
      <c r="BI451" s="142">
        <f>IF(O451="nulová",K451,0)</f>
        <v>0</v>
      </c>
      <c r="BJ451" s="17" t="s">
        <v>171</v>
      </c>
      <c r="BK451" s="142">
        <f>ROUND(P451*H451,2)</f>
        <v>0</v>
      </c>
      <c r="BL451" s="17" t="s">
        <v>189</v>
      </c>
      <c r="BM451" s="141" t="s">
        <v>1098</v>
      </c>
    </row>
    <row r="452" spans="2:51" s="13" customFormat="1" ht="11.25">
      <c r="B452" s="157"/>
      <c r="D452" s="151" t="s">
        <v>217</v>
      </c>
      <c r="F452" s="159" t="s">
        <v>1099</v>
      </c>
      <c r="H452" s="160">
        <v>26.758</v>
      </c>
      <c r="I452" s="161"/>
      <c r="J452" s="161"/>
      <c r="M452" s="157"/>
      <c r="N452" s="162"/>
      <c r="X452" s="163"/>
      <c r="AT452" s="158" t="s">
        <v>217</v>
      </c>
      <c r="AU452" s="158" t="s">
        <v>171</v>
      </c>
      <c r="AV452" s="13" t="s">
        <v>171</v>
      </c>
      <c r="AW452" s="13" t="s">
        <v>4</v>
      </c>
      <c r="AX452" s="13" t="s">
        <v>85</v>
      </c>
      <c r="AY452" s="158" t="s">
        <v>163</v>
      </c>
    </row>
    <row r="453" spans="2:65" s="1" customFormat="1" ht="37.9" customHeight="1">
      <c r="B453" s="32"/>
      <c r="C453" s="129" t="s">
        <v>624</v>
      </c>
      <c r="D453" s="129" t="s">
        <v>166</v>
      </c>
      <c r="E453" s="130" t="s">
        <v>1100</v>
      </c>
      <c r="F453" s="131" t="s">
        <v>1101</v>
      </c>
      <c r="G453" s="132" t="s">
        <v>214</v>
      </c>
      <c r="H453" s="133">
        <v>26.447</v>
      </c>
      <c r="I453" s="134"/>
      <c r="J453" s="134"/>
      <c r="K453" s="135">
        <f>ROUND(P453*H453,2)</f>
        <v>0</v>
      </c>
      <c r="L453" s="131" t="s">
        <v>169</v>
      </c>
      <c r="M453" s="32"/>
      <c r="N453" s="136" t="s">
        <v>22</v>
      </c>
      <c r="O453" s="137" t="s">
        <v>48</v>
      </c>
      <c r="P453" s="138">
        <f>I453+J453</f>
        <v>0</v>
      </c>
      <c r="Q453" s="138">
        <f>ROUND(I453*H453,2)</f>
        <v>0</v>
      </c>
      <c r="R453" s="138">
        <f>ROUND(J453*H453,2)</f>
        <v>0</v>
      </c>
      <c r="T453" s="139">
        <f>S453*H453</f>
        <v>0</v>
      </c>
      <c r="U453" s="139">
        <v>0.00336</v>
      </c>
      <c r="V453" s="139">
        <f>U453*H453</f>
        <v>0.08886192</v>
      </c>
      <c r="W453" s="139">
        <v>0</v>
      </c>
      <c r="X453" s="140">
        <f>W453*H453</f>
        <v>0</v>
      </c>
      <c r="AR453" s="141" t="s">
        <v>189</v>
      </c>
      <c r="AT453" s="141" t="s">
        <v>166</v>
      </c>
      <c r="AU453" s="141" t="s">
        <v>171</v>
      </c>
      <c r="AY453" s="17" t="s">
        <v>163</v>
      </c>
      <c r="BE453" s="142">
        <f>IF(O453="základní",K453,0)</f>
        <v>0</v>
      </c>
      <c r="BF453" s="142">
        <f>IF(O453="snížená",K453,0)</f>
        <v>0</v>
      </c>
      <c r="BG453" s="142">
        <f>IF(O453="zákl. přenesená",K453,0)</f>
        <v>0</v>
      </c>
      <c r="BH453" s="142">
        <f>IF(O453="sníž. přenesená",K453,0)</f>
        <v>0</v>
      </c>
      <c r="BI453" s="142">
        <f>IF(O453="nulová",K453,0)</f>
        <v>0</v>
      </c>
      <c r="BJ453" s="17" t="s">
        <v>171</v>
      </c>
      <c r="BK453" s="142">
        <f>ROUND(P453*H453,2)</f>
        <v>0</v>
      </c>
      <c r="BL453" s="17" t="s">
        <v>189</v>
      </c>
      <c r="BM453" s="141" t="s">
        <v>1102</v>
      </c>
    </row>
    <row r="454" spans="2:47" s="1" customFormat="1" ht="11.25">
      <c r="B454" s="32"/>
      <c r="D454" s="143" t="s">
        <v>173</v>
      </c>
      <c r="F454" s="144" t="s">
        <v>1103</v>
      </c>
      <c r="I454" s="145"/>
      <c r="J454" s="145"/>
      <c r="M454" s="32"/>
      <c r="N454" s="146"/>
      <c r="X454" s="53"/>
      <c r="AT454" s="17" t="s">
        <v>173</v>
      </c>
      <c r="AU454" s="17" t="s">
        <v>171</v>
      </c>
    </row>
    <row r="455" spans="2:51" s="12" customFormat="1" ht="11.25">
      <c r="B455" s="150"/>
      <c r="D455" s="151" t="s">
        <v>217</v>
      </c>
      <c r="E455" s="152" t="s">
        <v>22</v>
      </c>
      <c r="F455" s="153" t="s">
        <v>1104</v>
      </c>
      <c r="H455" s="152" t="s">
        <v>22</v>
      </c>
      <c r="I455" s="154"/>
      <c r="J455" s="154"/>
      <c r="M455" s="150"/>
      <c r="N455" s="155"/>
      <c r="X455" s="156"/>
      <c r="AT455" s="152" t="s">
        <v>217</v>
      </c>
      <c r="AU455" s="152" t="s">
        <v>171</v>
      </c>
      <c r="AV455" s="12" t="s">
        <v>85</v>
      </c>
      <c r="AW455" s="12" t="s">
        <v>5</v>
      </c>
      <c r="AX455" s="12" t="s">
        <v>78</v>
      </c>
      <c r="AY455" s="152" t="s">
        <v>163</v>
      </c>
    </row>
    <row r="456" spans="2:51" s="13" customFormat="1" ht="11.25">
      <c r="B456" s="157"/>
      <c r="D456" s="151" t="s">
        <v>217</v>
      </c>
      <c r="E456" s="158" t="s">
        <v>22</v>
      </c>
      <c r="F456" s="159" t="s">
        <v>1105</v>
      </c>
      <c r="H456" s="160">
        <v>26.447</v>
      </c>
      <c r="I456" s="161"/>
      <c r="J456" s="161"/>
      <c r="M456" s="157"/>
      <c r="N456" s="162"/>
      <c r="X456" s="163"/>
      <c r="AT456" s="158" t="s">
        <v>217</v>
      </c>
      <c r="AU456" s="158" t="s">
        <v>171</v>
      </c>
      <c r="AV456" s="13" t="s">
        <v>171</v>
      </c>
      <c r="AW456" s="13" t="s">
        <v>5</v>
      </c>
      <c r="AX456" s="13" t="s">
        <v>78</v>
      </c>
      <c r="AY456" s="158" t="s">
        <v>163</v>
      </c>
    </row>
    <row r="457" spans="2:51" s="14" customFormat="1" ht="11.25">
      <c r="B457" s="164"/>
      <c r="D457" s="151" t="s">
        <v>217</v>
      </c>
      <c r="E457" s="165" t="s">
        <v>22</v>
      </c>
      <c r="F457" s="166" t="s">
        <v>220</v>
      </c>
      <c r="H457" s="167">
        <v>26.447</v>
      </c>
      <c r="I457" s="168"/>
      <c r="J457" s="168"/>
      <c r="M457" s="164"/>
      <c r="N457" s="169"/>
      <c r="X457" s="170"/>
      <c r="AT457" s="165" t="s">
        <v>217</v>
      </c>
      <c r="AU457" s="165" t="s">
        <v>171</v>
      </c>
      <c r="AV457" s="14" t="s">
        <v>189</v>
      </c>
      <c r="AW457" s="14" t="s">
        <v>5</v>
      </c>
      <c r="AX457" s="14" t="s">
        <v>85</v>
      </c>
      <c r="AY457" s="165" t="s">
        <v>163</v>
      </c>
    </row>
    <row r="458" spans="2:65" s="1" customFormat="1" ht="37.9" customHeight="1">
      <c r="B458" s="32"/>
      <c r="C458" s="129" t="s">
        <v>631</v>
      </c>
      <c r="D458" s="129" t="s">
        <v>166</v>
      </c>
      <c r="E458" s="130" t="s">
        <v>1106</v>
      </c>
      <c r="F458" s="131" t="s">
        <v>1107</v>
      </c>
      <c r="G458" s="132" t="s">
        <v>214</v>
      </c>
      <c r="H458" s="133">
        <v>13.084</v>
      </c>
      <c r="I458" s="134"/>
      <c r="J458" s="134"/>
      <c r="K458" s="135">
        <f>ROUND(P458*H458,2)</f>
        <v>0</v>
      </c>
      <c r="L458" s="131" t="s">
        <v>169</v>
      </c>
      <c r="M458" s="32"/>
      <c r="N458" s="136" t="s">
        <v>22</v>
      </c>
      <c r="O458" s="137" t="s">
        <v>48</v>
      </c>
      <c r="P458" s="138">
        <f>I458+J458</f>
        <v>0</v>
      </c>
      <c r="Q458" s="138">
        <f>ROUND(I458*H458,2)</f>
        <v>0</v>
      </c>
      <c r="R458" s="138">
        <f>ROUND(J458*H458,2)</f>
        <v>0</v>
      </c>
      <c r="T458" s="139">
        <f>S458*H458</f>
        <v>0</v>
      </c>
      <c r="U458" s="139">
        <v>0.004384</v>
      </c>
      <c r="V458" s="139">
        <f>U458*H458</f>
        <v>0.057360256</v>
      </c>
      <c r="W458" s="139">
        <v>0</v>
      </c>
      <c r="X458" s="140">
        <f>W458*H458</f>
        <v>0</v>
      </c>
      <c r="AR458" s="141" t="s">
        <v>189</v>
      </c>
      <c r="AT458" s="141" t="s">
        <v>166</v>
      </c>
      <c r="AU458" s="141" t="s">
        <v>171</v>
      </c>
      <c r="AY458" s="17" t="s">
        <v>163</v>
      </c>
      <c r="BE458" s="142">
        <f>IF(O458="základní",K458,0)</f>
        <v>0</v>
      </c>
      <c r="BF458" s="142">
        <f>IF(O458="snížená",K458,0)</f>
        <v>0</v>
      </c>
      <c r="BG458" s="142">
        <f>IF(O458="zákl. přenesená",K458,0)</f>
        <v>0</v>
      </c>
      <c r="BH458" s="142">
        <f>IF(O458="sníž. přenesená",K458,0)</f>
        <v>0</v>
      </c>
      <c r="BI458" s="142">
        <f>IF(O458="nulová",K458,0)</f>
        <v>0</v>
      </c>
      <c r="BJ458" s="17" t="s">
        <v>171</v>
      </c>
      <c r="BK458" s="142">
        <f>ROUND(P458*H458,2)</f>
        <v>0</v>
      </c>
      <c r="BL458" s="17" t="s">
        <v>189</v>
      </c>
      <c r="BM458" s="141" t="s">
        <v>1108</v>
      </c>
    </row>
    <row r="459" spans="2:47" s="1" customFormat="1" ht="11.25">
      <c r="B459" s="32"/>
      <c r="D459" s="143" t="s">
        <v>173</v>
      </c>
      <c r="F459" s="144" t="s">
        <v>1109</v>
      </c>
      <c r="I459" s="145"/>
      <c r="J459" s="145"/>
      <c r="M459" s="32"/>
      <c r="N459" s="146"/>
      <c r="X459" s="53"/>
      <c r="AT459" s="17" t="s">
        <v>173</v>
      </c>
      <c r="AU459" s="17" t="s">
        <v>171</v>
      </c>
    </row>
    <row r="460" spans="2:51" s="12" customFormat="1" ht="11.25">
      <c r="B460" s="150"/>
      <c r="D460" s="151" t="s">
        <v>217</v>
      </c>
      <c r="E460" s="152" t="s">
        <v>22</v>
      </c>
      <c r="F460" s="153" t="s">
        <v>1110</v>
      </c>
      <c r="H460" s="152" t="s">
        <v>22</v>
      </c>
      <c r="I460" s="154"/>
      <c r="J460" s="154"/>
      <c r="M460" s="150"/>
      <c r="N460" s="155"/>
      <c r="X460" s="156"/>
      <c r="AT460" s="152" t="s">
        <v>217</v>
      </c>
      <c r="AU460" s="152" t="s">
        <v>171</v>
      </c>
      <c r="AV460" s="12" t="s">
        <v>85</v>
      </c>
      <c r="AW460" s="12" t="s">
        <v>5</v>
      </c>
      <c r="AX460" s="12" t="s">
        <v>78</v>
      </c>
      <c r="AY460" s="152" t="s">
        <v>163</v>
      </c>
    </row>
    <row r="461" spans="2:51" s="13" customFormat="1" ht="11.25">
      <c r="B461" s="157"/>
      <c r="D461" s="151" t="s">
        <v>217</v>
      </c>
      <c r="E461" s="158" t="s">
        <v>22</v>
      </c>
      <c r="F461" s="159" t="s">
        <v>1111</v>
      </c>
      <c r="H461" s="160">
        <v>6.45</v>
      </c>
      <c r="I461" s="161"/>
      <c r="J461" s="161"/>
      <c r="M461" s="157"/>
      <c r="N461" s="162"/>
      <c r="X461" s="163"/>
      <c r="AT461" s="158" t="s">
        <v>217</v>
      </c>
      <c r="AU461" s="158" t="s">
        <v>171</v>
      </c>
      <c r="AV461" s="13" t="s">
        <v>171</v>
      </c>
      <c r="AW461" s="13" t="s">
        <v>5</v>
      </c>
      <c r="AX461" s="13" t="s">
        <v>78</v>
      </c>
      <c r="AY461" s="158" t="s">
        <v>163</v>
      </c>
    </row>
    <row r="462" spans="2:51" s="12" customFormat="1" ht="11.25">
      <c r="B462" s="150"/>
      <c r="D462" s="151" t="s">
        <v>217</v>
      </c>
      <c r="E462" s="152" t="s">
        <v>22</v>
      </c>
      <c r="F462" s="153" t="s">
        <v>1112</v>
      </c>
      <c r="H462" s="152" t="s">
        <v>22</v>
      </c>
      <c r="I462" s="154"/>
      <c r="J462" s="154"/>
      <c r="M462" s="150"/>
      <c r="N462" s="155"/>
      <c r="X462" s="156"/>
      <c r="AT462" s="152" t="s">
        <v>217</v>
      </c>
      <c r="AU462" s="152" t="s">
        <v>171</v>
      </c>
      <c r="AV462" s="12" t="s">
        <v>85</v>
      </c>
      <c r="AW462" s="12" t="s">
        <v>5</v>
      </c>
      <c r="AX462" s="12" t="s">
        <v>78</v>
      </c>
      <c r="AY462" s="152" t="s">
        <v>163</v>
      </c>
    </row>
    <row r="463" spans="2:51" s="13" customFormat="1" ht="11.25">
      <c r="B463" s="157"/>
      <c r="D463" s="151" t="s">
        <v>217</v>
      </c>
      <c r="E463" s="158" t="s">
        <v>22</v>
      </c>
      <c r="F463" s="159" t="s">
        <v>1113</v>
      </c>
      <c r="H463" s="160">
        <v>6.634</v>
      </c>
      <c r="I463" s="161"/>
      <c r="J463" s="161"/>
      <c r="M463" s="157"/>
      <c r="N463" s="162"/>
      <c r="X463" s="163"/>
      <c r="AT463" s="158" t="s">
        <v>217</v>
      </c>
      <c r="AU463" s="158" t="s">
        <v>171</v>
      </c>
      <c r="AV463" s="13" t="s">
        <v>171</v>
      </c>
      <c r="AW463" s="13" t="s">
        <v>5</v>
      </c>
      <c r="AX463" s="13" t="s">
        <v>78</v>
      </c>
      <c r="AY463" s="158" t="s">
        <v>163</v>
      </c>
    </row>
    <row r="464" spans="2:51" s="14" customFormat="1" ht="11.25">
      <c r="B464" s="164"/>
      <c r="D464" s="151" t="s">
        <v>217</v>
      </c>
      <c r="E464" s="165" t="s">
        <v>22</v>
      </c>
      <c r="F464" s="166" t="s">
        <v>220</v>
      </c>
      <c r="H464" s="167">
        <v>13.084</v>
      </c>
      <c r="I464" s="168"/>
      <c r="J464" s="168"/>
      <c r="M464" s="164"/>
      <c r="N464" s="169"/>
      <c r="X464" s="170"/>
      <c r="AT464" s="165" t="s">
        <v>217</v>
      </c>
      <c r="AU464" s="165" t="s">
        <v>171</v>
      </c>
      <c r="AV464" s="14" t="s">
        <v>189</v>
      </c>
      <c r="AW464" s="14" t="s">
        <v>5</v>
      </c>
      <c r="AX464" s="14" t="s">
        <v>85</v>
      </c>
      <c r="AY464" s="165" t="s">
        <v>163</v>
      </c>
    </row>
    <row r="465" spans="2:65" s="1" customFormat="1" ht="24.2" customHeight="1">
      <c r="B465" s="32"/>
      <c r="C465" s="129" t="s">
        <v>645</v>
      </c>
      <c r="D465" s="129" t="s">
        <v>166</v>
      </c>
      <c r="E465" s="130" t="s">
        <v>1114</v>
      </c>
      <c r="F465" s="131" t="s">
        <v>1115</v>
      </c>
      <c r="G465" s="132" t="s">
        <v>214</v>
      </c>
      <c r="H465" s="133">
        <v>113.658</v>
      </c>
      <c r="I465" s="134"/>
      <c r="J465" s="134"/>
      <c r="K465" s="135">
        <f>ROUND(P465*H465,2)</f>
        <v>0</v>
      </c>
      <c r="L465" s="131" t="s">
        <v>169</v>
      </c>
      <c r="M465" s="32"/>
      <c r="N465" s="136" t="s">
        <v>22</v>
      </c>
      <c r="O465" s="137" t="s">
        <v>48</v>
      </c>
      <c r="P465" s="138">
        <f>I465+J465</f>
        <v>0</v>
      </c>
      <c r="Q465" s="138">
        <f>ROUND(I465*H465,2)</f>
        <v>0</v>
      </c>
      <c r="R465" s="138">
        <f>ROUND(J465*H465,2)</f>
        <v>0</v>
      </c>
      <c r="T465" s="139">
        <f>S465*H465</f>
        <v>0</v>
      </c>
      <c r="U465" s="139">
        <v>0.00014</v>
      </c>
      <c r="V465" s="139">
        <f>U465*H465</f>
        <v>0.01591212</v>
      </c>
      <c r="W465" s="139">
        <v>0</v>
      </c>
      <c r="X465" s="140">
        <f>W465*H465</f>
        <v>0</v>
      </c>
      <c r="AR465" s="141" t="s">
        <v>189</v>
      </c>
      <c r="AT465" s="141" t="s">
        <v>166</v>
      </c>
      <c r="AU465" s="141" t="s">
        <v>171</v>
      </c>
      <c r="AY465" s="17" t="s">
        <v>163</v>
      </c>
      <c r="BE465" s="142">
        <f>IF(O465="základní",K465,0)</f>
        <v>0</v>
      </c>
      <c r="BF465" s="142">
        <f>IF(O465="snížená",K465,0)</f>
        <v>0</v>
      </c>
      <c r="BG465" s="142">
        <f>IF(O465="zákl. přenesená",K465,0)</f>
        <v>0</v>
      </c>
      <c r="BH465" s="142">
        <f>IF(O465="sníž. přenesená",K465,0)</f>
        <v>0</v>
      </c>
      <c r="BI465" s="142">
        <f>IF(O465="nulová",K465,0)</f>
        <v>0</v>
      </c>
      <c r="BJ465" s="17" t="s">
        <v>171</v>
      </c>
      <c r="BK465" s="142">
        <f>ROUND(P465*H465,2)</f>
        <v>0</v>
      </c>
      <c r="BL465" s="17" t="s">
        <v>189</v>
      </c>
      <c r="BM465" s="141" t="s">
        <v>1116</v>
      </c>
    </row>
    <row r="466" spans="2:47" s="1" customFormat="1" ht="11.25">
      <c r="B466" s="32"/>
      <c r="D466" s="143" t="s">
        <v>173</v>
      </c>
      <c r="F466" s="144" t="s">
        <v>1117</v>
      </c>
      <c r="I466" s="145"/>
      <c r="J466" s="145"/>
      <c r="M466" s="32"/>
      <c r="N466" s="146"/>
      <c r="X466" s="53"/>
      <c r="AT466" s="17" t="s">
        <v>173</v>
      </c>
      <c r="AU466" s="17" t="s">
        <v>171</v>
      </c>
    </row>
    <row r="467" spans="2:51" s="12" customFormat="1" ht="11.25">
      <c r="B467" s="150"/>
      <c r="D467" s="151" t="s">
        <v>217</v>
      </c>
      <c r="E467" s="152" t="s">
        <v>22</v>
      </c>
      <c r="F467" s="153" t="s">
        <v>1118</v>
      </c>
      <c r="H467" s="152" t="s">
        <v>22</v>
      </c>
      <c r="I467" s="154"/>
      <c r="J467" s="154"/>
      <c r="M467" s="150"/>
      <c r="N467" s="155"/>
      <c r="X467" s="156"/>
      <c r="AT467" s="152" t="s">
        <v>217</v>
      </c>
      <c r="AU467" s="152" t="s">
        <v>171</v>
      </c>
      <c r="AV467" s="12" t="s">
        <v>85</v>
      </c>
      <c r="AW467" s="12" t="s">
        <v>5</v>
      </c>
      <c r="AX467" s="12" t="s">
        <v>78</v>
      </c>
      <c r="AY467" s="152" t="s">
        <v>163</v>
      </c>
    </row>
    <row r="468" spans="2:51" s="13" customFormat="1" ht="11.25">
      <c r="B468" s="157"/>
      <c r="D468" s="151" t="s">
        <v>217</v>
      </c>
      <c r="E468" s="158" t="s">
        <v>22</v>
      </c>
      <c r="F468" s="159" t="s">
        <v>1119</v>
      </c>
      <c r="H468" s="160">
        <v>13.084</v>
      </c>
      <c r="I468" s="161"/>
      <c r="J468" s="161"/>
      <c r="M468" s="157"/>
      <c r="N468" s="162"/>
      <c r="X468" s="163"/>
      <c r="AT468" s="158" t="s">
        <v>217</v>
      </c>
      <c r="AU468" s="158" t="s">
        <v>171</v>
      </c>
      <c r="AV468" s="13" t="s">
        <v>171</v>
      </c>
      <c r="AW468" s="13" t="s">
        <v>5</v>
      </c>
      <c r="AX468" s="13" t="s">
        <v>78</v>
      </c>
      <c r="AY468" s="158" t="s">
        <v>163</v>
      </c>
    </row>
    <row r="469" spans="2:51" s="12" customFormat="1" ht="11.25">
      <c r="B469" s="150"/>
      <c r="D469" s="151" t="s">
        <v>217</v>
      </c>
      <c r="E469" s="152" t="s">
        <v>22</v>
      </c>
      <c r="F469" s="153" t="s">
        <v>1120</v>
      </c>
      <c r="H469" s="152" t="s">
        <v>22</v>
      </c>
      <c r="I469" s="154"/>
      <c r="J469" s="154"/>
      <c r="M469" s="150"/>
      <c r="N469" s="155"/>
      <c r="X469" s="156"/>
      <c r="AT469" s="152" t="s">
        <v>217</v>
      </c>
      <c r="AU469" s="152" t="s">
        <v>171</v>
      </c>
      <c r="AV469" s="12" t="s">
        <v>85</v>
      </c>
      <c r="AW469" s="12" t="s">
        <v>5</v>
      </c>
      <c r="AX469" s="12" t="s">
        <v>78</v>
      </c>
      <c r="AY469" s="152" t="s">
        <v>163</v>
      </c>
    </row>
    <row r="470" spans="2:51" s="13" customFormat="1" ht="11.25">
      <c r="B470" s="157"/>
      <c r="D470" s="151" t="s">
        <v>217</v>
      </c>
      <c r="E470" s="158" t="s">
        <v>22</v>
      </c>
      <c r="F470" s="159" t="s">
        <v>1121</v>
      </c>
      <c r="H470" s="160">
        <v>100.574</v>
      </c>
      <c r="I470" s="161"/>
      <c r="J470" s="161"/>
      <c r="M470" s="157"/>
      <c r="N470" s="162"/>
      <c r="X470" s="163"/>
      <c r="AT470" s="158" t="s">
        <v>217</v>
      </c>
      <c r="AU470" s="158" t="s">
        <v>171</v>
      </c>
      <c r="AV470" s="13" t="s">
        <v>171</v>
      </c>
      <c r="AW470" s="13" t="s">
        <v>5</v>
      </c>
      <c r="AX470" s="13" t="s">
        <v>78</v>
      </c>
      <c r="AY470" s="158" t="s">
        <v>163</v>
      </c>
    </row>
    <row r="471" spans="2:51" s="14" customFormat="1" ht="11.25">
      <c r="B471" s="164"/>
      <c r="D471" s="151" t="s">
        <v>217</v>
      </c>
      <c r="E471" s="165" t="s">
        <v>22</v>
      </c>
      <c r="F471" s="166" t="s">
        <v>220</v>
      </c>
      <c r="H471" s="167">
        <v>113.658</v>
      </c>
      <c r="I471" s="168"/>
      <c r="J471" s="168"/>
      <c r="M471" s="164"/>
      <c r="N471" s="169"/>
      <c r="X471" s="170"/>
      <c r="AT471" s="165" t="s">
        <v>217</v>
      </c>
      <c r="AU471" s="165" t="s">
        <v>171</v>
      </c>
      <c r="AV471" s="14" t="s">
        <v>189</v>
      </c>
      <c r="AW471" s="14" t="s">
        <v>5</v>
      </c>
      <c r="AX471" s="14" t="s">
        <v>85</v>
      </c>
      <c r="AY471" s="165" t="s">
        <v>163</v>
      </c>
    </row>
    <row r="472" spans="2:65" s="1" customFormat="1" ht="76.35" customHeight="1">
      <c r="B472" s="32"/>
      <c r="C472" s="129" t="s">
        <v>652</v>
      </c>
      <c r="D472" s="129" t="s">
        <v>166</v>
      </c>
      <c r="E472" s="130" t="s">
        <v>1122</v>
      </c>
      <c r="F472" s="131" t="s">
        <v>1123</v>
      </c>
      <c r="G472" s="132" t="s">
        <v>214</v>
      </c>
      <c r="H472" s="133">
        <v>3.427</v>
      </c>
      <c r="I472" s="134"/>
      <c r="J472" s="134"/>
      <c r="K472" s="135">
        <f>ROUND(P472*H472,2)</f>
        <v>0</v>
      </c>
      <c r="L472" s="131" t="s">
        <v>169</v>
      </c>
      <c r="M472" s="32"/>
      <c r="N472" s="136" t="s">
        <v>22</v>
      </c>
      <c r="O472" s="137" t="s">
        <v>48</v>
      </c>
      <c r="P472" s="138">
        <f>I472+J472</f>
        <v>0</v>
      </c>
      <c r="Q472" s="138">
        <f>ROUND(I472*H472,2)</f>
        <v>0</v>
      </c>
      <c r="R472" s="138">
        <f>ROUND(J472*H472,2)</f>
        <v>0</v>
      </c>
      <c r="T472" s="139">
        <f>S472*H472</f>
        <v>0</v>
      </c>
      <c r="U472" s="139">
        <v>0.01135355</v>
      </c>
      <c r="V472" s="139">
        <f>U472*H472</f>
        <v>0.03890861585</v>
      </c>
      <c r="W472" s="139">
        <v>0</v>
      </c>
      <c r="X472" s="140">
        <f>W472*H472</f>
        <v>0</v>
      </c>
      <c r="AR472" s="141" t="s">
        <v>189</v>
      </c>
      <c r="AT472" s="141" t="s">
        <v>166</v>
      </c>
      <c r="AU472" s="141" t="s">
        <v>171</v>
      </c>
      <c r="AY472" s="17" t="s">
        <v>163</v>
      </c>
      <c r="BE472" s="142">
        <f>IF(O472="základní",K472,0)</f>
        <v>0</v>
      </c>
      <c r="BF472" s="142">
        <f>IF(O472="snížená",K472,0)</f>
        <v>0</v>
      </c>
      <c r="BG472" s="142">
        <f>IF(O472="zákl. přenesená",K472,0)</f>
        <v>0</v>
      </c>
      <c r="BH472" s="142">
        <f>IF(O472="sníž. přenesená",K472,0)</f>
        <v>0</v>
      </c>
      <c r="BI472" s="142">
        <f>IF(O472="nulová",K472,0)</f>
        <v>0</v>
      </c>
      <c r="BJ472" s="17" t="s">
        <v>171</v>
      </c>
      <c r="BK472" s="142">
        <f>ROUND(P472*H472,2)</f>
        <v>0</v>
      </c>
      <c r="BL472" s="17" t="s">
        <v>189</v>
      </c>
      <c r="BM472" s="141" t="s">
        <v>1124</v>
      </c>
    </row>
    <row r="473" spans="2:47" s="1" customFormat="1" ht="11.25">
      <c r="B473" s="32"/>
      <c r="D473" s="143" t="s">
        <v>173</v>
      </c>
      <c r="F473" s="144" t="s">
        <v>1125</v>
      </c>
      <c r="I473" s="145"/>
      <c r="J473" s="145"/>
      <c r="M473" s="32"/>
      <c r="N473" s="146"/>
      <c r="X473" s="53"/>
      <c r="AT473" s="17" t="s">
        <v>173</v>
      </c>
      <c r="AU473" s="17" t="s">
        <v>171</v>
      </c>
    </row>
    <row r="474" spans="2:51" s="12" customFormat="1" ht="11.25">
      <c r="B474" s="150"/>
      <c r="D474" s="151" t="s">
        <v>217</v>
      </c>
      <c r="E474" s="152" t="s">
        <v>22</v>
      </c>
      <c r="F474" s="153" t="s">
        <v>1126</v>
      </c>
      <c r="H474" s="152" t="s">
        <v>22</v>
      </c>
      <c r="I474" s="154"/>
      <c r="J474" s="154"/>
      <c r="M474" s="150"/>
      <c r="N474" s="155"/>
      <c r="X474" s="156"/>
      <c r="AT474" s="152" t="s">
        <v>217</v>
      </c>
      <c r="AU474" s="152" t="s">
        <v>171</v>
      </c>
      <c r="AV474" s="12" t="s">
        <v>85</v>
      </c>
      <c r="AW474" s="12" t="s">
        <v>5</v>
      </c>
      <c r="AX474" s="12" t="s">
        <v>78</v>
      </c>
      <c r="AY474" s="152" t="s">
        <v>163</v>
      </c>
    </row>
    <row r="475" spans="2:51" s="12" customFormat="1" ht="11.25">
      <c r="B475" s="150"/>
      <c r="D475" s="151" t="s">
        <v>217</v>
      </c>
      <c r="E475" s="152" t="s">
        <v>22</v>
      </c>
      <c r="F475" s="153" t="s">
        <v>1127</v>
      </c>
      <c r="H475" s="152" t="s">
        <v>22</v>
      </c>
      <c r="I475" s="154"/>
      <c r="J475" s="154"/>
      <c r="M475" s="150"/>
      <c r="N475" s="155"/>
      <c r="X475" s="156"/>
      <c r="AT475" s="152" t="s">
        <v>217</v>
      </c>
      <c r="AU475" s="152" t="s">
        <v>171</v>
      </c>
      <c r="AV475" s="12" t="s">
        <v>85</v>
      </c>
      <c r="AW475" s="12" t="s">
        <v>5</v>
      </c>
      <c r="AX475" s="12" t="s">
        <v>78</v>
      </c>
      <c r="AY475" s="152" t="s">
        <v>163</v>
      </c>
    </row>
    <row r="476" spans="2:51" s="13" customFormat="1" ht="11.25">
      <c r="B476" s="157"/>
      <c r="D476" s="151" t="s">
        <v>217</v>
      </c>
      <c r="E476" s="158" t="s">
        <v>22</v>
      </c>
      <c r="F476" s="159" t="s">
        <v>1128</v>
      </c>
      <c r="H476" s="160">
        <v>3.427</v>
      </c>
      <c r="I476" s="161"/>
      <c r="J476" s="161"/>
      <c r="M476" s="157"/>
      <c r="N476" s="162"/>
      <c r="X476" s="163"/>
      <c r="AT476" s="158" t="s">
        <v>217</v>
      </c>
      <c r="AU476" s="158" t="s">
        <v>171</v>
      </c>
      <c r="AV476" s="13" t="s">
        <v>171</v>
      </c>
      <c r="AW476" s="13" t="s">
        <v>5</v>
      </c>
      <c r="AX476" s="13" t="s">
        <v>78</v>
      </c>
      <c r="AY476" s="158" t="s">
        <v>163</v>
      </c>
    </row>
    <row r="477" spans="2:51" s="14" customFormat="1" ht="11.25">
      <c r="B477" s="164"/>
      <c r="D477" s="151" t="s">
        <v>217</v>
      </c>
      <c r="E477" s="165" t="s">
        <v>22</v>
      </c>
      <c r="F477" s="166" t="s">
        <v>220</v>
      </c>
      <c r="H477" s="167">
        <v>3.427</v>
      </c>
      <c r="I477" s="168"/>
      <c r="J477" s="168"/>
      <c r="M477" s="164"/>
      <c r="N477" s="169"/>
      <c r="X477" s="170"/>
      <c r="AT477" s="165" t="s">
        <v>217</v>
      </c>
      <c r="AU477" s="165" t="s">
        <v>171</v>
      </c>
      <c r="AV477" s="14" t="s">
        <v>189</v>
      </c>
      <c r="AW477" s="14" t="s">
        <v>5</v>
      </c>
      <c r="AX477" s="14" t="s">
        <v>85</v>
      </c>
      <c r="AY477" s="165" t="s">
        <v>163</v>
      </c>
    </row>
    <row r="478" spans="2:65" s="1" customFormat="1" ht="78" customHeight="1">
      <c r="B478" s="32"/>
      <c r="C478" s="129" t="s">
        <v>657</v>
      </c>
      <c r="D478" s="129" t="s">
        <v>166</v>
      </c>
      <c r="E478" s="130" t="s">
        <v>1129</v>
      </c>
      <c r="F478" s="131" t="s">
        <v>1130</v>
      </c>
      <c r="G478" s="132" t="s">
        <v>214</v>
      </c>
      <c r="H478" s="133">
        <v>114.273</v>
      </c>
      <c r="I478" s="134"/>
      <c r="J478" s="134"/>
      <c r="K478" s="135">
        <f>ROUND(P478*H478,2)</f>
        <v>0</v>
      </c>
      <c r="L478" s="131" t="s">
        <v>169</v>
      </c>
      <c r="M478" s="32"/>
      <c r="N478" s="136" t="s">
        <v>22</v>
      </c>
      <c r="O478" s="137" t="s">
        <v>48</v>
      </c>
      <c r="P478" s="138">
        <f>I478+J478</f>
        <v>0</v>
      </c>
      <c r="Q478" s="138">
        <f>ROUND(I478*H478,2)</f>
        <v>0</v>
      </c>
      <c r="R478" s="138">
        <f>ROUND(J478*H478,2)</f>
        <v>0</v>
      </c>
      <c r="T478" s="139">
        <f>S478*H478</f>
        <v>0</v>
      </c>
      <c r="U478" s="139">
        <v>0.01151696</v>
      </c>
      <c r="V478" s="139">
        <f>U478*H478</f>
        <v>1.3160775700799998</v>
      </c>
      <c r="W478" s="139">
        <v>0</v>
      </c>
      <c r="X478" s="140">
        <f>W478*H478</f>
        <v>0</v>
      </c>
      <c r="AR478" s="141" t="s">
        <v>189</v>
      </c>
      <c r="AT478" s="141" t="s">
        <v>166</v>
      </c>
      <c r="AU478" s="141" t="s">
        <v>171</v>
      </c>
      <c r="AY478" s="17" t="s">
        <v>163</v>
      </c>
      <c r="BE478" s="142">
        <f>IF(O478="základní",K478,0)</f>
        <v>0</v>
      </c>
      <c r="BF478" s="142">
        <f>IF(O478="snížená",K478,0)</f>
        <v>0</v>
      </c>
      <c r="BG478" s="142">
        <f>IF(O478="zákl. přenesená",K478,0)</f>
        <v>0</v>
      </c>
      <c r="BH478" s="142">
        <f>IF(O478="sníž. přenesená",K478,0)</f>
        <v>0</v>
      </c>
      <c r="BI478" s="142">
        <f>IF(O478="nulová",K478,0)</f>
        <v>0</v>
      </c>
      <c r="BJ478" s="17" t="s">
        <v>171</v>
      </c>
      <c r="BK478" s="142">
        <f>ROUND(P478*H478,2)</f>
        <v>0</v>
      </c>
      <c r="BL478" s="17" t="s">
        <v>189</v>
      </c>
      <c r="BM478" s="141" t="s">
        <v>1131</v>
      </c>
    </row>
    <row r="479" spans="2:47" s="1" customFormat="1" ht="11.25">
      <c r="B479" s="32"/>
      <c r="D479" s="143" t="s">
        <v>173</v>
      </c>
      <c r="F479" s="144" t="s">
        <v>1132</v>
      </c>
      <c r="I479" s="145"/>
      <c r="J479" s="145"/>
      <c r="M479" s="32"/>
      <c r="N479" s="146"/>
      <c r="X479" s="53"/>
      <c r="AT479" s="17" t="s">
        <v>173</v>
      </c>
      <c r="AU479" s="17" t="s">
        <v>171</v>
      </c>
    </row>
    <row r="480" spans="2:51" s="12" customFormat="1" ht="11.25">
      <c r="B480" s="150"/>
      <c r="D480" s="151" t="s">
        <v>217</v>
      </c>
      <c r="E480" s="152" t="s">
        <v>22</v>
      </c>
      <c r="F480" s="153" t="s">
        <v>1133</v>
      </c>
      <c r="H480" s="152" t="s">
        <v>22</v>
      </c>
      <c r="I480" s="154"/>
      <c r="J480" s="154"/>
      <c r="M480" s="150"/>
      <c r="N480" s="155"/>
      <c r="X480" s="156"/>
      <c r="AT480" s="152" t="s">
        <v>217</v>
      </c>
      <c r="AU480" s="152" t="s">
        <v>171</v>
      </c>
      <c r="AV480" s="12" t="s">
        <v>85</v>
      </c>
      <c r="AW480" s="12" t="s">
        <v>5</v>
      </c>
      <c r="AX480" s="12" t="s">
        <v>78</v>
      </c>
      <c r="AY480" s="152" t="s">
        <v>163</v>
      </c>
    </row>
    <row r="481" spans="2:51" s="12" customFormat="1" ht="11.25">
      <c r="B481" s="150"/>
      <c r="D481" s="151" t="s">
        <v>217</v>
      </c>
      <c r="E481" s="152" t="s">
        <v>22</v>
      </c>
      <c r="F481" s="153" t="s">
        <v>1104</v>
      </c>
      <c r="H481" s="152" t="s">
        <v>22</v>
      </c>
      <c r="I481" s="154"/>
      <c r="J481" s="154"/>
      <c r="M481" s="150"/>
      <c r="N481" s="155"/>
      <c r="X481" s="156"/>
      <c r="AT481" s="152" t="s">
        <v>217</v>
      </c>
      <c r="AU481" s="152" t="s">
        <v>171</v>
      </c>
      <c r="AV481" s="12" t="s">
        <v>85</v>
      </c>
      <c r="AW481" s="12" t="s">
        <v>5</v>
      </c>
      <c r="AX481" s="12" t="s">
        <v>78</v>
      </c>
      <c r="AY481" s="152" t="s">
        <v>163</v>
      </c>
    </row>
    <row r="482" spans="2:51" s="13" customFormat="1" ht="22.5">
      <c r="B482" s="157"/>
      <c r="D482" s="151" t="s">
        <v>217</v>
      </c>
      <c r="E482" s="158" t="s">
        <v>22</v>
      </c>
      <c r="F482" s="159" t="s">
        <v>1134</v>
      </c>
      <c r="H482" s="160">
        <v>54.214</v>
      </c>
      <c r="I482" s="161"/>
      <c r="J482" s="161"/>
      <c r="M482" s="157"/>
      <c r="N482" s="162"/>
      <c r="X482" s="163"/>
      <c r="AT482" s="158" t="s">
        <v>217</v>
      </c>
      <c r="AU482" s="158" t="s">
        <v>171</v>
      </c>
      <c r="AV482" s="13" t="s">
        <v>171</v>
      </c>
      <c r="AW482" s="13" t="s">
        <v>5</v>
      </c>
      <c r="AX482" s="13" t="s">
        <v>78</v>
      </c>
      <c r="AY482" s="158" t="s">
        <v>163</v>
      </c>
    </row>
    <row r="483" spans="2:51" s="12" customFormat="1" ht="11.25">
      <c r="B483" s="150"/>
      <c r="D483" s="151" t="s">
        <v>217</v>
      </c>
      <c r="E483" s="152" t="s">
        <v>22</v>
      </c>
      <c r="F483" s="153" t="s">
        <v>1135</v>
      </c>
      <c r="H483" s="152" t="s">
        <v>22</v>
      </c>
      <c r="I483" s="154"/>
      <c r="J483" s="154"/>
      <c r="M483" s="150"/>
      <c r="N483" s="155"/>
      <c r="X483" s="156"/>
      <c r="AT483" s="152" t="s">
        <v>217</v>
      </c>
      <c r="AU483" s="152" t="s">
        <v>171</v>
      </c>
      <c r="AV483" s="12" t="s">
        <v>85</v>
      </c>
      <c r="AW483" s="12" t="s">
        <v>5</v>
      </c>
      <c r="AX483" s="12" t="s">
        <v>78</v>
      </c>
      <c r="AY483" s="152" t="s">
        <v>163</v>
      </c>
    </row>
    <row r="484" spans="2:51" s="13" customFormat="1" ht="22.5">
      <c r="B484" s="157"/>
      <c r="D484" s="151" t="s">
        <v>217</v>
      </c>
      <c r="E484" s="158" t="s">
        <v>22</v>
      </c>
      <c r="F484" s="159" t="s">
        <v>1136</v>
      </c>
      <c r="H484" s="160">
        <v>45.276</v>
      </c>
      <c r="I484" s="161"/>
      <c r="J484" s="161"/>
      <c r="M484" s="157"/>
      <c r="N484" s="162"/>
      <c r="X484" s="163"/>
      <c r="AT484" s="158" t="s">
        <v>217</v>
      </c>
      <c r="AU484" s="158" t="s">
        <v>171</v>
      </c>
      <c r="AV484" s="13" t="s">
        <v>171</v>
      </c>
      <c r="AW484" s="13" t="s">
        <v>5</v>
      </c>
      <c r="AX484" s="13" t="s">
        <v>78</v>
      </c>
      <c r="AY484" s="158" t="s">
        <v>163</v>
      </c>
    </row>
    <row r="485" spans="2:51" s="12" customFormat="1" ht="11.25">
      <c r="B485" s="150"/>
      <c r="D485" s="151" t="s">
        <v>217</v>
      </c>
      <c r="E485" s="152" t="s">
        <v>22</v>
      </c>
      <c r="F485" s="153" t="s">
        <v>1137</v>
      </c>
      <c r="H485" s="152" t="s">
        <v>22</v>
      </c>
      <c r="I485" s="154"/>
      <c r="J485" s="154"/>
      <c r="M485" s="150"/>
      <c r="N485" s="155"/>
      <c r="X485" s="156"/>
      <c r="AT485" s="152" t="s">
        <v>217</v>
      </c>
      <c r="AU485" s="152" t="s">
        <v>171</v>
      </c>
      <c r="AV485" s="12" t="s">
        <v>85</v>
      </c>
      <c r="AW485" s="12" t="s">
        <v>5</v>
      </c>
      <c r="AX485" s="12" t="s">
        <v>78</v>
      </c>
      <c r="AY485" s="152" t="s">
        <v>163</v>
      </c>
    </row>
    <row r="486" spans="2:51" s="13" customFormat="1" ht="11.25">
      <c r="B486" s="157"/>
      <c r="D486" s="151" t="s">
        <v>217</v>
      </c>
      <c r="E486" s="158" t="s">
        <v>22</v>
      </c>
      <c r="F486" s="159" t="s">
        <v>1138</v>
      </c>
      <c r="H486" s="160">
        <v>4.04</v>
      </c>
      <c r="I486" s="161"/>
      <c r="J486" s="161"/>
      <c r="M486" s="157"/>
      <c r="N486" s="162"/>
      <c r="X486" s="163"/>
      <c r="AT486" s="158" t="s">
        <v>217</v>
      </c>
      <c r="AU486" s="158" t="s">
        <v>171</v>
      </c>
      <c r="AV486" s="13" t="s">
        <v>171</v>
      </c>
      <c r="AW486" s="13" t="s">
        <v>5</v>
      </c>
      <c r="AX486" s="13" t="s">
        <v>78</v>
      </c>
      <c r="AY486" s="158" t="s">
        <v>163</v>
      </c>
    </row>
    <row r="487" spans="2:51" s="12" customFormat="1" ht="11.25">
      <c r="B487" s="150"/>
      <c r="D487" s="151" t="s">
        <v>217</v>
      </c>
      <c r="E487" s="152" t="s">
        <v>22</v>
      </c>
      <c r="F487" s="153" t="s">
        <v>1139</v>
      </c>
      <c r="H487" s="152" t="s">
        <v>22</v>
      </c>
      <c r="I487" s="154"/>
      <c r="J487" s="154"/>
      <c r="M487" s="150"/>
      <c r="N487" s="155"/>
      <c r="X487" s="156"/>
      <c r="AT487" s="152" t="s">
        <v>217</v>
      </c>
      <c r="AU487" s="152" t="s">
        <v>171</v>
      </c>
      <c r="AV487" s="12" t="s">
        <v>85</v>
      </c>
      <c r="AW487" s="12" t="s">
        <v>5</v>
      </c>
      <c r="AX487" s="12" t="s">
        <v>78</v>
      </c>
      <c r="AY487" s="152" t="s">
        <v>163</v>
      </c>
    </row>
    <row r="488" spans="2:51" s="13" customFormat="1" ht="11.25">
      <c r="B488" s="157"/>
      <c r="D488" s="151" t="s">
        <v>217</v>
      </c>
      <c r="E488" s="158" t="s">
        <v>22</v>
      </c>
      <c r="F488" s="159" t="s">
        <v>1140</v>
      </c>
      <c r="H488" s="160">
        <v>8.113</v>
      </c>
      <c r="I488" s="161"/>
      <c r="J488" s="161"/>
      <c r="M488" s="157"/>
      <c r="N488" s="162"/>
      <c r="X488" s="163"/>
      <c r="AT488" s="158" t="s">
        <v>217</v>
      </c>
      <c r="AU488" s="158" t="s">
        <v>171</v>
      </c>
      <c r="AV488" s="13" t="s">
        <v>171</v>
      </c>
      <c r="AW488" s="13" t="s">
        <v>5</v>
      </c>
      <c r="AX488" s="13" t="s">
        <v>78</v>
      </c>
      <c r="AY488" s="158" t="s">
        <v>163</v>
      </c>
    </row>
    <row r="489" spans="2:51" s="15" customFormat="1" ht="11.25">
      <c r="B489" s="174"/>
      <c r="D489" s="151" t="s">
        <v>217</v>
      </c>
      <c r="E489" s="175" t="s">
        <v>22</v>
      </c>
      <c r="F489" s="176" t="s">
        <v>767</v>
      </c>
      <c r="H489" s="177">
        <v>111.643</v>
      </c>
      <c r="I489" s="178"/>
      <c r="J489" s="178"/>
      <c r="M489" s="174"/>
      <c r="N489" s="179"/>
      <c r="X489" s="180"/>
      <c r="AT489" s="175" t="s">
        <v>217</v>
      </c>
      <c r="AU489" s="175" t="s">
        <v>171</v>
      </c>
      <c r="AV489" s="15" t="s">
        <v>183</v>
      </c>
      <c r="AW489" s="15" t="s">
        <v>5</v>
      </c>
      <c r="AX489" s="15" t="s">
        <v>78</v>
      </c>
      <c r="AY489" s="175" t="s">
        <v>163</v>
      </c>
    </row>
    <row r="490" spans="2:51" s="12" customFormat="1" ht="11.25">
      <c r="B490" s="150"/>
      <c r="D490" s="151" t="s">
        <v>217</v>
      </c>
      <c r="E490" s="152" t="s">
        <v>22</v>
      </c>
      <c r="F490" s="153" t="s">
        <v>1141</v>
      </c>
      <c r="H490" s="152" t="s">
        <v>22</v>
      </c>
      <c r="I490" s="154"/>
      <c r="J490" s="154"/>
      <c r="M490" s="150"/>
      <c r="N490" s="155"/>
      <c r="X490" s="156"/>
      <c r="AT490" s="152" t="s">
        <v>217</v>
      </c>
      <c r="AU490" s="152" t="s">
        <v>171</v>
      </c>
      <c r="AV490" s="12" t="s">
        <v>85</v>
      </c>
      <c r="AW490" s="12" t="s">
        <v>5</v>
      </c>
      <c r="AX490" s="12" t="s">
        <v>78</v>
      </c>
      <c r="AY490" s="152" t="s">
        <v>163</v>
      </c>
    </row>
    <row r="491" spans="2:51" s="13" customFormat="1" ht="11.25">
      <c r="B491" s="157"/>
      <c r="D491" s="151" t="s">
        <v>217</v>
      </c>
      <c r="E491" s="158" t="s">
        <v>22</v>
      </c>
      <c r="F491" s="159" t="s">
        <v>1142</v>
      </c>
      <c r="H491" s="160">
        <v>1.274</v>
      </c>
      <c r="I491" s="161"/>
      <c r="J491" s="161"/>
      <c r="M491" s="157"/>
      <c r="N491" s="162"/>
      <c r="X491" s="163"/>
      <c r="AT491" s="158" t="s">
        <v>217</v>
      </c>
      <c r="AU491" s="158" t="s">
        <v>171</v>
      </c>
      <c r="AV491" s="13" t="s">
        <v>171</v>
      </c>
      <c r="AW491" s="13" t="s">
        <v>5</v>
      </c>
      <c r="AX491" s="13" t="s">
        <v>78</v>
      </c>
      <c r="AY491" s="158" t="s">
        <v>163</v>
      </c>
    </row>
    <row r="492" spans="2:51" s="13" customFormat="1" ht="11.25">
      <c r="B492" s="157"/>
      <c r="D492" s="151" t="s">
        <v>217</v>
      </c>
      <c r="E492" s="158" t="s">
        <v>22</v>
      </c>
      <c r="F492" s="159" t="s">
        <v>1143</v>
      </c>
      <c r="H492" s="160">
        <v>1.356</v>
      </c>
      <c r="I492" s="161"/>
      <c r="J492" s="161"/>
      <c r="M492" s="157"/>
      <c r="N492" s="162"/>
      <c r="X492" s="163"/>
      <c r="AT492" s="158" t="s">
        <v>217</v>
      </c>
      <c r="AU492" s="158" t="s">
        <v>171</v>
      </c>
      <c r="AV492" s="13" t="s">
        <v>171</v>
      </c>
      <c r="AW492" s="13" t="s">
        <v>5</v>
      </c>
      <c r="AX492" s="13" t="s">
        <v>78</v>
      </c>
      <c r="AY492" s="158" t="s">
        <v>163</v>
      </c>
    </row>
    <row r="493" spans="2:51" s="15" customFormat="1" ht="11.25">
      <c r="B493" s="174"/>
      <c r="D493" s="151" t="s">
        <v>217</v>
      </c>
      <c r="E493" s="175" t="s">
        <v>22</v>
      </c>
      <c r="F493" s="176" t="s">
        <v>767</v>
      </c>
      <c r="H493" s="177">
        <v>2.63</v>
      </c>
      <c r="I493" s="178"/>
      <c r="J493" s="178"/>
      <c r="M493" s="174"/>
      <c r="N493" s="179"/>
      <c r="X493" s="180"/>
      <c r="AT493" s="175" t="s">
        <v>217</v>
      </c>
      <c r="AU493" s="175" t="s">
        <v>171</v>
      </c>
      <c r="AV493" s="15" t="s">
        <v>183</v>
      </c>
      <c r="AW493" s="15" t="s">
        <v>5</v>
      </c>
      <c r="AX493" s="15" t="s">
        <v>78</v>
      </c>
      <c r="AY493" s="175" t="s">
        <v>163</v>
      </c>
    </row>
    <row r="494" spans="2:51" s="14" customFormat="1" ht="11.25">
      <c r="B494" s="164"/>
      <c r="D494" s="151" t="s">
        <v>217</v>
      </c>
      <c r="E494" s="165" t="s">
        <v>22</v>
      </c>
      <c r="F494" s="166" t="s">
        <v>220</v>
      </c>
      <c r="H494" s="167">
        <v>114.273</v>
      </c>
      <c r="I494" s="168"/>
      <c r="J494" s="168"/>
      <c r="M494" s="164"/>
      <c r="N494" s="169"/>
      <c r="X494" s="170"/>
      <c r="AT494" s="165" t="s">
        <v>217</v>
      </c>
      <c r="AU494" s="165" t="s">
        <v>171</v>
      </c>
      <c r="AV494" s="14" t="s">
        <v>189</v>
      </c>
      <c r="AW494" s="14" t="s">
        <v>5</v>
      </c>
      <c r="AX494" s="14" t="s">
        <v>85</v>
      </c>
      <c r="AY494" s="165" t="s">
        <v>163</v>
      </c>
    </row>
    <row r="495" spans="2:65" s="1" customFormat="1" ht="49.15" customHeight="1">
      <c r="B495" s="32"/>
      <c r="C495" s="181" t="s">
        <v>664</v>
      </c>
      <c r="D495" s="181" t="s">
        <v>770</v>
      </c>
      <c r="E495" s="182" t="s">
        <v>1144</v>
      </c>
      <c r="F495" s="183" t="s">
        <v>1145</v>
      </c>
      <c r="G495" s="184" t="s">
        <v>214</v>
      </c>
      <c r="H495" s="185">
        <v>117.225</v>
      </c>
      <c r="I495" s="186"/>
      <c r="J495" s="187"/>
      <c r="K495" s="188">
        <f>ROUND(P495*H495,2)</f>
        <v>0</v>
      </c>
      <c r="L495" s="183" t="s">
        <v>394</v>
      </c>
      <c r="M495" s="189"/>
      <c r="N495" s="190" t="s">
        <v>22</v>
      </c>
      <c r="O495" s="137" t="s">
        <v>48</v>
      </c>
      <c r="P495" s="138">
        <f>I495+J495</f>
        <v>0</v>
      </c>
      <c r="Q495" s="138">
        <f>ROUND(I495*H495,2)</f>
        <v>0</v>
      </c>
      <c r="R495" s="138">
        <f>ROUND(J495*H495,2)</f>
        <v>0</v>
      </c>
      <c r="T495" s="139">
        <f>S495*H495</f>
        <v>0</v>
      </c>
      <c r="U495" s="139">
        <v>0.019</v>
      </c>
      <c r="V495" s="139">
        <f>U495*H495</f>
        <v>2.2272749999999997</v>
      </c>
      <c r="W495" s="139">
        <v>0</v>
      </c>
      <c r="X495" s="140">
        <f>W495*H495</f>
        <v>0</v>
      </c>
      <c r="AR495" s="141" t="s">
        <v>257</v>
      </c>
      <c r="AT495" s="141" t="s">
        <v>770</v>
      </c>
      <c r="AU495" s="141" t="s">
        <v>171</v>
      </c>
      <c r="AY495" s="17" t="s">
        <v>163</v>
      </c>
      <c r="BE495" s="142">
        <f>IF(O495="základní",K495,0)</f>
        <v>0</v>
      </c>
      <c r="BF495" s="142">
        <f>IF(O495="snížená",K495,0)</f>
        <v>0</v>
      </c>
      <c r="BG495" s="142">
        <f>IF(O495="zákl. přenesená",K495,0)</f>
        <v>0</v>
      </c>
      <c r="BH495" s="142">
        <f>IF(O495="sníž. přenesená",K495,0)</f>
        <v>0</v>
      </c>
      <c r="BI495" s="142">
        <f>IF(O495="nulová",K495,0)</f>
        <v>0</v>
      </c>
      <c r="BJ495" s="17" t="s">
        <v>171</v>
      </c>
      <c r="BK495" s="142">
        <f>ROUND(P495*H495,2)</f>
        <v>0</v>
      </c>
      <c r="BL495" s="17" t="s">
        <v>189</v>
      </c>
      <c r="BM495" s="141" t="s">
        <v>1146</v>
      </c>
    </row>
    <row r="496" spans="2:51" s="13" customFormat="1" ht="11.25">
      <c r="B496" s="157"/>
      <c r="D496" s="151" t="s">
        <v>217</v>
      </c>
      <c r="E496" s="158" t="s">
        <v>22</v>
      </c>
      <c r="F496" s="159" t="s">
        <v>1147</v>
      </c>
      <c r="H496" s="160">
        <v>111.643</v>
      </c>
      <c r="I496" s="161"/>
      <c r="J496" s="161"/>
      <c r="M496" s="157"/>
      <c r="N496" s="162"/>
      <c r="X496" s="163"/>
      <c r="AT496" s="158" t="s">
        <v>217</v>
      </c>
      <c r="AU496" s="158" t="s">
        <v>171</v>
      </c>
      <c r="AV496" s="13" t="s">
        <v>171</v>
      </c>
      <c r="AW496" s="13" t="s">
        <v>5</v>
      </c>
      <c r="AX496" s="13" t="s">
        <v>78</v>
      </c>
      <c r="AY496" s="158" t="s">
        <v>163</v>
      </c>
    </row>
    <row r="497" spans="2:51" s="14" customFormat="1" ht="11.25">
      <c r="B497" s="164"/>
      <c r="D497" s="151" t="s">
        <v>217</v>
      </c>
      <c r="E497" s="165" t="s">
        <v>22</v>
      </c>
      <c r="F497" s="166" t="s">
        <v>220</v>
      </c>
      <c r="H497" s="167">
        <v>111.643</v>
      </c>
      <c r="I497" s="168"/>
      <c r="J497" s="168"/>
      <c r="M497" s="164"/>
      <c r="N497" s="169"/>
      <c r="X497" s="170"/>
      <c r="AT497" s="165" t="s">
        <v>217</v>
      </c>
      <c r="AU497" s="165" t="s">
        <v>171</v>
      </c>
      <c r="AV497" s="14" t="s">
        <v>189</v>
      </c>
      <c r="AW497" s="14" t="s">
        <v>5</v>
      </c>
      <c r="AX497" s="14" t="s">
        <v>85</v>
      </c>
      <c r="AY497" s="165" t="s">
        <v>163</v>
      </c>
    </row>
    <row r="498" spans="2:51" s="13" customFormat="1" ht="11.25">
      <c r="B498" s="157"/>
      <c r="D498" s="151" t="s">
        <v>217</v>
      </c>
      <c r="F498" s="159" t="s">
        <v>1148</v>
      </c>
      <c r="H498" s="160">
        <v>117.225</v>
      </c>
      <c r="I498" s="161"/>
      <c r="J498" s="161"/>
      <c r="M498" s="157"/>
      <c r="N498" s="162"/>
      <c r="X498" s="163"/>
      <c r="AT498" s="158" t="s">
        <v>217</v>
      </c>
      <c r="AU498" s="158" t="s">
        <v>171</v>
      </c>
      <c r="AV498" s="13" t="s">
        <v>171</v>
      </c>
      <c r="AW498" s="13" t="s">
        <v>4</v>
      </c>
      <c r="AX498" s="13" t="s">
        <v>85</v>
      </c>
      <c r="AY498" s="158" t="s">
        <v>163</v>
      </c>
    </row>
    <row r="499" spans="2:65" s="1" customFormat="1" ht="49.15" customHeight="1">
      <c r="B499" s="32"/>
      <c r="C499" s="181" t="s">
        <v>671</v>
      </c>
      <c r="D499" s="181" t="s">
        <v>770</v>
      </c>
      <c r="E499" s="182" t="s">
        <v>1149</v>
      </c>
      <c r="F499" s="183" t="s">
        <v>1150</v>
      </c>
      <c r="G499" s="184" t="s">
        <v>214</v>
      </c>
      <c r="H499" s="185">
        <v>2.762</v>
      </c>
      <c r="I499" s="186"/>
      <c r="J499" s="187"/>
      <c r="K499" s="188">
        <f>ROUND(P499*H499,2)</f>
        <v>0</v>
      </c>
      <c r="L499" s="183" t="s">
        <v>394</v>
      </c>
      <c r="M499" s="189"/>
      <c r="N499" s="190" t="s">
        <v>22</v>
      </c>
      <c r="O499" s="137" t="s">
        <v>48</v>
      </c>
      <c r="P499" s="138">
        <f>I499+J499</f>
        <v>0</v>
      </c>
      <c r="Q499" s="138">
        <f>ROUND(I499*H499,2)</f>
        <v>0</v>
      </c>
      <c r="R499" s="138">
        <f>ROUND(J499*H499,2)</f>
        <v>0</v>
      </c>
      <c r="T499" s="139">
        <f>S499*H499</f>
        <v>0</v>
      </c>
      <c r="U499" s="139">
        <v>0.0155</v>
      </c>
      <c r="V499" s="139">
        <f>U499*H499</f>
        <v>0.042811</v>
      </c>
      <c r="W499" s="139">
        <v>0</v>
      </c>
      <c r="X499" s="140">
        <f>W499*H499</f>
        <v>0</v>
      </c>
      <c r="AR499" s="141" t="s">
        <v>257</v>
      </c>
      <c r="AT499" s="141" t="s">
        <v>770</v>
      </c>
      <c r="AU499" s="141" t="s">
        <v>171</v>
      </c>
      <c r="AY499" s="17" t="s">
        <v>163</v>
      </c>
      <c r="BE499" s="142">
        <f>IF(O499="základní",K499,0)</f>
        <v>0</v>
      </c>
      <c r="BF499" s="142">
        <f>IF(O499="snížená",K499,0)</f>
        <v>0</v>
      </c>
      <c r="BG499" s="142">
        <f>IF(O499="zákl. přenesená",K499,0)</f>
        <v>0</v>
      </c>
      <c r="BH499" s="142">
        <f>IF(O499="sníž. přenesená",K499,0)</f>
        <v>0</v>
      </c>
      <c r="BI499" s="142">
        <f>IF(O499="nulová",K499,0)</f>
        <v>0</v>
      </c>
      <c r="BJ499" s="17" t="s">
        <v>171</v>
      </c>
      <c r="BK499" s="142">
        <f>ROUND(P499*H499,2)</f>
        <v>0</v>
      </c>
      <c r="BL499" s="17" t="s">
        <v>189</v>
      </c>
      <c r="BM499" s="141" t="s">
        <v>1151</v>
      </c>
    </row>
    <row r="500" spans="2:51" s="13" customFormat="1" ht="11.25">
      <c r="B500" s="157"/>
      <c r="D500" s="151" t="s">
        <v>217</v>
      </c>
      <c r="E500" s="158" t="s">
        <v>22</v>
      </c>
      <c r="F500" s="159" t="s">
        <v>1152</v>
      </c>
      <c r="H500" s="160">
        <v>2.63</v>
      </c>
      <c r="I500" s="161"/>
      <c r="J500" s="161"/>
      <c r="M500" s="157"/>
      <c r="N500" s="162"/>
      <c r="X500" s="163"/>
      <c r="AT500" s="158" t="s">
        <v>217</v>
      </c>
      <c r="AU500" s="158" t="s">
        <v>171</v>
      </c>
      <c r="AV500" s="13" t="s">
        <v>171</v>
      </c>
      <c r="AW500" s="13" t="s">
        <v>5</v>
      </c>
      <c r="AX500" s="13" t="s">
        <v>78</v>
      </c>
      <c r="AY500" s="158" t="s">
        <v>163</v>
      </c>
    </row>
    <row r="501" spans="2:51" s="14" customFormat="1" ht="11.25">
      <c r="B501" s="164"/>
      <c r="D501" s="151" t="s">
        <v>217</v>
      </c>
      <c r="E501" s="165" t="s">
        <v>22</v>
      </c>
      <c r="F501" s="166" t="s">
        <v>220</v>
      </c>
      <c r="H501" s="167">
        <v>2.63</v>
      </c>
      <c r="I501" s="168"/>
      <c r="J501" s="168"/>
      <c r="M501" s="164"/>
      <c r="N501" s="169"/>
      <c r="X501" s="170"/>
      <c r="AT501" s="165" t="s">
        <v>217</v>
      </c>
      <c r="AU501" s="165" t="s">
        <v>171</v>
      </c>
      <c r="AV501" s="14" t="s">
        <v>189</v>
      </c>
      <c r="AW501" s="14" t="s">
        <v>5</v>
      </c>
      <c r="AX501" s="14" t="s">
        <v>85</v>
      </c>
      <c r="AY501" s="165" t="s">
        <v>163</v>
      </c>
    </row>
    <row r="502" spans="2:51" s="13" customFormat="1" ht="11.25">
      <c r="B502" s="157"/>
      <c r="D502" s="151" t="s">
        <v>217</v>
      </c>
      <c r="F502" s="159" t="s">
        <v>1153</v>
      </c>
      <c r="H502" s="160">
        <v>2.762</v>
      </c>
      <c r="I502" s="161"/>
      <c r="J502" s="161"/>
      <c r="M502" s="157"/>
      <c r="N502" s="162"/>
      <c r="X502" s="163"/>
      <c r="AT502" s="158" t="s">
        <v>217</v>
      </c>
      <c r="AU502" s="158" t="s">
        <v>171</v>
      </c>
      <c r="AV502" s="13" t="s">
        <v>171</v>
      </c>
      <c r="AW502" s="13" t="s">
        <v>4</v>
      </c>
      <c r="AX502" s="13" t="s">
        <v>85</v>
      </c>
      <c r="AY502" s="158" t="s">
        <v>163</v>
      </c>
    </row>
    <row r="503" spans="2:65" s="1" customFormat="1" ht="49.15" customHeight="1">
      <c r="B503" s="32"/>
      <c r="C503" s="181" t="s">
        <v>1154</v>
      </c>
      <c r="D503" s="181" t="s">
        <v>770</v>
      </c>
      <c r="E503" s="182" t="s">
        <v>1155</v>
      </c>
      <c r="F503" s="183" t="s">
        <v>1156</v>
      </c>
      <c r="G503" s="184" t="s">
        <v>214</v>
      </c>
      <c r="H503" s="185">
        <v>3.598</v>
      </c>
      <c r="I503" s="186"/>
      <c r="J503" s="187"/>
      <c r="K503" s="188">
        <f>ROUND(P503*H503,2)</f>
        <v>0</v>
      </c>
      <c r="L503" s="183" t="s">
        <v>394</v>
      </c>
      <c r="M503" s="189"/>
      <c r="N503" s="190" t="s">
        <v>22</v>
      </c>
      <c r="O503" s="137" t="s">
        <v>48</v>
      </c>
      <c r="P503" s="138">
        <f>I503+J503</f>
        <v>0</v>
      </c>
      <c r="Q503" s="138">
        <f>ROUND(I503*H503,2)</f>
        <v>0</v>
      </c>
      <c r="R503" s="138">
        <f>ROUND(J503*H503,2)</f>
        <v>0</v>
      </c>
      <c r="T503" s="139">
        <f>S503*H503</f>
        <v>0</v>
      </c>
      <c r="U503" s="139">
        <v>0.0048</v>
      </c>
      <c r="V503" s="139">
        <f>U503*H503</f>
        <v>0.017270399999999998</v>
      </c>
      <c r="W503" s="139">
        <v>0</v>
      </c>
      <c r="X503" s="140">
        <f>W503*H503</f>
        <v>0</v>
      </c>
      <c r="AR503" s="141" t="s">
        <v>257</v>
      </c>
      <c r="AT503" s="141" t="s">
        <v>770</v>
      </c>
      <c r="AU503" s="141" t="s">
        <v>171</v>
      </c>
      <c r="AY503" s="17" t="s">
        <v>163</v>
      </c>
      <c r="BE503" s="142">
        <f>IF(O503="základní",K503,0)</f>
        <v>0</v>
      </c>
      <c r="BF503" s="142">
        <f>IF(O503="snížená",K503,0)</f>
        <v>0</v>
      </c>
      <c r="BG503" s="142">
        <f>IF(O503="zákl. přenesená",K503,0)</f>
        <v>0</v>
      </c>
      <c r="BH503" s="142">
        <f>IF(O503="sníž. přenesená",K503,0)</f>
        <v>0</v>
      </c>
      <c r="BI503" s="142">
        <f>IF(O503="nulová",K503,0)</f>
        <v>0</v>
      </c>
      <c r="BJ503" s="17" t="s">
        <v>171</v>
      </c>
      <c r="BK503" s="142">
        <f>ROUND(P503*H503,2)</f>
        <v>0</v>
      </c>
      <c r="BL503" s="17" t="s">
        <v>189</v>
      </c>
      <c r="BM503" s="141" t="s">
        <v>1157</v>
      </c>
    </row>
    <row r="504" spans="2:51" s="13" customFormat="1" ht="11.25">
      <c r="B504" s="157"/>
      <c r="D504" s="151" t="s">
        <v>217</v>
      </c>
      <c r="E504" s="158" t="s">
        <v>22</v>
      </c>
      <c r="F504" s="159" t="s">
        <v>1158</v>
      </c>
      <c r="H504" s="160">
        <v>3.427</v>
      </c>
      <c r="I504" s="161"/>
      <c r="J504" s="161"/>
      <c r="M504" s="157"/>
      <c r="N504" s="162"/>
      <c r="X504" s="163"/>
      <c r="AT504" s="158" t="s">
        <v>217</v>
      </c>
      <c r="AU504" s="158" t="s">
        <v>171</v>
      </c>
      <c r="AV504" s="13" t="s">
        <v>171</v>
      </c>
      <c r="AW504" s="13" t="s">
        <v>5</v>
      </c>
      <c r="AX504" s="13" t="s">
        <v>78</v>
      </c>
      <c r="AY504" s="158" t="s">
        <v>163</v>
      </c>
    </row>
    <row r="505" spans="2:51" s="14" customFormat="1" ht="11.25">
      <c r="B505" s="164"/>
      <c r="D505" s="151" t="s">
        <v>217</v>
      </c>
      <c r="E505" s="165" t="s">
        <v>22</v>
      </c>
      <c r="F505" s="166" t="s">
        <v>220</v>
      </c>
      <c r="H505" s="167">
        <v>3.427</v>
      </c>
      <c r="I505" s="168"/>
      <c r="J505" s="168"/>
      <c r="M505" s="164"/>
      <c r="N505" s="169"/>
      <c r="X505" s="170"/>
      <c r="AT505" s="165" t="s">
        <v>217</v>
      </c>
      <c r="AU505" s="165" t="s">
        <v>171</v>
      </c>
      <c r="AV505" s="14" t="s">
        <v>189</v>
      </c>
      <c r="AW505" s="14" t="s">
        <v>5</v>
      </c>
      <c r="AX505" s="14" t="s">
        <v>85</v>
      </c>
      <c r="AY505" s="165" t="s">
        <v>163</v>
      </c>
    </row>
    <row r="506" spans="2:51" s="13" customFormat="1" ht="11.25">
      <c r="B506" s="157"/>
      <c r="D506" s="151" t="s">
        <v>217</v>
      </c>
      <c r="F506" s="159" t="s">
        <v>1159</v>
      </c>
      <c r="H506" s="160">
        <v>3.598</v>
      </c>
      <c r="I506" s="161"/>
      <c r="J506" s="161"/>
      <c r="M506" s="157"/>
      <c r="N506" s="162"/>
      <c r="X506" s="163"/>
      <c r="AT506" s="158" t="s">
        <v>217</v>
      </c>
      <c r="AU506" s="158" t="s">
        <v>171</v>
      </c>
      <c r="AV506" s="13" t="s">
        <v>171</v>
      </c>
      <c r="AW506" s="13" t="s">
        <v>4</v>
      </c>
      <c r="AX506" s="13" t="s">
        <v>85</v>
      </c>
      <c r="AY506" s="158" t="s">
        <v>163</v>
      </c>
    </row>
    <row r="507" spans="2:65" s="1" customFormat="1" ht="24.2" customHeight="1">
      <c r="B507" s="32"/>
      <c r="C507" s="129" t="s">
        <v>681</v>
      </c>
      <c r="D507" s="129" t="s">
        <v>166</v>
      </c>
      <c r="E507" s="130" t="s">
        <v>1160</v>
      </c>
      <c r="F507" s="131" t="s">
        <v>1161</v>
      </c>
      <c r="G507" s="132" t="s">
        <v>229</v>
      </c>
      <c r="H507" s="133">
        <v>27.969</v>
      </c>
      <c r="I507" s="134"/>
      <c r="J507" s="134"/>
      <c r="K507" s="135">
        <f>ROUND(P507*H507,2)</f>
        <v>0</v>
      </c>
      <c r="L507" s="131" t="s">
        <v>169</v>
      </c>
      <c r="M507" s="32"/>
      <c r="N507" s="136" t="s">
        <v>22</v>
      </c>
      <c r="O507" s="137" t="s">
        <v>48</v>
      </c>
      <c r="P507" s="138">
        <f>I507+J507</f>
        <v>0</v>
      </c>
      <c r="Q507" s="138">
        <f>ROUND(I507*H507,2)</f>
        <v>0</v>
      </c>
      <c r="R507" s="138">
        <f>ROUND(J507*H507,2)</f>
        <v>0</v>
      </c>
      <c r="T507" s="139">
        <f>S507*H507</f>
        <v>0</v>
      </c>
      <c r="U507" s="139">
        <v>3E-05</v>
      </c>
      <c r="V507" s="139">
        <f>U507*H507</f>
        <v>0.00083907</v>
      </c>
      <c r="W507" s="139">
        <v>0</v>
      </c>
      <c r="X507" s="140">
        <f>W507*H507</f>
        <v>0</v>
      </c>
      <c r="AR507" s="141" t="s">
        <v>189</v>
      </c>
      <c r="AT507" s="141" t="s">
        <v>166</v>
      </c>
      <c r="AU507" s="141" t="s">
        <v>171</v>
      </c>
      <c r="AY507" s="17" t="s">
        <v>163</v>
      </c>
      <c r="BE507" s="142">
        <f>IF(O507="základní",K507,0)</f>
        <v>0</v>
      </c>
      <c r="BF507" s="142">
        <f>IF(O507="snížená",K507,0)</f>
        <v>0</v>
      </c>
      <c r="BG507" s="142">
        <f>IF(O507="zákl. přenesená",K507,0)</f>
        <v>0</v>
      </c>
      <c r="BH507" s="142">
        <f>IF(O507="sníž. přenesená",K507,0)</f>
        <v>0</v>
      </c>
      <c r="BI507" s="142">
        <f>IF(O507="nulová",K507,0)</f>
        <v>0</v>
      </c>
      <c r="BJ507" s="17" t="s">
        <v>171</v>
      </c>
      <c r="BK507" s="142">
        <f>ROUND(P507*H507,2)</f>
        <v>0</v>
      </c>
      <c r="BL507" s="17" t="s">
        <v>189</v>
      </c>
      <c r="BM507" s="141" t="s">
        <v>1162</v>
      </c>
    </row>
    <row r="508" spans="2:47" s="1" customFormat="1" ht="11.25">
      <c r="B508" s="32"/>
      <c r="D508" s="143" t="s">
        <v>173</v>
      </c>
      <c r="F508" s="144" t="s">
        <v>1163</v>
      </c>
      <c r="I508" s="145"/>
      <c r="J508" s="145"/>
      <c r="M508" s="32"/>
      <c r="N508" s="146"/>
      <c r="X508" s="53"/>
      <c r="AT508" s="17" t="s">
        <v>173</v>
      </c>
      <c r="AU508" s="17" t="s">
        <v>171</v>
      </c>
    </row>
    <row r="509" spans="2:51" s="13" customFormat="1" ht="11.25">
      <c r="B509" s="157"/>
      <c r="D509" s="151" t="s">
        <v>217</v>
      </c>
      <c r="E509" s="158" t="s">
        <v>22</v>
      </c>
      <c r="F509" s="159" t="s">
        <v>1164</v>
      </c>
      <c r="H509" s="160">
        <v>5.505</v>
      </c>
      <c r="I509" s="161"/>
      <c r="J509" s="161"/>
      <c r="M509" s="157"/>
      <c r="N509" s="162"/>
      <c r="X509" s="163"/>
      <c r="AT509" s="158" t="s">
        <v>217</v>
      </c>
      <c r="AU509" s="158" t="s">
        <v>171</v>
      </c>
      <c r="AV509" s="13" t="s">
        <v>171</v>
      </c>
      <c r="AW509" s="13" t="s">
        <v>5</v>
      </c>
      <c r="AX509" s="13" t="s">
        <v>78</v>
      </c>
      <c r="AY509" s="158" t="s">
        <v>163</v>
      </c>
    </row>
    <row r="510" spans="2:51" s="12" customFormat="1" ht="11.25">
      <c r="B510" s="150"/>
      <c r="D510" s="151" t="s">
        <v>217</v>
      </c>
      <c r="E510" s="152" t="s">
        <v>22</v>
      </c>
      <c r="F510" s="153" t="s">
        <v>1104</v>
      </c>
      <c r="H510" s="152" t="s">
        <v>22</v>
      </c>
      <c r="I510" s="154"/>
      <c r="J510" s="154"/>
      <c r="M510" s="150"/>
      <c r="N510" s="155"/>
      <c r="X510" s="156"/>
      <c r="AT510" s="152" t="s">
        <v>217</v>
      </c>
      <c r="AU510" s="152" t="s">
        <v>171</v>
      </c>
      <c r="AV510" s="12" t="s">
        <v>85</v>
      </c>
      <c r="AW510" s="12" t="s">
        <v>5</v>
      </c>
      <c r="AX510" s="12" t="s">
        <v>78</v>
      </c>
      <c r="AY510" s="152" t="s">
        <v>163</v>
      </c>
    </row>
    <row r="511" spans="2:51" s="13" customFormat="1" ht="22.5">
      <c r="B511" s="157"/>
      <c r="D511" s="151" t="s">
        <v>217</v>
      </c>
      <c r="E511" s="158" t="s">
        <v>22</v>
      </c>
      <c r="F511" s="159" t="s">
        <v>1165</v>
      </c>
      <c r="H511" s="160">
        <v>22.464</v>
      </c>
      <c r="I511" s="161"/>
      <c r="J511" s="161"/>
      <c r="M511" s="157"/>
      <c r="N511" s="162"/>
      <c r="X511" s="163"/>
      <c r="AT511" s="158" t="s">
        <v>217</v>
      </c>
      <c r="AU511" s="158" t="s">
        <v>171</v>
      </c>
      <c r="AV511" s="13" t="s">
        <v>171</v>
      </c>
      <c r="AW511" s="13" t="s">
        <v>5</v>
      </c>
      <c r="AX511" s="13" t="s">
        <v>78</v>
      </c>
      <c r="AY511" s="158" t="s">
        <v>163</v>
      </c>
    </row>
    <row r="512" spans="2:51" s="14" customFormat="1" ht="11.25">
      <c r="B512" s="164"/>
      <c r="D512" s="151" t="s">
        <v>217</v>
      </c>
      <c r="E512" s="165" t="s">
        <v>22</v>
      </c>
      <c r="F512" s="166" t="s">
        <v>220</v>
      </c>
      <c r="H512" s="167">
        <v>27.969</v>
      </c>
      <c r="I512" s="168"/>
      <c r="J512" s="168"/>
      <c r="M512" s="164"/>
      <c r="N512" s="169"/>
      <c r="X512" s="170"/>
      <c r="AT512" s="165" t="s">
        <v>217</v>
      </c>
      <c r="AU512" s="165" t="s">
        <v>171</v>
      </c>
      <c r="AV512" s="14" t="s">
        <v>189</v>
      </c>
      <c r="AW512" s="14" t="s">
        <v>5</v>
      </c>
      <c r="AX512" s="14" t="s">
        <v>85</v>
      </c>
      <c r="AY512" s="165" t="s">
        <v>163</v>
      </c>
    </row>
    <row r="513" spans="2:65" s="1" customFormat="1" ht="24.2" customHeight="1">
      <c r="B513" s="32"/>
      <c r="C513" s="181" t="s">
        <v>338</v>
      </c>
      <c r="D513" s="181" t="s">
        <v>770</v>
      </c>
      <c r="E513" s="182" t="s">
        <v>1166</v>
      </c>
      <c r="F513" s="183" t="s">
        <v>1167</v>
      </c>
      <c r="G513" s="184" t="s">
        <v>229</v>
      </c>
      <c r="H513" s="185">
        <v>29.367</v>
      </c>
      <c r="I513" s="186"/>
      <c r="J513" s="187"/>
      <c r="K513" s="188">
        <f>ROUND(P513*H513,2)</f>
        <v>0</v>
      </c>
      <c r="L513" s="183" t="s">
        <v>169</v>
      </c>
      <c r="M513" s="189"/>
      <c r="N513" s="190" t="s">
        <v>22</v>
      </c>
      <c r="O513" s="137" t="s">
        <v>48</v>
      </c>
      <c r="P513" s="138">
        <f>I513+J513</f>
        <v>0</v>
      </c>
      <c r="Q513" s="138">
        <f>ROUND(I513*H513,2)</f>
        <v>0</v>
      </c>
      <c r="R513" s="138">
        <f>ROUND(J513*H513,2)</f>
        <v>0</v>
      </c>
      <c r="T513" s="139">
        <f>S513*H513</f>
        <v>0</v>
      </c>
      <c r="U513" s="139">
        <v>0.00042</v>
      </c>
      <c r="V513" s="139">
        <f>U513*H513</f>
        <v>0.01233414</v>
      </c>
      <c r="W513" s="139">
        <v>0</v>
      </c>
      <c r="X513" s="140">
        <f>W513*H513</f>
        <v>0</v>
      </c>
      <c r="AR513" s="141" t="s">
        <v>257</v>
      </c>
      <c r="AT513" s="141" t="s">
        <v>770</v>
      </c>
      <c r="AU513" s="141" t="s">
        <v>171</v>
      </c>
      <c r="AY513" s="17" t="s">
        <v>163</v>
      </c>
      <c r="BE513" s="142">
        <f>IF(O513="základní",K513,0)</f>
        <v>0</v>
      </c>
      <c r="BF513" s="142">
        <f>IF(O513="snížená",K513,0)</f>
        <v>0</v>
      </c>
      <c r="BG513" s="142">
        <f>IF(O513="zákl. přenesená",K513,0)</f>
        <v>0</v>
      </c>
      <c r="BH513" s="142">
        <f>IF(O513="sníž. přenesená",K513,0)</f>
        <v>0</v>
      </c>
      <c r="BI513" s="142">
        <f>IF(O513="nulová",K513,0)</f>
        <v>0</v>
      </c>
      <c r="BJ513" s="17" t="s">
        <v>171</v>
      </c>
      <c r="BK513" s="142">
        <f>ROUND(P513*H513,2)</f>
        <v>0</v>
      </c>
      <c r="BL513" s="17" t="s">
        <v>189</v>
      </c>
      <c r="BM513" s="141" t="s">
        <v>1168</v>
      </c>
    </row>
    <row r="514" spans="2:51" s="13" customFormat="1" ht="11.25">
      <c r="B514" s="157"/>
      <c r="D514" s="151" t="s">
        <v>217</v>
      </c>
      <c r="F514" s="159" t="s">
        <v>1169</v>
      </c>
      <c r="H514" s="160">
        <v>29.367</v>
      </c>
      <c r="I514" s="161"/>
      <c r="J514" s="161"/>
      <c r="M514" s="157"/>
      <c r="N514" s="162"/>
      <c r="X514" s="163"/>
      <c r="AT514" s="158" t="s">
        <v>217</v>
      </c>
      <c r="AU514" s="158" t="s">
        <v>171</v>
      </c>
      <c r="AV514" s="13" t="s">
        <v>171</v>
      </c>
      <c r="AW514" s="13" t="s">
        <v>4</v>
      </c>
      <c r="AX514" s="13" t="s">
        <v>85</v>
      </c>
      <c r="AY514" s="158" t="s">
        <v>163</v>
      </c>
    </row>
    <row r="515" spans="2:65" s="1" customFormat="1" ht="24.2" customHeight="1">
      <c r="B515" s="32"/>
      <c r="C515" s="129" t="s">
        <v>1170</v>
      </c>
      <c r="D515" s="129" t="s">
        <v>166</v>
      </c>
      <c r="E515" s="130" t="s">
        <v>1171</v>
      </c>
      <c r="F515" s="131" t="s">
        <v>1172</v>
      </c>
      <c r="G515" s="132" t="s">
        <v>229</v>
      </c>
      <c r="H515" s="133">
        <v>139.841</v>
      </c>
      <c r="I515" s="134"/>
      <c r="J515" s="134"/>
      <c r="K515" s="135">
        <f>ROUND(P515*H515,2)</f>
        <v>0</v>
      </c>
      <c r="L515" s="131" t="s">
        <v>169</v>
      </c>
      <c r="M515" s="32"/>
      <c r="N515" s="136" t="s">
        <v>22</v>
      </c>
      <c r="O515" s="137" t="s">
        <v>48</v>
      </c>
      <c r="P515" s="138">
        <f>I515+J515</f>
        <v>0</v>
      </c>
      <c r="Q515" s="138">
        <f>ROUND(I515*H515,2)</f>
        <v>0</v>
      </c>
      <c r="R515" s="138">
        <f>ROUND(J515*H515,2)</f>
        <v>0</v>
      </c>
      <c r="T515" s="139">
        <f>S515*H515</f>
        <v>0</v>
      </c>
      <c r="U515" s="139">
        <v>0</v>
      </c>
      <c r="V515" s="139">
        <f>U515*H515</f>
        <v>0</v>
      </c>
      <c r="W515" s="139">
        <v>0</v>
      </c>
      <c r="X515" s="140">
        <f>W515*H515</f>
        <v>0</v>
      </c>
      <c r="AR515" s="141" t="s">
        <v>189</v>
      </c>
      <c r="AT515" s="141" t="s">
        <v>166</v>
      </c>
      <c r="AU515" s="141" t="s">
        <v>171</v>
      </c>
      <c r="AY515" s="17" t="s">
        <v>163</v>
      </c>
      <c r="BE515" s="142">
        <f>IF(O515="základní",K515,0)</f>
        <v>0</v>
      </c>
      <c r="BF515" s="142">
        <f>IF(O515="snížená",K515,0)</f>
        <v>0</v>
      </c>
      <c r="BG515" s="142">
        <f>IF(O515="zákl. přenesená",K515,0)</f>
        <v>0</v>
      </c>
      <c r="BH515" s="142">
        <f>IF(O515="sníž. přenesená",K515,0)</f>
        <v>0</v>
      </c>
      <c r="BI515" s="142">
        <f>IF(O515="nulová",K515,0)</f>
        <v>0</v>
      </c>
      <c r="BJ515" s="17" t="s">
        <v>171</v>
      </c>
      <c r="BK515" s="142">
        <f>ROUND(P515*H515,2)</f>
        <v>0</v>
      </c>
      <c r="BL515" s="17" t="s">
        <v>189</v>
      </c>
      <c r="BM515" s="141" t="s">
        <v>1173</v>
      </c>
    </row>
    <row r="516" spans="2:47" s="1" customFormat="1" ht="11.25">
      <c r="B516" s="32"/>
      <c r="D516" s="143" t="s">
        <v>173</v>
      </c>
      <c r="F516" s="144" t="s">
        <v>1174</v>
      </c>
      <c r="I516" s="145"/>
      <c r="J516" s="145"/>
      <c r="M516" s="32"/>
      <c r="N516" s="146"/>
      <c r="X516" s="53"/>
      <c r="AT516" s="17" t="s">
        <v>173</v>
      </c>
      <c r="AU516" s="17" t="s">
        <v>171</v>
      </c>
    </row>
    <row r="517" spans="2:51" s="12" customFormat="1" ht="11.25">
      <c r="B517" s="150"/>
      <c r="D517" s="151" t="s">
        <v>217</v>
      </c>
      <c r="E517" s="152" t="s">
        <v>22</v>
      </c>
      <c r="F517" s="153" t="s">
        <v>1175</v>
      </c>
      <c r="H517" s="152" t="s">
        <v>22</v>
      </c>
      <c r="I517" s="154"/>
      <c r="J517" s="154"/>
      <c r="M517" s="150"/>
      <c r="N517" s="155"/>
      <c r="X517" s="156"/>
      <c r="AT517" s="152" t="s">
        <v>217</v>
      </c>
      <c r="AU517" s="152" t="s">
        <v>171</v>
      </c>
      <c r="AV517" s="12" t="s">
        <v>85</v>
      </c>
      <c r="AW517" s="12" t="s">
        <v>5</v>
      </c>
      <c r="AX517" s="12" t="s">
        <v>78</v>
      </c>
      <c r="AY517" s="152" t="s">
        <v>163</v>
      </c>
    </row>
    <row r="518" spans="2:51" s="13" customFormat="1" ht="11.25">
      <c r="B518" s="157"/>
      <c r="D518" s="151" t="s">
        <v>217</v>
      </c>
      <c r="E518" s="158" t="s">
        <v>22</v>
      </c>
      <c r="F518" s="159" t="s">
        <v>1176</v>
      </c>
      <c r="H518" s="160">
        <v>9.02</v>
      </c>
      <c r="I518" s="161"/>
      <c r="J518" s="161"/>
      <c r="M518" s="157"/>
      <c r="N518" s="162"/>
      <c r="X518" s="163"/>
      <c r="AT518" s="158" t="s">
        <v>217</v>
      </c>
      <c r="AU518" s="158" t="s">
        <v>171</v>
      </c>
      <c r="AV518" s="13" t="s">
        <v>171</v>
      </c>
      <c r="AW518" s="13" t="s">
        <v>5</v>
      </c>
      <c r="AX518" s="13" t="s">
        <v>78</v>
      </c>
      <c r="AY518" s="158" t="s">
        <v>163</v>
      </c>
    </row>
    <row r="519" spans="2:51" s="13" customFormat="1" ht="11.25">
      <c r="B519" s="157"/>
      <c r="D519" s="151" t="s">
        <v>217</v>
      </c>
      <c r="E519" s="158" t="s">
        <v>22</v>
      </c>
      <c r="F519" s="159" t="s">
        <v>1177</v>
      </c>
      <c r="H519" s="160">
        <v>16.72</v>
      </c>
      <c r="I519" s="161"/>
      <c r="J519" s="161"/>
      <c r="M519" s="157"/>
      <c r="N519" s="162"/>
      <c r="X519" s="163"/>
      <c r="AT519" s="158" t="s">
        <v>217</v>
      </c>
      <c r="AU519" s="158" t="s">
        <v>171</v>
      </c>
      <c r="AV519" s="13" t="s">
        <v>171</v>
      </c>
      <c r="AW519" s="13" t="s">
        <v>5</v>
      </c>
      <c r="AX519" s="13" t="s">
        <v>78</v>
      </c>
      <c r="AY519" s="158" t="s">
        <v>163</v>
      </c>
    </row>
    <row r="520" spans="2:51" s="13" customFormat="1" ht="22.5">
      <c r="B520" s="157"/>
      <c r="D520" s="151" t="s">
        <v>217</v>
      </c>
      <c r="E520" s="158" t="s">
        <v>22</v>
      </c>
      <c r="F520" s="159" t="s">
        <v>1178</v>
      </c>
      <c r="H520" s="160">
        <v>38.614</v>
      </c>
      <c r="I520" s="161"/>
      <c r="J520" s="161"/>
      <c r="M520" s="157"/>
      <c r="N520" s="162"/>
      <c r="X520" s="163"/>
      <c r="AT520" s="158" t="s">
        <v>217</v>
      </c>
      <c r="AU520" s="158" t="s">
        <v>171</v>
      </c>
      <c r="AV520" s="13" t="s">
        <v>171</v>
      </c>
      <c r="AW520" s="13" t="s">
        <v>5</v>
      </c>
      <c r="AX520" s="13" t="s">
        <v>78</v>
      </c>
      <c r="AY520" s="158" t="s">
        <v>163</v>
      </c>
    </row>
    <row r="521" spans="2:51" s="12" customFormat="1" ht="11.25">
      <c r="B521" s="150"/>
      <c r="D521" s="151" t="s">
        <v>217</v>
      </c>
      <c r="E521" s="152" t="s">
        <v>22</v>
      </c>
      <c r="F521" s="153" t="s">
        <v>1104</v>
      </c>
      <c r="H521" s="152" t="s">
        <v>22</v>
      </c>
      <c r="I521" s="154"/>
      <c r="J521" s="154"/>
      <c r="M521" s="150"/>
      <c r="N521" s="155"/>
      <c r="X521" s="156"/>
      <c r="AT521" s="152" t="s">
        <v>217</v>
      </c>
      <c r="AU521" s="152" t="s">
        <v>171</v>
      </c>
      <c r="AV521" s="12" t="s">
        <v>85</v>
      </c>
      <c r="AW521" s="12" t="s">
        <v>5</v>
      </c>
      <c r="AX521" s="12" t="s">
        <v>78</v>
      </c>
      <c r="AY521" s="152" t="s">
        <v>163</v>
      </c>
    </row>
    <row r="522" spans="2:51" s="13" customFormat="1" ht="11.25">
      <c r="B522" s="157"/>
      <c r="D522" s="151" t="s">
        <v>217</v>
      </c>
      <c r="E522" s="158" t="s">
        <v>22</v>
      </c>
      <c r="F522" s="159" t="s">
        <v>1179</v>
      </c>
      <c r="H522" s="160">
        <v>11.98</v>
      </c>
      <c r="I522" s="161"/>
      <c r="J522" s="161"/>
      <c r="M522" s="157"/>
      <c r="N522" s="162"/>
      <c r="X522" s="163"/>
      <c r="AT522" s="158" t="s">
        <v>217</v>
      </c>
      <c r="AU522" s="158" t="s">
        <v>171</v>
      </c>
      <c r="AV522" s="13" t="s">
        <v>171</v>
      </c>
      <c r="AW522" s="13" t="s">
        <v>5</v>
      </c>
      <c r="AX522" s="13" t="s">
        <v>78</v>
      </c>
      <c r="AY522" s="158" t="s">
        <v>163</v>
      </c>
    </row>
    <row r="523" spans="2:51" s="15" customFormat="1" ht="11.25">
      <c r="B523" s="174"/>
      <c r="D523" s="151" t="s">
        <v>217</v>
      </c>
      <c r="E523" s="175" t="s">
        <v>22</v>
      </c>
      <c r="F523" s="176" t="s">
        <v>767</v>
      </c>
      <c r="H523" s="177">
        <v>76.334</v>
      </c>
      <c r="I523" s="178"/>
      <c r="J523" s="178"/>
      <c r="M523" s="174"/>
      <c r="N523" s="179"/>
      <c r="X523" s="180"/>
      <c r="AT523" s="175" t="s">
        <v>217</v>
      </c>
      <c r="AU523" s="175" t="s">
        <v>171</v>
      </c>
      <c r="AV523" s="15" t="s">
        <v>183</v>
      </c>
      <c r="AW523" s="15" t="s">
        <v>5</v>
      </c>
      <c r="AX523" s="15" t="s">
        <v>78</v>
      </c>
      <c r="AY523" s="175" t="s">
        <v>163</v>
      </c>
    </row>
    <row r="524" spans="2:51" s="12" customFormat="1" ht="11.25">
      <c r="B524" s="150"/>
      <c r="D524" s="151" t="s">
        <v>217</v>
      </c>
      <c r="E524" s="152" t="s">
        <v>22</v>
      </c>
      <c r="F524" s="153" t="s">
        <v>1180</v>
      </c>
      <c r="H524" s="152" t="s">
        <v>22</v>
      </c>
      <c r="I524" s="154"/>
      <c r="J524" s="154"/>
      <c r="M524" s="150"/>
      <c r="N524" s="155"/>
      <c r="X524" s="156"/>
      <c r="AT524" s="152" t="s">
        <v>217</v>
      </c>
      <c r="AU524" s="152" t="s">
        <v>171</v>
      </c>
      <c r="AV524" s="12" t="s">
        <v>85</v>
      </c>
      <c r="AW524" s="12" t="s">
        <v>5</v>
      </c>
      <c r="AX524" s="12" t="s">
        <v>78</v>
      </c>
      <c r="AY524" s="152" t="s">
        <v>163</v>
      </c>
    </row>
    <row r="525" spans="2:51" s="13" customFormat="1" ht="11.25">
      <c r="B525" s="157"/>
      <c r="D525" s="151" t="s">
        <v>217</v>
      </c>
      <c r="E525" s="158" t="s">
        <v>22</v>
      </c>
      <c r="F525" s="159" t="s">
        <v>1181</v>
      </c>
      <c r="H525" s="160">
        <v>1.96</v>
      </c>
      <c r="I525" s="161"/>
      <c r="J525" s="161"/>
      <c r="M525" s="157"/>
      <c r="N525" s="162"/>
      <c r="X525" s="163"/>
      <c r="AT525" s="158" t="s">
        <v>217</v>
      </c>
      <c r="AU525" s="158" t="s">
        <v>171</v>
      </c>
      <c r="AV525" s="13" t="s">
        <v>171</v>
      </c>
      <c r="AW525" s="13" t="s">
        <v>5</v>
      </c>
      <c r="AX525" s="13" t="s">
        <v>78</v>
      </c>
      <c r="AY525" s="158" t="s">
        <v>163</v>
      </c>
    </row>
    <row r="526" spans="2:51" s="13" customFormat="1" ht="11.25">
      <c r="B526" s="157"/>
      <c r="D526" s="151" t="s">
        <v>217</v>
      </c>
      <c r="E526" s="158" t="s">
        <v>22</v>
      </c>
      <c r="F526" s="159" t="s">
        <v>1182</v>
      </c>
      <c r="H526" s="160">
        <v>8.228</v>
      </c>
      <c r="I526" s="161"/>
      <c r="J526" s="161"/>
      <c r="M526" s="157"/>
      <c r="N526" s="162"/>
      <c r="X526" s="163"/>
      <c r="AT526" s="158" t="s">
        <v>217</v>
      </c>
      <c r="AU526" s="158" t="s">
        <v>171</v>
      </c>
      <c r="AV526" s="13" t="s">
        <v>171</v>
      </c>
      <c r="AW526" s="13" t="s">
        <v>5</v>
      </c>
      <c r="AX526" s="13" t="s">
        <v>78</v>
      </c>
      <c r="AY526" s="158" t="s">
        <v>163</v>
      </c>
    </row>
    <row r="527" spans="2:51" s="15" customFormat="1" ht="11.25">
      <c r="B527" s="174"/>
      <c r="D527" s="151" t="s">
        <v>217</v>
      </c>
      <c r="E527" s="175" t="s">
        <v>22</v>
      </c>
      <c r="F527" s="176" t="s">
        <v>767</v>
      </c>
      <c r="H527" s="177">
        <v>10.188</v>
      </c>
      <c r="I527" s="178"/>
      <c r="J527" s="178"/>
      <c r="M527" s="174"/>
      <c r="N527" s="179"/>
      <c r="X527" s="180"/>
      <c r="AT527" s="175" t="s">
        <v>217</v>
      </c>
      <c r="AU527" s="175" t="s">
        <v>171</v>
      </c>
      <c r="AV527" s="15" t="s">
        <v>183</v>
      </c>
      <c r="AW527" s="15" t="s">
        <v>5</v>
      </c>
      <c r="AX527" s="15" t="s">
        <v>78</v>
      </c>
      <c r="AY527" s="175" t="s">
        <v>163</v>
      </c>
    </row>
    <row r="528" spans="2:51" s="12" customFormat="1" ht="11.25">
      <c r="B528" s="150"/>
      <c r="D528" s="151" t="s">
        <v>217</v>
      </c>
      <c r="E528" s="152" t="s">
        <v>22</v>
      </c>
      <c r="F528" s="153" t="s">
        <v>1183</v>
      </c>
      <c r="H528" s="152" t="s">
        <v>22</v>
      </c>
      <c r="I528" s="154"/>
      <c r="J528" s="154"/>
      <c r="M528" s="150"/>
      <c r="N528" s="155"/>
      <c r="X528" s="156"/>
      <c r="AT528" s="152" t="s">
        <v>217</v>
      </c>
      <c r="AU528" s="152" t="s">
        <v>171</v>
      </c>
      <c r="AV528" s="12" t="s">
        <v>85</v>
      </c>
      <c r="AW528" s="12" t="s">
        <v>5</v>
      </c>
      <c r="AX528" s="12" t="s">
        <v>78</v>
      </c>
      <c r="AY528" s="152" t="s">
        <v>163</v>
      </c>
    </row>
    <row r="529" spans="2:51" s="13" customFormat="1" ht="11.25">
      <c r="B529" s="157"/>
      <c r="D529" s="151" t="s">
        <v>217</v>
      </c>
      <c r="E529" s="158" t="s">
        <v>22</v>
      </c>
      <c r="F529" s="159" t="s">
        <v>1184</v>
      </c>
      <c r="H529" s="160">
        <v>10.98</v>
      </c>
      <c r="I529" s="161"/>
      <c r="J529" s="161"/>
      <c r="M529" s="157"/>
      <c r="N529" s="162"/>
      <c r="X529" s="163"/>
      <c r="AT529" s="158" t="s">
        <v>217</v>
      </c>
      <c r="AU529" s="158" t="s">
        <v>171</v>
      </c>
      <c r="AV529" s="13" t="s">
        <v>171</v>
      </c>
      <c r="AW529" s="13" t="s">
        <v>5</v>
      </c>
      <c r="AX529" s="13" t="s">
        <v>78</v>
      </c>
      <c r="AY529" s="158" t="s">
        <v>163</v>
      </c>
    </row>
    <row r="530" spans="2:51" s="13" customFormat="1" ht="11.25">
      <c r="B530" s="157"/>
      <c r="D530" s="151" t="s">
        <v>217</v>
      </c>
      <c r="E530" s="158" t="s">
        <v>22</v>
      </c>
      <c r="F530" s="159" t="s">
        <v>1185</v>
      </c>
      <c r="H530" s="160">
        <v>12.654</v>
      </c>
      <c r="I530" s="161"/>
      <c r="J530" s="161"/>
      <c r="M530" s="157"/>
      <c r="N530" s="162"/>
      <c r="X530" s="163"/>
      <c r="AT530" s="158" t="s">
        <v>217</v>
      </c>
      <c r="AU530" s="158" t="s">
        <v>171</v>
      </c>
      <c r="AV530" s="13" t="s">
        <v>171</v>
      </c>
      <c r="AW530" s="13" t="s">
        <v>5</v>
      </c>
      <c r="AX530" s="13" t="s">
        <v>78</v>
      </c>
      <c r="AY530" s="158" t="s">
        <v>163</v>
      </c>
    </row>
    <row r="531" spans="2:51" s="13" customFormat="1" ht="11.25">
      <c r="B531" s="157"/>
      <c r="D531" s="151" t="s">
        <v>217</v>
      </c>
      <c r="E531" s="158" t="s">
        <v>22</v>
      </c>
      <c r="F531" s="159" t="s">
        <v>1186</v>
      </c>
      <c r="H531" s="160">
        <v>16.72</v>
      </c>
      <c r="I531" s="161"/>
      <c r="J531" s="161"/>
      <c r="M531" s="157"/>
      <c r="N531" s="162"/>
      <c r="X531" s="163"/>
      <c r="AT531" s="158" t="s">
        <v>217</v>
      </c>
      <c r="AU531" s="158" t="s">
        <v>171</v>
      </c>
      <c r="AV531" s="13" t="s">
        <v>171</v>
      </c>
      <c r="AW531" s="13" t="s">
        <v>5</v>
      </c>
      <c r="AX531" s="13" t="s">
        <v>78</v>
      </c>
      <c r="AY531" s="158" t="s">
        <v>163</v>
      </c>
    </row>
    <row r="532" spans="2:51" s="15" customFormat="1" ht="11.25">
      <c r="B532" s="174"/>
      <c r="D532" s="151" t="s">
        <v>217</v>
      </c>
      <c r="E532" s="175" t="s">
        <v>22</v>
      </c>
      <c r="F532" s="176" t="s">
        <v>767</v>
      </c>
      <c r="H532" s="177">
        <v>40.354</v>
      </c>
      <c r="I532" s="178"/>
      <c r="J532" s="178"/>
      <c r="M532" s="174"/>
      <c r="N532" s="179"/>
      <c r="X532" s="180"/>
      <c r="AT532" s="175" t="s">
        <v>217</v>
      </c>
      <c r="AU532" s="175" t="s">
        <v>171</v>
      </c>
      <c r="AV532" s="15" t="s">
        <v>183</v>
      </c>
      <c r="AW532" s="15" t="s">
        <v>5</v>
      </c>
      <c r="AX532" s="15" t="s">
        <v>78</v>
      </c>
      <c r="AY532" s="175" t="s">
        <v>163</v>
      </c>
    </row>
    <row r="533" spans="2:51" s="12" customFormat="1" ht="11.25">
      <c r="B533" s="150"/>
      <c r="D533" s="151" t="s">
        <v>217</v>
      </c>
      <c r="E533" s="152" t="s">
        <v>22</v>
      </c>
      <c r="F533" s="153" t="s">
        <v>1187</v>
      </c>
      <c r="H533" s="152" t="s">
        <v>22</v>
      </c>
      <c r="I533" s="154"/>
      <c r="J533" s="154"/>
      <c r="M533" s="150"/>
      <c r="N533" s="155"/>
      <c r="X533" s="156"/>
      <c r="AT533" s="152" t="s">
        <v>217</v>
      </c>
      <c r="AU533" s="152" t="s">
        <v>171</v>
      </c>
      <c r="AV533" s="12" t="s">
        <v>85</v>
      </c>
      <c r="AW533" s="12" t="s">
        <v>5</v>
      </c>
      <c r="AX533" s="12" t="s">
        <v>78</v>
      </c>
      <c r="AY533" s="152" t="s">
        <v>163</v>
      </c>
    </row>
    <row r="534" spans="2:51" s="13" customFormat="1" ht="11.25">
      <c r="B534" s="157"/>
      <c r="D534" s="151" t="s">
        <v>217</v>
      </c>
      <c r="E534" s="158" t="s">
        <v>22</v>
      </c>
      <c r="F534" s="159" t="s">
        <v>1188</v>
      </c>
      <c r="H534" s="160">
        <v>4.114</v>
      </c>
      <c r="I534" s="161"/>
      <c r="J534" s="161"/>
      <c r="M534" s="157"/>
      <c r="N534" s="162"/>
      <c r="X534" s="163"/>
      <c r="AT534" s="158" t="s">
        <v>217</v>
      </c>
      <c r="AU534" s="158" t="s">
        <v>171</v>
      </c>
      <c r="AV534" s="13" t="s">
        <v>171</v>
      </c>
      <c r="AW534" s="13" t="s">
        <v>5</v>
      </c>
      <c r="AX534" s="13" t="s">
        <v>78</v>
      </c>
      <c r="AY534" s="158" t="s">
        <v>163</v>
      </c>
    </row>
    <row r="535" spans="2:51" s="15" customFormat="1" ht="11.25">
      <c r="B535" s="174"/>
      <c r="D535" s="151" t="s">
        <v>217</v>
      </c>
      <c r="E535" s="175" t="s">
        <v>22</v>
      </c>
      <c r="F535" s="176" t="s">
        <v>767</v>
      </c>
      <c r="H535" s="177">
        <v>4.114</v>
      </c>
      <c r="I535" s="178"/>
      <c r="J535" s="178"/>
      <c r="M535" s="174"/>
      <c r="N535" s="179"/>
      <c r="X535" s="180"/>
      <c r="AT535" s="175" t="s">
        <v>217</v>
      </c>
      <c r="AU535" s="175" t="s">
        <v>171</v>
      </c>
      <c r="AV535" s="15" t="s">
        <v>183</v>
      </c>
      <c r="AW535" s="15" t="s">
        <v>5</v>
      </c>
      <c r="AX535" s="15" t="s">
        <v>78</v>
      </c>
      <c r="AY535" s="175" t="s">
        <v>163</v>
      </c>
    </row>
    <row r="536" spans="2:51" s="12" customFormat="1" ht="11.25">
      <c r="B536" s="150"/>
      <c r="D536" s="151" t="s">
        <v>217</v>
      </c>
      <c r="E536" s="152" t="s">
        <v>22</v>
      </c>
      <c r="F536" s="153" t="s">
        <v>1189</v>
      </c>
      <c r="H536" s="152" t="s">
        <v>22</v>
      </c>
      <c r="I536" s="154"/>
      <c r="J536" s="154"/>
      <c r="M536" s="150"/>
      <c r="N536" s="155"/>
      <c r="X536" s="156"/>
      <c r="AT536" s="152" t="s">
        <v>217</v>
      </c>
      <c r="AU536" s="152" t="s">
        <v>171</v>
      </c>
      <c r="AV536" s="12" t="s">
        <v>85</v>
      </c>
      <c r="AW536" s="12" t="s">
        <v>5</v>
      </c>
      <c r="AX536" s="12" t="s">
        <v>78</v>
      </c>
      <c r="AY536" s="152" t="s">
        <v>163</v>
      </c>
    </row>
    <row r="537" spans="2:51" s="13" customFormat="1" ht="11.25">
      <c r="B537" s="157"/>
      <c r="D537" s="151" t="s">
        <v>217</v>
      </c>
      <c r="E537" s="158" t="s">
        <v>22</v>
      </c>
      <c r="F537" s="159" t="s">
        <v>1190</v>
      </c>
      <c r="H537" s="160">
        <v>8.851</v>
      </c>
      <c r="I537" s="161"/>
      <c r="J537" s="161"/>
      <c r="M537" s="157"/>
      <c r="N537" s="162"/>
      <c r="X537" s="163"/>
      <c r="AT537" s="158" t="s">
        <v>217</v>
      </c>
      <c r="AU537" s="158" t="s">
        <v>171</v>
      </c>
      <c r="AV537" s="13" t="s">
        <v>171</v>
      </c>
      <c r="AW537" s="13" t="s">
        <v>5</v>
      </c>
      <c r="AX537" s="13" t="s">
        <v>78</v>
      </c>
      <c r="AY537" s="158" t="s">
        <v>163</v>
      </c>
    </row>
    <row r="538" spans="2:51" s="14" customFormat="1" ht="11.25">
      <c r="B538" s="164"/>
      <c r="D538" s="151" t="s">
        <v>217</v>
      </c>
      <c r="E538" s="165" t="s">
        <v>22</v>
      </c>
      <c r="F538" s="166" t="s">
        <v>220</v>
      </c>
      <c r="H538" s="167">
        <v>139.841</v>
      </c>
      <c r="I538" s="168"/>
      <c r="J538" s="168"/>
      <c r="M538" s="164"/>
      <c r="N538" s="169"/>
      <c r="X538" s="170"/>
      <c r="AT538" s="165" t="s">
        <v>217</v>
      </c>
      <c r="AU538" s="165" t="s">
        <v>171</v>
      </c>
      <c r="AV538" s="14" t="s">
        <v>189</v>
      </c>
      <c r="AW538" s="14" t="s">
        <v>5</v>
      </c>
      <c r="AX538" s="14" t="s">
        <v>85</v>
      </c>
      <c r="AY538" s="165" t="s">
        <v>163</v>
      </c>
    </row>
    <row r="539" spans="2:65" s="1" customFormat="1" ht="24.2" customHeight="1">
      <c r="B539" s="32"/>
      <c r="C539" s="181" t="s">
        <v>1191</v>
      </c>
      <c r="D539" s="181" t="s">
        <v>770</v>
      </c>
      <c r="E539" s="182" t="s">
        <v>1192</v>
      </c>
      <c r="F539" s="183" t="s">
        <v>1193</v>
      </c>
      <c r="G539" s="184" t="s">
        <v>229</v>
      </c>
      <c r="H539" s="185">
        <v>80.151</v>
      </c>
      <c r="I539" s="186"/>
      <c r="J539" s="187"/>
      <c r="K539" s="188">
        <f>ROUND(P539*H539,2)</f>
        <v>0</v>
      </c>
      <c r="L539" s="183" t="s">
        <v>169</v>
      </c>
      <c r="M539" s="189"/>
      <c r="N539" s="190" t="s">
        <v>22</v>
      </c>
      <c r="O539" s="137" t="s">
        <v>48</v>
      </c>
      <c r="P539" s="138">
        <f>I539+J539</f>
        <v>0</v>
      </c>
      <c r="Q539" s="138">
        <f>ROUND(I539*H539,2)</f>
        <v>0</v>
      </c>
      <c r="R539" s="138">
        <f>ROUND(J539*H539,2)</f>
        <v>0</v>
      </c>
      <c r="T539" s="139">
        <f>S539*H539</f>
        <v>0</v>
      </c>
      <c r="U539" s="139">
        <v>0.00012</v>
      </c>
      <c r="V539" s="139">
        <f>U539*H539</f>
        <v>0.009618119999999999</v>
      </c>
      <c r="W539" s="139">
        <v>0</v>
      </c>
      <c r="X539" s="140">
        <f>W539*H539</f>
        <v>0</v>
      </c>
      <c r="AR539" s="141" t="s">
        <v>257</v>
      </c>
      <c r="AT539" s="141" t="s">
        <v>770</v>
      </c>
      <c r="AU539" s="141" t="s">
        <v>171</v>
      </c>
      <c r="AY539" s="17" t="s">
        <v>163</v>
      </c>
      <c r="BE539" s="142">
        <f>IF(O539="základní",K539,0)</f>
        <v>0</v>
      </c>
      <c r="BF539" s="142">
        <f>IF(O539="snížená",K539,0)</f>
        <v>0</v>
      </c>
      <c r="BG539" s="142">
        <f>IF(O539="zákl. přenesená",K539,0)</f>
        <v>0</v>
      </c>
      <c r="BH539" s="142">
        <f>IF(O539="sníž. přenesená",K539,0)</f>
        <v>0</v>
      </c>
      <c r="BI539" s="142">
        <f>IF(O539="nulová",K539,0)</f>
        <v>0</v>
      </c>
      <c r="BJ539" s="17" t="s">
        <v>171</v>
      </c>
      <c r="BK539" s="142">
        <f>ROUND(P539*H539,2)</f>
        <v>0</v>
      </c>
      <c r="BL539" s="17" t="s">
        <v>189</v>
      </c>
      <c r="BM539" s="141" t="s">
        <v>1194</v>
      </c>
    </row>
    <row r="540" spans="2:51" s="13" customFormat="1" ht="11.25">
      <c r="B540" s="157"/>
      <c r="D540" s="151" t="s">
        <v>217</v>
      </c>
      <c r="E540" s="158" t="s">
        <v>22</v>
      </c>
      <c r="F540" s="159" t="s">
        <v>1195</v>
      </c>
      <c r="H540" s="160">
        <v>76.334</v>
      </c>
      <c r="I540" s="161"/>
      <c r="J540" s="161"/>
      <c r="M540" s="157"/>
      <c r="N540" s="162"/>
      <c r="X540" s="163"/>
      <c r="AT540" s="158" t="s">
        <v>217</v>
      </c>
      <c r="AU540" s="158" t="s">
        <v>171</v>
      </c>
      <c r="AV540" s="13" t="s">
        <v>171</v>
      </c>
      <c r="AW540" s="13" t="s">
        <v>5</v>
      </c>
      <c r="AX540" s="13" t="s">
        <v>78</v>
      </c>
      <c r="AY540" s="158" t="s">
        <v>163</v>
      </c>
    </row>
    <row r="541" spans="2:51" s="14" customFormat="1" ht="11.25">
      <c r="B541" s="164"/>
      <c r="D541" s="151" t="s">
        <v>217</v>
      </c>
      <c r="E541" s="165" t="s">
        <v>22</v>
      </c>
      <c r="F541" s="166" t="s">
        <v>220</v>
      </c>
      <c r="H541" s="167">
        <v>76.334</v>
      </c>
      <c r="I541" s="168"/>
      <c r="J541" s="168"/>
      <c r="M541" s="164"/>
      <c r="N541" s="169"/>
      <c r="X541" s="170"/>
      <c r="AT541" s="165" t="s">
        <v>217</v>
      </c>
      <c r="AU541" s="165" t="s">
        <v>171</v>
      </c>
      <c r="AV541" s="14" t="s">
        <v>189</v>
      </c>
      <c r="AW541" s="14" t="s">
        <v>5</v>
      </c>
      <c r="AX541" s="14" t="s">
        <v>85</v>
      </c>
      <c r="AY541" s="165" t="s">
        <v>163</v>
      </c>
    </row>
    <row r="542" spans="2:51" s="13" customFormat="1" ht="11.25">
      <c r="B542" s="157"/>
      <c r="D542" s="151" t="s">
        <v>217</v>
      </c>
      <c r="F542" s="159" t="s">
        <v>1196</v>
      </c>
      <c r="H542" s="160">
        <v>80.151</v>
      </c>
      <c r="I542" s="161"/>
      <c r="J542" s="161"/>
      <c r="M542" s="157"/>
      <c r="N542" s="162"/>
      <c r="X542" s="163"/>
      <c r="AT542" s="158" t="s">
        <v>217</v>
      </c>
      <c r="AU542" s="158" t="s">
        <v>171</v>
      </c>
      <c r="AV542" s="13" t="s">
        <v>171</v>
      </c>
      <c r="AW542" s="13" t="s">
        <v>4</v>
      </c>
      <c r="AX542" s="13" t="s">
        <v>85</v>
      </c>
      <c r="AY542" s="158" t="s">
        <v>163</v>
      </c>
    </row>
    <row r="543" spans="2:65" s="1" customFormat="1" ht="24.2" customHeight="1">
      <c r="B543" s="32"/>
      <c r="C543" s="181" t="s">
        <v>1197</v>
      </c>
      <c r="D543" s="181" t="s">
        <v>770</v>
      </c>
      <c r="E543" s="182" t="s">
        <v>1198</v>
      </c>
      <c r="F543" s="183" t="s">
        <v>1199</v>
      </c>
      <c r="G543" s="184" t="s">
        <v>229</v>
      </c>
      <c r="H543" s="185">
        <v>9.294</v>
      </c>
      <c r="I543" s="186"/>
      <c r="J543" s="187"/>
      <c r="K543" s="188">
        <f>ROUND(P543*H543,2)</f>
        <v>0</v>
      </c>
      <c r="L543" s="183" t="s">
        <v>169</v>
      </c>
      <c r="M543" s="189"/>
      <c r="N543" s="190" t="s">
        <v>22</v>
      </c>
      <c r="O543" s="137" t="s">
        <v>48</v>
      </c>
      <c r="P543" s="138">
        <f>I543+J543</f>
        <v>0</v>
      </c>
      <c r="Q543" s="138">
        <f>ROUND(I543*H543,2)</f>
        <v>0</v>
      </c>
      <c r="R543" s="138">
        <f>ROUND(J543*H543,2)</f>
        <v>0</v>
      </c>
      <c r="T543" s="139">
        <f>S543*H543</f>
        <v>0</v>
      </c>
      <c r="U543" s="139">
        <v>0.0005</v>
      </c>
      <c r="V543" s="139">
        <f>U543*H543</f>
        <v>0.004647</v>
      </c>
      <c r="W543" s="139">
        <v>0</v>
      </c>
      <c r="X543" s="140">
        <f>W543*H543</f>
        <v>0</v>
      </c>
      <c r="AR543" s="141" t="s">
        <v>257</v>
      </c>
      <c r="AT543" s="141" t="s">
        <v>770</v>
      </c>
      <c r="AU543" s="141" t="s">
        <v>171</v>
      </c>
      <c r="AY543" s="17" t="s">
        <v>163</v>
      </c>
      <c r="BE543" s="142">
        <f>IF(O543="základní",K543,0)</f>
        <v>0</v>
      </c>
      <c r="BF543" s="142">
        <f>IF(O543="snížená",K543,0)</f>
        <v>0</v>
      </c>
      <c r="BG543" s="142">
        <f>IF(O543="zákl. přenesená",K543,0)</f>
        <v>0</v>
      </c>
      <c r="BH543" s="142">
        <f>IF(O543="sníž. přenesená",K543,0)</f>
        <v>0</v>
      </c>
      <c r="BI543" s="142">
        <f>IF(O543="nulová",K543,0)</f>
        <v>0</v>
      </c>
      <c r="BJ543" s="17" t="s">
        <v>171</v>
      </c>
      <c r="BK543" s="142">
        <f>ROUND(P543*H543,2)</f>
        <v>0</v>
      </c>
      <c r="BL543" s="17" t="s">
        <v>189</v>
      </c>
      <c r="BM543" s="141" t="s">
        <v>1200</v>
      </c>
    </row>
    <row r="544" spans="2:51" s="13" customFormat="1" ht="11.25">
      <c r="B544" s="157"/>
      <c r="D544" s="151" t="s">
        <v>217</v>
      </c>
      <c r="E544" s="158" t="s">
        <v>22</v>
      </c>
      <c r="F544" s="159" t="s">
        <v>1190</v>
      </c>
      <c r="H544" s="160">
        <v>8.851</v>
      </c>
      <c r="I544" s="161"/>
      <c r="J544" s="161"/>
      <c r="M544" s="157"/>
      <c r="N544" s="162"/>
      <c r="X544" s="163"/>
      <c r="AT544" s="158" t="s">
        <v>217</v>
      </c>
      <c r="AU544" s="158" t="s">
        <v>171</v>
      </c>
      <c r="AV544" s="13" t="s">
        <v>171</v>
      </c>
      <c r="AW544" s="13" t="s">
        <v>5</v>
      </c>
      <c r="AX544" s="13" t="s">
        <v>78</v>
      </c>
      <c r="AY544" s="158" t="s">
        <v>163</v>
      </c>
    </row>
    <row r="545" spans="2:51" s="14" customFormat="1" ht="11.25">
      <c r="B545" s="164"/>
      <c r="D545" s="151" t="s">
        <v>217</v>
      </c>
      <c r="E545" s="165" t="s">
        <v>22</v>
      </c>
      <c r="F545" s="166" t="s">
        <v>220</v>
      </c>
      <c r="H545" s="167">
        <v>8.851</v>
      </c>
      <c r="I545" s="168"/>
      <c r="J545" s="168"/>
      <c r="M545" s="164"/>
      <c r="N545" s="169"/>
      <c r="X545" s="170"/>
      <c r="AT545" s="165" t="s">
        <v>217</v>
      </c>
      <c r="AU545" s="165" t="s">
        <v>171</v>
      </c>
      <c r="AV545" s="14" t="s">
        <v>189</v>
      </c>
      <c r="AW545" s="14" t="s">
        <v>5</v>
      </c>
      <c r="AX545" s="14" t="s">
        <v>85</v>
      </c>
      <c r="AY545" s="165" t="s">
        <v>163</v>
      </c>
    </row>
    <row r="546" spans="2:51" s="13" customFormat="1" ht="11.25">
      <c r="B546" s="157"/>
      <c r="D546" s="151" t="s">
        <v>217</v>
      </c>
      <c r="F546" s="159" t="s">
        <v>1201</v>
      </c>
      <c r="H546" s="160">
        <v>9.294</v>
      </c>
      <c r="I546" s="161"/>
      <c r="J546" s="161"/>
      <c r="M546" s="157"/>
      <c r="N546" s="162"/>
      <c r="X546" s="163"/>
      <c r="AT546" s="158" t="s">
        <v>217</v>
      </c>
      <c r="AU546" s="158" t="s">
        <v>171</v>
      </c>
      <c r="AV546" s="13" t="s">
        <v>171</v>
      </c>
      <c r="AW546" s="13" t="s">
        <v>4</v>
      </c>
      <c r="AX546" s="13" t="s">
        <v>85</v>
      </c>
      <c r="AY546" s="158" t="s">
        <v>163</v>
      </c>
    </row>
    <row r="547" spans="2:65" s="1" customFormat="1" ht="24.2" customHeight="1">
      <c r="B547" s="32"/>
      <c r="C547" s="181" t="s">
        <v>1202</v>
      </c>
      <c r="D547" s="181" t="s">
        <v>770</v>
      </c>
      <c r="E547" s="182" t="s">
        <v>1203</v>
      </c>
      <c r="F547" s="183" t="s">
        <v>1204</v>
      </c>
      <c r="G547" s="184" t="s">
        <v>229</v>
      </c>
      <c r="H547" s="185">
        <v>42.372</v>
      </c>
      <c r="I547" s="186"/>
      <c r="J547" s="187"/>
      <c r="K547" s="188">
        <f>ROUND(P547*H547,2)</f>
        <v>0</v>
      </c>
      <c r="L547" s="183" t="s">
        <v>169</v>
      </c>
      <c r="M547" s="189"/>
      <c r="N547" s="190" t="s">
        <v>22</v>
      </c>
      <c r="O547" s="137" t="s">
        <v>48</v>
      </c>
      <c r="P547" s="138">
        <f>I547+J547</f>
        <v>0</v>
      </c>
      <c r="Q547" s="138">
        <f>ROUND(I547*H547,2)</f>
        <v>0</v>
      </c>
      <c r="R547" s="138">
        <f>ROUND(J547*H547,2)</f>
        <v>0</v>
      </c>
      <c r="T547" s="139">
        <f>S547*H547</f>
        <v>0</v>
      </c>
      <c r="U547" s="139">
        <v>4E-05</v>
      </c>
      <c r="V547" s="139">
        <f>U547*H547</f>
        <v>0.0016948800000000002</v>
      </c>
      <c r="W547" s="139">
        <v>0</v>
      </c>
      <c r="X547" s="140">
        <f>W547*H547</f>
        <v>0</v>
      </c>
      <c r="AR547" s="141" t="s">
        <v>257</v>
      </c>
      <c r="AT547" s="141" t="s">
        <v>770</v>
      </c>
      <c r="AU547" s="141" t="s">
        <v>171</v>
      </c>
      <c r="AY547" s="17" t="s">
        <v>163</v>
      </c>
      <c r="BE547" s="142">
        <f>IF(O547="základní",K547,0)</f>
        <v>0</v>
      </c>
      <c r="BF547" s="142">
        <f>IF(O547="snížená",K547,0)</f>
        <v>0</v>
      </c>
      <c r="BG547" s="142">
        <f>IF(O547="zákl. přenesená",K547,0)</f>
        <v>0</v>
      </c>
      <c r="BH547" s="142">
        <f>IF(O547="sníž. přenesená",K547,0)</f>
        <v>0</v>
      </c>
      <c r="BI547" s="142">
        <f>IF(O547="nulová",K547,0)</f>
        <v>0</v>
      </c>
      <c r="BJ547" s="17" t="s">
        <v>171</v>
      </c>
      <c r="BK547" s="142">
        <f>ROUND(P547*H547,2)</f>
        <v>0</v>
      </c>
      <c r="BL547" s="17" t="s">
        <v>189</v>
      </c>
      <c r="BM547" s="141" t="s">
        <v>1205</v>
      </c>
    </row>
    <row r="548" spans="2:51" s="13" customFormat="1" ht="11.25">
      <c r="B548" s="157"/>
      <c r="D548" s="151" t="s">
        <v>217</v>
      </c>
      <c r="E548" s="158" t="s">
        <v>22</v>
      </c>
      <c r="F548" s="159" t="s">
        <v>1206</v>
      </c>
      <c r="H548" s="160">
        <v>40.354</v>
      </c>
      <c r="I548" s="161"/>
      <c r="J548" s="161"/>
      <c r="M548" s="157"/>
      <c r="N548" s="162"/>
      <c r="X548" s="163"/>
      <c r="AT548" s="158" t="s">
        <v>217</v>
      </c>
      <c r="AU548" s="158" t="s">
        <v>171</v>
      </c>
      <c r="AV548" s="13" t="s">
        <v>171</v>
      </c>
      <c r="AW548" s="13" t="s">
        <v>5</v>
      </c>
      <c r="AX548" s="13" t="s">
        <v>78</v>
      </c>
      <c r="AY548" s="158" t="s">
        <v>163</v>
      </c>
    </row>
    <row r="549" spans="2:51" s="14" customFormat="1" ht="11.25">
      <c r="B549" s="164"/>
      <c r="D549" s="151" t="s">
        <v>217</v>
      </c>
      <c r="E549" s="165" t="s">
        <v>22</v>
      </c>
      <c r="F549" s="166" t="s">
        <v>220</v>
      </c>
      <c r="H549" s="167">
        <v>40.354</v>
      </c>
      <c r="I549" s="168"/>
      <c r="J549" s="168"/>
      <c r="M549" s="164"/>
      <c r="N549" s="169"/>
      <c r="X549" s="170"/>
      <c r="AT549" s="165" t="s">
        <v>217</v>
      </c>
      <c r="AU549" s="165" t="s">
        <v>171</v>
      </c>
      <c r="AV549" s="14" t="s">
        <v>189</v>
      </c>
      <c r="AW549" s="14" t="s">
        <v>5</v>
      </c>
      <c r="AX549" s="14" t="s">
        <v>85</v>
      </c>
      <c r="AY549" s="165" t="s">
        <v>163</v>
      </c>
    </row>
    <row r="550" spans="2:51" s="13" customFormat="1" ht="11.25">
      <c r="B550" s="157"/>
      <c r="D550" s="151" t="s">
        <v>217</v>
      </c>
      <c r="F550" s="159" t="s">
        <v>1207</v>
      </c>
      <c r="H550" s="160">
        <v>42.372</v>
      </c>
      <c r="I550" s="161"/>
      <c r="J550" s="161"/>
      <c r="M550" s="157"/>
      <c r="N550" s="162"/>
      <c r="X550" s="163"/>
      <c r="AT550" s="158" t="s">
        <v>217</v>
      </c>
      <c r="AU550" s="158" t="s">
        <v>171</v>
      </c>
      <c r="AV550" s="13" t="s">
        <v>171</v>
      </c>
      <c r="AW550" s="13" t="s">
        <v>4</v>
      </c>
      <c r="AX550" s="13" t="s">
        <v>85</v>
      </c>
      <c r="AY550" s="158" t="s">
        <v>163</v>
      </c>
    </row>
    <row r="551" spans="2:65" s="1" customFormat="1" ht="24.2" customHeight="1">
      <c r="B551" s="32"/>
      <c r="C551" s="181" t="s">
        <v>1208</v>
      </c>
      <c r="D551" s="181" t="s">
        <v>770</v>
      </c>
      <c r="E551" s="182" t="s">
        <v>1209</v>
      </c>
      <c r="F551" s="183" t="s">
        <v>1210</v>
      </c>
      <c r="G551" s="184" t="s">
        <v>229</v>
      </c>
      <c r="H551" s="185">
        <v>10.697</v>
      </c>
      <c r="I551" s="186"/>
      <c r="J551" s="187"/>
      <c r="K551" s="188">
        <f>ROUND(P551*H551,2)</f>
        <v>0</v>
      </c>
      <c r="L551" s="183" t="s">
        <v>169</v>
      </c>
      <c r="M551" s="189"/>
      <c r="N551" s="190" t="s">
        <v>22</v>
      </c>
      <c r="O551" s="137" t="s">
        <v>48</v>
      </c>
      <c r="P551" s="138">
        <f>I551+J551</f>
        <v>0</v>
      </c>
      <c r="Q551" s="138">
        <f>ROUND(I551*H551,2)</f>
        <v>0</v>
      </c>
      <c r="R551" s="138">
        <f>ROUND(J551*H551,2)</f>
        <v>0</v>
      </c>
      <c r="T551" s="139">
        <f>S551*H551</f>
        <v>0</v>
      </c>
      <c r="U551" s="139">
        <v>0.0003</v>
      </c>
      <c r="V551" s="139">
        <f>U551*H551</f>
        <v>0.0032090999999999995</v>
      </c>
      <c r="W551" s="139">
        <v>0</v>
      </c>
      <c r="X551" s="140">
        <f>W551*H551</f>
        <v>0</v>
      </c>
      <c r="AR551" s="141" t="s">
        <v>257</v>
      </c>
      <c r="AT551" s="141" t="s">
        <v>770</v>
      </c>
      <c r="AU551" s="141" t="s">
        <v>171</v>
      </c>
      <c r="AY551" s="17" t="s">
        <v>163</v>
      </c>
      <c r="BE551" s="142">
        <f>IF(O551="základní",K551,0)</f>
        <v>0</v>
      </c>
      <c r="BF551" s="142">
        <f>IF(O551="snížená",K551,0)</f>
        <v>0</v>
      </c>
      <c r="BG551" s="142">
        <f>IF(O551="zákl. přenesená",K551,0)</f>
        <v>0</v>
      </c>
      <c r="BH551" s="142">
        <f>IF(O551="sníž. přenesená",K551,0)</f>
        <v>0</v>
      </c>
      <c r="BI551" s="142">
        <f>IF(O551="nulová",K551,0)</f>
        <v>0</v>
      </c>
      <c r="BJ551" s="17" t="s">
        <v>171</v>
      </c>
      <c r="BK551" s="142">
        <f>ROUND(P551*H551,2)</f>
        <v>0</v>
      </c>
      <c r="BL551" s="17" t="s">
        <v>189</v>
      </c>
      <c r="BM551" s="141" t="s">
        <v>1211</v>
      </c>
    </row>
    <row r="552" spans="2:51" s="13" customFormat="1" ht="11.25">
      <c r="B552" s="157"/>
      <c r="D552" s="151" t="s">
        <v>217</v>
      </c>
      <c r="E552" s="158" t="s">
        <v>22</v>
      </c>
      <c r="F552" s="159" t="s">
        <v>1212</v>
      </c>
      <c r="H552" s="160">
        <v>10.188</v>
      </c>
      <c r="I552" s="161"/>
      <c r="J552" s="161"/>
      <c r="M552" s="157"/>
      <c r="N552" s="162"/>
      <c r="X552" s="163"/>
      <c r="AT552" s="158" t="s">
        <v>217</v>
      </c>
      <c r="AU552" s="158" t="s">
        <v>171</v>
      </c>
      <c r="AV552" s="13" t="s">
        <v>171</v>
      </c>
      <c r="AW552" s="13" t="s">
        <v>5</v>
      </c>
      <c r="AX552" s="13" t="s">
        <v>78</v>
      </c>
      <c r="AY552" s="158" t="s">
        <v>163</v>
      </c>
    </row>
    <row r="553" spans="2:51" s="14" customFormat="1" ht="11.25">
      <c r="B553" s="164"/>
      <c r="D553" s="151" t="s">
        <v>217</v>
      </c>
      <c r="E553" s="165" t="s">
        <v>22</v>
      </c>
      <c r="F553" s="166" t="s">
        <v>220</v>
      </c>
      <c r="H553" s="167">
        <v>10.188</v>
      </c>
      <c r="I553" s="168"/>
      <c r="J553" s="168"/>
      <c r="M553" s="164"/>
      <c r="N553" s="169"/>
      <c r="X553" s="170"/>
      <c r="AT553" s="165" t="s">
        <v>217</v>
      </c>
      <c r="AU553" s="165" t="s">
        <v>171</v>
      </c>
      <c r="AV553" s="14" t="s">
        <v>189</v>
      </c>
      <c r="AW553" s="14" t="s">
        <v>5</v>
      </c>
      <c r="AX553" s="14" t="s">
        <v>85</v>
      </c>
      <c r="AY553" s="165" t="s">
        <v>163</v>
      </c>
    </row>
    <row r="554" spans="2:51" s="13" customFormat="1" ht="11.25">
      <c r="B554" s="157"/>
      <c r="D554" s="151" t="s">
        <v>217</v>
      </c>
      <c r="F554" s="159" t="s">
        <v>1213</v>
      </c>
      <c r="H554" s="160">
        <v>10.697</v>
      </c>
      <c r="I554" s="161"/>
      <c r="J554" s="161"/>
      <c r="M554" s="157"/>
      <c r="N554" s="162"/>
      <c r="X554" s="163"/>
      <c r="AT554" s="158" t="s">
        <v>217</v>
      </c>
      <c r="AU554" s="158" t="s">
        <v>171</v>
      </c>
      <c r="AV554" s="13" t="s">
        <v>171</v>
      </c>
      <c r="AW554" s="13" t="s">
        <v>4</v>
      </c>
      <c r="AX554" s="13" t="s">
        <v>85</v>
      </c>
      <c r="AY554" s="158" t="s">
        <v>163</v>
      </c>
    </row>
    <row r="555" spans="2:65" s="1" customFormat="1" ht="24.2" customHeight="1">
      <c r="B555" s="32"/>
      <c r="C555" s="181" t="s">
        <v>1214</v>
      </c>
      <c r="D555" s="181" t="s">
        <v>770</v>
      </c>
      <c r="E555" s="182" t="s">
        <v>1215</v>
      </c>
      <c r="F555" s="183" t="s">
        <v>1216</v>
      </c>
      <c r="G555" s="184" t="s">
        <v>229</v>
      </c>
      <c r="H555" s="185">
        <v>4.32</v>
      </c>
      <c r="I555" s="186"/>
      <c r="J555" s="187"/>
      <c r="K555" s="188">
        <f>ROUND(P555*H555,2)</f>
        <v>0</v>
      </c>
      <c r="L555" s="183" t="s">
        <v>169</v>
      </c>
      <c r="M555" s="189"/>
      <c r="N555" s="190" t="s">
        <v>22</v>
      </c>
      <c r="O555" s="137" t="s">
        <v>48</v>
      </c>
      <c r="P555" s="138">
        <f>I555+J555</f>
        <v>0</v>
      </c>
      <c r="Q555" s="138">
        <f>ROUND(I555*H555,2)</f>
        <v>0</v>
      </c>
      <c r="R555" s="138">
        <f>ROUND(J555*H555,2)</f>
        <v>0</v>
      </c>
      <c r="T555" s="139">
        <f>S555*H555</f>
        <v>0</v>
      </c>
      <c r="U555" s="139">
        <v>0.0002</v>
      </c>
      <c r="V555" s="139">
        <f>U555*H555</f>
        <v>0.0008640000000000001</v>
      </c>
      <c r="W555" s="139">
        <v>0</v>
      </c>
      <c r="X555" s="140">
        <f>W555*H555</f>
        <v>0</v>
      </c>
      <c r="AR555" s="141" t="s">
        <v>257</v>
      </c>
      <c r="AT555" s="141" t="s">
        <v>770</v>
      </c>
      <c r="AU555" s="141" t="s">
        <v>171</v>
      </c>
      <c r="AY555" s="17" t="s">
        <v>163</v>
      </c>
      <c r="BE555" s="142">
        <f>IF(O555="základní",K555,0)</f>
        <v>0</v>
      </c>
      <c r="BF555" s="142">
        <f>IF(O555="snížená",K555,0)</f>
        <v>0</v>
      </c>
      <c r="BG555" s="142">
        <f>IF(O555="zákl. přenesená",K555,0)</f>
        <v>0</v>
      </c>
      <c r="BH555" s="142">
        <f>IF(O555="sníž. přenesená",K555,0)</f>
        <v>0</v>
      </c>
      <c r="BI555" s="142">
        <f>IF(O555="nulová",K555,0)</f>
        <v>0</v>
      </c>
      <c r="BJ555" s="17" t="s">
        <v>171</v>
      </c>
      <c r="BK555" s="142">
        <f>ROUND(P555*H555,2)</f>
        <v>0</v>
      </c>
      <c r="BL555" s="17" t="s">
        <v>189</v>
      </c>
      <c r="BM555" s="141" t="s">
        <v>1217</v>
      </c>
    </row>
    <row r="556" spans="2:51" s="13" customFormat="1" ht="11.25">
      <c r="B556" s="157"/>
      <c r="D556" s="151" t="s">
        <v>217</v>
      </c>
      <c r="E556" s="158" t="s">
        <v>22</v>
      </c>
      <c r="F556" s="159" t="s">
        <v>1218</v>
      </c>
      <c r="H556" s="160">
        <v>4.114</v>
      </c>
      <c r="I556" s="161"/>
      <c r="J556" s="161"/>
      <c r="M556" s="157"/>
      <c r="N556" s="162"/>
      <c r="X556" s="163"/>
      <c r="AT556" s="158" t="s">
        <v>217</v>
      </c>
      <c r="AU556" s="158" t="s">
        <v>171</v>
      </c>
      <c r="AV556" s="13" t="s">
        <v>171</v>
      </c>
      <c r="AW556" s="13" t="s">
        <v>5</v>
      </c>
      <c r="AX556" s="13" t="s">
        <v>78</v>
      </c>
      <c r="AY556" s="158" t="s">
        <v>163</v>
      </c>
    </row>
    <row r="557" spans="2:51" s="14" customFormat="1" ht="11.25">
      <c r="B557" s="164"/>
      <c r="D557" s="151" t="s">
        <v>217</v>
      </c>
      <c r="E557" s="165" t="s">
        <v>22</v>
      </c>
      <c r="F557" s="166" t="s">
        <v>220</v>
      </c>
      <c r="H557" s="167">
        <v>4.114</v>
      </c>
      <c r="I557" s="168"/>
      <c r="J557" s="168"/>
      <c r="M557" s="164"/>
      <c r="N557" s="169"/>
      <c r="X557" s="170"/>
      <c r="AT557" s="165" t="s">
        <v>217</v>
      </c>
      <c r="AU557" s="165" t="s">
        <v>171</v>
      </c>
      <c r="AV557" s="14" t="s">
        <v>189</v>
      </c>
      <c r="AW557" s="14" t="s">
        <v>5</v>
      </c>
      <c r="AX557" s="14" t="s">
        <v>85</v>
      </c>
      <c r="AY557" s="165" t="s">
        <v>163</v>
      </c>
    </row>
    <row r="558" spans="2:51" s="13" customFormat="1" ht="11.25">
      <c r="B558" s="157"/>
      <c r="D558" s="151" t="s">
        <v>217</v>
      </c>
      <c r="F558" s="159" t="s">
        <v>1219</v>
      </c>
      <c r="H558" s="160">
        <v>4.32</v>
      </c>
      <c r="I558" s="161"/>
      <c r="J558" s="161"/>
      <c r="M558" s="157"/>
      <c r="N558" s="162"/>
      <c r="X558" s="163"/>
      <c r="AT558" s="158" t="s">
        <v>217</v>
      </c>
      <c r="AU558" s="158" t="s">
        <v>171</v>
      </c>
      <c r="AV558" s="13" t="s">
        <v>171</v>
      </c>
      <c r="AW558" s="13" t="s">
        <v>4</v>
      </c>
      <c r="AX558" s="13" t="s">
        <v>85</v>
      </c>
      <c r="AY558" s="158" t="s">
        <v>163</v>
      </c>
    </row>
    <row r="559" spans="2:65" s="1" customFormat="1" ht="33" customHeight="1">
      <c r="B559" s="32"/>
      <c r="C559" s="129" t="s">
        <v>1220</v>
      </c>
      <c r="D559" s="129" t="s">
        <v>166</v>
      </c>
      <c r="E559" s="130" t="s">
        <v>1221</v>
      </c>
      <c r="F559" s="131" t="s">
        <v>1222</v>
      </c>
      <c r="G559" s="132" t="s">
        <v>214</v>
      </c>
      <c r="H559" s="133">
        <v>40.013</v>
      </c>
      <c r="I559" s="134"/>
      <c r="J559" s="134"/>
      <c r="K559" s="135">
        <f>ROUND(P559*H559,2)</f>
        <v>0</v>
      </c>
      <c r="L559" s="131" t="s">
        <v>169</v>
      </c>
      <c r="M559" s="32"/>
      <c r="N559" s="136" t="s">
        <v>22</v>
      </c>
      <c r="O559" s="137" t="s">
        <v>48</v>
      </c>
      <c r="P559" s="138">
        <f>I559+J559</f>
        <v>0</v>
      </c>
      <c r="Q559" s="138">
        <f>ROUND(I559*H559,2)</f>
        <v>0</v>
      </c>
      <c r="R559" s="138">
        <f>ROUND(J559*H559,2)</f>
        <v>0</v>
      </c>
      <c r="T559" s="139">
        <f>S559*H559</f>
        <v>0</v>
      </c>
      <c r="U559" s="139">
        <v>0.0231</v>
      </c>
      <c r="V559" s="139">
        <f>U559*H559</f>
        <v>0.9243003</v>
      </c>
      <c r="W559" s="139">
        <v>0</v>
      </c>
      <c r="X559" s="140">
        <f>W559*H559</f>
        <v>0</v>
      </c>
      <c r="AR559" s="141" t="s">
        <v>189</v>
      </c>
      <c r="AT559" s="141" t="s">
        <v>166</v>
      </c>
      <c r="AU559" s="141" t="s">
        <v>171</v>
      </c>
      <c r="AY559" s="17" t="s">
        <v>163</v>
      </c>
      <c r="BE559" s="142">
        <f>IF(O559="základní",K559,0)</f>
        <v>0</v>
      </c>
      <c r="BF559" s="142">
        <f>IF(O559="snížená",K559,0)</f>
        <v>0</v>
      </c>
      <c r="BG559" s="142">
        <f>IF(O559="zákl. přenesená",K559,0)</f>
        <v>0</v>
      </c>
      <c r="BH559" s="142">
        <f>IF(O559="sníž. přenesená",K559,0)</f>
        <v>0</v>
      </c>
      <c r="BI559" s="142">
        <f>IF(O559="nulová",K559,0)</f>
        <v>0</v>
      </c>
      <c r="BJ559" s="17" t="s">
        <v>171</v>
      </c>
      <c r="BK559" s="142">
        <f>ROUND(P559*H559,2)</f>
        <v>0</v>
      </c>
      <c r="BL559" s="17" t="s">
        <v>189</v>
      </c>
      <c r="BM559" s="141" t="s">
        <v>1223</v>
      </c>
    </row>
    <row r="560" spans="2:47" s="1" customFormat="1" ht="11.25">
      <c r="B560" s="32"/>
      <c r="D560" s="143" t="s">
        <v>173</v>
      </c>
      <c r="F560" s="144" t="s">
        <v>1224</v>
      </c>
      <c r="I560" s="145"/>
      <c r="J560" s="145"/>
      <c r="M560" s="32"/>
      <c r="N560" s="146"/>
      <c r="X560" s="53"/>
      <c r="AT560" s="17" t="s">
        <v>173</v>
      </c>
      <c r="AU560" s="17" t="s">
        <v>171</v>
      </c>
    </row>
    <row r="561" spans="2:51" s="12" customFormat="1" ht="11.25">
      <c r="B561" s="150"/>
      <c r="D561" s="151" t="s">
        <v>217</v>
      </c>
      <c r="E561" s="152" t="s">
        <v>22</v>
      </c>
      <c r="F561" s="153" t="s">
        <v>1225</v>
      </c>
      <c r="H561" s="152" t="s">
        <v>22</v>
      </c>
      <c r="I561" s="154"/>
      <c r="J561" s="154"/>
      <c r="M561" s="150"/>
      <c r="N561" s="155"/>
      <c r="X561" s="156"/>
      <c r="AT561" s="152" t="s">
        <v>217</v>
      </c>
      <c r="AU561" s="152" t="s">
        <v>171</v>
      </c>
      <c r="AV561" s="12" t="s">
        <v>85</v>
      </c>
      <c r="AW561" s="12" t="s">
        <v>5</v>
      </c>
      <c r="AX561" s="12" t="s">
        <v>78</v>
      </c>
      <c r="AY561" s="152" t="s">
        <v>163</v>
      </c>
    </row>
    <row r="562" spans="2:51" s="13" customFormat="1" ht="11.25">
      <c r="B562" s="157"/>
      <c r="D562" s="151" t="s">
        <v>217</v>
      </c>
      <c r="E562" s="158" t="s">
        <v>22</v>
      </c>
      <c r="F562" s="159" t="s">
        <v>1226</v>
      </c>
      <c r="H562" s="160">
        <v>42.373</v>
      </c>
      <c r="I562" s="161"/>
      <c r="J562" s="161"/>
      <c r="M562" s="157"/>
      <c r="N562" s="162"/>
      <c r="X562" s="163"/>
      <c r="AT562" s="158" t="s">
        <v>217</v>
      </c>
      <c r="AU562" s="158" t="s">
        <v>171</v>
      </c>
      <c r="AV562" s="13" t="s">
        <v>171</v>
      </c>
      <c r="AW562" s="13" t="s">
        <v>5</v>
      </c>
      <c r="AX562" s="13" t="s">
        <v>78</v>
      </c>
      <c r="AY562" s="158" t="s">
        <v>163</v>
      </c>
    </row>
    <row r="563" spans="2:51" s="13" customFormat="1" ht="11.25">
      <c r="B563" s="157"/>
      <c r="D563" s="151" t="s">
        <v>217</v>
      </c>
      <c r="E563" s="158" t="s">
        <v>22</v>
      </c>
      <c r="F563" s="159" t="s">
        <v>1227</v>
      </c>
      <c r="H563" s="160">
        <v>-2.36</v>
      </c>
      <c r="I563" s="161"/>
      <c r="J563" s="161"/>
      <c r="M563" s="157"/>
      <c r="N563" s="162"/>
      <c r="X563" s="163"/>
      <c r="AT563" s="158" t="s">
        <v>217</v>
      </c>
      <c r="AU563" s="158" t="s">
        <v>171</v>
      </c>
      <c r="AV563" s="13" t="s">
        <v>171</v>
      </c>
      <c r="AW563" s="13" t="s">
        <v>5</v>
      </c>
      <c r="AX563" s="13" t="s">
        <v>78</v>
      </c>
      <c r="AY563" s="158" t="s">
        <v>163</v>
      </c>
    </row>
    <row r="564" spans="2:51" s="14" customFormat="1" ht="11.25">
      <c r="B564" s="164"/>
      <c r="D564" s="151" t="s">
        <v>217</v>
      </c>
      <c r="E564" s="165" t="s">
        <v>22</v>
      </c>
      <c r="F564" s="166" t="s">
        <v>220</v>
      </c>
      <c r="H564" s="167">
        <v>40.013</v>
      </c>
      <c r="I564" s="168"/>
      <c r="J564" s="168"/>
      <c r="M564" s="164"/>
      <c r="N564" s="169"/>
      <c r="X564" s="170"/>
      <c r="AT564" s="165" t="s">
        <v>217</v>
      </c>
      <c r="AU564" s="165" t="s">
        <v>171</v>
      </c>
      <c r="AV564" s="14" t="s">
        <v>189</v>
      </c>
      <c r="AW564" s="14" t="s">
        <v>5</v>
      </c>
      <c r="AX564" s="14" t="s">
        <v>85</v>
      </c>
      <c r="AY564" s="165" t="s">
        <v>163</v>
      </c>
    </row>
    <row r="565" spans="2:65" s="1" customFormat="1" ht="33" customHeight="1">
      <c r="B565" s="32"/>
      <c r="C565" s="129" t="s">
        <v>1228</v>
      </c>
      <c r="D565" s="129" t="s">
        <v>166</v>
      </c>
      <c r="E565" s="130" t="s">
        <v>1229</v>
      </c>
      <c r="F565" s="131" t="s">
        <v>1230</v>
      </c>
      <c r="G565" s="132" t="s">
        <v>214</v>
      </c>
      <c r="H565" s="133">
        <v>13.084</v>
      </c>
      <c r="I565" s="134"/>
      <c r="J565" s="134"/>
      <c r="K565" s="135">
        <f>ROUND(P565*H565,2)</f>
        <v>0</v>
      </c>
      <c r="L565" s="131" t="s">
        <v>169</v>
      </c>
      <c r="M565" s="32"/>
      <c r="N565" s="136" t="s">
        <v>22</v>
      </c>
      <c r="O565" s="137" t="s">
        <v>48</v>
      </c>
      <c r="P565" s="138">
        <f>I565+J565</f>
        <v>0</v>
      </c>
      <c r="Q565" s="138">
        <f>ROUND(I565*H565,2)</f>
        <v>0</v>
      </c>
      <c r="R565" s="138">
        <f>ROUND(J565*H565,2)</f>
        <v>0</v>
      </c>
      <c r="T565" s="139">
        <f>S565*H565</f>
        <v>0</v>
      </c>
      <c r="U565" s="139">
        <v>0.0038</v>
      </c>
      <c r="V565" s="139">
        <f>U565*H565</f>
        <v>0.0497192</v>
      </c>
      <c r="W565" s="139">
        <v>0</v>
      </c>
      <c r="X565" s="140">
        <f>W565*H565</f>
        <v>0</v>
      </c>
      <c r="AR565" s="141" t="s">
        <v>189</v>
      </c>
      <c r="AT565" s="141" t="s">
        <v>166</v>
      </c>
      <c r="AU565" s="141" t="s">
        <v>171</v>
      </c>
      <c r="AY565" s="17" t="s">
        <v>163</v>
      </c>
      <c r="BE565" s="142">
        <f>IF(O565="základní",K565,0)</f>
        <v>0</v>
      </c>
      <c r="BF565" s="142">
        <f>IF(O565="snížená",K565,0)</f>
        <v>0</v>
      </c>
      <c r="BG565" s="142">
        <f>IF(O565="zákl. přenesená",K565,0)</f>
        <v>0</v>
      </c>
      <c r="BH565" s="142">
        <f>IF(O565="sníž. přenesená",K565,0)</f>
        <v>0</v>
      </c>
      <c r="BI565" s="142">
        <f>IF(O565="nulová",K565,0)</f>
        <v>0</v>
      </c>
      <c r="BJ565" s="17" t="s">
        <v>171</v>
      </c>
      <c r="BK565" s="142">
        <f>ROUND(P565*H565,2)</f>
        <v>0</v>
      </c>
      <c r="BL565" s="17" t="s">
        <v>189</v>
      </c>
      <c r="BM565" s="141" t="s">
        <v>1231</v>
      </c>
    </row>
    <row r="566" spans="2:47" s="1" customFormat="1" ht="11.25">
      <c r="B566" s="32"/>
      <c r="D566" s="143" t="s">
        <v>173</v>
      </c>
      <c r="F566" s="144" t="s">
        <v>1232</v>
      </c>
      <c r="I566" s="145"/>
      <c r="J566" s="145"/>
      <c r="M566" s="32"/>
      <c r="N566" s="146"/>
      <c r="X566" s="53"/>
      <c r="AT566" s="17" t="s">
        <v>173</v>
      </c>
      <c r="AU566" s="17" t="s">
        <v>171</v>
      </c>
    </row>
    <row r="567" spans="2:51" s="13" customFormat="1" ht="11.25">
      <c r="B567" s="157"/>
      <c r="D567" s="151" t="s">
        <v>217</v>
      </c>
      <c r="E567" s="158" t="s">
        <v>22</v>
      </c>
      <c r="F567" s="159" t="s">
        <v>1119</v>
      </c>
      <c r="H567" s="160">
        <v>13.084</v>
      </c>
      <c r="I567" s="161"/>
      <c r="J567" s="161"/>
      <c r="M567" s="157"/>
      <c r="N567" s="162"/>
      <c r="X567" s="163"/>
      <c r="AT567" s="158" t="s">
        <v>217</v>
      </c>
      <c r="AU567" s="158" t="s">
        <v>171</v>
      </c>
      <c r="AV567" s="13" t="s">
        <v>171</v>
      </c>
      <c r="AW567" s="13" t="s">
        <v>5</v>
      </c>
      <c r="AX567" s="13" t="s">
        <v>78</v>
      </c>
      <c r="AY567" s="158" t="s">
        <v>163</v>
      </c>
    </row>
    <row r="568" spans="2:51" s="14" customFormat="1" ht="11.25">
      <c r="B568" s="164"/>
      <c r="D568" s="151" t="s">
        <v>217</v>
      </c>
      <c r="E568" s="165" t="s">
        <v>22</v>
      </c>
      <c r="F568" s="166" t="s">
        <v>220</v>
      </c>
      <c r="H568" s="167">
        <v>13.084</v>
      </c>
      <c r="I568" s="168"/>
      <c r="J568" s="168"/>
      <c r="M568" s="164"/>
      <c r="N568" s="169"/>
      <c r="X568" s="170"/>
      <c r="AT568" s="165" t="s">
        <v>217</v>
      </c>
      <c r="AU568" s="165" t="s">
        <v>171</v>
      </c>
      <c r="AV568" s="14" t="s">
        <v>189</v>
      </c>
      <c r="AW568" s="14" t="s">
        <v>5</v>
      </c>
      <c r="AX568" s="14" t="s">
        <v>85</v>
      </c>
      <c r="AY568" s="165" t="s">
        <v>163</v>
      </c>
    </row>
    <row r="569" spans="2:65" s="1" customFormat="1" ht="37.9" customHeight="1">
      <c r="B569" s="32"/>
      <c r="C569" s="129" t="s">
        <v>1233</v>
      </c>
      <c r="D569" s="129" t="s">
        <v>166</v>
      </c>
      <c r="E569" s="130" t="s">
        <v>1234</v>
      </c>
      <c r="F569" s="131" t="s">
        <v>1235</v>
      </c>
      <c r="G569" s="132" t="s">
        <v>214</v>
      </c>
      <c r="H569" s="133">
        <v>100.574</v>
      </c>
      <c r="I569" s="134"/>
      <c r="J569" s="134"/>
      <c r="K569" s="135">
        <f>ROUND(P569*H569,2)</f>
        <v>0</v>
      </c>
      <c r="L569" s="131" t="s">
        <v>169</v>
      </c>
      <c r="M569" s="32"/>
      <c r="N569" s="136" t="s">
        <v>22</v>
      </c>
      <c r="O569" s="137" t="s">
        <v>48</v>
      </c>
      <c r="P569" s="138">
        <f>I569+J569</f>
        <v>0</v>
      </c>
      <c r="Q569" s="138">
        <f>ROUND(I569*H569,2)</f>
        <v>0</v>
      </c>
      <c r="R569" s="138">
        <f>ROUND(J569*H569,2)</f>
        <v>0</v>
      </c>
      <c r="T569" s="139">
        <f>S569*H569</f>
        <v>0</v>
      </c>
      <c r="U569" s="139">
        <v>0.0033</v>
      </c>
      <c r="V569" s="139">
        <f>U569*H569</f>
        <v>0.3318942</v>
      </c>
      <c r="W569" s="139">
        <v>0</v>
      </c>
      <c r="X569" s="140">
        <f>W569*H569</f>
        <v>0</v>
      </c>
      <c r="AR569" s="141" t="s">
        <v>189</v>
      </c>
      <c r="AT569" s="141" t="s">
        <v>166</v>
      </c>
      <c r="AU569" s="141" t="s">
        <v>171</v>
      </c>
      <c r="AY569" s="17" t="s">
        <v>163</v>
      </c>
      <c r="BE569" s="142">
        <f>IF(O569="základní",K569,0)</f>
        <v>0</v>
      </c>
      <c r="BF569" s="142">
        <f>IF(O569="snížená",K569,0)</f>
        <v>0</v>
      </c>
      <c r="BG569" s="142">
        <f>IF(O569="zákl. přenesená",K569,0)</f>
        <v>0</v>
      </c>
      <c r="BH569" s="142">
        <f>IF(O569="sníž. přenesená",K569,0)</f>
        <v>0</v>
      </c>
      <c r="BI569" s="142">
        <f>IF(O569="nulová",K569,0)</f>
        <v>0</v>
      </c>
      <c r="BJ569" s="17" t="s">
        <v>171</v>
      </c>
      <c r="BK569" s="142">
        <f>ROUND(P569*H569,2)</f>
        <v>0</v>
      </c>
      <c r="BL569" s="17" t="s">
        <v>189</v>
      </c>
      <c r="BM569" s="141" t="s">
        <v>1236</v>
      </c>
    </row>
    <row r="570" spans="2:47" s="1" customFormat="1" ht="11.25">
      <c r="B570" s="32"/>
      <c r="D570" s="143" t="s">
        <v>173</v>
      </c>
      <c r="F570" s="144" t="s">
        <v>1237</v>
      </c>
      <c r="I570" s="145"/>
      <c r="J570" s="145"/>
      <c r="M570" s="32"/>
      <c r="N570" s="146"/>
      <c r="X570" s="53"/>
      <c r="AT570" s="17" t="s">
        <v>173</v>
      </c>
      <c r="AU570" s="17" t="s">
        <v>171</v>
      </c>
    </row>
    <row r="571" spans="2:51" s="12" customFormat="1" ht="11.25">
      <c r="B571" s="150"/>
      <c r="D571" s="151" t="s">
        <v>217</v>
      </c>
      <c r="E571" s="152" t="s">
        <v>22</v>
      </c>
      <c r="F571" s="153" t="s">
        <v>1238</v>
      </c>
      <c r="H571" s="152" t="s">
        <v>22</v>
      </c>
      <c r="I571" s="154"/>
      <c r="J571" s="154"/>
      <c r="M571" s="150"/>
      <c r="N571" s="155"/>
      <c r="X571" s="156"/>
      <c r="AT571" s="152" t="s">
        <v>217</v>
      </c>
      <c r="AU571" s="152" t="s">
        <v>171</v>
      </c>
      <c r="AV571" s="12" t="s">
        <v>85</v>
      </c>
      <c r="AW571" s="12" t="s">
        <v>5</v>
      </c>
      <c r="AX571" s="12" t="s">
        <v>78</v>
      </c>
      <c r="AY571" s="152" t="s">
        <v>163</v>
      </c>
    </row>
    <row r="572" spans="2:51" s="13" customFormat="1" ht="33.75">
      <c r="B572" s="157"/>
      <c r="D572" s="151" t="s">
        <v>217</v>
      </c>
      <c r="E572" s="158" t="s">
        <v>22</v>
      </c>
      <c r="F572" s="159" t="s">
        <v>1239</v>
      </c>
      <c r="H572" s="160">
        <v>53.955</v>
      </c>
      <c r="I572" s="161"/>
      <c r="J572" s="161"/>
      <c r="M572" s="157"/>
      <c r="N572" s="162"/>
      <c r="X572" s="163"/>
      <c r="AT572" s="158" t="s">
        <v>217</v>
      </c>
      <c r="AU572" s="158" t="s">
        <v>171</v>
      </c>
      <c r="AV572" s="13" t="s">
        <v>171</v>
      </c>
      <c r="AW572" s="13" t="s">
        <v>5</v>
      </c>
      <c r="AX572" s="13" t="s">
        <v>78</v>
      </c>
      <c r="AY572" s="158" t="s">
        <v>163</v>
      </c>
    </row>
    <row r="573" spans="2:51" s="13" customFormat="1" ht="11.25">
      <c r="B573" s="157"/>
      <c r="D573" s="151" t="s">
        <v>217</v>
      </c>
      <c r="E573" s="158" t="s">
        <v>22</v>
      </c>
      <c r="F573" s="159" t="s">
        <v>1240</v>
      </c>
      <c r="H573" s="160">
        <v>0.892</v>
      </c>
      <c r="I573" s="161"/>
      <c r="J573" s="161"/>
      <c r="M573" s="157"/>
      <c r="N573" s="162"/>
      <c r="X573" s="163"/>
      <c r="AT573" s="158" t="s">
        <v>217</v>
      </c>
      <c r="AU573" s="158" t="s">
        <v>171</v>
      </c>
      <c r="AV573" s="13" t="s">
        <v>171</v>
      </c>
      <c r="AW573" s="13" t="s">
        <v>5</v>
      </c>
      <c r="AX573" s="13" t="s">
        <v>78</v>
      </c>
      <c r="AY573" s="158" t="s">
        <v>163</v>
      </c>
    </row>
    <row r="574" spans="2:51" s="12" customFormat="1" ht="11.25">
      <c r="B574" s="150"/>
      <c r="D574" s="151" t="s">
        <v>217</v>
      </c>
      <c r="E574" s="152" t="s">
        <v>22</v>
      </c>
      <c r="F574" s="153" t="s">
        <v>1241</v>
      </c>
      <c r="H574" s="152" t="s">
        <v>22</v>
      </c>
      <c r="I574" s="154"/>
      <c r="J574" s="154"/>
      <c r="M574" s="150"/>
      <c r="N574" s="155"/>
      <c r="X574" s="156"/>
      <c r="AT574" s="152" t="s">
        <v>217</v>
      </c>
      <c r="AU574" s="152" t="s">
        <v>171</v>
      </c>
      <c r="AV574" s="12" t="s">
        <v>85</v>
      </c>
      <c r="AW574" s="12" t="s">
        <v>5</v>
      </c>
      <c r="AX574" s="12" t="s">
        <v>78</v>
      </c>
      <c r="AY574" s="152" t="s">
        <v>163</v>
      </c>
    </row>
    <row r="575" spans="2:51" s="13" customFormat="1" ht="11.25">
      <c r="B575" s="157"/>
      <c r="D575" s="151" t="s">
        <v>217</v>
      </c>
      <c r="E575" s="158" t="s">
        <v>22</v>
      </c>
      <c r="F575" s="159" t="s">
        <v>1242</v>
      </c>
      <c r="H575" s="160">
        <v>38.743</v>
      </c>
      <c r="I575" s="161"/>
      <c r="J575" s="161"/>
      <c r="M575" s="157"/>
      <c r="N575" s="162"/>
      <c r="X575" s="163"/>
      <c r="AT575" s="158" t="s">
        <v>217</v>
      </c>
      <c r="AU575" s="158" t="s">
        <v>171</v>
      </c>
      <c r="AV575" s="13" t="s">
        <v>171</v>
      </c>
      <c r="AW575" s="13" t="s">
        <v>5</v>
      </c>
      <c r="AX575" s="13" t="s">
        <v>78</v>
      </c>
      <c r="AY575" s="158" t="s">
        <v>163</v>
      </c>
    </row>
    <row r="576" spans="2:51" s="13" customFormat="1" ht="11.25">
      <c r="B576" s="157"/>
      <c r="D576" s="151" t="s">
        <v>217</v>
      </c>
      <c r="E576" s="158" t="s">
        <v>22</v>
      </c>
      <c r="F576" s="159" t="s">
        <v>1243</v>
      </c>
      <c r="H576" s="160">
        <v>0.614</v>
      </c>
      <c r="I576" s="161"/>
      <c r="J576" s="161"/>
      <c r="M576" s="157"/>
      <c r="N576" s="162"/>
      <c r="X576" s="163"/>
      <c r="AT576" s="158" t="s">
        <v>217</v>
      </c>
      <c r="AU576" s="158" t="s">
        <v>171</v>
      </c>
      <c r="AV576" s="13" t="s">
        <v>171</v>
      </c>
      <c r="AW576" s="13" t="s">
        <v>5</v>
      </c>
      <c r="AX576" s="13" t="s">
        <v>78</v>
      </c>
      <c r="AY576" s="158" t="s">
        <v>163</v>
      </c>
    </row>
    <row r="577" spans="2:51" s="12" customFormat="1" ht="11.25">
      <c r="B577" s="150"/>
      <c r="D577" s="151" t="s">
        <v>217</v>
      </c>
      <c r="E577" s="152" t="s">
        <v>22</v>
      </c>
      <c r="F577" s="153" t="s">
        <v>1244</v>
      </c>
      <c r="H577" s="152" t="s">
        <v>22</v>
      </c>
      <c r="I577" s="154"/>
      <c r="J577" s="154"/>
      <c r="M577" s="150"/>
      <c r="N577" s="155"/>
      <c r="X577" s="156"/>
      <c r="AT577" s="152" t="s">
        <v>217</v>
      </c>
      <c r="AU577" s="152" t="s">
        <v>171</v>
      </c>
      <c r="AV577" s="12" t="s">
        <v>85</v>
      </c>
      <c r="AW577" s="12" t="s">
        <v>5</v>
      </c>
      <c r="AX577" s="12" t="s">
        <v>78</v>
      </c>
      <c r="AY577" s="152" t="s">
        <v>163</v>
      </c>
    </row>
    <row r="578" spans="2:51" s="13" customFormat="1" ht="11.25">
      <c r="B578" s="157"/>
      <c r="D578" s="151" t="s">
        <v>217</v>
      </c>
      <c r="E578" s="158" t="s">
        <v>22</v>
      </c>
      <c r="F578" s="159" t="s">
        <v>1245</v>
      </c>
      <c r="H578" s="160">
        <v>5.87</v>
      </c>
      <c r="I578" s="161"/>
      <c r="J578" s="161"/>
      <c r="M578" s="157"/>
      <c r="N578" s="162"/>
      <c r="X578" s="163"/>
      <c r="AT578" s="158" t="s">
        <v>217</v>
      </c>
      <c r="AU578" s="158" t="s">
        <v>171</v>
      </c>
      <c r="AV578" s="13" t="s">
        <v>171</v>
      </c>
      <c r="AW578" s="13" t="s">
        <v>5</v>
      </c>
      <c r="AX578" s="13" t="s">
        <v>78</v>
      </c>
      <c r="AY578" s="158" t="s">
        <v>163</v>
      </c>
    </row>
    <row r="579" spans="2:51" s="12" customFormat="1" ht="11.25">
      <c r="B579" s="150"/>
      <c r="D579" s="151" t="s">
        <v>217</v>
      </c>
      <c r="E579" s="152" t="s">
        <v>22</v>
      </c>
      <c r="F579" s="153" t="s">
        <v>1246</v>
      </c>
      <c r="H579" s="152" t="s">
        <v>22</v>
      </c>
      <c r="I579" s="154"/>
      <c r="J579" s="154"/>
      <c r="M579" s="150"/>
      <c r="N579" s="155"/>
      <c r="X579" s="156"/>
      <c r="AT579" s="152" t="s">
        <v>217</v>
      </c>
      <c r="AU579" s="152" t="s">
        <v>171</v>
      </c>
      <c r="AV579" s="12" t="s">
        <v>85</v>
      </c>
      <c r="AW579" s="12" t="s">
        <v>5</v>
      </c>
      <c r="AX579" s="12" t="s">
        <v>78</v>
      </c>
      <c r="AY579" s="152" t="s">
        <v>163</v>
      </c>
    </row>
    <row r="580" spans="2:51" s="13" customFormat="1" ht="11.25">
      <c r="B580" s="157"/>
      <c r="D580" s="151" t="s">
        <v>217</v>
      </c>
      <c r="E580" s="158" t="s">
        <v>22</v>
      </c>
      <c r="F580" s="159" t="s">
        <v>1247</v>
      </c>
      <c r="H580" s="160">
        <v>0.5</v>
      </c>
      <c r="I580" s="161"/>
      <c r="J580" s="161"/>
      <c r="M580" s="157"/>
      <c r="N580" s="162"/>
      <c r="X580" s="163"/>
      <c r="AT580" s="158" t="s">
        <v>217</v>
      </c>
      <c r="AU580" s="158" t="s">
        <v>171</v>
      </c>
      <c r="AV580" s="13" t="s">
        <v>171</v>
      </c>
      <c r="AW580" s="13" t="s">
        <v>5</v>
      </c>
      <c r="AX580" s="13" t="s">
        <v>78</v>
      </c>
      <c r="AY580" s="158" t="s">
        <v>163</v>
      </c>
    </row>
    <row r="581" spans="2:51" s="14" customFormat="1" ht="11.25">
      <c r="B581" s="164"/>
      <c r="D581" s="151" t="s">
        <v>217</v>
      </c>
      <c r="E581" s="165" t="s">
        <v>22</v>
      </c>
      <c r="F581" s="166" t="s">
        <v>220</v>
      </c>
      <c r="H581" s="167">
        <v>100.574</v>
      </c>
      <c r="I581" s="168"/>
      <c r="J581" s="168"/>
      <c r="M581" s="164"/>
      <c r="N581" s="169"/>
      <c r="X581" s="170"/>
      <c r="AT581" s="165" t="s">
        <v>217</v>
      </c>
      <c r="AU581" s="165" t="s">
        <v>171</v>
      </c>
      <c r="AV581" s="14" t="s">
        <v>189</v>
      </c>
      <c r="AW581" s="14" t="s">
        <v>5</v>
      </c>
      <c r="AX581" s="14" t="s">
        <v>85</v>
      </c>
      <c r="AY581" s="165" t="s">
        <v>163</v>
      </c>
    </row>
    <row r="582" spans="2:65" s="1" customFormat="1" ht="24.2" customHeight="1">
      <c r="B582" s="32"/>
      <c r="C582" s="129" t="s">
        <v>1248</v>
      </c>
      <c r="D582" s="129" t="s">
        <v>166</v>
      </c>
      <c r="E582" s="130" t="s">
        <v>1249</v>
      </c>
      <c r="F582" s="131" t="s">
        <v>1250</v>
      </c>
      <c r="G582" s="132" t="s">
        <v>214</v>
      </c>
      <c r="H582" s="133">
        <v>9.347</v>
      </c>
      <c r="I582" s="134"/>
      <c r="J582" s="134"/>
      <c r="K582" s="135">
        <f>ROUND(P582*H582,2)</f>
        <v>0</v>
      </c>
      <c r="L582" s="131" t="s">
        <v>169</v>
      </c>
      <c r="M582" s="32"/>
      <c r="N582" s="136" t="s">
        <v>22</v>
      </c>
      <c r="O582" s="137" t="s">
        <v>48</v>
      </c>
      <c r="P582" s="138">
        <f>I582+J582</f>
        <v>0</v>
      </c>
      <c r="Q582" s="138">
        <f>ROUND(I582*H582,2)</f>
        <v>0</v>
      </c>
      <c r="R582" s="138">
        <f>ROUND(J582*H582,2)</f>
        <v>0</v>
      </c>
      <c r="T582" s="139">
        <f>S582*H582</f>
        <v>0</v>
      </c>
      <c r="U582" s="139">
        <v>0.00014</v>
      </c>
      <c r="V582" s="139">
        <f>U582*H582</f>
        <v>0.0013085799999999997</v>
      </c>
      <c r="W582" s="139">
        <v>0</v>
      </c>
      <c r="X582" s="140">
        <f>W582*H582</f>
        <v>0</v>
      </c>
      <c r="AR582" s="141" t="s">
        <v>189</v>
      </c>
      <c r="AT582" s="141" t="s">
        <v>166</v>
      </c>
      <c r="AU582" s="141" t="s">
        <v>171</v>
      </c>
      <c r="AY582" s="17" t="s">
        <v>163</v>
      </c>
      <c r="BE582" s="142">
        <f>IF(O582="základní",K582,0)</f>
        <v>0</v>
      </c>
      <c r="BF582" s="142">
        <f>IF(O582="snížená",K582,0)</f>
        <v>0</v>
      </c>
      <c r="BG582" s="142">
        <f>IF(O582="zákl. přenesená",K582,0)</f>
        <v>0</v>
      </c>
      <c r="BH582" s="142">
        <f>IF(O582="sníž. přenesená",K582,0)</f>
        <v>0</v>
      </c>
      <c r="BI582" s="142">
        <f>IF(O582="nulová",K582,0)</f>
        <v>0</v>
      </c>
      <c r="BJ582" s="17" t="s">
        <v>171</v>
      </c>
      <c r="BK582" s="142">
        <f>ROUND(P582*H582,2)</f>
        <v>0</v>
      </c>
      <c r="BL582" s="17" t="s">
        <v>189</v>
      </c>
      <c r="BM582" s="141" t="s">
        <v>1251</v>
      </c>
    </row>
    <row r="583" spans="2:47" s="1" customFormat="1" ht="11.25">
      <c r="B583" s="32"/>
      <c r="D583" s="143" t="s">
        <v>173</v>
      </c>
      <c r="F583" s="144" t="s">
        <v>1252</v>
      </c>
      <c r="I583" s="145"/>
      <c r="J583" s="145"/>
      <c r="M583" s="32"/>
      <c r="N583" s="146"/>
      <c r="X583" s="53"/>
      <c r="AT583" s="17" t="s">
        <v>173</v>
      </c>
      <c r="AU583" s="17" t="s">
        <v>171</v>
      </c>
    </row>
    <row r="584" spans="2:51" s="13" customFormat="1" ht="11.25">
      <c r="B584" s="157"/>
      <c r="D584" s="151" t="s">
        <v>217</v>
      </c>
      <c r="E584" s="158" t="s">
        <v>22</v>
      </c>
      <c r="F584" s="159" t="s">
        <v>1253</v>
      </c>
      <c r="H584" s="160">
        <v>9.347</v>
      </c>
      <c r="I584" s="161"/>
      <c r="J584" s="161"/>
      <c r="M584" s="157"/>
      <c r="N584" s="162"/>
      <c r="X584" s="163"/>
      <c r="AT584" s="158" t="s">
        <v>217</v>
      </c>
      <c r="AU584" s="158" t="s">
        <v>171</v>
      </c>
      <c r="AV584" s="13" t="s">
        <v>171</v>
      </c>
      <c r="AW584" s="13" t="s">
        <v>5</v>
      </c>
      <c r="AX584" s="13" t="s">
        <v>78</v>
      </c>
      <c r="AY584" s="158" t="s">
        <v>163</v>
      </c>
    </row>
    <row r="585" spans="2:51" s="14" customFormat="1" ht="11.25">
      <c r="B585" s="164"/>
      <c r="D585" s="151" t="s">
        <v>217</v>
      </c>
      <c r="E585" s="165" t="s">
        <v>22</v>
      </c>
      <c r="F585" s="166" t="s">
        <v>220</v>
      </c>
      <c r="H585" s="167">
        <v>9.347</v>
      </c>
      <c r="I585" s="168"/>
      <c r="J585" s="168"/>
      <c r="M585" s="164"/>
      <c r="N585" s="169"/>
      <c r="X585" s="170"/>
      <c r="AT585" s="165" t="s">
        <v>217</v>
      </c>
      <c r="AU585" s="165" t="s">
        <v>171</v>
      </c>
      <c r="AV585" s="14" t="s">
        <v>189</v>
      </c>
      <c r="AW585" s="14" t="s">
        <v>5</v>
      </c>
      <c r="AX585" s="14" t="s">
        <v>85</v>
      </c>
      <c r="AY585" s="165" t="s">
        <v>163</v>
      </c>
    </row>
    <row r="586" spans="2:65" s="1" customFormat="1" ht="37.9" customHeight="1">
      <c r="B586" s="32"/>
      <c r="C586" s="129" t="s">
        <v>1254</v>
      </c>
      <c r="D586" s="129" t="s">
        <v>166</v>
      </c>
      <c r="E586" s="130" t="s">
        <v>1255</v>
      </c>
      <c r="F586" s="131" t="s">
        <v>1256</v>
      </c>
      <c r="G586" s="132" t="s">
        <v>214</v>
      </c>
      <c r="H586" s="133">
        <v>9.347</v>
      </c>
      <c r="I586" s="134"/>
      <c r="J586" s="134"/>
      <c r="K586" s="135">
        <f>ROUND(P586*H586,2)</f>
        <v>0</v>
      </c>
      <c r="L586" s="131" t="s">
        <v>169</v>
      </c>
      <c r="M586" s="32"/>
      <c r="N586" s="136" t="s">
        <v>22</v>
      </c>
      <c r="O586" s="137" t="s">
        <v>48</v>
      </c>
      <c r="P586" s="138">
        <f>I586+J586</f>
        <v>0</v>
      </c>
      <c r="Q586" s="138">
        <f>ROUND(I586*H586,2)</f>
        <v>0</v>
      </c>
      <c r="R586" s="138">
        <f>ROUND(J586*H586,2)</f>
        <v>0</v>
      </c>
      <c r="T586" s="139">
        <f>S586*H586</f>
        <v>0</v>
      </c>
      <c r="U586" s="139">
        <v>0.00336</v>
      </c>
      <c r="V586" s="139">
        <f>U586*H586</f>
        <v>0.03140592</v>
      </c>
      <c r="W586" s="139">
        <v>0</v>
      </c>
      <c r="X586" s="140">
        <f>W586*H586</f>
        <v>0</v>
      </c>
      <c r="AR586" s="141" t="s">
        <v>189</v>
      </c>
      <c r="AT586" s="141" t="s">
        <v>166</v>
      </c>
      <c r="AU586" s="141" t="s">
        <v>171</v>
      </c>
      <c r="AY586" s="17" t="s">
        <v>163</v>
      </c>
      <c r="BE586" s="142">
        <f>IF(O586="základní",K586,0)</f>
        <v>0</v>
      </c>
      <c r="BF586" s="142">
        <f>IF(O586="snížená",K586,0)</f>
        <v>0</v>
      </c>
      <c r="BG586" s="142">
        <f>IF(O586="zákl. přenesená",K586,0)</f>
        <v>0</v>
      </c>
      <c r="BH586" s="142">
        <f>IF(O586="sníž. přenesená",K586,0)</f>
        <v>0</v>
      </c>
      <c r="BI586" s="142">
        <f>IF(O586="nulová",K586,0)</f>
        <v>0</v>
      </c>
      <c r="BJ586" s="17" t="s">
        <v>171</v>
      </c>
      <c r="BK586" s="142">
        <f>ROUND(P586*H586,2)</f>
        <v>0</v>
      </c>
      <c r="BL586" s="17" t="s">
        <v>189</v>
      </c>
      <c r="BM586" s="141" t="s">
        <v>1257</v>
      </c>
    </row>
    <row r="587" spans="2:47" s="1" customFormat="1" ht="11.25">
      <c r="B587" s="32"/>
      <c r="D587" s="143" t="s">
        <v>173</v>
      </c>
      <c r="F587" s="144" t="s">
        <v>1258</v>
      </c>
      <c r="I587" s="145"/>
      <c r="J587" s="145"/>
      <c r="M587" s="32"/>
      <c r="N587" s="146"/>
      <c r="X587" s="53"/>
      <c r="AT587" s="17" t="s">
        <v>173</v>
      </c>
      <c r="AU587" s="17" t="s">
        <v>171</v>
      </c>
    </row>
    <row r="588" spans="2:51" s="13" customFormat="1" ht="11.25">
      <c r="B588" s="157"/>
      <c r="D588" s="151" t="s">
        <v>217</v>
      </c>
      <c r="E588" s="158" t="s">
        <v>22</v>
      </c>
      <c r="F588" s="159" t="s">
        <v>1259</v>
      </c>
      <c r="H588" s="160">
        <v>9.347</v>
      </c>
      <c r="I588" s="161"/>
      <c r="J588" s="161"/>
      <c r="M588" s="157"/>
      <c r="N588" s="162"/>
      <c r="X588" s="163"/>
      <c r="AT588" s="158" t="s">
        <v>217</v>
      </c>
      <c r="AU588" s="158" t="s">
        <v>171</v>
      </c>
      <c r="AV588" s="13" t="s">
        <v>171</v>
      </c>
      <c r="AW588" s="13" t="s">
        <v>5</v>
      </c>
      <c r="AX588" s="13" t="s">
        <v>78</v>
      </c>
      <c r="AY588" s="158" t="s">
        <v>163</v>
      </c>
    </row>
    <row r="589" spans="2:51" s="14" customFormat="1" ht="11.25">
      <c r="B589" s="164"/>
      <c r="D589" s="151" t="s">
        <v>217</v>
      </c>
      <c r="E589" s="165" t="s">
        <v>22</v>
      </c>
      <c r="F589" s="166" t="s">
        <v>220</v>
      </c>
      <c r="H589" s="167">
        <v>9.347</v>
      </c>
      <c r="I589" s="168"/>
      <c r="J589" s="168"/>
      <c r="M589" s="164"/>
      <c r="N589" s="169"/>
      <c r="X589" s="170"/>
      <c r="AT589" s="165" t="s">
        <v>217</v>
      </c>
      <c r="AU589" s="165" t="s">
        <v>171</v>
      </c>
      <c r="AV589" s="14" t="s">
        <v>189</v>
      </c>
      <c r="AW589" s="14" t="s">
        <v>5</v>
      </c>
      <c r="AX589" s="14" t="s">
        <v>85</v>
      </c>
      <c r="AY589" s="165" t="s">
        <v>163</v>
      </c>
    </row>
    <row r="590" spans="2:65" s="1" customFormat="1" ht="37.9" customHeight="1">
      <c r="B590" s="32"/>
      <c r="C590" s="129" t="s">
        <v>1260</v>
      </c>
      <c r="D590" s="129" t="s">
        <v>166</v>
      </c>
      <c r="E590" s="130" t="s">
        <v>1261</v>
      </c>
      <c r="F590" s="131" t="s">
        <v>1262</v>
      </c>
      <c r="G590" s="132" t="s">
        <v>214</v>
      </c>
      <c r="H590" s="133">
        <v>23.046</v>
      </c>
      <c r="I590" s="134"/>
      <c r="J590" s="134"/>
      <c r="K590" s="135">
        <f>ROUND(P590*H590,2)</f>
        <v>0</v>
      </c>
      <c r="L590" s="131" t="s">
        <v>169</v>
      </c>
      <c r="M590" s="32"/>
      <c r="N590" s="136" t="s">
        <v>22</v>
      </c>
      <c r="O590" s="137" t="s">
        <v>48</v>
      </c>
      <c r="P590" s="138">
        <f>I590+J590</f>
        <v>0</v>
      </c>
      <c r="Q590" s="138">
        <f>ROUND(I590*H590,2)</f>
        <v>0</v>
      </c>
      <c r="R590" s="138">
        <f>ROUND(J590*H590,2)</f>
        <v>0</v>
      </c>
      <c r="T590" s="139">
        <f>S590*H590</f>
        <v>0</v>
      </c>
      <c r="U590" s="139">
        <v>0</v>
      </c>
      <c r="V590" s="139">
        <f>U590*H590</f>
        <v>0</v>
      </c>
      <c r="W590" s="139">
        <v>0</v>
      </c>
      <c r="X590" s="140">
        <f>W590*H590</f>
        <v>0</v>
      </c>
      <c r="AR590" s="141" t="s">
        <v>189</v>
      </c>
      <c r="AT590" s="141" t="s">
        <v>166</v>
      </c>
      <c r="AU590" s="141" t="s">
        <v>171</v>
      </c>
      <c r="AY590" s="17" t="s">
        <v>163</v>
      </c>
      <c r="BE590" s="142">
        <f>IF(O590="základní",K590,0)</f>
        <v>0</v>
      </c>
      <c r="BF590" s="142">
        <f>IF(O590="snížená",K590,0)</f>
        <v>0</v>
      </c>
      <c r="BG590" s="142">
        <f>IF(O590="zákl. přenesená",K590,0)</f>
        <v>0</v>
      </c>
      <c r="BH590" s="142">
        <f>IF(O590="sníž. přenesená",K590,0)</f>
        <v>0</v>
      </c>
      <c r="BI590" s="142">
        <f>IF(O590="nulová",K590,0)</f>
        <v>0</v>
      </c>
      <c r="BJ590" s="17" t="s">
        <v>171</v>
      </c>
      <c r="BK590" s="142">
        <f>ROUND(P590*H590,2)</f>
        <v>0</v>
      </c>
      <c r="BL590" s="17" t="s">
        <v>189</v>
      </c>
      <c r="BM590" s="141" t="s">
        <v>1263</v>
      </c>
    </row>
    <row r="591" spans="2:47" s="1" customFormat="1" ht="11.25">
      <c r="B591" s="32"/>
      <c r="D591" s="143" t="s">
        <v>173</v>
      </c>
      <c r="F591" s="144" t="s">
        <v>1264</v>
      </c>
      <c r="I591" s="145"/>
      <c r="J591" s="145"/>
      <c r="M591" s="32"/>
      <c r="N591" s="146"/>
      <c r="X591" s="53"/>
      <c r="AT591" s="17" t="s">
        <v>173</v>
      </c>
      <c r="AU591" s="17" t="s">
        <v>171</v>
      </c>
    </row>
    <row r="592" spans="2:51" s="12" customFormat="1" ht="11.25">
      <c r="B592" s="150"/>
      <c r="D592" s="151" t="s">
        <v>217</v>
      </c>
      <c r="E592" s="152" t="s">
        <v>22</v>
      </c>
      <c r="F592" s="153" t="s">
        <v>1080</v>
      </c>
      <c r="H592" s="152" t="s">
        <v>22</v>
      </c>
      <c r="I592" s="154"/>
      <c r="J592" s="154"/>
      <c r="M592" s="150"/>
      <c r="N592" s="155"/>
      <c r="X592" s="156"/>
      <c r="AT592" s="152" t="s">
        <v>217</v>
      </c>
      <c r="AU592" s="152" t="s">
        <v>171</v>
      </c>
      <c r="AV592" s="12" t="s">
        <v>85</v>
      </c>
      <c r="AW592" s="12" t="s">
        <v>5</v>
      </c>
      <c r="AX592" s="12" t="s">
        <v>78</v>
      </c>
      <c r="AY592" s="152" t="s">
        <v>163</v>
      </c>
    </row>
    <row r="593" spans="2:51" s="13" customFormat="1" ht="11.25">
      <c r="B593" s="157"/>
      <c r="D593" s="151" t="s">
        <v>217</v>
      </c>
      <c r="E593" s="158" t="s">
        <v>22</v>
      </c>
      <c r="F593" s="159" t="s">
        <v>1081</v>
      </c>
      <c r="H593" s="160">
        <v>0.914</v>
      </c>
      <c r="I593" s="161"/>
      <c r="J593" s="161"/>
      <c r="M593" s="157"/>
      <c r="N593" s="162"/>
      <c r="X593" s="163"/>
      <c r="AT593" s="158" t="s">
        <v>217</v>
      </c>
      <c r="AU593" s="158" t="s">
        <v>171</v>
      </c>
      <c r="AV593" s="13" t="s">
        <v>171</v>
      </c>
      <c r="AW593" s="13" t="s">
        <v>5</v>
      </c>
      <c r="AX593" s="13" t="s">
        <v>78</v>
      </c>
      <c r="AY593" s="158" t="s">
        <v>163</v>
      </c>
    </row>
    <row r="594" spans="2:51" s="12" customFormat="1" ht="11.25">
      <c r="B594" s="150"/>
      <c r="D594" s="151" t="s">
        <v>217</v>
      </c>
      <c r="E594" s="152" t="s">
        <v>22</v>
      </c>
      <c r="F594" s="153" t="s">
        <v>541</v>
      </c>
      <c r="H594" s="152" t="s">
        <v>22</v>
      </c>
      <c r="I594" s="154"/>
      <c r="J594" s="154"/>
      <c r="M594" s="150"/>
      <c r="N594" s="155"/>
      <c r="X594" s="156"/>
      <c r="AT594" s="152" t="s">
        <v>217</v>
      </c>
      <c r="AU594" s="152" t="s">
        <v>171</v>
      </c>
      <c r="AV594" s="12" t="s">
        <v>85</v>
      </c>
      <c r="AW594" s="12" t="s">
        <v>5</v>
      </c>
      <c r="AX594" s="12" t="s">
        <v>78</v>
      </c>
      <c r="AY594" s="152" t="s">
        <v>163</v>
      </c>
    </row>
    <row r="595" spans="2:51" s="13" customFormat="1" ht="22.5">
      <c r="B595" s="157"/>
      <c r="D595" s="151" t="s">
        <v>217</v>
      </c>
      <c r="E595" s="158" t="s">
        <v>22</v>
      </c>
      <c r="F595" s="159" t="s">
        <v>1265</v>
      </c>
      <c r="H595" s="160">
        <v>13.938</v>
      </c>
      <c r="I595" s="161"/>
      <c r="J595" s="161"/>
      <c r="M595" s="157"/>
      <c r="N595" s="162"/>
      <c r="X595" s="163"/>
      <c r="AT595" s="158" t="s">
        <v>217</v>
      </c>
      <c r="AU595" s="158" t="s">
        <v>171</v>
      </c>
      <c r="AV595" s="13" t="s">
        <v>171</v>
      </c>
      <c r="AW595" s="13" t="s">
        <v>5</v>
      </c>
      <c r="AX595" s="13" t="s">
        <v>78</v>
      </c>
      <c r="AY595" s="158" t="s">
        <v>163</v>
      </c>
    </row>
    <row r="596" spans="2:51" s="12" customFormat="1" ht="11.25">
      <c r="B596" s="150"/>
      <c r="D596" s="151" t="s">
        <v>217</v>
      </c>
      <c r="E596" s="152" t="s">
        <v>22</v>
      </c>
      <c r="F596" s="153" t="s">
        <v>285</v>
      </c>
      <c r="H596" s="152" t="s">
        <v>22</v>
      </c>
      <c r="I596" s="154"/>
      <c r="J596" s="154"/>
      <c r="M596" s="150"/>
      <c r="N596" s="155"/>
      <c r="X596" s="156"/>
      <c r="AT596" s="152" t="s">
        <v>217</v>
      </c>
      <c r="AU596" s="152" t="s">
        <v>171</v>
      </c>
      <c r="AV596" s="12" t="s">
        <v>85</v>
      </c>
      <c r="AW596" s="12" t="s">
        <v>5</v>
      </c>
      <c r="AX596" s="12" t="s">
        <v>78</v>
      </c>
      <c r="AY596" s="152" t="s">
        <v>163</v>
      </c>
    </row>
    <row r="597" spans="2:51" s="13" customFormat="1" ht="11.25">
      <c r="B597" s="157"/>
      <c r="D597" s="151" t="s">
        <v>217</v>
      </c>
      <c r="E597" s="158" t="s">
        <v>22</v>
      </c>
      <c r="F597" s="159" t="s">
        <v>1266</v>
      </c>
      <c r="H597" s="160">
        <v>8.194</v>
      </c>
      <c r="I597" s="161"/>
      <c r="J597" s="161"/>
      <c r="M597" s="157"/>
      <c r="N597" s="162"/>
      <c r="X597" s="163"/>
      <c r="AT597" s="158" t="s">
        <v>217</v>
      </c>
      <c r="AU597" s="158" t="s">
        <v>171</v>
      </c>
      <c r="AV597" s="13" t="s">
        <v>171</v>
      </c>
      <c r="AW597" s="13" t="s">
        <v>5</v>
      </c>
      <c r="AX597" s="13" t="s">
        <v>78</v>
      </c>
      <c r="AY597" s="158" t="s">
        <v>163</v>
      </c>
    </row>
    <row r="598" spans="2:51" s="14" customFormat="1" ht="11.25">
      <c r="B598" s="164"/>
      <c r="D598" s="151" t="s">
        <v>217</v>
      </c>
      <c r="E598" s="165" t="s">
        <v>22</v>
      </c>
      <c r="F598" s="166" t="s">
        <v>220</v>
      </c>
      <c r="H598" s="167">
        <v>23.046</v>
      </c>
      <c r="I598" s="168"/>
      <c r="J598" s="168"/>
      <c r="M598" s="164"/>
      <c r="N598" s="169"/>
      <c r="X598" s="170"/>
      <c r="AT598" s="165" t="s">
        <v>217</v>
      </c>
      <c r="AU598" s="165" t="s">
        <v>171</v>
      </c>
      <c r="AV598" s="14" t="s">
        <v>189</v>
      </c>
      <c r="AW598" s="14" t="s">
        <v>5</v>
      </c>
      <c r="AX598" s="14" t="s">
        <v>85</v>
      </c>
      <c r="AY598" s="165" t="s">
        <v>163</v>
      </c>
    </row>
    <row r="599" spans="2:65" s="1" customFormat="1" ht="33" customHeight="1">
      <c r="B599" s="32"/>
      <c r="C599" s="129" t="s">
        <v>1267</v>
      </c>
      <c r="D599" s="129" t="s">
        <v>166</v>
      </c>
      <c r="E599" s="130" t="s">
        <v>1268</v>
      </c>
      <c r="F599" s="131" t="s">
        <v>1269</v>
      </c>
      <c r="G599" s="132" t="s">
        <v>252</v>
      </c>
      <c r="H599" s="133">
        <v>1.534</v>
      </c>
      <c r="I599" s="134"/>
      <c r="J599" s="134"/>
      <c r="K599" s="135">
        <f>ROUND(P599*H599,2)</f>
        <v>0</v>
      </c>
      <c r="L599" s="131" t="s">
        <v>169</v>
      </c>
      <c r="M599" s="32"/>
      <c r="N599" s="136" t="s">
        <v>22</v>
      </c>
      <c r="O599" s="137" t="s">
        <v>48</v>
      </c>
      <c r="P599" s="138">
        <f>I599+J599</f>
        <v>0</v>
      </c>
      <c r="Q599" s="138">
        <f>ROUND(I599*H599,2)</f>
        <v>0</v>
      </c>
      <c r="R599" s="138">
        <f>ROUND(J599*H599,2)</f>
        <v>0</v>
      </c>
      <c r="T599" s="139">
        <f>S599*H599</f>
        <v>0</v>
      </c>
      <c r="U599" s="139">
        <v>2.30102</v>
      </c>
      <c r="V599" s="139">
        <f>U599*H599</f>
        <v>3.52976468</v>
      </c>
      <c r="W599" s="139">
        <v>0</v>
      </c>
      <c r="X599" s="140">
        <f>W599*H599</f>
        <v>0</v>
      </c>
      <c r="AR599" s="141" t="s">
        <v>189</v>
      </c>
      <c r="AT599" s="141" t="s">
        <v>166</v>
      </c>
      <c r="AU599" s="141" t="s">
        <v>171</v>
      </c>
      <c r="AY599" s="17" t="s">
        <v>163</v>
      </c>
      <c r="BE599" s="142">
        <f>IF(O599="základní",K599,0)</f>
        <v>0</v>
      </c>
      <c r="BF599" s="142">
        <f>IF(O599="snížená",K599,0)</f>
        <v>0</v>
      </c>
      <c r="BG599" s="142">
        <f>IF(O599="zákl. přenesená",K599,0)</f>
        <v>0</v>
      </c>
      <c r="BH599" s="142">
        <f>IF(O599="sníž. přenesená",K599,0)</f>
        <v>0</v>
      </c>
      <c r="BI599" s="142">
        <f>IF(O599="nulová",K599,0)</f>
        <v>0</v>
      </c>
      <c r="BJ599" s="17" t="s">
        <v>171</v>
      </c>
      <c r="BK599" s="142">
        <f>ROUND(P599*H599,2)</f>
        <v>0</v>
      </c>
      <c r="BL599" s="17" t="s">
        <v>189</v>
      </c>
      <c r="BM599" s="141" t="s">
        <v>1270</v>
      </c>
    </row>
    <row r="600" spans="2:47" s="1" customFormat="1" ht="11.25">
      <c r="B600" s="32"/>
      <c r="D600" s="143" t="s">
        <v>173</v>
      </c>
      <c r="F600" s="144" t="s">
        <v>1271</v>
      </c>
      <c r="I600" s="145"/>
      <c r="J600" s="145"/>
      <c r="M600" s="32"/>
      <c r="N600" s="146"/>
      <c r="X600" s="53"/>
      <c r="AT600" s="17" t="s">
        <v>173</v>
      </c>
      <c r="AU600" s="17" t="s">
        <v>171</v>
      </c>
    </row>
    <row r="601" spans="2:51" s="12" customFormat="1" ht="11.25">
      <c r="B601" s="150"/>
      <c r="D601" s="151" t="s">
        <v>217</v>
      </c>
      <c r="E601" s="152" t="s">
        <v>22</v>
      </c>
      <c r="F601" s="153" t="s">
        <v>1272</v>
      </c>
      <c r="H601" s="152" t="s">
        <v>22</v>
      </c>
      <c r="I601" s="154"/>
      <c r="J601" s="154"/>
      <c r="M601" s="150"/>
      <c r="N601" s="155"/>
      <c r="X601" s="156"/>
      <c r="AT601" s="152" t="s">
        <v>217</v>
      </c>
      <c r="AU601" s="152" t="s">
        <v>171</v>
      </c>
      <c r="AV601" s="12" t="s">
        <v>85</v>
      </c>
      <c r="AW601" s="12" t="s">
        <v>5</v>
      </c>
      <c r="AX601" s="12" t="s">
        <v>78</v>
      </c>
      <c r="AY601" s="152" t="s">
        <v>163</v>
      </c>
    </row>
    <row r="602" spans="2:51" s="13" customFormat="1" ht="11.25">
      <c r="B602" s="157"/>
      <c r="D602" s="151" t="s">
        <v>217</v>
      </c>
      <c r="E602" s="158" t="s">
        <v>22</v>
      </c>
      <c r="F602" s="159" t="s">
        <v>1273</v>
      </c>
      <c r="H602" s="160">
        <v>0.767</v>
      </c>
      <c r="I602" s="161"/>
      <c r="J602" s="161"/>
      <c r="M602" s="157"/>
      <c r="N602" s="162"/>
      <c r="X602" s="163"/>
      <c r="AT602" s="158" t="s">
        <v>217</v>
      </c>
      <c r="AU602" s="158" t="s">
        <v>171</v>
      </c>
      <c r="AV602" s="13" t="s">
        <v>171</v>
      </c>
      <c r="AW602" s="13" t="s">
        <v>5</v>
      </c>
      <c r="AX602" s="13" t="s">
        <v>78</v>
      </c>
      <c r="AY602" s="158" t="s">
        <v>163</v>
      </c>
    </row>
    <row r="603" spans="2:51" s="12" customFormat="1" ht="11.25">
      <c r="B603" s="150"/>
      <c r="D603" s="151" t="s">
        <v>217</v>
      </c>
      <c r="E603" s="152" t="s">
        <v>22</v>
      </c>
      <c r="F603" s="153" t="s">
        <v>1274</v>
      </c>
      <c r="H603" s="152" t="s">
        <v>22</v>
      </c>
      <c r="I603" s="154"/>
      <c r="J603" s="154"/>
      <c r="M603" s="150"/>
      <c r="N603" s="155"/>
      <c r="X603" s="156"/>
      <c r="AT603" s="152" t="s">
        <v>217</v>
      </c>
      <c r="AU603" s="152" t="s">
        <v>171</v>
      </c>
      <c r="AV603" s="12" t="s">
        <v>85</v>
      </c>
      <c r="AW603" s="12" t="s">
        <v>5</v>
      </c>
      <c r="AX603" s="12" t="s">
        <v>78</v>
      </c>
      <c r="AY603" s="152" t="s">
        <v>163</v>
      </c>
    </row>
    <row r="604" spans="2:51" s="13" customFormat="1" ht="11.25">
      <c r="B604" s="157"/>
      <c r="D604" s="151" t="s">
        <v>217</v>
      </c>
      <c r="E604" s="158" t="s">
        <v>22</v>
      </c>
      <c r="F604" s="159" t="s">
        <v>1275</v>
      </c>
      <c r="H604" s="160">
        <v>0.767</v>
      </c>
      <c r="I604" s="161"/>
      <c r="J604" s="161"/>
      <c r="M604" s="157"/>
      <c r="N604" s="162"/>
      <c r="X604" s="163"/>
      <c r="AT604" s="158" t="s">
        <v>217</v>
      </c>
      <c r="AU604" s="158" t="s">
        <v>171</v>
      </c>
      <c r="AV604" s="13" t="s">
        <v>171</v>
      </c>
      <c r="AW604" s="13" t="s">
        <v>5</v>
      </c>
      <c r="AX604" s="13" t="s">
        <v>78</v>
      </c>
      <c r="AY604" s="158" t="s">
        <v>163</v>
      </c>
    </row>
    <row r="605" spans="2:51" s="14" customFormat="1" ht="11.25">
      <c r="B605" s="164"/>
      <c r="D605" s="151" t="s">
        <v>217</v>
      </c>
      <c r="E605" s="165" t="s">
        <v>22</v>
      </c>
      <c r="F605" s="166" t="s">
        <v>220</v>
      </c>
      <c r="H605" s="167">
        <v>1.534</v>
      </c>
      <c r="I605" s="168"/>
      <c r="J605" s="168"/>
      <c r="M605" s="164"/>
      <c r="N605" s="169"/>
      <c r="X605" s="170"/>
      <c r="AT605" s="165" t="s">
        <v>217</v>
      </c>
      <c r="AU605" s="165" t="s">
        <v>171</v>
      </c>
      <c r="AV605" s="14" t="s">
        <v>189</v>
      </c>
      <c r="AW605" s="14" t="s">
        <v>5</v>
      </c>
      <c r="AX605" s="14" t="s">
        <v>85</v>
      </c>
      <c r="AY605" s="165" t="s">
        <v>163</v>
      </c>
    </row>
    <row r="606" spans="2:65" s="1" customFormat="1" ht="44.25" customHeight="1">
      <c r="B606" s="32"/>
      <c r="C606" s="129" t="s">
        <v>1276</v>
      </c>
      <c r="D606" s="129" t="s">
        <v>166</v>
      </c>
      <c r="E606" s="130" t="s">
        <v>1277</v>
      </c>
      <c r="F606" s="131" t="s">
        <v>1278</v>
      </c>
      <c r="G606" s="132" t="s">
        <v>252</v>
      </c>
      <c r="H606" s="133">
        <v>1.534</v>
      </c>
      <c r="I606" s="134"/>
      <c r="J606" s="134"/>
      <c r="K606" s="135">
        <f>ROUND(P606*H606,2)</f>
        <v>0</v>
      </c>
      <c r="L606" s="131" t="s">
        <v>169</v>
      </c>
      <c r="M606" s="32"/>
      <c r="N606" s="136" t="s">
        <v>22</v>
      </c>
      <c r="O606" s="137" t="s">
        <v>48</v>
      </c>
      <c r="P606" s="138">
        <f>I606+J606</f>
        <v>0</v>
      </c>
      <c r="Q606" s="138">
        <f>ROUND(I606*H606,2)</f>
        <v>0</v>
      </c>
      <c r="R606" s="138">
        <f>ROUND(J606*H606,2)</f>
        <v>0</v>
      </c>
      <c r="T606" s="139">
        <f>S606*H606</f>
        <v>0</v>
      </c>
      <c r="U606" s="139">
        <v>0</v>
      </c>
      <c r="V606" s="139">
        <f>U606*H606</f>
        <v>0</v>
      </c>
      <c r="W606" s="139">
        <v>0</v>
      </c>
      <c r="X606" s="140">
        <f>W606*H606</f>
        <v>0</v>
      </c>
      <c r="AR606" s="141" t="s">
        <v>189</v>
      </c>
      <c r="AT606" s="141" t="s">
        <v>166</v>
      </c>
      <c r="AU606" s="141" t="s">
        <v>171</v>
      </c>
      <c r="AY606" s="17" t="s">
        <v>163</v>
      </c>
      <c r="BE606" s="142">
        <f>IF(O606="základní",K606,0)</f>
        <v>0</v>
      </c>
      <c r="BF606" s="142">
        <f>IF(O606="snížená",K606,0)</f>
        <v>0</v>
      </c>
      <c r="BG606" s="142">
        <f>IF(O606="zákl. přenesená",K606,0)</f>
        <v>0</v>
      </c>
      <c r="BH606" s="142">
        <f>IF(O606="sníž. přenesená",K606,0)</f>
        <v>0</v>
      </c>
      <c r="BI606" s="142">
        <f>IF(O606="nulová",K606,0)</f>
        <v>0</v>
      </c>
      <c r="BJ606" s="17" t="s">
        <v>171</v>
      </c>
      <c r="BK606" s="142">
        <f>ROUND(P606*H606,2)</f>
        <v>0</v>
      </c>
      <c r="BL606" s="17" t="s">
        <v>189</v>
      </c>
      <c r="BM606" s="141" t="s">
        <v>1279</v>
      </c>
    </row>
    <row r="607" spans="2:47" s="1" customFormat="1" ht="11.25">
      <c r="B607" s="32"/>
      <c r="D607" s="143" t="s">
        <v>173</v>
      </c>
      <c r="F607" s="144" t="s">
        <v>1280</v>
      </c>
      <c r="I607" s="145"/>
      <c r="J607" s="145"/>
      <c r="M607" s="32"/>
      <c r="N607" s="146"/>
      <c r="X607" s="53"/>
      <c r="AT607" s="17" t="s">
        <v>173</v>
      </c>
      <c r="AU607" s="17" t="s">
        <v>171</v>
      </c>
    </row>
    <row r="608" spans="2:51" s="13" customFormat="1" ht="11.25">
      <c r="B608" s="157"/>
      <c r="D608" s="151" t="s">
        <v>217</v>
      </c>
      <c r="E608" s="158" t="s">
        <v>22</v>
      </c>
      <c r="F608" s="159" t="s">
        <v>1281</v>
      </c>
      <c r="H608" s="160">
        <v>1.534</v>
      </c>
      <c r="I608" s="161"/>
      <c r="J608" s="161"/>
      <c r="M608" s="157"/>
      <c r="N608" s="162"/>
      <c r="X608" s="163"/>
      <c r="AT608" s="158" t="s">
        <v>217</v>
      </c>
      <c r="AU608" s="158" t="s">
        <v>171</v>
      </c>
      <c r="AV608" s="13" t="s">
        <v>171</v>
      </c>
      <c r="AW608" s="13" t="s">
        <v>5</v>
      </c>
      <c r="AX608" s="13" t="s">
        <v>78</v>
      </c>
      <c r="AY608" s="158" t="s">
        <v>163</v>
      </c>
    </row>
    <row r="609" spans="2:51" s="14" customFormat="1" ht="11.25">
      <c r="B609" s="164"/>
      <c r="D609" s="151" t="s">
        <v>217</v>
      </c>
      <c r="E609" s="165" t="s">
        <v>22</v>
      </c>
      <c r="F609" s="166" t="s">
        <v>220</v>
      </c>
      <c r="H609" s="167">
        <v>1.534</v>
      </c>
      <c r="I609" s="168"/>
      <c r="J609" s="168"/>
      <c r="M609" s="164"/>
      <c r="N609" s="169"/>
      <c r="X609" s="170"/>
      <c r="AT609" s="165" t="s">
        <v>217</v>
      </c>
      <c r="AU609" s="165" t="s">
        <v>171</v>
      </c>
      <c r="AV609" s="14" t="s">
        <v>189</v>
      </c>
      <c r="AW609" s="14" t="s">
        <v>5</v>
      </c>
      <c r="AX609" s="14" t="s">
        <v>85</v>
      </c>
      <c r="AY609" s="165" t="s">
        <v>163</v>
      </c>
    </row>
    <row r="610" spans="2:65" s="1" customFormat="1" ht="37.9" customHeight="1">
      <c r="B610" s="32"/>
      <c r="C610" s="129" t="s">
        <v>1282</v>
      </c>
      <c r="D610" s="129" t="s">
        <v>166</v>
      </c>
      <c r="E610" s="130" t="s">
        <v>1283</v>
      </c>
      <c r="F610" s="131" t="s">
        <v>1284</v>
      </c>
      <c r="G610" s="132" t="s">
        <v>252</v>
      </c>
      <c r="H610" s="133">
        <v>0.325</v>
      </c>
      <c r="I610" s="134"/>
      <c r="J610" s="134"/>
      <c r="K610" s="135">
        <f>ROUND(P610*H610,2)</f>
        <v>0</v>
      </c>
      <c r="L610" s="131" t="s">
        <v>169</v>
      </c>
      <c r="M610" s="32"/>
      <c r="N610" s="136" t="s">
        <v>22</v>
      </c>
      <c r="O610" s="137" t="s">
        <v>48</v>
      </c>
      <c r="P610" s="138">
        <f>I610+J610</f>
        <v>0</v>
      </c>
      <c r="Q610" s="138">
        <f>ROUND(I610*H610,2)</f>
        <v>0</v>
      </c>
      <c r="R610" s="138">
        <f>ROUND(J610*H610,2)</f>
        <v>0</v>
      </c>
      <c r="T610" s="139">
        <f>S610*H610</f>
        <v>0</v>
      </c>
      <c r="U610" s="139">
        <v>0.515</v>
      </c>
      <c r="V610" s="139">
        <f>U610*H610</f>
        <v>0.16737500000000002</v>
      </c>
      <c r="W610" s="139">
        <v>0</v>
      </c>
      <c r="X610" s="140">
        <f>W610*H610</f>
        <v>0</v>
      </c>
      <c r="AR610" s="141" t="s">
        <v>189</v>
      </c>
      <c r="AT610" s="141" t="s">
        <v>166</v>
      </c>
      <c r="AU610" s="141" t="s">
        <v>171</v>
      </c>
      <c r="AY610" s="17" t="s">
        <v>163</v>
      </c>
      <c r="BE610" s="142">
        <f>IF(O610="základní",K610,0)</f>
        <v>0</v>
      </c>
      <c r="BF610" s="142">
        <f>IF(O610="snížená",K610,0)</f>
        <v>0</v>
      </c>
      <c r="BG610" s="142">
        <f>IF(O610="zákl. přenesená",K610,0)</f>
        <v>0</v>
      </c>
      <c r="BH610" s="142">
        <f>IF(O610="sníž. přenesená",K610,0)</f>
        <v>0</v>
      </c>
      <c r="BI610" s="142">
        <f>IF(O610="nulová",K610,0)</f>
        <v>0</v>
      </c>
      <c r="BJ610" s="17" t="s">
        <v>171</v>
      </c>
      <c r="BK610" s="142">
        <f>ROUND(P610*H610,2)</f>
        <v>0</v>
      </c>
      <c r="BL610" s="17" t="s">
        <v>189</v>
      </c>
      <c r="BM610" s="141" t="s">
        <v>1285</v>
      </c>
    </row>
    <row r="611" spans="2:47" s="1" customFormat="1" ht="11.25">
      <c r="B611" s="32"/>
      <c r="D611" s="143" t="s">
        <v>173</v>
      </c>
      <c r="F611" s="144" t="s">
        <v>1286</v>
      </c>
      <c r="I611" s="145"/>
      <c r="J611" s="145"/>
      <c r="M611" s="32"/>
      <c r="N611" s="146"/>
      <c r="X611" s="53"/>
      <c r="AT611" s="17" t="s">
        <v>173</v>
      </c>
      <c r="AU611" s="17" t="s">
        <v>171</v>
      </c>
    </row>
    <row r="612" spans="2:51" s="12" customFormat="1" ht="11.25">
      <c r="B612" s="150"/>
      <c r="D612" s="151" t="s">
        <v>217</v>
      </c>
      <c r="E612" s="152" t="s">
        <v>22</v>
      </c>
      <c r="F612" s="153" t="s">
        <v>1287</v>
      </c>
      <c r="H612" s="152" t="s">
        <v>22</v>
      </c>
      <c r="I612" s="154"/>
      <c r="J612" s="154"/>
      <c r="M612" s="150"/>
      <c r="N612" s="155"/>
      <c r="X612" s="156"/>
      <c r="AT612" s="152" t="s">
        <v>217</v>
      </c>
      <c r="AU612" s="152" t="s">
        <v>171</v>
      </c>
      <c r="AV612" s="12" t="s">
        <v>85</v>
      </c>
      <c r="AW612" s="12" t="s">
        <v>5</v>
      </c>
      <c r="AX612" s="12" t="s">
        <v>78</v>
      </c>
      <c r="AY612" s="152" t="s">
        <v>163</v>
      </c>
    </row>
    <row r="613" spans="2:51" s="13" customFormat="1" ht="11.25">
      <c r="B613" s="157"/>
      <c r="D613" s="151" t="s">
        <v>217</v>
      </c>
      <c r="E613" s="158" t="s">
        <v>22</v>
      </c>
      <c r="F613" s="159" t="s">
        <v>1288</v>
      </c>
      <c r="H613" s="160">
        <v>0.325</v>
      </c>
      <c r="I613" s="161"/>
      <c r="J613" s="161"/>
      <c r="M613" s="157"/>
      <c r="N613" s="162"/>
      <c r="X613" s="163"/>
      <c r="AT613" s="158" t="s">
        <v>217</v>
      </c>
      <c r="AU613" s="158" t="s">
        <v>171</v>
      </c>
      <c r="AV613" s="13" t="s">
        <v>171</v>
      </c>
      <c r="AW613" s="13" t="s">
        <v>5</v>
      </c>
      <c r="AX613" s="13" t="s">
        <v>78</v>
      </c>
      <c r="AY613" s="158" t="s">
        <v>163</v>
      </c>
    </row>
    <row r="614" spans="2:51" s="14" customFormat="1" ht="11.25">
      <c r="B614" s="164"/>
      <c r="D614" s="151" t="s">
        <v>217</v>
      </c>
      <c r="E614" s="165" t="s">
        <v>22</v>
      </c>
      <c r="F614" s="166" t="s">
        <v>220</v>
      </c>
      <c r="H614" s="167">
        <v>0.325</v>
      </c>
      <c r="I614" s="168"/>
      <c r="J614" s="168"/>
      <c r="M614" s="164"/>
      <c r="N614" s="169"/>
      <c r="X614" s="170"/>
      <c r="AT614" s="165" t="s">
        <v>217</v>
      </c>
      <c r="AU614" s="165" t="s">
        <v>171</v>
      </c>
      <c r="AV614" s="14" t="s">
        <v>189</v>
      </c>
      <c r="AW614" s="14" t="s">
        <v>5</v>
      </c>
      <c r="AX614" s="14" t="s">
        <v>85</v>
      </c>
      <c r="AY614" s="165" t="s">
        <v>163</v>
      </c>
    </row>
    <row r="615" spans="2:65" s="1" customFormat="1" ht="24">
      <c r="B615" s="32"/>
      <c r="C615" s="129" t="s">
        <v>1289</v>
      </c>
      <c r="D615" s="129" t="s">
        <v>166</v>
      </c>
      <c r="E615" s="130" t="s">
        <v>1290</v>
      </c>
      <c r="F615" s="131" t="s">
        <v>1291</v>
      </c>
      <c r="G615" s="132" t="s">
        <v>403</v>
      </c>
      <c r="H615" s="133">
        <v>0.111</v>
      </c>
      <c r="I615" s="134"/>
      <c r="J615" s="134"/>
      <c r="K615" s="135">
        <f>ROUND(P615*H615,2)</f>
        <v>0</v>
      </c>
      <c r="L615" s="131" t="s">
        <v>169</v>
      </c>
      <c r="M615" s="32"/>
      <c r="N615" s="136" t="s">
        <v>22</v>
      </c>
      <c r="O615" s="137" t="s">
        <v>48</v>
      </c>
      <c r="P615" s="138">
        <f>I615+J615</f>
        <v>0</v>
      </c>
      <c r="Q615" s="138">
        <f>ROUND(I615*H615,2)</f>
        <v>0</v>
      </c>
      <c r="R615" s="138">
        <f>ROUND(J615*H615,2)</f>
        <v>0</v>
      </c>
      <c r="T615" s="139">
        <f>S615*H615</f>
        <v>0</v>
      </c>
      <c r="U615" s="139">
        <v>1.0627727797</v>
      </c>
      <c r="V615" s="139">
        <f>U615*H615</f>
        <v>0.1179677785467</v>
      </c>
      <c r="W615" s="139">
        <v>0</v>
      </c>
      <c r="X615" s="140">
        <f>W615*H615</f>
        <v>0</v>
      </c>
      <c r="AR615" s="141" t="s">
        <v>189</v>
      </c>
      <c r="AT615" s="141" t="s">
        <v>166</v>
      </c>
      <c r="AU615" s="141" t="s">
        <v>171</v>
      </c>
      <c r="AY615" s="17" t="s">
        <v>163</v>
      </c>
      <c r="BE615" s="142">
        <f>IF(O615="základní",K615,0)</f>
        <v>0</v>
      </c>
      <c r="BF615" s="142">
        <f>IF(O615="snížená",K615,0)</f>
        <v>0</v>
      </c>
      <c r="BG615" s="142">
        <f>IF(O615="zákl. přenesená",K615,0)</f>
        <v>0</v>
      </c>
      <c r="BH615" s="142">
        <f>IF(O615="sníž. přenesená",K615,0)</f>
        <v>0</v>
      </c>
      <c r="BI615" s="142">
        <f>IF(O615="nulová",K615,0)</f>
        <v>0</v>
      </c>
      <c r="BJ615" s="17" t="s">
        <v>171</v>
      </c>
      <c r="BK615" s="142">
        <f>ROUND(P615*H615,2)</f>
        <v>0</v>
      </c>
      <c r="BL615" s="17" t="s">
        <v>189</v>
      </c>
      <c r="BM615" s="141" t="s">
        <v>1292</v>
      </c>
    </row>
    <row r="616" spans="2:47" s="1" customFormat="1" ht="11.25">
      <c r="B616" s="32"/>
      <c r="D616" s="143" t="s">
        <v>173</v>
      </c>
      <c r="F616" s="144" t="s">
        <v>1293</v>
      </c>
      <c r="I616" s="145"/>
      <c r="J616" s="145"/>
      <c r="M616" s="32"/>
      <c r="N616" s="146"/>
      <c r="X616" s="53"/>
      <c r="AT616" s="17" t="s">
        <v>173</v>
      </c>
      <c r="AU616" s="17" t="s">
        <v>171</v>
      </c>
    </row>
    <row r="617" spans="2:51" s="13" customFormat="1" ht="11.25">
      <c r="B617" s="157"/>
      <c r="D617" s="151" t="s">
        <v>217</v>
      </c>
      <c r="E617" s="158" t="s">
        <v>22</v>
      </c>
      <c r="F617" s="159" t="s">
        <v>1294</v>
      </c>
      <c r="H617" s="160">
        <v>0</v>
      </c>
      <c r="I617" s="161"/>
      <c r="J617" s="161"/>
      <c r="M617" s="157"/>
      <c r="N617" s="162"/>
      <c r="X617" s="163"/>
      <c r="AT617" s="158" t="s">
        <v>217</v>
      </c>
      <c r="AU617" s="158" t="s">
        <v>171</v>
      </c>
      <c r="AV617" s="13" t="s">
        <v>171</v>
      </c>
      <c r="AW617" s="13" t="s">
        <v>5</v>
      </c>
      <c r="AX617" s="13" t="s">
        <v>78</v>
      </c>
      <c r="AY617" s="158" t="s">
        <v>163</v>
      </c>
    </row>
    <row r="618" spans="2:51" s="13" customFormat="1" ht="11.25">
      <c r="B618" s="157"/>
      <c r="D618" s="151" t="s">
        <v>217</v>
      </c>
      <c r="E618" s="158" t="s">
        <v>22</v>
      </c>
      <c r="F618" s="159" t="s">
        <v>1295</v>
      </c>
      <c r="H618" s="160">
        <v>0.075</v>
      </c>
      <c r="I618" s="161"/>
      <c r="J618" s="161"/>
      <c r="M618" s="157"/>
      <c r="N618" s="162"/>
      <c r="X618" s="163"/>
      <c r="AT618" s="158" t="s">
        <v>217</v>
      </c>
      <c r="AU618" s="158" t="s">
        <v>171</v>
      </c>
      <c r="AV618" s="13" t="s">
        <v>171</v>
      </c>
      <c r="AW618" s="13" t="s">
        <v>5</v>
      </c>
      <c r="AX618" s="13" t="s">
        <v>78</v>
      </c>
      <c r="AY618" s="158" t="s">
        <v>163</v>
      </c>
    </row>
    <row r="619" spans="2:51" s="13" customFormat="1" ht="11.25">
      <c r="B619" s="157"/>
      <c r="D619" s="151" t="s">
        <v>217</v>
      </c>
      <c r="E619" s="158" t="s">
        <v>22</v>
      </c>
      <c r="F619" s="159" t="s">
        <v>1296</v>
      </c>
      <c r="H619" s="160">
        <v>0</v>
      </c>
      <c r="I619" s="161"/>
      <c r="J619" s="161"/>
      <c r="M619" s="157"/>
      <c r="N619" s="162"/>
      <c r="X619" s="163"/>
      <c r="AT619" s="158" t="s">
        <v>217</v>
      </c>
      <c r="AU619" s="158" t="s">
        <v>171</v>
      </c>
      <c r="AV619" s="13" t="s">
        <v>171</v>
      </c>
      <c r="AW619" s="13" t="s">
        <v>5</v>
      </c>
      <c r="AX619" s="13" t="s">
        <v>78</v>
      </c>
      <c r="AY619" s="158" t="s">
        <v>163</v>
      </c>
    </row>
    <row r="620" spans="2:51" s="13" customFormat="1" ht="11.25">
      <c r="B620" s="157"/>
      <c r="D620" s="151" t="s">
        <v>217</v>
      </c>
      <c r="E620" s="158" t="s">
        <v>22</v>
      </c>
      <c r="F620" s="159" t="s">
        <v>1297</v>
      </c>
      <c r="H620" s="160">
        <v>0.036</v>
      </c>
      <c r="I620" s="161"/>
      <c r="J620" s="161"/>
      <c r="M620" s="157"/>
      <c r="N620" s="162"/>
      <c r="X620" s="163"/>
      <c r="AT620" s="158" t="s">
        <v>217</v>
      </c>
      <c r="AU620" s="158" t="s">
        <v>171</v>
      </c>
      <c r="AV620" s="13" t="s">
        <v>171</v>
      </c>
      <c r="AW620" s="13" t="s">
        <v>5</v>
      </c>
      <c r="AX620" s="13" t="s">
        <v>78</v>
      </c>
      <c r="AY620" s="158" t="s">
        <v>163</v>
      </c>
    </row>
    <row r="621" spans="2:51" s="14" customFormat="1" ht="11.25">
      <c r="B621" s="164"/>
      <c r="D621" s="151" t="s">
        <v>217</v>
      </c>
      <c r="E621" s="165" t="s">
        <v>22</v>
      </c>
      <c r="F621" s="166" t="s">
        <v>220</v>
      </c>
      <c r="H621" s="167">
        <v>0.111</v>
      </c>
      <c r="I621" s="168"/>
      <c r="J621" s="168"/>
      <c r="M621" s="164"/>
      <c r="N621" s="169"/>
      <c r="X621" s="170"/>
      <c r="AT621" s="165" t="s">
        <v>217</v>
      </c>
      <c r="AU621" s="165" t="s">
        <v>171</v>
      </c>
      <c r="AV621" s="14" t="s">
        <v>189</v>
      </c>
      <c r="AW621" s="14" t="s">
        <v>5</v>
      </c>
      <c r="AX621" s="14" t="s">
        <v>85</v>
      </c>
      <c r="AY621" s="165" t="s">
        <v>163</v>
      </c>
    </row>
    <row r="622" spans="2:65" s="1" customFormat="1" ht="33" customHeight="1">
      <c r="B622" s="32"/>
      <c r="C622" s="129" t="s">
        <v>1298</v>
      </c>
      <c r="D622" s="129" t="s">
        <v>166</v>
      </c>
      <c r="E622" s="130" t="s">
        <v>1299</v>
      </c>
      <c r="F622" s="131" t="s">
        <v>1300</v>
      </c>
      <c r="G622" s="132" t="s">
        <v>214</v>
      </c>
      <c r="H622" s="133">
        <v>17.94</v>
      </c>
      <c r="I622" s="134"/>
      <c r="J622" s="134"/>
      <c r="K622" s="135">
        <f>ROUND(P622*H622,2)</f>
        <v>0</v>
      </c>
      <c r="L622" s="131" t="s">
        <v>169</v>
      </c>
      <c r="M622" s="32"/>
      <c r="N622" s="136" t="s">
        <v>22</v>
      </c>
      <c r="O622" s="137" t="s">
        <v>48</v>
      </c>
      <c r="P622" s="138">
        <f>I622+J622</f>
        <v>0</v>
      </c>
      <c r="Q622" s="138">
        <f>ROUND(I622*H622,2)</f>
        <v>0</v>
      </c>
      <c r="R622" s="138">
        <f>ROUND(J622*H622,2)</f>
        <v>0</v>
      </c>
      <c r="T622" s="139">
        <f>S622*H622</f>
        <v>0</v>
      </c>
      <c r="U622" s="139">
        <v>0.042</v>
      </c>
      <c r="V622" s="139">
        <f>U622*H622</f>
        <v>0.7534800000000001</v>
      </c>
      <c r="W622" s="139">
        <v>0</v>
      </c>
      <c r="X622" s="140">
        <f>W622*H622</f>
        <v>0</v>
      </c>
      <c r="AR622" s="141" t="s">
        <v>189</v>
      </c>
      <c r="AT622" s="141" t="s">
        <v>166</v>
      </c>
      <c r="AU622" s="141" t="s">
        <v>171</v>
      </c>
      <c r="AY622" s="17" t="s">
        <v>163</v>
      </c>
      <c r="BE622" s="142">
        <f>IF(O622="základní",K622,0)</f>
        <v>0</v>
      </c>
      <c r="BF622" s="142">
        <f>IF(O622="snížená",K622,0)</f>
        <v>0</v>
      </c>
      <c r="BG622" s="142">
        <f>IF(O622="zákl. přenesená",K622,0)</f>
        <v>0</v>
      </c>
      <c r="BH622" s="142">
        <f>IF(O622="sníž. přenesená",K622,0)</f>
        <v>0</v>
      </c>
      <c r="BI622" s="142">
        <f>IF(O622="nulová",K622,0)</f>
        <v>0</v>
      </c>
      <c r="BJ622" s="17" t="s">
        <v>171</v>
      </c>
      <c r="BK622" s="142">
        <f>ROUND(P622*H622,2)</f>
        <v>0</v>
      </c>
      <c r="BL622" s="17" t="s">
        <v>189</v>
      </c>
      <c r="BM622" s="141" t="s">
        <v>1301</v>
      </c>
    </row>
    <row r="623" spans="2:47" s="1" customFormat="1" ht="11.25">
      <c r="B623" s="32"/>
      <c r="D623" s="143" t="s">
        <v>173</v>
      </c>
      <c r="F623" s="144" t="s">
        <v>1302</v>
      </c>
      <c r="I623" s="145"/>
      <c r="J623" s="145"/>
      <c r="M623" s="32"/>
      <c r="N623" s="146"/>
      <c r="X623" s="53"/>
      <c r="AT623" s="17" t="s">
        <v>173</v>
      </c>
      <c r="AU623" s="17" t="s">
        <v>171</v>
      </c>
    </row>
    <row r="624" spans="2:51" s="12" customFormat="1" ht="11.25">
      <c r="B624" s="150"/>
      <c r="D624" s="151" t="s">
        <v>217</v>
      </c>
      <c r="E624" s="152" t="s">
        <v>22</v>
      </c>
      <c r="F624" s="153" t="s">
        <v>1303</v>
      </c>
      <c r="H624" s="152" t="s">
        <v>22</v>
      </c>
      <c r="I624" s="154"/>
      <c r="J624" s="154"/>
      <c r="M624" s="150"/>
      <c r="N624" s="155"/>
      <c r="X624" s="156"/>
      <c r="AT624" s="152" t="s">
        <v>217</v>
      </c>
      <c r="AU624" s="152" t="s">
        <v>171</v>
      </c>
      <c r="AV624" s="12" t="s">
        <v>85</v>
      </c>
      <c r="AW624" s="12" t="s">
        <v>5</v>
      </c>
      <c r="AX624" s="12" t="s">
        <v>78</v>
      </c>
      <c r="AY624" s="152" t="s">
        <v>163</v>
      </c>
    </row>
    <row r="625" spans="2:51" s="13" customFormat="1" ht="11.25">
      <c r="B625" s="157"/>
      <c r="D625" s="151" t="s">
        <v>217</v>
      </c>
      <c r="E625" s="158" t="s">
        <v>22</v>
      </c>
      <c r="F625" s="159" t="s">
        <v>1304</v>
      </c>
      <c r="H625" s="160">
        <v>17.94</v>
      </c>
      <c r="I625" s="161"/>
      <c r="J625" s="161"/>
      <c r="M625" s="157"/>
      <c r="N625" s="162"/>
      <c r="X625" s="163"/>
      <c r="AT625" s="158" t="s">
        <v>217</v>
      </c>
      <c r="AU625" s="158" t="s">
        <v>171</v>
      </c>
      <c r="AV625" s="13" t="s">
        <v>171</v>
      </c>
      <c r="AW625" s="13" t="s">
        <v>5</v>
      </c>
      <c r="AX625" s="13" t="s">
        <v>78</v>
      </c>
      <c r="AY625" s="158" t="s">
        <v>163</v>
      </c>
    </row>
    <row r="626" spans="2:51" s="14" customFormat="1" ht="11.25">
      <c r="B626" s="164"/>
      <c r="D626" s="151" t="s">
        <v>217</v>
      </c>
      <c r="E626" s="165" t="s">
        <v>22</v>
      </c>
      <c r="F626" s="166" t="s">
        <v>220</v>
      </c>
      <c r="H626" s="167">
        <v>17.94</v>
      </c>
      <c r="I626" s="168"/>
      <c r="J626" s="168"/>
      <c r="M626" s="164"/>
      <c r="N626" s="169"/>
      <c r="X626" s="170"/>
      <c r="AT626" s="165" t="s">
        <v>217</v>
      </c>
      <c r="AU626" s="165" t="s">
        <v>171</v>
      </c>
      <c r="AV626" s="14" t="s">
        <v>189</v>
      </c>
      <c r="AW626" s="14" t="s">
        <v>5</v>
      </c>
      <c r="AX626" s="14" t="s">
        <v>85</v>
      </c>
      <c r="AY626" s="165" t="s">
        <v>163</v>
      </c>
    </row>
    <row r="627" spans="2:65" s="1" customFormat="1" ht="24.2" customHeight="1">
      <c r="B627" s="32"/>
      <c r="C627" s="129" t="s">
        <v>1305</v>
      </c>
      <c r="D627" s="129" t="s">
        <v>166</v>
      </c>
      <c r="E627" s="130" t="s">
        <v>1306</v>
      </c>
      <c r="F627" s="131" t="s">
        <v>1307</v>
      </c>
      <c r="G627" s="132" t="s">
        <v>214</v>
      </c>
      <c r="H627" s="133">
        <v>25.57</v>
      </c>
      <c r="I627" s="134"/>
      <c r="J627" s="134"/>
      <c r="K627" s="135">
        <f>ROUND(P627*H627,2)</f>
        <v>0</v>
      </c>
      <c r="L627" s="131" t="s">
        <v>169</v>
      </c>
      <c r="M627" s="32"/>
      <c r="N627" s="136" t="s">
        <v>22</v>
      </c>
      <c r="O627" s="137" t="s">
        <v>48</v>
      </c>
      <c r="P627" s="138">
        <f>I627+J627</f>
        <v>0</v>
      </c>
      <c r="Q627" s="138">
        <f>ROUND(I627*H627,2)</f>
        <v>0</v>
      </c>
      <c r="R627" s="138">
        <f>ROUND(J627*H627,2)</f>
        <v>0</v>
      </c>
      <c r="T627" s="139">
        <f>S627*H627</f>
        <v>0</v>
      </c>
      <c r="U627" s="139">
        <v>0.11</v>
      </c>
      <c r="V627" s="139">
        <f>U627*H627</f>
        <v>2.8127</v>
      </c>
      <c r="W627" s="139">
        <v>0</v>
      </c>
      <c r="X627" s="140">
        <f>W627*H627</f>
        <v>0</v>
      </c>
      <c r="AR627" s="141" t="s">
        <v>189</v>
      </c>
      <c r="AT627" s="141" t="s">
        <v>166</v>
      </c>
      <c r="AU627" s="141" t="s">
        <v>171</v>
      </c>
      <c r="AY627" s="17" t="s">
        <v>163</v>
      </c>
      <c r="BE627" s="142">
        <f>IF(O627="základní",K627,0)</f>
        <v>0</v>
      </c>
      <c r="BF627" s="142">
        <f>IF(O627="snížená",K627,0)</f>
        <v>0</v>
      </c>
      <c r="BG627" s="142">
        <f>IF(O627="zákl. přenesená",K627,0)</f>
        <v>0</v>
      </c>
      <c r="BH627" s="142">
        <f>IF(O627="sníž. přenesená",K627,0)</f>
        <v>0</v>
      </c>
      <c r="BI627" s="142">
        <f>IF(O627="nulová",K627,0)</f>
        <v>0</v>
      </c>
      <c r="BJ627" s="17" t="s">
        <v>171</v>
      </c>
      <c r="BK627" s="142">
        <f>ROUND(P627*H627,2)</f>
        <v>0</v>
      </c>
      <c r="BL627" s="17" t="s">
        <v>189</v>
      </c>
      <c r="BM627" s="141" t="s">
        <v>1308</v>
      </c>
    </row>
    <row r="628" spans="2:47" s="1" customFormat="1" ht="11.25">
      <c r="B628" s="32"/>
      <c r="D628" s="143" t="s">
        <v>173</v>
      </c>
      <c r="F628" s="144" t="s">
        <v>1309</v>
      </c>
      <c r="I628" s="145"/>
      <c r="J628" s="145"/>
      <c r="M628" s="32"/>
      <c r="N628" s="146"/>
      <c r="X628" s="53"/>
      <c r="AT628" s="17" t="s">
        <v>173</v>
      </c>
      <c r="AU628" s="17" t="s">
        <v>171</v>
      </c>
    </row>
    <row r="629" spans="2:51" s="12" customFormat="1" ht="11.25">
      <c r="B629" s="150"/>
      <c r="D629" s="151" t="s">
        <v>217</v>
      </c>
      <c r="E629" s="152" t="s">
        <v>22</v>
      </c>
      <c r="F629" s="153" t="s">
        <v>1310</v>
      </c>
      <c r="H629" s="152" t="s">
        <v>22</v>
      </c>
      <c r="I629" s="154"/>
      <c r="J629" s="154"/>
      <c r="M629" s="150"/>
      <c r="N629" s="155"/>
      <c r="X629" s="156"/>
      <c r="AT629" s="152" t="s">
        <v>217</v>
      </c>
      <c r="AU629" s="152" t="s">
        <v>171</v>
      </c>
      <c r="AV629" s="12" t="s">
        <v>85</v>
      </c>
      <c r="AW629" s="12" t="s">
        <v>5</v>
      </c>
      <c r="AX629" s="12" t="s">
        <v>78</v>
      </c>
      <c r="AY629" s="152" t="s">
        <v>163</v>
      </c>
    </row>
    <row r="630" spans="2:51" s="13" customFormat="1" ht="11.25">
      <c r="B630" s="157"/>
      <c r="D630" s="151" t="s">
        <v>217</v>
      </c>
      <c r="E630" s="158" t="s">
        <v>22</v>
      </c>
      <c r="F630" s="159" t="s">
        <v>1311</v>
      </c>
      <c r="H630" s="160">
        <v>25.57</v>
      </c>
      <c r="I630" s="161"/>
      <c r="J630" s="161"/>
      <c r="M630" s="157"/>
      <c r="N630" s="162"/>
      <c r="X630" s="163"/>
      <c r="AT630" s="158" t="s">
        <v>217</v>
      </c>
      <c r="AU630" s="158" t="s">
        <v>171</v>
      </c>
      <c r="AV630" s="13" t="s">
        <v>171</v>
      </c>
      <c r="AW630" s="13" t="s">
        <v>5</v>
      </c>
      <c r="AX630" s="13" t="s">
        <v>78</v>
      </c>
      <c r="AY630" s="158" t="s">
        <v>163</v>
      </c>
    </row>
    <row r="631" spans="2:51" s="14" customFormat="1" ht="11.25">
      <c r="B631" s="164"/>
      <c r="D631" s="151" t="s">
        <v>217</v>
      </c>
      <c r="E631" s="165" t="s">
        <v>22</v>
      </c>
      <c r="F631" s="166" t="s">
        <v>220</v>
      </c>
      <c r="H631" s="167">
        <v>25.57</v>
      </c>
      <c r="I631" s="168"/>
      <c r="J631" s="168"/>
      <c r="M631" s="164"/>
      <c r="N631" s="169"/>
      <c r="X631" s="170"/>
      <c r="AT631" s="165" t="s">
        <v>217</v>
      </c>
      <c r="AU631" s="165" t="s">
        <v>171</v>
      </c>
      <c r="AV631" s="14" t="s">
        <v>189</v>
      </c>
      <c r="AW631" s="14" t="s">
        <v>5</v>
      </c>
      <c r="AX631" s="14" t="s">
        <v>85</v>
      </c>
      <c r="AY631" s="165" t="s">
        <v>163</v>
      </c>
    </row>
    <row r="632" spans="2:65" s="1" customFormat="1" ht="24.2" customHeight="1">
      <c r="B632" s="32"/>
      <c r="C632" s="129" t="s">
        <v>1312</v>
      </c>
      <c r="D632" s="129" t="s">
        <v>166</v>
      </c>
      <c r="E632" s="130" t="s">
        <v>1313</v>
      </c>
      <c r="F632" s="131" t="s">
        <v>1314</v>
      </c>
      <c r="G632" s="132" t="s">
        <v>214</v>
      </c>
      <c r="H632" s="133">
        <v>3.35</v>
      </c>
      <c r="I632" s="134"/>
      <c r="J632" s="134"/>
      <c r="K632" s="135">
        <f>ROUND(P632*H632,2)</f>
        <v>0</v>
      </c>
      <c r="L632" s="131" t="s">
        <v>169</v>
      </c>
      <c r="M632" s="32"/>
      <c r="N632" s="136" t="s">
        <v>22</v>
      </c>
      <c r="O632" s="137" t="s">
        <v>48</v>
      </c>
      <c r="P632" s="138">
        <f>I632+J632</f>
        <v>0</v>
      </c>
      <c r="Q632" s="138">
        <f>ROUND(I632*H632,2)</f>
        <v>0</v>
      </c>
      <c r="R632" s="138">
        <f>ROUND(J632*H632,2)</f>
        <v>0</v>
      </c>
      <c r="T632" s="139">
        <f>S632*H632</f>
        <v>0</v>
      </c>
      <c r="U632" s="139">
        <v>0.1837</v>
      </c>
      <c r="V632" s="139">
        <f>U632*H632</f>
        <v>0.615395</v>
      </c>
      <c r="W632" s="139">
        <v>0</v>
      </c>
      <c r="X632" s="140">
        <f>W632*H632</f>
        <v>0</v>
      </c>
      <c r="AR632" s="141" t="s">
        <v>189</v>
      </c>
      <c r="AT632" s="141" t="s">
        <v>166</v>
      </c>
      <c r="AU632" s="141" t="s">
        <v>171</v>
      </c>
      <c r="AY632" s="17" t="s">
        <v>163</v>
      </c>
      <c r="BE632" s="142">
        <f>IF(O632="základní",K632,0)</f>
        <v>0</v>
      </c>
      <c r="BF632" s="142">
        <f>IF(O632="snížená",K632,0)</f>
        <v>0</v>
      </c>
      <c r="BG632" s="142">
        <f>IF(O632="zákl. přenesená",K632,0)</f>
        <v>0</v>
      </c>
      <c r="BH632" s="142">
        <f>IF(O632="sníž. přenesená",K632,0)</f>
        <v>0</v>
      </c>
      <c r="BI632" s="142">
        <f>IF(O632="nulová",K632,0)</f>
        <v>0</v>
      </c>
      <c r="BJ632" s="17" t="s">
        <v>171</v>
      </c>
      <c r="BK632" s="142">
        <f>ROUND(P632*H632,2)</f>
        <v>0</v>
      </c>
      <c r="BL632" s="17" t="s">
        <v>189</v>
      </c>
      <c r="BM632" s="141" t="s">
        <v>1315</v>
      </c>
    </row>
    <row r="633" spans="2:47" s="1" customFormat="1" ht="11.25">
      <c r="B633" s="32"/>
      <c r="D633" s="143" t="s">
        <v>173</v>
      </c>
      <c r="F633" s="144" t="s">
        <v>1316</v>
      </c>
      <c r="I633" s="145"/>
      <c r="J633" s="145"/>
      <c r="M633" s="32"/>
      <c r="N633" s="146"/>
      <c r="X633" s="53"/>
      <c r="AT633" s="17" t="s">
        <v>173</v>
      </c>
      <c r="AU633" s="17" t="s">
        <v>171</v>
      </c>
    </row>
    <row r="634" spans="2:51" s="13" customFormat="1" ht="11.25">
      <c r="B634" s="157"/>
      <c r="D634" s="151" t="s">
        <v>217</v>
      </c>
      <c r="E634" s="158" t="s">
        <v>22</v>
      </c>
      <c r="F634" s="159" t="s">
        <v>1317</v>
      </c>
      <c r="H634" s="160">
        <v>3.35</v>
      </c>
      <c r="I634" s="161"/>
      <c r="J634" s="161"/>
      <c r="M634" s="157"/>
      <c r="N634" s="162"/>
      <c r="X634" s="163"/>
      <c r="AT634" s="158" t="s">
        <v>217</v>
      </c>
      <c r="AU634" s="158" t="s">
        <v>171</v>
      </c>
      <c r="AV634" s="13" t="s">
        <v>171</v>
      </c>
      <c r="AW634" s="13" t="s">
        <v>5</v>
      </c>
      <c r="AX634" s="13" t="s">
        <v>78</v>
      </c>
      <c r="AY634" s="158" t="s">
        <v>163</v>
      </c>
    </row>
    <row r="635" spans="2:51" s="14" customFormat="1" ht="11.25">
      <c r="B635" s="164"/>
      <c r="D635" s="151" t="s">
        <v>217</v>
      </c>
      <c r="E635" s="165" t="s">
        <v>22</v>
      </c>
      <c r="F635" s="166" t="s">
        <v>220</v>
      </c>
      <c r="H635" s="167">
        <v>3.35</v>
      </c>
      <c r="I635" s="168"/>
      <c r="J635" s="168"/>
      <c r="M635" s="164"/>
      <c r="N635" s="169"/>
      <c r="X635" s="170"/>
      <c r="AT635" s="165" t="s">
        <v>217</v>
      </c>
      <c r="AU635" s="165" t="s">
        <v>171</v>
      </c>
      <c r="AV635" s="14" t="s">
        <v>189</v>
      </c>
      <c r="AW635" s="14" t="s">
        <v>5</v>
      </c>
      <c r="AX635" s="14" t="s">
        <v>85</v>
      </c>
      <c r="AY635" s="165" t="s">
        <v>163</v>
      </c>
    </row>
    <row r="636" spans="2:65" s="1" customFormat="1" ht="37.9" customHeight="1">
      <c r="B636" s="32"/>
      <c r="C636" s="129" t="s">
        <v>1318</v>
      </c>
      <c r="D636" s="129" t="s">
        <v>166</v>
      </c>
      <c r="E636" s="130" t="s">
        <v>1319</v>
      </c>
      <c r="F636" s="131" t="s">
        <v>1320</v>
      </c>
      <c r="G636" s="132" t="s">
        <v>214</v>
      </c>
      <c r="H636" s="133">
        <v>3.35</v>
      </c>
      <c r="I636" s="134"/>
      <c r="J636" s="134"/>
      <c r="K636" s="135">
        <f>ROUND(P636*H636,2)</f>
        <v>0</v>
      </c>
      <c r="L636" s="131" t="s">
        <v>169</v>
      </c>
      <c r="M636" s="32"/>
      <c r="N636" s="136" t="s">
        <v>22</v>
      </c>
      <c r="O636" s="137" t="s">
        <v>48</v>
      </c>
      <c r="P636" s="138">
        <f>I636+J636</f>
        <v>0</v>
      </c>
      <c r="Q636" s="138">
        <f>ROUND(I636*H636,2)</f>
        <v>0</v>
      </c>
      <c r="R636" s="138">
        <f>ROUND(J636*H636,2)</f>
        <v>0</v>
      </c>
      <c r="T636" s="139">
        <f>S636*H636</f>
        <v>0</v>
      </c>
      <c r="U636" s="139">
        <v>0.3035664</v>
      </c>
      <c r="V636" s="139">
        <f>U636*H636</f>
        <v>1.01694744</v>
      </c>
      <c r="W636" s="139">
        <v>0</v>
      </c>
      <c r="X636" s="140">
        <f>W636*H636</f>
        <v>0</v>
      </c>
      <c r="AR636" s="141" t="s">
        <v>189</v>
      </c>
      <c r="AT636" s="141" t="s">
        <v>166</v>
      </c>
      <c r="AU636" s="141" t="s">
        <v>171</v>
      </c>
      <c r="AY636" s="17" t="s">
        <v>163</v>
      </c>
      <c r="BE636" s="142">
        <f>IF(O636="základní",K636,0)</f>
        <v>0</v>
      </c>
      <c r="BF636" s="142">
        <f>IF(O636="snížená",K636,0)</f>
        <v>0</v>
      </c>
      <c r="BG636" s="142">
        <f>IF(O636="zákl. přenesená",K636,0)</f>
        <v>0</v>
      </c>
      <c r="BH636" s="142">
        <f>IF(O636="sníž. přenesená",K636,0)</f>
        <v>0</v>
      </c>
      <c r="BI636" s="142">
        <f>IF(O636="nulová",K636,0)</f>
        <v>0</v>
      </c>
      <c r="BJ636" s="17" t="s">
        <v>171</v>
      </c>
      <c r="BK636" s="142">
        <f>ROUND(P636*H636,2)</f>
        <v>0</v>
      </c>
      <c r="BL636" s="17" t="s">
        <v>189</v>
      </c>
      <c r="BM636" s="141" t="s">
        <v>1321</v>
      </c>
    </row>
    <row r="637" spans="2:47" s="1" customFormat="1" ht="11.25">
      <c r="B637" s="32"/>
      <c r="D637" s="143" t="s">
        <v>173</v>
      </c>
      <c r="F637" s="144" t="s">
        <v>1322</v>
      </c>
      <c r="I637" s="145"/>
      <c r="J637" s="145"/>
      <c r="M637" s="32"/>
      <c r="N637" s="146"/>
      <c r="X637" s="53"/>
      <c r="AT637" s="17" t="s">
        <v>173</v>
      </c>
      <c r="AU637" s="17" t="s">
        <v>171</v>
      </c>
    </row>
    <row r="638" spans="2:51" s="13" customFormat="1" ht="11.25">
      <c r="B638" s="157"/>
      <c r="D638" s="151" t="s">
        <v>217</v>
      </c>
      <c r="E638" s="158" t="s">
        <v>22</v>
      </c>
      <c r="F638" s="159" t="s">
        <v>1317</v>
      </c>
      <c r="H638" s="160">
        <v>3.35</v>
      </c>
      <c r="I638" s="161"/>
      <c r="J638" s="161"/>
      <c r="M638" s="157"/>
      <c r="N638" s="162"/>
      <c r="X638" s="163"/>
      <c r="AT638" s="158" t="s">
        <v>217</v>
      </c>
      <c r="AU638" s="158" t="s">
        <v>171</v>
      </c>
      <c r="AV638" s="13" t="s">
        <v>171</v>
      </c>
      <c r="AW638" s="13" t="s">
        <v>5</v>
      </c>
      <c r="AX638" s="13" t="s">
        <v>78</v>
      </c>
      <c r="AY638" s="158" t="s">
        <v>163</v>
      </c>
    </row>
    <row r="639" spans="2:51" s="14" customFormat="1" ht="11.25">
      <c r="B639" s="164"/>
      <c r="D639" s="151" t="s">
        <v>217</v>
      </c>
      <c r="E639" s="165" t="s">
        <v>22</v>
      </c>
      <c r="F639" s="166" t="s">
        <v>220</v>
      </c>
      <c r="H639" s="167">
        <v>3.35</v>
      </c>
      <c r="I639" s="168"/>
      <c r="J639" s="168"/>
      <c r="M639" s="164"/>
      <c r="N639" s="169"/>
      <c r="X639" s="170"/>
      <c r="AT639" s="165" t="s">
        <v>217</v>
      </c>
      <c r="AU639" s="165" t="s">
        <v>171</v>
      </c>
      <c r="AV639" s="14" t="s">
        <v>189</v>
      </c>
      <c r="AW639" s="14" t="s">
        <v>5</v>
      </c>
      <c r="AX639" s="14" t="s">
        <v>85</v>
      </c>
      <c r="AY639" s="165" t="s">
        <v>163</v>
      </c>
    </row>
    <row r="640" spans="2:65" s="1" customFormat="1" ht="44.25" customHeight="1">
      <c r="B640" s="32"/>
      <c r="C640" s="129" t="s">
        <v>1323</v>
      </c>
      <c r="D640" s="129" t="s">
        <v>166</v>
      </c>
      <c r="E640" s="130" t="s">
        <v>1324</v>
      </c>
      <c r="F640" s="131" t="s">
        <v>1325</v>
      </c>
      <c r="G640" s="132" t="s">
        <v>229</v>
      </c>
      <c r="H640" s="133">
        <v>8.145</v>
      </c>
      <c r="I640" s="134"/>
      <c r="J640" s="134"/>
      <c r="K640" s="135">
        <f>ROUND(P640*H640,2)</f>
        <v>0</v>
      </c>
      <c r="L640" s="131" t="s">
        <v>169</v>
      </c>
      <c r="M640" s="32"/>
      <c r="N640" s="136" t="s">
        <v>22</v>
      </c>
      <c r="O640" s="137" t="s">
        <v>48</v>
      </c>
      <c r="P640" s="138">
        <f>I640+J640</f>
        <v>0</v>
      </c>
      <c r="Q640" s="138">
        <f>ROUND(I640*H640,2)</f>
        <v>0</v>
      </c>
      <c r="R640" s="138">
        <f>ROUND(J640*H640,2)</f>
        <v>0</v>
      </c>
      <c r="T640" s="139">
        <f>S640*H640</f>
        <v>0</v>
      </c>
      <c r="U640" s="139">
        <v>0.0018</v>
      </c>
      <c r="V640" s="139">
        <f>U640*H640</f>
        <v>0.014660999999999999</v>
      </c>
      <c r="W640" s="139">
        <v>0</v>
      </c>
      <c r="X640" s="140">
        <f>W640*H640</f>
        <v>0</v>
      </c>
      <c r="AR640" s="141" t="s">
        <v>189</v>
      </c>
      <c r="AT640" s="141" t="s">
        <v>166</v>
      </c>
      <c r="AU640" s="141" t="s">
        <v>171</v>
      </c>
      <c r="AY640" s="17" t="s">
        <v>163</v>
      </c>
      <c r="BE640" s="142">
        <f>IF(O640="základní",K640,0)</f>
        <v>0</v>
      </c>
      <c r="BF640" s="142">
        <f>IF(O640="snížená",K640,0)</f>
        <v>0</v>
      </c>
      <c r="BG640" s="142">
        <f>IF(O640="zákl. přenesená",K640,0)</f>
        <v>0</v>
      </c>
      <c r="BH640" s="142">
        <f>IF(O640="sníž. přenesená",K640,0)</f>
        <v>0</v>
      </c>
      <c r="BI640" s="142">
        <f>IF(O640="nulová",K640,0)</f>
        <v>0</v>
      </c>
      <c r="BJ640" s="17" t="s">
        <v>171</v>
      </c>
      <c r="BK640" s="142">
        <f>ROUND(P640*H640,2)</f>
        <v>0</v>
      </c>
      <c r="BL640" s="17" t="s">
        <v>189</v>
      </c>
      <c r="BM640" s="141" t="s">
        <v>1326</v>
      </c>
    </row>
    <row r="641" spans="2:47" s="1" customFormat="1" ht="11.25">
      <c r="B641" s="32"/>
      <c r="D641" s="143" t="s">
        <v>173</v>
      </c>
      <c r="F641" s="144" t="s">
        <v>1327</v>
      </c>
      <c r="I641" s="145"/>
      <c r="J641" s="145"/>
      <c r="M641" s="32"/>
      <c r="N641" s="146"/>
      <c r="X641" s="53"/>
      <c r="AT641" s="17" t="s">
        <v>173</v>
      </c>
      <c r="AU641" s="17" t="s">
        <v>171</v>
      </c>
    </row>
    <row r="642" spans="2:51" s="13" customFormat="1" ht="11.25">
      <c r="B642" s="157"/>
      <c r="D642" s="151" t="s">
        <v>217</v>
      </c>
      <c r="E642" s="158" t="s">
        <v>22</v>
      </c>
      <c r="F642" s="159" t="s">
        <v>1328</v>
      </c>
      <c r="H642" s="160">
        <v>8.145</v>
      </c>
      <c r="I642" s="161"/>
      <c r="J642" s="161"/>
      <c r="M642" s="157"/>
      <c r="N642" s="162"/>
      <c r="X642" s="163"/>
      <c r="AT642" s="158" t="s">
        <v>217</v>
      </c>
      <c r="AU642" s="158" t="s">
        <v>171</v>
      </c>
      <c r="AV642" s="13" t="s">
        <v>171</v>
      </c>
      <c r="AW642" s="13" t="s">
        <v>5</v>
      </c>
      <c r="AX642" s="13" t="s">
        <v>78</v>
      </c>
      <c r="AY642" s="158" t="s">
        <v>163</v>
      </c>
    </row>
    <row r="643" spans="2:51" s="14" customFormat="1" ht="11.25">
      <c r="B643" s="164"/>
      <c r="D643" s="151" t="s">
        <v>217</v>
      </c>
      <c r="E643" s="165" t="s">
        <v>22</v>
      </c>
      <c r="F643" s="166" t="s">
        <v>220</v>
      </c>
      <c r="H643" s="167">
        <v>8.145</v>
      </c>
      <c r="I643" s="168"/>
      <c r="J643" s="168"/>
      <c r="M643" s="164"/>
      <c r="N643" s="169"/>
      <c r="X643" s="170"/>
      <c r="AT643" s="165" t="s">
        <v>217</v>
      </c>
      <c r="AU643" s="165" t="s">
        <v>171</v>
      </c>
      <c r="AV643" s="14" t="s">
        <v>189</v>
      </c>
      <c r="AW643" s="14" t="s">
        <v>5</v>
      </c>
      <c r="AX643" s="14" t="s">
        <v>85</v>
      </c>
      <c r="AY643" s="165" t="s">
        <v>163</v>
      </c>
    </row>
    <row r="644" spans="2:65" s="1" customFormat="1" ht="44.25" customHeight="1">
      <c r="B644" s="32"/>
      <c r="C644" s="129" t="s">
        <v>1329</v>
      </c>
      <c r="D644" s="129" t="s">
        <v>166</v>
      </c>
      <c r="E644" s="130" t="s">
        <v>1330</v>
      </c>
      <c r="F644" s="131" t="s">
        <v>1331</v>
      </c>
      <c r="G644" s="132" t="s">
        <v>229</v>
      </c>
      <c r="H644" s="133">
        <v>9.425</v>
      </c>
      <c r="I644" s="134"/>
      <c r="J644" s="134"/>
      <c r="K644" s="135">
        <f>ROUND(P644*H644,2)</f>
        <v>0</v>
      </c>
      <c r="L644" s="131" t="s">
        <v>169</v>
      </c>
      <c r="M644" s="32"/>
      <c r="N644" s="136" t="s">
        <v>22</v>
      </c>
      <c r="O644" s="137" t="s">
        <v>48</v>
      </c>
      <c r="P644" s="138">
        <f>I644+J644</f>
        <v>0</v>
      </c>
      <c r="Q644" s="138">
        <f>ROUND(I644*H644,2)</f>
        <v>0</v>
      </c>
      <c r="R644" s="138">
        <f>ROUND(J644*H644,2)</f>
        <v>0</v>
      </c>
      <c r="T644" s="139">
        <f>S644*H644</f>
        <v>0</v>
      </c>
      <c r="U644" s="139">
        <v>0.1966276</v>
      </c>
      <c r="V644" s="139">
        <f>U644*H644</f>
        <v>1.8532151300000004</v>
      </c>
      <c r="W644" s="139">
        <v>0</v>
      </c>
      <c r="X644" s="140">
        <f>W644*H644</f>
        <v>0</v>
      </c>
      <c r="AR644" s="141" t="s">
        <v>189</v>
      </c>
      <c r="AT644" s="141" t="s">
        <v>166</v>
      </c>
      <c r="AU644" s="141" t="s">
        <v>171</v>
      </c>
      <c r="AY644" s="17" t="s">
        <v>163</v>
      </c>
      <c r="BE644" s="142">
        <f>IF(O644="základní",K644,0)</f>
        <v>0</v>
      </c>
      <c r="BF644" s="142">
        <f>IF(O644="snížená",K644,0)</f>
        <v>0</v>
      </c>
      <c r="BG644" s="142">
        <f>IF(O644="zákl. přenesená",K644,0)</f>
        <v>0</v>
      </c>
      <c r="BH644" s="142">
        <f>IF(O644="sníž. přenesená",K644,0)</f>
        <v>0</v>
      </c>
      <c r="BI644" s="142">
        <f>IF(O644="nulová",K644,0)</f>
        <v>0</v>
      </c>
      <c r="BJ644" s="17" t="s">
        <v>171</v>
      </c>
      <c r="BK644" s="142">
        <f>ROUND(P644*H644,2)</f>
        <v>0</v>
      </c>
      <c r="BL644" s="17" t="s">
        <v>189</v>
      </c>
      <c r="BM644" s="141" t="s">
        <v>1332</v>
      </c>
    </row>
    <row r="645" spans="2:47" s="1" customFormat="1" ht="11.25">
      <c r="B645" s="32"/>
      <c r="D645" s="143" t="s">
        <v>173</v>
      </c>
      <c r="F645" s="144" t="s">
        <v>1333</v>
      </c>
      <c r="I645" s="145"/>
      <c r="J645" s="145"/>
      <c r="M645" s="32"/>
      <c r="N645" s="146"/>
      <c r="X645" s="53"/>
      <c r="AT645" s="17" t="s">
        <v>173</v>
      </c>
      <c r="AU645" s="17" t="s">
        <v>171</v>
      </c>
    </row>
    <row r="646" spans="2:51" s="13" customFormat="1" ht="11.25">
      <c r="B646" s="157"/>
      <c r="D646" s="151" t="s">
        <v>217</v>
      </c>
      <c r="E646" s="158" t="s">
        <v>22</v>
      </c>
      <c r="F646" s="159" t="s">
        <v>1334</v>
      </c>
      <c r="H646" s="160">
        <v>9.425</v>
      </c>
      <c r="I646" s="161"/>
      <c r="J646" s="161"/>
      <c r="M646" s="157"/>
      <c r="N646" s="162"/>
      <c r="X646" s="163"/>
      <c r="AT646" s="158" t="s">
        <v>217</v>
      </c>
      <c r="AU646" s="158" t="s">
        <v>171</v>
      </c>
      <c r="AV646" s="13" t="s">
        <v>171</v>
      </c>
      <c r="AW646" s="13" t="s">
        <v>5</v>
      </c>
      <c r="AX646" s="13" t="s">
        <v>78</v>
      </c>
      <c r="AY646" s="158" t="s">
        <v>163</v>
      </c>
    </row>
    <row r="647" spans="2:51" s="14" customFormat="1" ht="11.25">
      <c r="B647" s="164"/>
      <c r="D647" s="151" t="s">
        <v>217</v>
      </c>
      <c r="E647" s="165" t="s">
        <v>22</v>
      </c>
      <c r="F647" s="166" t="s">
        <v>220</v>
      </c>
      <c r="H647" s="167">
        <v>9.425</v>
      </c>
      <c r="I647" s="168"/>
      <c r="J647" s="168"/>
      <c r="M647" s="164"/>
      <c r="N647" s="169"/>
      <c r="X647" s="170"/>
      <c r="AT647" s="165" t="s">
        <v>217</v>
      </c>
      <c r="AU647" s="165" t="s">
        <v>171</v>
      </c>
      <c r="AV647" s="14" t="s">
        <v>189</v>
      </c>
      <c r="AW647" s="14" t="s">
        <v>5</v>
      </c>
      <c r="AX647" s="14" t="s">
        <v>85</v>
      </c>
      <c r="AY647" s="165" t="s">
        <v>163</v>
      </c>
    </row>
    <row r="648" spans="2:65" s="1" customFormat="1" ht="37.9" customHeight="1">
      <c r="B648" s="32"/>
      <c r="C648" s="129" t="s">
        <v>1335</v>
      </c>
      <c r="D648" s="129" t="s">
        <v>166</v>
      </c>
      <c r="E648" s="130" t="s">
        <v>1336</v>
      </c>
      <c r="F648" s="131" t="s">
        <v>1337</v>
      </c>
      <c r="G648" s="132" t="s">
        <v>178</v>
      </c>
      <c r="H648" s="133">
        <v>2</v>
      </c>
      <c r="I648" s="134"/>
      <c r="J648" s="134"/>
      <c r="K648" s="135">
        <f>ROUND(P648*H648,2)</f>
        <v>0</v>
      </c>
      <c r="L648" s="131" t="s">
        <v>169</v>
      </c>
      <c r="M648" s="32"/>
      <c r="N648" s="136" t="s">
        <v>22</v>
      </c>
      <c r="O648" s="137" t="s">
        <v>48</v>
      </c>
      <c r="P648" s="138">
        <f>I648+J648</f>
        <v>0</v>
      </c>
      <c r="Q648" s="138">
        <f>ROUND(I648*H648,2)</f>
        <v>0</v>
      </c>
      <c r="R648" s="138">
        <f>ROUND(J648*H648,2)</f>
        <v>0</v>
      </c>
      <c r="T648" s="139">
        <f>S648*H648</f>
        <v>0</v>
      </c>
      <c r="U648" s="139">
        <v>0.01777</v>
      </c>
      <c r="V648" s="139">
        <f>U648*H648</f>
        <v>0.03554</v>
      </c>
      <c r="W648" s="139">
        <v>0</v>
      </c>
      <c r="X648" s="140">
        <f>W648*H648</f>
        <v>0</v>
      </c>
      <c r="AR648" s="141" t="s">
        <v>189</v>
      </c>
      <c r="AT648" s="141" t="s">
        <v>166</v>
      </c>
      <c r="AU648" s="141" t="s">
        <v>171</v>
      </c>
      <c r="AY648" s="17" t="s">
        <v>163</v>
      </c>
      <c r="BE648" s="142">
        <f>IF(O648="základní",K648,0)</f>
        <v>0</v>
      </c>
      <c r="BF648" s="142">
        <f>IF(O648="snížená",K648,0)</f>
        <v>0</v>
      </c>
      <c r="BG648" s="142">
        <f>IF(O648="zákl. přenesená",K648,0)</f>
        <v>0</v>
      </c>
      <c r="BH648" s="142">
        <f>IF(O648="sníž. přenesená",K648,0)</f>
        <v>0</v>
      </c>
      <c r="BI648" s="142">
        <f>IF(O648="nulová",K648,0)</f>
        <v>0</v>
      </c>
      <c r="BJ648" s="17" t="s">
        <v>171</v>
      </c>
      <c r="BK648" s="142">
        <f>ROUND(P648*H648,2)</f>
        <v>0</v>
      </c>
      <c r="BL648" s="17" t="s">
        <v>189</v>
      </c>
      <c r="BM648" s="141" t="s">
        <v>1338</v>
      </c>
    </row>
    <row r="649" spans="2:47" s="1" customFormat="1" ht="11.25">
      <c r="B649" s="32"/>
      <c r="D649" s="143" t="s">
        <v>173</v>
      </c>
      <c r="F649" s="144" t="s">
        <v>1339</v>
      </c>
      <c r="I649" s="145"/>
      <c r="J649" s="145"/>
      <c r="M649" s="32"/>
      <c r="N649" s="146"/>
      <c r="X649" s="53"/>
      <c r="AT649" s="17" t="s">
        <v>173</v>
      </c>
      <c r="AU649" s="17" t="s">
        <v>171</v>
      </c>
    </row>
    <row r="650" spans="2:51" s="13" customFormat="1" ht="11.25">
      <c r="B650" s="157"/>
      <c r="D650" s="151" t="s">
        <v>217</v>
      </c>
      <c r="E650" s="158" t="s">
        <v>22</v>
      </c>
      <c r="F650" s="159" t="s">
        <v>171</v>
      </c>
      <c r="H650" s="160">
        <v>2</v>
      </c>
      <c r="I650" s="161"/>
      <c r="J650" s="161"/>
      <c r="M650" s="157"/>
      <c r="N650" s="162"/>
      <c r="X650" s="163"/>
      <c r="AT650" s="158" t="s">
        <v>217</v>
      </c>
      <c r="AU650" s="158" t="s">
        <v>171</v>
      </c>
      <c r="AV650" s="13" t="s">
        <v>171</v>
      </c>
      <c r="AW650" s="13" t="s">
        <v>5</v>
      </c>
      <c r="AX650" s="13" t="s">
        <v>78</v>
      </c>
      <c r="AY650" s="158" t="s">
        <v>163</v>
      </c>
    </row>
    <row r="651" spans="2:51" s="14" customFormat="1" ht="11.25">
      <c r="B651" s="164"/>
      <c r="D651" s="151" t="s">
        <v>217</v>
      </c>
      <c r="E651" s="165" t="s">
        <v>22</v>
      </c>
      <c r="F651" s="166" t="s">
        <v>220</v>
      </c>
      <c r="H651" s="167">
        <v>2</v>
      </c>
      <c r="I651" s="168"/>
      <c r="J651" s="168"/>
      <c r="M651" s="164"/>
      <c r="N651" s="169"/>
      <c r="X651" s="170"/>
      <c r="AT651" s="165" t="s">
        <v>217</v>
      </c>
      <c r="AU651" s="165" t="s">
        <v>171</v>
      </c>
      <c r="AV651" s="14" t="s">
        <v>189</v>
      </c>
      <c r="AW651" s="14" t="s">
        <v>5</v>
      </c>
      <c r="AX651" s="14" t="s">
        <v>85</v>
      </c>
      <c r="AY651" s="165" t="s">
        <v>163</v>
      </c>
    </row>
    <row r="652" spans="2:65" s="1" customFormat="1" ht="24.2" customHeight="1">
      <c r="B652" s="32"/>
      <c r="C652" s="181" t="s">
        <v>1340</v>
      </c>
      <c r="D652" s="181" t="s">
        <v>770</v>
      </c>
      <c r="E652" s="182" t="s">
        <v>1341</v>
      </c>
      <c r="F652" s="183" t="s">
        <v>1342</v>
      </c>
      <c r="G652" s="184" t="s">
        <v>178</v>
      </c>
      <c r="H652" s="185">
        <v>1</v>
      </c>
      <c r="I652" s="186"/>
      <c r="J652" s="187"/>
      <c r="K652" s="188">
        <f>ROUND(P652*H652,2)</f>
        <v>0</v>
      </c>
      <c r="L652" s="183" t="s">
        <v>169</v>
      </c>
      <c r="M652" s="189"/>
      <c r="N652" s="190" t="s">
        <v>22</v>
      </c>
      <c r="O652" s="137" t="s">
        <v>48</v>
      </c>
      <c r="P652" s="138">
        <f>I652+J652</f>
        <v>0</v>
      </c>
      <c r="Q652" s="138">
        <f>ROUND(I652*H652,2)</f>
        <v>0</v>
      </c>
      <c r="R652" s="138">
        <f>ROUND(J652*H652,2)</f>
        <v>0</v>
      </c>
      <c r="T652" s="139">
        <f>S652*H652</f>
        <v>0</v>
      </c>
      <c r="U652" s="139">
        <v>0.01521</v>
      </c>
      <c r="V652" s="139">
        <f>U652*H652</f>
        <v>0.01521</v>
      </c>
      <c r="W652" s="139">
        <v>0</v>
      </c>
      <c r="X652" s="140">
        <f>W652*H652</f>
        <v>0</v>
      </c>
      <c r="AR652" s="141" t="s">
        <v>257</v>
      </c>
      <c r="AT652" s="141" t="s">
        <v>770</v>
      </c>
      <c r="AU652" s="141" t="s">
        <v>171</v>
      </c>
      <c r="AY652" s="17" t="s">
        <v>163</v>
      </c>
      <c r="BE652" s="142">
        <f>IF(O652="základní",K652,0)</f>
        <v>0</v>
      </c>
      <c r="BF652" s="142">
        <f>IF(O652="snížená",K652,0)</f>
        <v>0</v>
      </c>
      <c r="BG652" s="142">
        <f>IF(O652="zákl. přenesená",K652,0)</f>
        <v>0</v>
      </c>
      <c r="BH652" s="142">
        <f>IF(O652="sníž. přenesená",K652,0)</f>
        <v>0</v>
      </c>
      <c r="BI652" s="142">
        <f>IF(O652="nulová",K652,0)</f>
        <v>0</v>
      </c>
      <c r="BJ652" s="17" t="s">
        <v>171</v>
      </c>
      <c r="BK652" s="142">
        <f>ROUND(P652*H652,2)</f>
        <v>0</v>
      </c>
      <c r="BL652" s="17" t="s">
        <v>189</v>
      </c>
      <c r="BM652" s="141" t="s">
        <v>1343</v>
      </c>
    </row>
    <row r="653" spans="2:51" s="13" customFormat="1" ht="11.25">
      <c r="B653" s="157"/>
      <c r="D653" s="151" t="s">
        <v>217</v>
      </c>
      <c r="E653" s="158" t="s">
        <v>22</v>
      </c>
      <c r="F653" s="159" t="s">
        <v>85</v>
      </c>
      <c r="H653" s="160">
        <v>1</v>
      </c>
      <c r="I653" s="161"/>
      <c r="J653" s="161"/>
      <c r="M653" s="157"/>
      <c r="N653" s="162"/>
      <c r="X653" s="163"/>
      <c r="AT653" s="158" t="s">
        <v>217</v>
      </c>
      <c r="AU653" s="158" t="s">
        <v>171</v>
      </c>
      <c r="AV653" s="13" t="s">
        <v>171</v>
      </c>
      <c r="AW653" s="13" t="s">
        <v>5</v>
      </c>
      <c r="AX653" s="13" t="s">
        <v>78</v>
      </c>
      <c r="AY653" s="158" t="s">
        <v>163</v>
      </c>
    </row>
    <row r="654" spans="2:51" s="14" customFormat="1" ht="11.25">
      <c r="B654" s="164"/>
      <c r="D654" s="151" t="s">
        <v>217</v>
      </c>
      <c r="E654" s="165" t="s">
        <v>22</v>
      </c>
      <c r="F654" s="166" t="s">
        <v>220</v>
      </c>
      <c r="H654" s="167">
        <v>1</v>
      </c>
      <c r="I654" s="168"/>
      <c r="J654" s="168"/>
      <c r="M654" s="164"/>
      <c r="N654" s="169"/>
      <c r="X654" s="170"/>
      <c r="AT654" s="165" t="s">
        <v>217</v>
      </c>
      <c r="AU654" s="165" t="s">
        <v>171</v>
      </c>
      <c r="AV654" s="14" t="s">
        <v>189</v>
      </c>
      <c r="AW654" s="14" t="s">
        <v>5</v>
      </c>
      <c r="AX654" s="14" t="s">
        <v>85</v>
      </c>
      <c r="AY654" s="165" t="s">
        <v>163</v>
      </c>
    </row>
    <row r="655" spans="2:65" s="1" customFormat="1" ht="24.2" customHeight="1">
      <c r="B655" s="32"/>
      <c r="C655" s="181" t="s">
        <v>1344</v>
      </c>
      <c r="D655" s="181" t="s">
        <v>770</v>
      </c>
      <c r="E655" s="182" t="s">
        <v>1345</v>
      </c>
      <c r="F655" s="183" t="s">
        <v>1346</v>
      </c>
      <c r="G655" s="184" t="s">
        <v>178</v>
      </c>
      <c r="H655" s="185">
        <v>1</v>
      </c>
      <c r="I655" s="186"/>
      <c r="J655" s="187"/>
      <c r="K655" s="188">
        <f>ROUND(P655*H655,2)</f>
        <v>0</v>
      </c>
      <c r="L655" s="183" t="s">
        <v>169</v>
      </c>
      <c r="M655" s="189"/>
      <c r="N655" s="190" t="s">
        <v>22</v>
      </c>
      <c r="O655" s="137" t="s">
        <v>48</v>
      </c>
      <c r="P655" s="138">
        <f>I655+J655</f>
        <v>0</v>
      </c>
      <c r="Q655" s="138">
        <f>ROUND(I655*H655,2)</f>
        <v>0</v>
      </c>
      <c r="R655" s="138">
        <f>ROUND(J655*H655,2)</f>
        <v>0</v>
      </c>
      <c r="T655" s="139">
        <f>S655*H655</f>
        <v>0</v>
      </c>
      <c r="U655" s="139">
        <v>0.01553</v>
      </c>
      <c r="V655" s="139">
        <f>U655*H655</f>
        <v>0.01553</v>
      </c>
      <c r="W655" s="139">
        <v>0</v>
      </c>
      <c r="X655" s="140">
        <f>W655*H655</f>
        <v>0</v>
      </c>
      <c r="AR655" s="141" t="s">
        <v>257</v>
      </c>
      <c r="AT655" s="141" t="s">
        <v>770</v>
      </c>
      <c r="AU655" s="141" t="s">
        <v>171</v>
      </c>
      <c r="AY655" s="17" t="s">
        <v>163</v>
      </c>
      <c r="BE655" s="142">
        <f>IF(O655="základní",K655,0)</f>
        <v>0</v>
      </c>
      <c r="BF655" s="142">
        <f>IF(O655="snížená",K655,0)</f>
        <v>0</v>
      </c>
      <c r="BG655" s="142">
        <f>IF(O655="zákl. přenesená",K655,0)</f>
        <v>0</v>
      </c>
      <c r="BH655" s="142">
        <f>IF(O655="sníž. přenesená",K655,0)</f>
        <v>0</v>
      </c>
      <c r="BI655" s="142">
        <f>IF(O655="nulová",K655,0)</f>
        <v>0</v>
      </c>
      <c r="BJ655" s="17" t="s">
        <v>171</v>
      </c>
      <c r="BK655" s="142">
        <f>ROUND(P655*H655,2)</f>
        <v>0</v>
      </c>
      <c r="BL655" s="17" t="s">
        <v>189</v>
      </c>
      <c r="BM655" s="141" t="s">
        <v>1347</v>
      </c>
    </row>
    <row r="656" spans="2:51" s="13" customFormat="1" ht="11.25">
      <c r="B656" s="157"/>
      <c r="D656" s="151" t="s">
        <v>217</v>
      </c>
      <c r="E656" s="158" t="s">
        <v>22</v>
      </c>
      <c r="F656" s="159" t="s">
        <v>85</v>
      </c>
      <c r="H656" s="160">
        <v>1</v>
      </c>
      <c r="I656" s="161"/>
      <c r="J656" s="161"/>
      <c r="M656" s="157"/>
      <c r="N656" s="162"/>
      <c r="X656" s="163"/>
      <c r="AT656" s="158" t="s">
        <v>217</v>
      </c>
      <c r="AU656" s="158" t="s">
        <v>171</v>
      </c>
      <c r="AV656" s="13" t="s">
        <v>171</v>
      </c>
      <c r="AW656" s="13" t="s">
        <v>5</v>
      </c>
      <c r="AX656" s="13" t="s">
        <v>78</v>
      </c>
      <c r="AY656" s="158" t="s">
        <v>163</v>
      </c>
    </row>
    <row r="657" spans="2:51" s="14" customFormat="1" ht="11.25">
      <c r="B657" s="164"/>
      <c r="D657" s="151" t="s">
        <v>217</v>
      </c>
      <c r="E657" s="165" t="s">
        <v>22</v>
      </c>
      <c r="F657" s="166" t="s">
        <v>220</v>
      </c>
      <c r="H657" s="167">
        <v>1</v>
      </c>
      <c r="I657" s="168"/>
      <c r="J657" s="168"/>
      <c r="M657" s="164"/>
      <c r="N657" s="169"/>
      <c r="X657" s="170"/>
      <c r="AT657" s="165" t="s">
        <v>217</v>
      </c>
      <c r="AU657" s="165" t="s">
        <v>171</v>
      </c>
      <c r="AV657" s="14" t="s">
        <v>189</v>
      </c>
      <c r="AW657" s="14" t="s">
        <v>5</v>
      </c>
      <c r="AX657" s="14" t="s">
        <v>85</v>
      </c>
      <c r="AY657" s="165" t="s">
        <v>163</v>
      </c>
    </row>
    <row r="658" spans="2:63" s="11" customFormat="1" ht="22.9" customHeight="1">
      <c r="B658" s="116"/>
      <c r="D658" s="117" t="s">
        <v>77</v>
      </c>
      <c r="E658" s="127" t="s">
        <v>234</v>
      </c>
      <c r="F658" s="127" t="s">
        <v>235</v>
      </c>
      <c r="I658" s="119"/>
      <c r="J658" s="119"/>
      <c r="K658" s="128">
        <f>BK658</f>
        <v>0</v>
      </c>
      <c r="M658" s="116"/>
      <c r="N658" s="121"/>
      <c r="Q658" s="122">
        <f>SUM(Q659:Q739)</f>
        <v>0</v>
      </c>
      <c r="R658" s="122">
        <f>SUM(R659:R739)</f>
        <v>0</v>
      </c>
      <c r="T658" s="123">
        <f>SUM(T659:T739)</f>
        <v>0</v>
      </c>
      <c r="V658" s="123">
        <f>SUM(V659:V739)</f>
        <v>0.04133873</v>
      </c>
      <c r="X658" s="124">
        <f>SUM(X659:X739)</f>
        <v>0</v>
      </c>
      <c r="AR658" s="117" t="s">
        <v>85</v>
      </c>
      <c r="AT658" s="125" t="s">
        <v>77</v>
      </c>
      <c r="AU658" s="125" t="s">
        <v>85</v>
      </c>
      <c r="AY658" s="117" t="s">
        <v>163</v>
      </c>
      <c r="BK658" s="126">
        <f>SUM(BK659:BK739)</f>
        <v>0</v>
      </c>
    </row>
    <row r="659" spans="2:65" s="1" customFormat="1" ht="44.25" customHeight="1">
      <c r="B659" s="32"/>
      <c r="C659" s="129" t="s">
        <v>1348</v>
      </c>
      <c r="D659" s="129" t="s">
        <v>166</v>
      </c>
      <c r="E659" s="130" t="s">
        <v>1349</v>
      </c>
      <c r="F659" s="131" t="s">
        <v>1350</v>
      </c>
      <c r="G659" s="132" t="s">
        <v>214</v>
      </c>
      <c r="H659" s="133">
        <v>141.25</v>
      </c>
      <c r="I659" s="134"/>
      <c r="J659" s="134"/>
      <c r="K659" s="135">
        <f>ROUND(P659*H659,2)</f>
        <v>0</v>
      </c>
      <c r="L659" s="131" t="s">
        <v>169</v>
      </c>
      <c r="M659" s="32"/>
      <c r="N659" s="136" t="s">
        <v>22</v>
      </c>
      <c r="O659" s="137" t="s">
        <v>48</v>
      </c>
      <c r="P659" s="138">
        <f>I659+J659</f>
        <v>0</v>
      </c>
      <c r="Q659" s="138">
        <f>ROUND(I659*H659,2)</f>
        <v>0</v>
      </c>
      <c r="R659" s="138">
        <f>ROUND(J659*H659,2)</f>
        <v>0</v>
      </c>
      <c r="T659" s="139">
        <f>S659*H659</f>
        <v>0</v>
      </c>
      <c r="U659" s="139">
        <v>0</v>
      </c>
      <c r="V659" s="139">
        <f>U659*H659</f>
        <v>0</v>
      </c>
      <c r="W659" s="139">
        <v>0</v>
      </c>
      <c r="X659" s="140">
        <f>W659*H659</f>
        <v>0</v>
      </c>
      <c r="AR659" s="141" t="s">
        <v>189</v>
      </c>
      <c r="AT659" s="141" t="s">
        <v>166</v>
      </c>
      <c r="AU659" s="141" t="s">
        <v>171</v>
      </c>
      <c r="AY659" s="17" t="s">
        <v>163</v>
      </c>
      <c r="BE659" s="142">
        <f>IF(O659="základní",K659,0)</f>
        <v>0</v>
      </c>
      <c r="BF659" s="142">
        <f>IF(O659="snížená",K659,0)</f>
        <v>0</v>
      </c>
      <c r="BG659" s="142">
        <f>IF(O659="zákl. přenesená",K659,0)</f>
        <v>0</v>
      </c>
      <c r="BH659" s="142">
        <f>IF(O659="sníž. přenesená",K659,0)</f>
        <v>0</v>
      </c>
      <c r="BI659" s="142">
        <f>IF(O659="nulová",K659,0)</f>
        <v>0</v>
      </c>
      <c r="BJ659" s="17" t="s">
        <v>171</v>
      </c>
      <c r="BK659" s="142">
        <f>ROUND(P659*H659,2)</f>
        <v>0</v>
      </c>
      <c r="BL659" s="17" t="s">
        <v>189</v>
      </c>
      <c r="BM659" s="141" t="s">
        <v>1351</v>
      </c>
    </row>
    <row r="660" spans="2:47" s="1" customFormat="1" ht="11.25">
      <c r="B660" s="32"/>
      <c r="D660" s="143" t="s">
        <v>173</v>
      </c>
      <c r="F660" s="144" t="s">
        <v>1352</v>
      </c>
      <c r="I660" s="145"/>
      <c r="J660" s="145"/>
      <c r="M660" s="32"/>
      <c r="N660" s="146"/>
      <c r="X660" s="53"/>
      <c r="AT660" s="17" t="s">
        <v>173</v>
      </c>
      <c r="AU660" s="17" t="s">
        <v>171</v>
      </c>
    </row>
    <row r="661" spans="2:51" s="12" customFormat="1" ht="11.25">
      <c r="B661" s="150"/>
      <c r="D661" s="151" t="s">
        <v>217</v>
      </c>
      <c r="E661" s="152" t="s">
        <v>22</v>
      </c>
      <c r="F661" s="153" t="s">
        <v>1353</v>
      </c>
      <c r="H661" s="152" t="s">
        <v>22</v>
      </c>
      <c r="I661" s="154"/>
      <c r="J661" s="154"/>
      <c r="M661" s="150"/>
      <c r="N661" s="155"/>
      <c r="X661" s="156"/>
      <c r="AT661" s="152" t="s">
        <v>217</v>
      </c>
      <c r="AU661" s="152" t="s">
        <v>171</v>
      </c>
      <c r="AV661" s="12" t="s">
        <v>85</v>
      </c>
      <c r="AW661" s="12" t="s">
        <v>5</v>
      </c>
      <c r="AX661" s="12" t="s">
        <v>78</v>
      </c>
      <c r="AY661" s="152" t="s">
        <v>163</v>
      </c>
    </row>
    <row r="662" spans="2:51" s="13" customFormat="1" ht="11.25">
      <c r="B662" s="157"/>
      <c r="D662" s="151" t="s">
        <v>217</v>
      </c>
      <c r="E662" s="158" t="s">
        <v>22</v>
      </c>
      <c r="F662" s="159" t="s">
        <v>1354</v>
      </c>
      <c r="H662" s="160">
        <v>19.4</v>
      </c>
      <c r="I662" s="161"/>
      <c r="J662" s="161"/>
      <c r="M662" s="157"/>
      <c r="N662" s="162"/>
      <c r="X662" s="163"/>
      <c r="AT662" s="158" t="s">
        <v>217</v>
      </c>
      <c r="AU662" s="158" t="s">
        <v>171</v>
      </c>
      <c r="AV662" s="13" t="s">
        <v>171</v>
      </c>
      <c r="AW662" s="13" t="s">
        <v>5</v>
      </c>
      <c r="AX662" s="13" t="s">
        <v>78</v>
      </c>
      <c r="AY662" s="158" t="s">
        <v>163</v>
      </c>
    </row>
    <row r="663" spans="2:51" s="12" customFormat="1" ht="11.25">
      <c r="B663" s="150"/>
      <c r="D663" s="151" t="s">
        <v>217</v>
      </c>
      <c r="E663" s="152" t="s">
        <v>22</v>
      </c>
      <c r="F663" s="153" t="s">
        <v>1355</v>
      </c>
      <c r="H663" s="152" t="s">
        <v>22</v>
      </c>
      <c r="I663" s="154"/>
      <c r="J663" s="154"/>
      <c r="M663" s="150"/>
      <c r="N663" s="155"/>
      <c r="X663" s="156"/>
      <c r="AT663" s="152" t="s">
        <v>217</v>
      </c>
      <c r="AU663" s="152" t="s">
        <v>171</v>
      </c>
      <c r="AV663" s="12" t="s">
        <v>85</v>
      </c>
      <c r="AW663" s="12" t="s">
        <v>5</v>
      </c>
      <c r="AX663" s="12" t="s">
        <v>78</v>
      </c>
      <c r="AY663" s="152" t="s">
        <v>163</v>
      </c>
    </row>
    <row r="664" spans="2:51" s="13" customFormat="1" ht="11.25">
      <c r="B664" s="157"/>
      <c r="D664" s="151" t="s">
        <v>217</v>
      </c>
      <c r="E664" s="158" t="s">
        <v>22</v>
      </c>
      <c r="F664" s="159" t="s">
        <v>1356</v>
      </c>
      <c r="H664" s="160">
        <v>30.63</v>
      </c>
      <c r="I664" s="161"/>
      <c r="J664" s="161"/>
      <c r="M664" s="157"/>
      <c r="N664" s="162"/>
      <c r="X664" s="163"/>
      <c r="AT664" s="158" t="s">
        <v>217</v>
      </c>
      <c r="AU664" s="158" t="s">
        <v>171</v>
      </c>
      <c r="AV664" s="13" t="s">
        <v>171</v>
      </c>
      <c r="AW664" s="13" t="s">
        <v>5</v>
      </c>
      <c r="AX664" s="13" t="s">
        <v>78</v>
      </c>
      <c r="AY664" s="158" t="s">
        <v>163</v>
      </c>
    </row>
    <row r="665" spans="2:51" s="12" customFormat="1" ht="11.25">
      <c r="B665" s="150"/>
      <c r="D665" s="151" t="s">
        <v>217</v>
      </c>
      <c r="E665" s="152" t="s">
        <v>22</v>
      </c>
      <c r="F665" s="153" t="s">
        <v>1357</v>
      </c>
      <c r="H665" s="152" t="s">
        <v>22</v>
      </c>
      <c r="I665" s="154"/>
      <c r="J665" s="154"/>
      <c r="M665" s="150"/>
      <c r="N665" s="155"/>
      <c r="X665" s="156"/>
      <c r="AT665" s="152" t="s">
        <v>217</v>
      </c>
      <c r="AU665" s="152" t="s">
        <v>171</v>
      </c>
      <c r="AV665" s="12" t="s">
        <v>85</v>
      </c>
      <c r="AW665" s="12" t="s">
        <v>5</v>
      </c>
      <c r="AX665" s="12" t="s">
        <v>78</v>
      </c>
      <c r="AY665" s="152" t="s">
        <v>163</v>
      </c>
    </row>
    <row r="666" spans="2:51" s="13" customFormat="1" ht="11.25">
      <c r="B666" s="157"/>
      <c r="D666" s="151" t="s">
        <v>217</v>
      </c>
      <c r="E666" s="158" t="s">
        <v>22</v>
      </c>
      <c r="F666" s="159" t="s">
        <v>1358</v>
      </c>
      <c r="H666" s="160">
        <v>62.07</v>
      </c>
      <c r="I666" s="161"/>
      <c r="J666" s="161"/>
      <c r="M666" s="157"/>
      <c r="N666" s="162"/>
      <c r="X666" s="163"/>
      <c r="AT666" s="158" t="s">
        <v>217</v>
      </c>
      <c r="AU666" s="158" t="s">
        <v>171</v>
      </c>
      <c r="AV666" s="13" t="s">
        <v>171</v>
      </c>
      <c r="AW666" s="13" t="s">
        <v>5</v>
      </c>
      <c r="AX666" s="13" t="s">
        <v>78</v>
      </c>
      <c r="AY666" s="158" t="s">
        <v>163</v>
      </c>
    </row>
    <row r="667" spans="2:51" s="12" customFormat="1" ht="11.25">
      <c r="B667" s="150"/>
      <c r="D667" s="151" t="s">
        <v>217</v>
      </c>
      <c r="E667" s="152" t="s">
        <v>22</v>
      </c>
      <c r="F667" s="153" t="s">
        <v>1359</v>
      </c>
      <c r="H667" s="152" t="s">
        <v>22</v>
      </c>
      <c r="I667" s="154"/>
      <c r="J667" s="154"/>
      <c r="M667" s="150"/>
      <c r="N667" s="155"/>
      <c r="X667" s="156"/>
      <c r="AT667" s="152" t="s">
        <v>217</v>
      </c>
      <c r="AU667" s="152" t="s">
        <v>171</v>
      </c>
      <c r="AV667" s="12" t="s">
        <v>85</v>
      </c>
      <c r="AW667" s="12" t="s">
        <v>5</v>
      </c>
      <c r="AX667" s="12" t="s">
        <v>78</v>
      </c>
      <c r="AY667" s="152" t="s">
        <v>163</v>
      </c>
    </row>
    <row r="668" spans="2:51" s="13" customFormat="1" ht="11.25">
      <c r="B668" s="157"/>
      <c r="D668" s="151" t="s">
        <v>217</v>
      </c>
      <c r="E668" s="158" t="s">
        <v>22</v>
      </c>
      <c r="F668" s="159" t="s">
        <v>1360</v>
      </c>
      <c r="H668" s="160">
        <v>29.15</v>
      </c>
      <c r="I668" s="161"/>
      <c r="J668" s="161"/>
      <c r="M668" s="157"/>
      <c r="N668" s="162"/>
      <c r="X668" s="163"/>
      <c r="AT668" s="158" t="s">
        <v>217</v>
      </c>
      <c r="AU668" s="158" t="s">
        <v>171</v>
      </c>
      <c r="AV668" s="13" t="s">
        <v>171</v>
      </c>
      <c r="AW668" s="13" t="s">
        <v>5</v>
      </c>
      <c r="AX668" s="13" t="s">
        <v>78</v>
      </c>
      <c r="AY668" s="158" t="s">
        <v>163</v>
      </c>
    </row>
    <row r="669" spans="2:51" s="14" customFormat="1" ht="11.25">
      <c r="B669" s="164"/>
      <c r="D669" s="151" t="s">
        <v>217</v>
      </c>
      <c r="E669" s="165" t="s">
        <v>22</v>
      </c>
      <c r="F669" s="166" t="s">
        <v>220</v>
      </c>
      <c r="H669" s="167">
        <v>141.25</v>
      </c>
      <c r="I669" s="168"/>
      <c r="J669" s="168"/>
      <c r="M669" s="164"/>
      <c r="N669" s="169"/>
      <c r="X669" s="170"/>
      <c r="AT669" s="165" t="s">
        <v>217</v>
      </c>
      <c r="AU669" s="165" t="s">
        <v>171</v>
      </c>
      <c r="AV669" s="14" t="s">
        <v>189</v>
      </c>
      <c r="AW669" s="14" t="s">
        <v>5</v>
      </c>
      <c r="AX669" s="14" t="s">
        <v>85</v>
      </c>
      <c r="AY669" s="165" t="s">
        <v>163</v>
      </c>
    </row>
    <row r="670" spans="2:65" s="1" customFormat="1" ht="49.15" customHeight="1">
      <c r="B670" s="32"/>
      <c r="C670" s="129" t="s">
        <v>1361</v>
      </c>
      <c r="D670" s="129" t="s">
        <v>166</v>
      </c>
      <c r="E670" s="130" t="s">
        <v>1362</v>
      </c>
      <c r="F670" s="131" t="s">
        <v>1363</v>
      </c>
      <c r="G670" s="132" t="s">
        <v>214</v>
      </c>
      <c r="H670" s="133">
        <v>5650</v>
      </c>
      <c r="I670" s="134"/>
      <c r="J670" s="134"/>
      <c r="K670" s="135">
        <f>ROUND(P670*H670,2)</f>
        <v>0</v>
      </c>
      <c r="L670" s="131" t="s">
        <v>169</v>
      </c>
      <c r="M670" s="32"/>
      <c r="N670" s="136" t="s">
        <v>22</v>
      </c>
      <c r="O670" s="137" t="s">
        <v>48</v>
      </c>
      <c r="P670" s="138">
        <f>I670+J670</f>
        <v>0</v>
      </c>
      <c r="Q670" s="138">
        <f>ROUND(I670*H670,2)</f>
        <v>0</v>
      </c>
      <c r="R670" s="138">
        <f>ROUND(J670*H670,2)</f>
        <v>0</v>
      </c>
      <c r="T670" s="139">
        <f>S670*H670</f>
        <v>0</v>
      </c>
      <c r="U670" s="139">
        <v>0</v>
      </c>
      <c r="V670" s="139">
        <f>U670*H670</f>
        <v>0</v>
      </c>
      <c r="W670" s="139">
        <v>0</v>
      </c>
      <c r="X670" s="140">
        <f>W670*H670</f>
        <v>0</v>
      </c>
      <c r="AR670" s="141" t="s">
        <v>189</v>
      </c>
      <c r="AT670" s="141" t="s">
        <v>166</v>
      </c>
      <c r="AU670" s="141" t="s">
        <v>171</v>
      </c>
      <c r="AY670" s="17" t="s">
        <v>163</v>
      </c>
      <c r="BE670" s="142">
        <f>IF(O670="základní",K670,0)</f>
        <v>0</v>
      </c>
      <c r="BF670" s="142">
        <f>IF(O670="snížená",K670,0)</f>
        <v>0</v>
      </c>
      <c r="BG670" s="142">
        <f>IF(O670="zákl. přenesená",K670,0)</f>
        <v>0</v>
      </c>
      <c r="BH670" s="142">
        <f>IF(O670="sníž. přenesená",K670,0)</f>
        <v>0</v>
      </c>
      <c r="BI670" s="142">
        <f>IF(O670="nulová",K670,0)</f>
        <v>0</v>
      </c>
      <c r="BJ670" s="17" t="s">
        <v>171</v>
      </c>
      <c r="BK670" s="142">
        <f>ROUND(P670*H670,2)</f>
        <v>0</v>
      </c>
      <c r="BL670" s="17" t="s">
        <v>189</v>
      </c>
      <c r="BM670" s="141" t="s">
        <v>1364</v>
      </c>
    </row>
    <row r="671" spans="2:47" s="1" customFormat="1" ht="11.25">
      <c r="B671" s="32"/>
      <c r="D671" s="143" t="s">
        <v>173</v>
      </c>
      <c r="F671" s="144" t="s">
        <v>1365</v>
      </c>
      <c r="I671" s="145"/>
      <c r="J671" s="145"/>
      <c r="M671" s="32"/>
      <c r="N671" s="146"/>
      <c r="X671" s="53"/>
      <c r="AT671" s="17" t="s">
        <v>173</v>
      </c>
      <c r="AU671" s="17" t="s">
        <v>171</v>
      </c>
    </row>
    <row r="672" spans="2:51" s="13" customFormat="1" ht="11.25">
      <c r="B672" s="157"/>
      <c r="D672" s="151" t="s">
        <v>217</v>
      </c>
      <c r="E672" s="158" t="s">
        <v>22</v>
      </c>
      <c r="F672" s="159" t="s">
        <v>1366</v>
      </c>
      <c r="H672" s="160">
        <v>5650</v>
      </c>
      <c r="I672" s="161"/>
      <c r="J672" s="161"/>
      <c r="M672" s="157"/>
      <c r="N672" s="162"/>
      <c r="X672" s="163"/>
      <c r="AT672" s="158" t="s">
        <v>217</v>
      </c>
      <c r="AU672" s="158" t="s">
        <v>171</v>
      </c>
      <c r="AV672" s="13" t="s">
        <v>171</v>
      </c>
      <c r="AW672" s="13" t="s">
        <v>5</v>
      </c>
      <c r="AX672" s="13" t="s">
        <v>78</v>
      </c>
      <c r="AY672" s="158" t="s">
        <v>163</v>
      </c>
    </row>
    <row r="673" spans="2:51" s="14" customFormat="1" ht="11.25">
      <c r="B673" s="164"/>
      <c r="D673" s="151" t="s">
        <v>217</v>
      </c>
      <c r="E673" s="165" t="s">
        <v>22</v>
      </c>
      <c r="F673" s="166" t="s">
        <v>220</v>
      </c>
      <c r="H673" s="167">
        <v>5650</v>
      </c>
      <c r="I673" s="168"/>
      <c r="J673" s="168"/>
      <c r="M673" s="164"/>
      <c r="N673" s="169"/>
      <c r="X673" s="170"/>
      <c r="AT673" s="165" t="s">
        <v>217</v>
      </c>
      <c r="AU673" s="165" t="s">
        <v>171</v>
      </c>
      <c r="AV673" s="14" t="s">
        <v>189</v>
      </c>
      <c r="AW673" s="14" t="s">
        <v>5</v>
      </c>
      <c r="AX673" s="14" t="s">
        <v>85</v>
      </c>
      <c r="AY673" s="165" t="s">
        <v>163</v>
      </c>
    </row>
    <row r="674" spans="2:65" s="1" customFormat="1" ht="44.25" customHeight="1">
      <c r="B674" s="32"/>
      <c r="C674" s="129" t="s">
        <v>1367</v>
      </c>
      <c r="D674" s="129" t="s">
        <v>166</v>
      </c>
      <c r="E674" s="130" t="s">
        <v>1368</v>
      </c>
      <c r="F674" s="131" t="s">
        <v>1369</v>
      </c>
      <c r="G674" s="132" t="s">
        <v>214</v>
      </c>
      <c r="H674" s="133">
        <v>141.25</v>
      </c>
      <c r="I674" s="134"/>
      <c r="J674" s="134"/>
      <c r="K674" s="135">
        <f>ROUND(P674*H674,2)</f>
        <v>0</v>
      </c>
      <c r="L674" s="131" t="s">
        <v>169</v>
      </c>
      <c r="M674" s="32"/>
      <c r="N674" s="136" t="s">
        <v>22</v>
      </c>
      <c r="O674" s="137" t="s">
        <v>48</v>
      </c>
      <c r="P674" s="138">
        <f>I674+J674</f>
        <v>0</v>
      </c>
      <c r="Q674" s="138">
        <f>ROUND(I674*H674,2)</f>
        <v>0</v>
      </c>
      <c r="R674" s="138">
        <f>ROUND(J674*H674,2)</f>
        <v>0</v>
      </c>
      <c r="T674" s="139">
        <f>S674*H674</f>
        <v>0</v>
      </c>
      <c r="U674" s="139">
        <v>0</v>
      </c>
      <c r="V674" s="139">
        <f>U674*H674</f>
        <v>0</v>
      </c>
      <c r="W674" s="139">
        <v>0</v>
      </c>
      <c r="X674" s="140">
        <f>W674*H674</f>
        <v>0</v>
      </c>
      <c r="AR674" s="141" t="s">
        <v>189</v>
      </c>
      <c r="AT674" s="141" t="s">
        <v>166</v>
      </c>
      <c r="AU674" s="141" t="s">
        <v>171</v>
      </c>
      <c r="AY674" s="17" t="s">
        <v>163</v>
      </c>
      <c r="BE674" s="142">
        <f>IF(O674="základní",K674,0)</f>
        <v>0</v>
      </c>
      <c r="BF674" s="142">
        <f>IF(O674="snížená",K674,0)</f>
        <v>0</v>
      </c>
      <c r="BG674" s="142">
        <f>IF(O674="zákl. přenesená",K674,0)</f>
        <v>0</v>
      </c>
      <c r="BH674" s="142">
        <f>IF(O674="sníž. přenesená",K674,0)</f>
        <v>0</v>
      </c>
      <c r="BI674" s="142">
        <f>IF(O674="nulová",K674,0)</f>
        <v>0</v>
      </c>
      <c r="BJ674" s="17" t="s">
        <v>171</v>
      </c>
      <c r="BK674" s="142">
        <f>ROUND(P674*H674,2)</f>
        <v>0</v>
      </c>
      <c r="BL674" s="17" t="s">
        <v>189</v>
      </c>
      <c r="BM674" s="141" t="s">
        <v>1370</v>
      </c>
    </row>
    <row r="675" spans="2:47" s="1" customFormat="1" ht="11.25">
      <c r="B675" s="32"/>
      <c r="D675" s="143" t="s">
        <v>173</v>
      </c>
      <c r="F675" s="144" t="s">
        <v>1371</v>
      </c>
      <c r="I675" s="145"/>
      <c r="J675" s="145"/>
      <c r="M675" s="32"/>
      <c r="N675" s="146"/>
      <c r="X675" s="53"/>
      <c r="AT675" s="17" t="s">
        <v>173</v>
      </c>
      <c r="AU675" s="17" t="s">
        <v>171</v>
      </c>
    </row>
    <row r="676" spans="2:51" s="13" customFormat="1" ht="11.25">
      <c r="B676" s="157"/>
      <c r="D676" s="151" t="s">
        <v>217</v>
      </c>
      <c r="E676" s="158" t="s">
        <v>22</v>
      </c>
      <c r="F676" s="159" t="s">
        <v>1372</v>
      </c>
      <c r="H676" s="160">
        <v>141.25</v>
      </c>
      <c r="I676" s="161"/>
      <c r="J676" s="161"/>
      <c r="M676" s="157"/>
      <c r="N676" s="162"/>
      <c r="X676" s="163"/>
      <c r="AT676" s="158" t="s">
        <v>217</v>
      </c>
      <c r="AU676" s="158" t="s">
        <v>171</v>
      </c>
      <c r="AV676" s="13" t="s">
        <v>171</v>
      </c>
      <c r="AW676" s="13" t="s">
        <v>5</v>
      </c>
      <c r="AX676" s="13" t="s">
        <v>78</v>
      </c>
      <c r="AY676" s="158" t="s">
        <v>163</v>
      </c>
    </row>
    <row r="677" spans="2:51" s="14" customFormat="1" ht="11.25">
      <c r="B677" s="164"/>
      <c r="D677" s="151" t="s">
        <v>217</v>
      </c>
      <c r="E677" s="165" t="s">
        <v>22</v>
      </c>
      <c r="F677" s="166" t="s">
        <v>220</v>
      </c>
      <c r="H677" s="167">
        <v>141.25</v>
      </c>
      <c r="I677" s="168"/>
      <c r="J677" s="168"/>
      <c r="M677" s="164"/>
      <c r="N677" s="169"/>
      <c r="X677" s="170"/>
      <c r="AT677" s="165" t="s">
        <v>217</v>
      </c>
      <c r="AU677" s="165" t="s">
        <v>171</v>
      </c>
      <c r="AV677" s="14" t="s">
        <v>189</v>
      </c>
      <c r="AW677" s="14" t="s">
        <v>5</v>
      </c>
      <c r="AX677" s="14" t="s">
        <v>85</v>
      </c>
      <c r="AY677" s="165" t="s">
        <v>163</v>
      </c>
    </row>
    <row r="678" spans="2:65" s="1" customFormat="1" ht="37.9" customHeight="1">
      <c r="B678" s="32"/>
      <c r="C678" s="129" t="s">
        <v>1373</v>
      </c>
      <c r="D678" s="129" t="s">
        <v>166</v>
      </c>
      <c r="E678" s="130" t="s">
        <v>1374</v>
      </c>
      <c r="F678" s="131" t="s">
        <v>1375</v>
      </c>
      <c r="G678" s="132" t="s">
        <v>252</v>
      </c>
      <c r="H678" s="133">
        <v>39.183</v>
      </c>
      <c r="I678" s="134"/>
      <c r="J678" s="134"/>
      <c r="K678" s="135">
        <f>ROUND(P678*H678,2)</f>
        <v>0</v>
      </c>
      <c r="L678" s="131" t="s">
        <v>169</v>
      </c>
      <c r="M678" s="32"/>
      <c r="N678" s="136" t="s">
        <v>22</v>
      </c>
      <c r="O678" s="137" t="s">
        <v>48</v>
      </c>
      <c r="P678" s="138">
        <f>I678+J678</f>
        <v>0</v>
      </c>
      <c r="Q678" s="138">
        <f>ROUND(I678*H678,2)</f>
        <v>0</v>
      </c>
      <c r="R678" s="138">
        <f>ROUND(J678*H678,2)</f>
        <v>0</v>
      </c>
      <c r="T678" s="139">
        <f>S678*H678</f>
        <v>0</v>
      </c>
      <c r="U678" s="139">
        <v>0</v>
      </c>
      <c r="V678" s="139">
        <f>U678*H678</f>
        <v>0</v>
      </c>
      <c r="W678" s="139">
        <v>0</v>
      </c>
      <c r="X678" s="140">
        <f>W678*H678</f>
        <v>0</v>
      </c>
      <c r="AR678" s="141" t="s">
        <v>189</v>
      </c>
      <c r="AT678" s="141" t="s">
        <v>166</v>
      </c>
      <c r="AU678" s="141" t="s">
        <v>171</v>
      </c>
      <c r="AY678" s="17" t="s">
        <v>163</v>
      </c>
      <c r="BE678" s="142">
        <f>IF(O678="základní",K678,0)</f>
        <v>0</v>
      </c>
      <c r="BF678" s="142">
        <f>IF(O678="snížená",K678,0)</f>
        <v>0</v>
      </c>
      <c r="BG678" s="142">
        <f>IF(O678="zákl. přenesená",K678,0)</f>
        <v>0</v>
      </c>
      <c r="BH678" s="142">
        <f>IF(O678="sníž. přenesená",K678,0)</f>
        <v>0</v>
      </c>
      <c r="BI678" s="142">
        <f>IF(O678="nulová",K678,0)</f>
        <v>0</v>
      </c>
      <c r="BJ678" s="17" t="s">
        <v>171</v>
      </c>
      <c r="BK678" s="142">
        <f>ROUND(P678*H678,2)</f>
        <v>0</v>
      </c>
      <c r="BL678" s="17" t="s">
        <v>189</v>
      </c>
      <c r="BM678" s="141" t="s">
        <v>1376</v>
      </c>
    </row>
    <row r="679" spans="2:47" s="1" customFormat="1" ht="11.25">
      <c r="B679" s="32"/>
      <c r="D679" s="143" t="s">
        <v>173</v>
      </c>
      <c r="F679" s="144" t="s">
        <v>1377</v>
      </c>
      <c r="I679" s="145"/>
      <c r="J679" s="145"/>
      <c r="M679" s="32"/>
      <c r="N679" s="146"/>
      <c r="X679" s="53"/>
      <c r="AT679" s="17" t="s">
        <v>173</v>
      </c>
      <c r="AU679" s="17" t="s">
        <v>171</v>
      </c>
    </row>
    <row r="680" spans="2:51" s="12" customFormat="1" ht="11.25">
      <c r="B680" s="150"/>
      <c r="D680" s="151" t="s">
        <v>217</v>
      </c>
      <c r="E680" s="152" t="s">
        <v>22</v>
      </c>
      <c r="F680" s="153" t="s">
        <v>1033</v>
      </c>
      <c r="H680" s="152" t="s">
        <v>22</v>
      </c>
      <c r="I680" s="154"/>
      <c r="J680" s="154"/>
      <c r="M680" s="150"/>
      <c r="N680" s="155"/>
      <c r="X680" s="156"/>
      <c r="AT680" s="152" t="s">
        <v>217</v>
      </c>
      <c r="AU680" s="152" t="s">
        <v>171</v>
      </c>
      <c r="AV680" s="12" t="s">
        <v>85</v>
      </c>
      <c r="AW680" s="12" t="s">
        <v>5</v>
      </c>
      <c r="AX680" s="12" t="s">
        <v>78</v>
      </c>
      <c r="AY680" s="152" t="s">
        <v>163</v>
      </c>
    </row>
    <row r="681" spans="2:51" s="13" customFormat="1" ht="11.25">
      <c r="B681" s="157"/>
      <c r="D681" s="151" t="s">
        <v>217</v>
      </c>
      <c r="E681" s="158" t="s">
        <v>22</v>
      </c>
      <c r="F681" s="159" t="s">
        <v>1378</v>
      </c>
      <c r="H681" s="160">
        <v>39.183</v>
      </c>
      <c r="I681" s="161"/>
      <c r="J681" s="161"/>
      <c r="M681" s="157"/>
      <c r="N681" s="162"/>
      <c r="X681" s="163"/>
      <c r="AT681" s="158" t="s">
        <v>217</v>
      </c>
      <c r="AU681" s="158" t="s">
        <v>171</v>
      </c>
      <c r="AV681" s="13" t="s">
        <v>171</v>
      </c>
      <c r="AW681" s="13" t="s">
        <v>5</v>
      </c>
      <c r="AX681" s="13" t="s">
        <v>78</v>
      </c>
      <c r="AY681" s="158" t="s">
        <v>163</v>
      </c>
    </row>
    <row r="682" spans="2:51" s="14" customFormat="1" ht="11.25">
      <c r="B682" s="164"/>
      <c r="D682" s="151" t="s">
        <v>217</v>
      </c>
      <c r="E682" s="165" t="s">
        <v>22</v>
      </c>
      <c r="F682" s="166" t="s">
        <v>220</v>
      </c>
      <c r="H682" s="167">
        <v>39.183</v>
      </c>
      <c r="I682" s="168"/>
      <c r="J682" s="168"/>
      <c r="M682" s="164"/>
      <c r="N682" s="169"/>
      <c r="X682" s="170"/>
      <c r="AT682" s="165" t="s">
        <v>217</v>
      </c>
      <c r="AU682" s="165" t="s">
        <v>171</v>
      </c>
      <c r="AV682" s="14" t="s">
        <v>189</v>
      </c>
      <c r="AW682" s="14" t="s">
        <v>5</v>
      </c>
      <c r="AX682" s="14" t="s">
        <v>85</v>
      </c>
      <c r="AY682" s="165" t="s">
        <v>163</v>
      </c>
    </row>
    <row r="683" spans="2:65" s="1" customFormat="1" ht="33" customHeight="1">
      <c r="B683" s="32"/>
      <c r="C683" s="129" t="s">
        <v>1379</v>
      </c>
      <c r="D683" s="129" t="s">
        <v>166</v>
      </c>
      <c r="E683" s="130" t="s">
        <v>1380</v>
      </c>
      <c r="F683" s="131" t="s">
        <v>1381</v>
      </c>
      <c r="G683" s="132" t="s">
        <v>252</v>
      </c>
      <c r="H683" s="133">
        <v>39.183</v>
      </c>
      <c r="I683" s="134"/>
      <c r="J683" s="134"/>
      <c r="K683" s="135">
        <f>ROUND(P683*H683,2)</f>
        <v>0</v>
      </c>
      <c r="L683" s="131" t="s">
        <v>169</v>
      </c>
      <c r="M683" s="32"/>
      <c r="N683" s="136" t="s">
        <v>22</v>
      </c>
      <c r="O683" s="137" t="s">
        <v>48</v>
      </c>
      <c r="P683" s="138">
        <f>I683+J683</f>
        <v>0</v>
      </c>
      <c r="Q683" s="138">
        <f>ROUND(I683*H683,2)</f>
        <v>0</v>
      </c>
      <c r="R683" s="138">
        <f>ROUND(J683*H683,2)</f>
        <v>0</v>
      </c>
      <c r="T683" s="139">
        <f>S683*H683</f>
        <v>0</v>
      </c>
      <c r="U683" s="139">
        <v>0</v>
      </c>
      <c r="V683" s="139">
        <f>U683*H683</f>
        <v>0</v>
      </c>
      <c r="W683" s="139">
        <v>0</v>
      </c>
      <c r="X683" s="140">
        <f>W683*H683</f>
        <v>0</v>
      </c>
      <c r="AR683" s="141" t="s">
        <v>189</v>
      </c>
      <c r="AT683" s="141" t="s">
        <v>166</v>
      </c>
      <c r="AU683" s="141" t="s">
        <v>171</v>
      </c>
      <c r="AY683" s="17" t="s">
        <v>163</v>
      </c>
      <c r="BE683" s="142">
        <f>IF(O683="základní",K683,0)</f>
        <v>0</v>
      </c>
      <c r="BF683" s="142">
        <f>IF(O683="snížená",K683,0)</f>
        <v>0</v>
      </c>
      <c r="BG683" s="142">
        <f>IF(O683="zákl. přenesená",K683,0)</f>
        <v>0</v>
      </c>
      <c r="BH683" s="142">
        <f>IF(O683="sníž. přenesená",K683,0)</f>
        <v>0</v>
      </c>
      <c r="BI683" s="142">
        <f>IF(O683="nulová",K683,0)</f>
        <v>0</v>
      </c>
      <c r="BJ683" s="17" t="s">
        <v>171</v>
      </c>
      <c r="BK683" s="142">
        <f>ROUND(P683*H683,2)</f>
        <v>0</v>
      </c>
      <c r="BL683" s="17" t="s">
        <v>189</v>
      </c>
      <c r="BM683" s="141" t="s">
        <v>1382</v>
      </c>
    </row>
    <row r="684" spans="2:47" s="1" customFormat="1" ht="11.25">
      <c r="B684" s="32"/>
      <c r="D684" s="143" t="s">
        <v>173</v>
      </c>
      <c r="F684" s="144" t="s">
        <v>1383</v>
      </c>
      <c r="I684" s="145"/>
      <c r="J684" s="145"/>
      <c r="M684" s="32"/>
      <c r="N684" s="146"/>
      <c r="X684" s="53"/>
      <c r="AT684" s="17" t="s">
        <v>173</v>
      </c>
      <c r="AU684" s="17" t="s">
        <v>171</v>
      </c>
    </row>
    <row r="685" spans="2:51" s="13" customFormat="1" ht="11.25">
      <c r="B685" s="157"/>
      <c r="D685" s="151" t="s">
        <v>217</v>
      </c>
      <c r="E685" s="158" t="s">
        <v>22</v>
      </c>
      <c r="F685" s="159" t="s">
        <v>1384</v>
      </c>
      <c r="H685" s="160">
        <v>39.183</v>
      </c>
      <c r="I685" s="161"/>
      <c r="J685" s="161"/>
      <c r="M685" s="157"/>
      <c r="N685" s="162"/>
      <c r="X685" s="163"/>
      <c r="AT685" s="158" t="s">
        <v>217</v>
      </c>
      <c r="AU685" s="158" t="s">
        <v>171</v>
      </c>
      <c r="AV685" s="13" t="s">
        <v>171</v>
      </c>
      <c r="AW685" s="13" t="s">
        <v>5</v>
      </c>
      <c r="AX685" s="13" t="s">
        <v>78</v>
      </c>
      <c r="AY685" s="158" t="s">
        <v>163</v>
      </c>
    </row>
    <row r="686" spans="2:51" s="14" customFormat="1" ht="11.25">
      <c r="B686" s="164"/>
      <c r="D686" s="151" t="s">
        <v>217</v>
      </c>
      <c r="E686" s="165" t="s">
        <v>22</v>
      </c>
      <c r="F686" s="166" t="s">
        <v>220</v>
      </c>
      <c r="H686" s="167">
        <v>39.183</v>
      </c>
      <c r="I686" s="168"/>
      <c r="J686" s="168"/>
      <c r="M686" s="164"/>
      <c r="N686" s="169"/>
      <c r="X686" s="170"/>
      <c r="AT686" s="165" t="s">
        <v>217</v>
      </c>
      <c r="AU686" s="165" t="s">
        <v>171</v>
      </c>
      <c r="AV686" s="14" t="s">
        <v>189</v>
      </c>
      <c r="AW686" s="14" t="s">
        <v>5</v>
      </c>
      <c r="AX686" s="14" t="s">
        <v>85</v>
      </c>
      <c r="AY686" s="165" t="s">
        <v>163</v>
      </c>
    </row>
    <row r="687" spans="2:65" s="1" customFormat="1" ht="44.25" customHeight="1">
      <c r="B687" s="32"/>
      <c r="C687" s="129" t="s">
        <v>1385</v>
      </c>
      <c r="D687" s="129" t="s">
        <v>166</v>
      </c>
      <c r="E687" s="130" t="s">
        <v>1386</v>
      </c>
      <c r="F687" s="131" t="s">
        <v>1387</v>
      </c>
      <c r="G687" s="132" t="s">
        <v>252</v>
      </c>
      <c r="H687" s="133">
        <v>783.66</v>
      </c>
      <c r="I687" s="134"/>
      <c r="J687" s="134"/>
      <c r="K687" s="135">
        <f>ROUND(P687*H687,2)</f>
        <v>0</v>
      </c>
      <c r="L687" s="131" t="s">
        <v>169</v>
      </c>
      <c r="M687" s="32"/>
      <c r="N687" s="136" t="s">
        <v>22</v>
      </c>
      <c r="O687" s="137" t="s">
        <v>48</v>
      </c>
      <c r="P687" s="138">
        <f>I687+J687</f>
        <v>0</v>
      </c>
      <c r="Q687" s="138">
        <f>ROUND(I687*H687,2)</f>
        <v>0</v>
      </c>
      <c r="R687" s="138">
        <f>ROUND(J687*H687,2)</f>
        <v>0</v>
      </c>
      <c r="T687" s="139">
        <f>S687*H687</f>
        <v>0</v>
      </c>
      <c r="U687" s="139">
        <v>0</v>
      </c>
      <c r="V687" s="139">
        <f>U687*H687</f>
        <v>0</v>
      </c>
      <c r="W687" s="139">
        <v>0</v>
      </c>
      <c r="X687" s="140">
        <f>W687*H687</f>
        <v>0</v>
      </c>
      <c r="AR687" s="141" t="s">
        <v>189</v>
      </c>
      <c r="AT687" s="141" t="s">
        <v>166</v>
      </c>
      <c r="AU687" s="141" t="s">
        <v>171</v>
      </c>
      <c r="AY687" s="17" t="s">
        <v>163</v>
      </c>
      <c r="BE687" s="142">
        <f>IF(O687="základní",K687,0)</f>
        <v>0</v>
      </c>
      <c r="BF687" s="142">
        <f>IF(O687="snížená",K687,0)</f>
        <v>0</v>
      </c>
      <c r="BG687" s="142">
        <f>IF(O687="zákl. přenesená",K687,0)</f>
        <v>0</v>
      </c>
      <c r="BH687" s="142">
        <f>IF(O687="sníž. přenesená",K687,0)</f>
        <v>0</v>
      </c>
      <c r="BI687" s="142">
        <f>IF(O687="nulová",K687,0)</f>
        <v>0</v>
      </c>
      <c r="BJ687" s="17" t="s">
        <v>171</v>
      </c>
      <c r="BK687" s="142">
        <f>ROUND(P687*H687,2)</f>
        <v>0</v>
      </c>
      <c r="BL687" s="17" t="s">
        <v>189</v>
      </c>
      <c r="BM687" s="141" t="s">
        <v>1388</v>
      </c>
    </row>
    <row r="688" spans="2:47" s="1" customFormat="1" ht="11.25">
      <c r="B688" s="32"/>
      <c r="D688" s="143" t="s">
        <v>173</v>
      </c>
      <c r="F688" s="144" t="s">
        <v>1389</v>
      </c>
      <c r="I688" s="145"/>
      <c r="J688" s="145"/>
      <c r="M688" s="32"/>
      <c r="N688" s="146"/>
      <c r="X688" s="53"/>
      <c r="AT688" s="17" t="s">
        <v>173</v>
      </c>
      <c r="AU688" s="17" t="s">
        <v>171</v>
      </c>
    </row>
    <row r="689" spans="2:51" s="13" customFormat="1" ht="11.25">
      <c r="B689" s="157"/>
      <c r="D689" s="151" t="s">
        <v>217</v>
      </c>
      <c r="E689" s="158" t="s">
        <v>22</v>
      </c>
      <c r="F689" s="159" t="s">
        <v>1390</v>
      </c>
      <c r="H689" s="160">
        <v>783.66</v>
      </c>
      <c r="I689" s="161"/>
      <c r="J689" s="161"/>
      <c r="M689" s="157"/>
      <c r="N689" s="162"/>
      <c r="X689" s="163"/>
      <c r="AT689" s="158" t="s">
        <v>217</v>
      </c>
      <c r="AU689" s="158" t="s">
        <v>171</v>
      </c>
      <c r="AV689" s="13" t="s">
        <v>171</v>
      </c>
      <c r="AW689" s="13" t="s">
        <v>5</v>
      </c>
      <c r="AX689" s="13" t="s">
        <v>78</v>
      </c>
      <c r="AY689" s="158" t="s">
        <v>163</v>
      </c>
    </row>
    <row r="690" spans="2:51" s="14" customFormat="1" ht="11.25">
      <c r="B690" s="164"/>
      <c r="D690" s="151" t="s">
        <v>217</v>
      </c>
      <c r="E690" s="165" t="s">
        <v>22</v>
      </c>
      <c r="F690" s="166" t="s">
        <v>220</v>
      </c>
      <c r="H690" s="167">
        <v>783.66</v>
      </c>
      <c r="I690" s="168"/>
      <c r="J690" s="168"/>
      <c r="M690" s="164"/>
      <c r="N690" s="169"/>
      <c r="X690" s="170"/>
      <c r="AT690" s="165" t="s">
        <v>217</v>
      </c>
      <c r="AU690" s="165" t="s">
        <v>171</v>
      </c>
      <c r="AV690" s="14" t="s">
        <v>189</v>
      </c>
      <c r="AW690" s="14" t="s">
        <v>5</v>
      </c>
      <c r="AX690" s="14" t="s">
        <v>85</v>
      </c>
      <c r="AY690" s="165" t="s">
        <v>163</v>
      </c>
    </row>
    <row r="691" spans="2:65" s="1" customFormat="1" ht="37.9" customHeight="1">
      <c r="B691" s="32"/>
      <c r="C691" s="129" t="s">
        <v>1391</v>
      </c>
      <c r="D691" s="129" t="s">
        <v>166</v>
      </c>
      <c r="E691" s="130" t="s">
        <v>1392</v>
      </c>
      <c r="F691" s="131" t="s">
        <v>1393</v>
      </c>
      <c r="G691" s="132" t="s">
        <v>252</v>
      </c>
      <c r="H691" s="133">
        <v>39.183</v>
      </c>
      <c r="I691" s="134"/>
      <c r="J691" s="134"/>
      <c r="K691" s="135">
        <f>ROUND(P691*H691,2)</f>
        <v>0</v>
      </c>
      <c r="L691" s="131" t="s">
        <v>169</v>
      </c>
      <c r="M691" s="32"/>
      <c r="N691" s="136" t="s">
        <v>22</v>
      </c>
      <c r="O691" s="137" t="s">
        <v>48</v>
      </c>
      <c r="P691" s="138">
        <f>I691+J691</f>
        <v>0</v>
      </c>
      <c r="Q691" s="138">
        <f>ROUND(I691*H691,2)</f>
        <v>0</v>
      </c>
      <c r="R691" s="138">
        <f>ROUND(J691*H691,2)</f>
        <v>0</v>
      </c>
      <c r="T691" s="139">
        <f>S691*H691</f>
        <v>0</v>
      </c>
      <c r="U691" s="139">
        <v>0</v>
      </c>
      <c r="V691" s="139">
        <f>U691*H691</f>
        <v>0</v>
      </c>
      <c r="W691" s="139">
        <v>0</v>
      </c>
      <c r="X691" s="140">
        <f>W691*H691</f>
        <v>0</v>
      </c>
      <c r="AR691" s="141" t="s">
        <v>189</v>
      </c>
      <c r="AT691" s="141" t="s">
        <v>166</v>
      </c>
      <c r="AU691" s="141" t="s">
        <v>171</v>
      </c>
      <c r="AY691" s="17" t="s">
        <v>163</v>
      </c>
      <c r="BE691" s="142">
        <f>IF(O691="základní",K691,0)</f>
        <v>0</v>
      </c>
      <c r="BF691" s="142">
        <f>IF(O691="snížená",K691,0)</f>
        <v>0</v>
      </c>
      <c r="BG691" s="142">
        <f>IF(O691="zákl. přenesená",K691,0)</f>
        <v>0</v>
      </c>
      <c r="BH691" s="142">
        <f>IF(O691="sníž. přenesená",K691,0)</f>
        <v>0</v>
      </c>
      <c r="BI691" s="142">
        <f>IF(O691="nulová",K691,0)</f>
        <v>0</v>
      </c>
      <c r="BJ691" s="17" t="s">
        <v>171</v>
      </c>
      <c r="BK691" s="142">
        <f>ROUND(P691*H691,2)</f>
        <v>0</v>
      </c>
      <c r="BL691" s="17" t="s">
        <v>189</v>
      </c>
      <c r="BM691" s="141" t="s">
        <v>1394</v>
      </c>
    </row>
    <row r="692" spans="2:47" s="1" customFormat="1" ht="11.25">
      <c r="B692" s="32"/>
      <c r="D692" s="143" t="s">
        <v>173</v>
      </c>
      <c r="F692" s="144" t="s">
        <v>1395</v>
      </c>
      <c r="I692" s="145"/>
      <c r="J692" s="145"/>
      <c r="M692" s="32"/>
      <c r="N692" s="146"/>
      <c r="X692" s="53"/>
      <c r="AT692" s="17" t="s">
        <v>173</v>
      </c>
      <c r="AU692" s="17" t="s">
        <v>171</v>
      </c>
    </row>
    <row r="693" spans="2:51" s="13" customFormat="1" ht="11.25">
      <c r="B693" s="157"/>
      <c r="D693" s="151" t="s">
        <v>217</v>
      </c>
      <c r="E693" s="158" t="s">
        <v>22</v>
      </c>
      <c r="F693" s="159" t="s">
        <v>1384</v>
      </c>
      <c r="H693" s="160">
        <v>39.183</v>
      </c>
      <c r="I693" s="161"/>
      <c r="J693" s="161"/>
      <c r="M693" s="157"/>
      <c r="N693" s="162"/>
      <c r="X693" s="163"/>
      <c r="AT693" s="158" t="s">
        <v>217</v>
      </c>
      <c r="AU693" s="158" t="s">
        <v>171</v>
      </c>
      <c r="AV693" s="13" t="s">
        <v>171</v>
      </c>
      <c r="AW693" s="13" t="s">
        <v>5</v>
      </c>
      <c r="AX693" s="13" t="s">
        <v>78</v>
      </c>
      <c r="AY693" s="158" t="s">
        <v>163</v>
      </c>
    </row>
    <row r="694" spans="2:51" s="14" customFormat="1" ht="11.25">
      <c r="B694" s="164"/>
      <c r="D694" s="151" t="s">
        <v>217</v>
      </c>
      <c r="E694" s="165" t="s">
        <v>22</v>
      </c>
      <c r="F694" s="166" t="s">
        <v>220</v>
      </c>
      <c r="H694" s="167">
        <v>39.183</v>
      </c>
      <c r="I694" s="168"/>
      <c r="J694" s="168"/>
      <c r="M694" s="164"/>
      <c r="N694" s="169"/>
      <c r="X694" s="170"/>
      <c r="AT694" s="165" t="s">
        <v>217</v>
      </c>
      <c r="AU694" s="165" t="s">
        <v>171</v>
      </c>
      <c r="AV694" s="14" t="s">
        <v>189</v>
      </c>
      <c r="AW694" s="14" t="s">
        <v>5</v>
      </c>
      <c r="AX694" s="14" t="s">
        <v>85</v>
      </c>
      <c r="AY694" s="165" t="s">
        <v>163</v>
      </c>
    </row>
    <row r="695" spans="2:65" s="1" customFormat="1" ht="24.2" customHeight="1">
      <c r="B695" s="32"/>
      <c r="C695" s="129" t="s">
        <v>1396</v>
      </c>
      <c r="D695" s="129" t="s">
        <v>166</v>
      </c>
      <c r="E695" s="130" t="s">
        <v>1397</v>
      </c>
      <c r="F695" s="131" t="s">
        <v>1398</v>
      </c>
      <c r="G695" s="132" t="s">
        <v>214</v>
      </c>
      <c r="H695" s="133">
        <v>141.25</v>
      </c>
      <c r="I695" s="134"/>
      <c r="J695" s="134"/>
      <c r="K695" s="135">
        <f>ROUND(P695*H695,2)</f>
        <v>0</v>
      </c>
      <c r="L695" s="131" t="s">
        <v>169</v>
      </c>
      <c r="M695" s="32"/>
      <c r="N695" s="136" t="s">
        <v>22</v>
      </c>
      <c r="O695" s="137" t="s">
        <v>48</v>
      </c>
      <c r="P695" s="138">
        <f>I695+J695</f>
        <v>0</v>
      </c>
      <c r="Q695" s="138">
        <f>ROUND(I695*H695,2)</f>
        <v>0</v>
      </c>
      <c r="R695" s="138">
        <f>ROUND(J695*H695,2)</f>
        <v>0</v>
      </c>
      <c r="T695" s="139">
        <f>S695*H695</f>
        <v>0</v>
      </c>
      <c r="U695" s="139">
        <v>0</v>
      </c>
      <c r="V695" s="139">
        <f>U695*H695</f>
        <v>0</v>
      </c>
      <c r="W695" s="139">
        <v>0</v>
      </c>
      <c r="X695" s="140">
        <f>W695*H695</f>
        <v>0</v>
      </c>
      <c r="AR695" s="141" t="s">
        <v>189</v>
      </c>
      <c r="AT695" s="141" t="s">
        <v>166</v>
      </c>
      <c r="AU695" s="141" t="s">
        <v>171</v>
      </c>
      <c r="AY695" s="17" t="s">
        <v>163</v>
      </c>
      <c r="BE695" s="142">
        <f>IF(O695="základní",K695,0)</f>
        <v>0</v>
      </c>
      <c r="BF695" s="142">
        <f>IF(O695="snížená",K695,0)</f>
        <v>0</v>
      </c>
      <c r="BG695" s="142">
        <f>IF(O695="zákl. přenesená",K695,0)</f>
        <v>0</v>
      </c>
      <c r="BH695" s="142">
        <f>IF(O695="sníž. přenesená",K695,0)</f>
        <v>0</v>
      </c>
      <c r="BI695" s="142">
        <f>IF(O695="nulová",K695,0)</f>
        <v>0</v>
      </c>
      <c r="BJ695" s="17" t="s">
        <v>171</v>
      </c>
      <c r="BK695" s="142">
        <f>ROUND(P695*H695,2)</f>
        <v>0</v>
      </c>
      <c r="BL695" s="17" t="s">
        <v>189</v>
      </c>
      <c r="BM695" s="141" t="s">
        <v>1399</v>
      </c>
    </row>
    <row r="696" spans="2:47" s="1" customFormat="1" ht="11.25">
      <c r="B696" s="32"/>
      <c r="D696" s="143" t="s">
        <v>173</v>
      </c>
      <c r="F696" s="144" t="s">
        <v>1400</v>
      </c>
      <c r="I696" s="145"/>
      <c r="J696" s="145"/>
      <c r="M696" s="32"/>
      <c r="N696" s="146"/>
      <c r="X696" s="53"/>
      <c r="AT696" s="17" t="s">
        <v>173</v>
      </c>
      <c r="AU696" s="17" t="s">
        <v>171</v>
      </c>
    </row>
    <row r="697" spans="2:51" s="13" customFormat="1" ht="11.25">
      <c r="B697" s="157"/>
      <c r="D697" s="151" t="s">
        <v>217</v>
      </c>
      <c r="E697" s="158" t="s">
        <v>22</v>
      </c>
      <c r="F697" s="159" t="s">
        <v>1372</v>
      </c>
      <c r="H697" s="160">
        <v>141.25</v>
      </c>
      <c r="I697" s="161"/>
      <c r="J697" s="161"/>
      <c r="M697" s="157"/>
      <c r="N697" s="162"/>
      <c r="X697" s="163"/>
      <c r="AT697" s="158" t="s">
        <v>217</v>
      </c>
      <c r="AU697" s="158" t="s">
        <v>171</v>
      </c>
      <c r="AV697" s="13" t="s">
        <v>171</v>
      </c>
      <c r="AW697" s="13" t="s">
        <v>5</v>
      </c>
      <c r="AX697" s="13" t="s">
        <v>78</v>
      </c>
      <c r="AY697" s="158" t="s">
        <v>163</v>
      </c>
    </row>
    <row r="698" spans="2:51" s="14" customFormat="1" ht="11.25">
      <c r="B698" s="164"/>
      <c r="D698" s="151" t="s">
        <v>217</v>
      </c>
      <c r="E698" s="165" t="s">
        <v>22</v>
      </c>
      <c r="F698" s="166" t="s">
        <v>220</v>
      </c>
      <c r="H698" s="167">
        <v>141.25</v>
      </c>
      <c r="I698" s="168"/>
      <c r="J698" s="168"/>
      <c r="M698" s="164"/>
      <c r="N698" s="169"/>
      <c r="X698" s="170"/>
      <c r="AT698" s="165" t="s">
        <v>217</v>
      </c>
      <c r="AU698" s="165" t="s">
        <v>171</v>
      </c>
      <c r="AV698" s="14" t="s">
        <v>189</v>
      </c>
      <c r="AW698" s="14" t="s">
        <v>5</v>
      </c>
      <c r="AX698" s="14" t="s">
        <v>85</v>
      </c>
      <c r="AY698" s="165" t="s">
        <v>163</v>
      </c>
    </row>
    <row r="699" spans="2:65" s="1" customFormat="1" ht="33" customHeight="1">
      <c r="B699" s="32"/>
      <c r="C699" s="129" t="s">
        <v>1401</v>
      </c>
      <c r="D699" s="129" t="s">
        <v>166</v>
      </c>
      <c r="E699" s="130" t="s">
        <v>1402</v>
      </c>
      <c r="F699" s="131" t="s">
        <v>1403</v>
      </c>
      <c r="G699" s="132" t="s">
        <v>214</v>
      </c>
      <c r="H699" s="133">
        <v>5650</v>
      </c>
      <c r="I699" s="134"/>
      <c r="J699" s="134"/>
      <c r="K699" s="135">
        <f>ROUND(P699*H699,2)</f>
        <v>0</v>
      </c>
      <c r="L699" s="131" t="s">
        <v>169</v>
      </c>
      <c r="M699" s="32"/>
      <c r="N699" s="136" t="s">
        <v>22</v>
      </c>
      <c r="O699" s="137" t="s">
        <v>48</v>
      </c>
      <c r="P699" s="138">
        <f>I699+J699</f>
        <v>0</v>
      </c>
      <c r="Q699" s="138">
        <f>ROUND(I699*H699,2)</f>
        <v>0</v>
      </c>
      <c r="R699" s="138">
        <f>ROUND(J699*H699,2)</f>
        <v>0</v>
      </c>
      <c r="T699" s="139">
        <f>S699*H699</f>
        <v>0</v>
      </c>
      <c r="U699" s="139">
        <v>0</v>
      </c>
      <c r="V699" s="139">
        <f>U699*H699</f>
        <v>0</v>
      </c>
      <c r="W699" s="139">
        <v>0</v>
      </c>
      <c r="X699" s="140">
        <f>W699*H699</f>
        <v>0</v>
      </c>
      <c r="AR699" s="141" t="s">
        <v>189</v>
      </c>
      <c r="AT699" s="141" t="s">
        <v>166</v>
      </c>
      <c r="AU699" s="141" t="s">
        <v>171</v>
      </c>
      <c r="AY699" s="17" t="s">
        <v>163</v>
      </c>
      <c r="BE699" s="142">
        <f>IF(O699="základní",K699,0)</f>
        <v>0</v>
      </c>
      <c r="BF699" s="142">
        <f>IF(O699="snížená",K699,0)</f>
        <v>0</v>
      </c>
      <c r="BG699" s="142">
        <f>IF(O699="zákl. přenesená",K699,0)</f>
        <v>0</v>
      </c>
      <c r="BH699" s="142">
        <f>IF(O699="sníž. přenesená",K699,0)</f>
        <v>0</v>
      </c>
      <c r="BI699" s="142">
        <f>IF(O699="nulová",K699,0)</f>
        <v>0</v>
      </c>
      <c r="BJ699" s="17" t="s">
        <v>171</v>
      </c>
      <c r="BK699" s="142">
        <f>ROUND(P699*H699,2)</f>
        <v>0</v>
      </c>
      <c r="BL699" s="17" t="s">
        <v>189</v>
      </c>
      <c r="BM699" s="141" t="s">
        <v>1404</v>
      </c>
    </row>
    <row r="700" spans="2:47" s="1" customFormat="1" ht="11.25">
      <c r="B700" s="32"/>
      <c r="D700" s="143" t="s">
        <v>173</v>
      </c>
      <c r="F700" s="144" t="s">
        <v>1405</v>
      </c>
      <c r="I700" s="145"/>
      <c r="J700" s="145"/>
      <c r="M700" s="32"/>
      <c r="N700" s="146"/>
      <c r="X700" s="53"/>
      <c r="AT700" s="17" t="s">
        <v>173</v>
      </c>
      <c r="AU700" s="17" t="s">
        <v>171</v>
      </c>
    </row>
    <row r="701" spans="2:51" s="13" customFormat="1" ht="11.25">
      <c r="B701" s="157"/>
      <c r="D701" s="151" t="s">
        <v>217</v>
      </c>
      <c r="E701" s="158" t="s">
        <v>22</v>
      </c>
      <c r="F701" s="159" t="s">
        <v>1366</v>
      </c>
      <c r="H701" s="160">
        <v>5650</v>
      </c>
      <c r="I701" s="161"/>
      <c r="J701" s="161"/>
      <c r="M701" s="157"/>
      <c r="N701" s="162"/>
      <c r="X701" s="163"/>
      <c r="AT701" s="158" t="s">
        <v>217</v>
      </c>
      <c r="AU701" s="158" t="s">
        <v>171</v>
      </c>
      <c r="AV701" s="13" t="s">
        <v>171</v>
      </c>
      <c r="AW701" s="13" t="s">
        <v>5</v>
      </c>
      <c r="AX701" s="13" t="s">
        <v>78</v>
      </c>
      <c r="AY701" s="158" t="s">
        <v>163</v>
      </c>
    </row>
    <row r="702" spans="2:51" s="14" customFormat="1" ht="11.25">
      <c r="B702" s="164"/>
      <c r="D702" s="151" t="s">
        <v>217</v>
      </c>
      <c r="E702" s="165" t="s">
        <v>22</v>
      </c>
      <c r="F702" s="166" t="s">
        <v>220</v>
      </c>
      <c r="H702" s="167">
        <v>5650</v>
      </c>
      <c r="I702" s="168"/>
      <c r="J702" s="168"/>
      <c r="M702" s="164"/>
      <c r="N702" s="169"/>
      <c r="X702" s="170"/>
      <c r="AT702" s="165" t="s">
        <v>217</v>
      </c>
      <c r="AU702" s="165" t="s">
        <v>171</v>
      </c>
      <c r="AV702" s="14" t="s">
        <v>189</v>
      </c>
      <c r="AW702" s="14" t="s">
        <v>5</v>
      </c>
      <c r="AX702" s="14" t="s">
        <v>85</v>
      </c>
      <c r="AY702" s="165" t="s">
        <v>163</v>
      </c>
    </row>
    <row r="703" spans="2:65" s="1" customFormat="1" ht="24.2" customHeight="1">
      <c r="B703" s="32"/>
      <c r="C703" s="129" t="s">
        <v>1406</v>
      </c>
      <c r="D703" s="129" t="s">
        <v>166</v>
      </c>
      <c r="E703" s="130" t="s">
        <v>1407</v>
      </c>
      <c r="F703" s="131" t="s">
        <v>1408</v>
      </c>
      <c r="G703" s="132" t="s">
        <v>214</v>
      </c>
      <c r="H703" s="133">
        <v>141.25</v>
      </c>
      <c r="I703" s="134"/>
      <c r="J703" s="134"/>
      <c r="K703" s="135">
        <f>ROUND(P703*H703,2)</f>
        <v>0</v>
      </c>
      <c r="L703" s="131" t="s">
        <v>169</v>
      </c>
      <c r="M703" s="32"/>
      <c r="N703" s="136" t="s">
        <v>22</v>
      </c>
      <c r="O703" s="137" t="s">
        <v>48</v>
      </c>
      <c r="P703" s="138">
        <f>I703+J703</f>
        <v>0</v>
      </c>
      <c r="Q703" s="138">
        <f>ROUND(I703*H703,2)</f>
        <v>0</v>
      </c>
      <c r="R703" s="138">
        <f>ROUND(J703*H703,2)</f>
        <v>0</v>
      </c>
      <c r="T703" s="139">
        <f>S703*H703</f>
        <v>0</v>
      </c>
      <c r="U703" s="139">
        <v>0</v>
      </c>
      <c r="V703" s="139">
        <f>U703*H703</f>
        <v>0</v>
      </c>
      <c r="W703" s="139">
        <v>0</v>
      </c>
      <c r="X703" s="140">
        <f>W703*H703</f>
        <v>0</v>
      </c>
      <c r="AR703" s="141" t="s">
        <v>189</v>
      </c>
      <c r="AT703" s="141" t="s">
        <v>166</v>
      </c>
      <c r="AU703" s="141" t="s">
        <v>171</v>
      </c>
      <c r="AY703" s="17" t="s">
        <v>163</v>
      </c>
      <c r="BE703" s="142">
        <f>IF(O703="základní",K703,0)</f>
        <v>0</v>
      </c>
      <c r="BF703" s="142">
        <f>IF(O703="snížená",K703,0)</f>
        <v>0</v>
      </c>
      <c r="BG703" s="142">
        <f>IF(O703="zákl. přenesená",K703,0)</f>
        <v>0</v>
      </c>
      <c r="BH703" s="142">
        <f>IF(O703="sníž. přenesená",K703,0)</f>
        <v>0</v>
      </c>
      <c r="BI703" s="142">
        <f>IF(O703="nulová",K703,0)</f>
        <v>0</v>
      </c>
      <c r="BJ703" s="17" t="s">
        <v>171</v>
      </c>
      <c r="BK703" s="142">
        <f>ROUND(P703*H703,2)</f>
        <v>0</v>
      </c>
      <c r="BL703" s="17" t="s">
        <v>189</v>
      </c>
      <c r="BM703" s="141" t="s">
        <v>1409</v>
      </c>
    </row>
    <row r="704" spans="2:47" s="1" customFormat="1" ht="11.25">
      <c r="B704" s="32"/>
      <c r="D704" s="143" t="s">
        <v>173</v>
      </c>
      <c r="F704" s="144" t="s">
        <v>1410</v>
      </c>
      <c r="I704" s="145"/>
      <c r="J704" s="145"/>
      <c r="M704" s="32"/>
      <c r="N704" s="146"/>
      <c r="X704" s="53"/>
      <c r="AT704" s="17" t="s">
        <v>173</v>
      </c>
      <c r="AU704" s="17" t="s">
        <v>171</v>
      </c>
    </row>
    <row r="705" spans="2:51" s="13" customFormat="1" ht="11.25">
      <c r="B705" s="157"/>
      <c r="D705" s="151" t="s">
        <v>217</v>
      </c>
      <c r="E705" s="158" t="s">
        <v>22</v>
      </c>
      <c r="F705" s="159" t="s">
        <v>1372</v>
      </c>
      <c r="H705" s="160">
        <v>141.25</v>
      </c>
      <c r="I705" s="161"/>
      <c r="J705" s="161"/>
      <c r="M705" s="157"/>
      <c r="N705" s="162"/>
      <c r="X705" s="163"/>
      <c r="AT705" s="158" t="s">
        <v>217</v>
      </c>
      <c r="AU705" s="158" t="s">
        <v>171</v>
      </c>
      <c r="AV705" s="13" t="s">
        <v>171</v>
      </c>
      <c r="AW705" s="13" t="s">
        <v>5</v>
      </c>
      <c r="AX705" s="13" t="s">
        <v>78</v>
      </c>
      <c r="AY705" s="158" t="s">
        <v>163</v>
      </c>
    </row>
    <row r="706" spans="2:51" s="14" customFormat="1" ht="11.25">
      <c r="B706" s="164"/>
      <c r="D706" s="151" t="s">
        <v>217</v>
      </c>
      <c r="E706" s="165" t="s">
        <v>22</v>
      </c>
      <c r="F706" s="166" t="s">
        <v>220</v>
      </c>
      <c r="H706" s="167">
        <v>141.25</v>
      </c>
      <c r="I706" s="168"/>
      <c r="J706" s="168"/>
      <c r="M706" s="164"/>
      <c r="N706" s="169"/>
      <c r="X706" s="170"/>
      <c r="AT706" s="165" t="s">
        <v>217</v>
      </c>
      <c r="AU706" s="165" t="s">
        <v>171</v>
      </c>
      <c r="AV706" s="14" t="s">
        <v>189</v>
      </c>
      <c r="AW706" s="14" t="s">
        <v>5</v>
      </c>
      <c r="AX706" s="14" t="s">
        <v>85</v>
      </c>
      <c r="AY706" s="165" t="s">
        <v>163</v>
      </c>
    </row>
    <row r="707" spans="2:65" s="1" customFormat="1" ht="37.9" customHeight="1">
      <c r="B707" s="32"/>
      <c r="C707" s="129" t="s">
        <v>1411</v>
      </c>
      <c r="D707" s="129" t="s">
        <v>166</v>
      </c>
      <c r="E707" s="130" t="s">
        <v>243</v>
      </c>
      <c r="F707" s="131" t="s">
        <v>244</v>
      </c>
      <c r="G707" s="132" t="s">
        <v>214</v>
      </c>
      <c r="H707" s="133">
        <v>25.806</v>
      </c>
      <c r="I707" s="134"/>
      <c r="J707" s="134"/>
      <c r="K707" s="135">
        <f>ROUND(P707*H707,2)</f>
        <v>0</v>
      </c>
      <c r="L707" s="131" t="s">
        <v>169</v>
      </c>
      <c r="M707" s="32"/>
      <c r="N707" s="136" t="s">
        <v>22</v>
      </c>
      <c r="O707" s="137" t="s">
        <v>48</v>
      </c>
      <c r="P707" s="138">
        <f>I707+J707</f>
        <v>0</v>
      </c>
      <c r="Q707" s="138">
        <f>ROUND(I707*H707,2)</f>
        <v>0</v>
      </c>
      <c r="R707" s="138">
        <f>ROUND(J707*H707,2)</f>
        <v>0</v>
      </c>
      <c r="T707" s="139">
        <f>S707*H707</f>
        <v>0</v>
      </c>
      <c r="U707" s="139">
        <v>0.00013</v>
      </c>
      <c r="V707" s="139">
        <f>U707*H707</f>
        <v>0.00335478</v>
      </c>
      <c r="W707" s="139">
        <v>0</v>
      </c>
      <c r="X707" s="140">
        <f>W707*H707</f>
        <v>0</v>
      </c>
      <c r="AR707" s="141" t="s">
        <v>189</v>
      </c>
      <c r="AT707" s="141" t="s">
        <v>166</v>
      </c>
      <c r="AU707" s="141" t="s">
        <v>171</v>
      </c>
      <c r="AY707" s="17" t="s">
        <v>163</v>
      </c>
      <c r="BE707" s="142">
        <f>IF(O707="základní",K707,0)</f>
        <v>0</v>
      </c>
      <c r="BF707" s="142">
        <f>IF(O707="snížená",K707,0)</f>
        <v>0</v>
      </c>
      <c r="BG707" s="142">
        <f>IF(O707="zákl. přenesená",K707,0)</f>
        <v>0</v>
      </c>
      <c r="BH707" s="142">
        <f>IF(O707="sníž. přenesená",K707,0)</f>
        <v>0</v>
      </c>
      <c r="BI707" s="142">
        <f>IF(O707="nulová",K707,0)</f>
        <v>0</v>
      </c>
      <c r="BJ707" s="17" t="s">
        <v>171</v>
      </c>
      <c r="BK707" s="142">
        <f>ROUND(P707*H707,2)</f>
        <v>0</v>
      </c>
      <c r="BL707" s="17" t="s">
        <v>189</v>
      </c>
      <c r="BM707" s="141" t="s">
        <v>1412</v>
      </c>
    </row>
    <row r="708" spans="2:47" s="1" customFormat="1" ht="11.25">
      <c r="B708" s="32"/>
      <c r="D708" s="143" t="s">
        <v>173</v>
      </c>
      <c r="F708" s="144" t="s">
        <v>246</v>
      </c>
      <c r="I708" s="145"/>
      <c r="J708" s="145"/>
      <c r="M708" s="32"/>
      <c r="N708" s="146"/>
      <c r="X708" s="53"/>
      <c r="AT708" s="17" t="s">
        <v>173</v>
      </c>
      <c r="AU708" s="17" t="s">
        <v>171</v>
      </c>
    </row>
    <row r="709" spans="2:51" s="12" customFormat="1" ht="11.25">
      <c r="B709" s="150"/>
      <c r="D709" s="151" t="s">
        <v>217</v>
      </c>
      <c r="E709" s="152" t="s">
        <v>22</v>
      </c>
      <c r="F709" s="153" t="s">
        <v>1413</v>
      </c>
      <c r="H709" s="152" t="s">
        <v>22</v>
      </c>
      <c r="I709" s="154"/>
      <c r="J709" s="154"/>
      <c r="M709" s="150"/>
      <c r="N709" s="155"/>
      <c r="X709" s="156"/>
      <c r="AT709" s="152" t="s">
        <v>217</v>
      </c>
      <c r="AU709" s="152" t="s">
        <v>171</v>
      </c>
      <c r="AV709" s="12" t="s">
        <v>85</v>
      </c>
      <c r="AW709" s="12" t="s">
        <v>5</v>
      </c>
      <c r="AX709" s="12" t="s">
        <v>78</v>
      </c>
      <c r="AY709" s="152" t="s">
        <v>163</v>
      </c>
    </row>
    <row r="710" spans="2:51" s="13" customFormat="1" ht="11.25">
      <c r="B710" s="157"/>
      <c r="D710" s="151" t="s">
        <v>217</v>
      </c>
      <c r="E710" s="158" t="s">
        <v>22</v>
      </c>
      <c r="F710" s="159" t="s">
        <v>1414</v>
      </c>
      <c r="H710" s="160">
        <v>25.806</v>
      </c>
      <c r="I710" s="161"/>
      <c r="J710" s="161"/>
      <c r="M710" s="157"/>
      <c r="N710" s="162"/>
      <c r="X710" s="163"/>
      <c r="AT710" s="158" t="s">
        <v>217</v>
      </c>
      <c r="AU710" s="158" t="s">
        <v>171</v>
      </c>
      <c r="AV710" s="13" t="s">
        <v>171</v>
      </c>
      <c r="AW710" s="13" t="s">
        <v>5</v>
      </c>
      <c r="AX710" s="13" t="s">
        <v>78</v>
      </c>
      <c r="AY710" s="158" t="s">
        <v>163</v>
      </c>
    </row>
    <row r="711" spans="2:51" s="14" customFormat="1" ht="11.25">
      <c r="B711" s="164"/>
      <c r="D711" s="151" t="s">
        <v>217</v>
      </c>
      <c r="E711" s="165" t="s">
        <v>22</v>
      </c>
      <c r="F711" s="166" t="s">
        <v>220</v>
      </c>
      <c r="H711" s="167">
        <v>25.806</v>
      </c>
      <c r="I711" s="168"/>
      <c r="J711" s="168"/>
      <c r="M711" s="164"/>
      <c r="N711" s="169"/>
      <c r="X711" s="170"/>
      <c r="AT711" s="165" t="s">
        <v>217</v>
      </c>
      <c r="AU711" s="165" t="s">
        <v>171</v>
      </c>
      <c r="AV711" s="14" t="s">
        <v>189</v>
      </c>
      <c r="AW711" s="14" t="s">
        <v>5</v>
      </c>
      <c r="AX711" s="14" t="s">
        <v>85</v>
      </c>
      <c r="AY711" s="165" t="s">
        <v>163</v>
      </c>
    </row>
    <row r="712" spans="2:65" s="1" customFormat="1" ht="37.9" customHeight="1">
      <c r="B712" s="32"/>
      <c r="C712" s="129" t="s">
        <v>1415</v>
      </c>
      <c r="D712" s="129" t="s">
        <v>166</v>
      </c>
      <c r="E712" s="130" t="s">
        <v>1416</v>
      </c>
      <c r="F712" s="131" t="s">
        <v>1417</v>
      </c>
      <c r="G712" s="132" t="s">
        <v>214</v>
      </c>
      <c r="H712" s="133">
        <v>177.79</v>
      </c>
      <c r="I712" s="134"/>
      <c r="J712" s="134"/>
      <c r="K712" s="135">
        <f>ROUND(P712*H712,2)</f>
        <v>0</v>
      </c>
      <c r="L712" s="131" t="s">
        <v>169</v>
      </c>
      <c r="M712" s="32"/>
      <c r="N712" s="136" t="s">
        <v>22</v>
      </c>
      <c r="O712" s="137" t="s">
        <v>48</v>
      </c>
      <c r="P712" s="138">
        <f>I712+J712</f>
        <v>0</v>
      </c>
      <c r="Q712" s="138">
        <f>ROUND(I712*H712,2)</f>
        <v>0</v>
      </c>
      <c r="R712" s="138">
        <f>ROUND(J712*H712,2)</f>
        <v>0</v>
      </c>
      <c r="T712" s="139">
        <f>S712*H712</f>
        <v>0</v>
      </c>
      <c r="U712" s="139">
        <v>3.5E-05</v>
      </c>
      <c r="V712" s="139">
        <f>U712*H712</f>
        <v>0.006222649999999999</v>
      </c>
      <c r="W712" s="139">
        <v>0</v>
      </c>
      <c r="X712" s="140">
        <f>W712*H712</f>
        <v>0</v>
      </c>
      <c r="AR712" s="141" t="s">
        <v>189</v>
      </c>
      <c r="AT712" s="141" t="s">
        <v>166</v>
      </c>
      <c r="AU712" s="141" t="s">
        <v>171</v>
      </c>
      <c r="AY712" s="17" t="s">
        <v>163</v>
      </c>
      <c r="BE712" s="142">
        <f>IF(O712="základní",K712,0)</f>
        <v>0</v>
      </c>
      <c r="BF712" s="142">
        <f>IF(O712="snížená",K712,0)</f>
        <v>0</v>
      </c>
      <c r="BG712" s="142">
        <f>IF(O712="zákl. přenesená",K712,0)</f>
        <v>0</v>
      </c>
      <c r="BH712" s="142">
        <f>IF(O712="sníž. přenesená",K712,0)</f>
        <v>0</v>
      </c>
      <c r="BI712" s="142">
        <f>IF(O712="nulová",K712,0)</f>
        <v>0</v>
      </c>
      <c r="BJ712" s="17" t="s">
        <v>171</v>
      </c>
      <c r="BK712" s="142">
        <f>ROUND(P712*H712,2)</f>
        <v>0</v>
      </c>
      <c r="BL712" s="17" t="s">
        <v>189</v>
      </c>
      <c r="BM712" s="141" t="s">
        <v>1418</v>
      </c>
    </row>
    <row r="713" spans="2:47" s="1" customFormat="1" ht="11.25">
      <c r="B713" s="32"/>
      <c r="D713" s="143" t="s">
        <v>173</v>
      </c>
      <c r="F713" s="144" t="s">
        <v>1419</v>
      </c>
      <c r="I713" s="145"/>
      <c r="J713" s="145"/>
      <c r="M713" s="32"/>
      <c r="N713" s="146"/>
      <c r="X713" s="53"/>
      <c r="AT713" s="17" t="s">
        <v>173</v>
      </c>
      <c r="AU713" s="17" t="s">
        <v>171</v>
      </c>
    </row>
    <row r="714" spans="2:51" s="12" customFormat="1" ht="11.25">
      <c r="B714" s="150"/>
      <c r="D714" s="151" t="s">
        <v>217</v>
      </c>
      <c r="E714" s="152" t="s">
        <v>22</v>
      </c>
      <c r="F714" s="153" t="s">
        <v>349</v>
      </c>
      <c r="H714" s="152" t="s">
        <v>22</v>
      </c>
      <c r="I714" s="154"/>
      <c r="J714" s="154"/>
      <c r="M714" s="150"/>
      <c r="N714" s="155"/>
      <c r="X714" s="156"/>
      <c r="AT714" s="152" t="s">
        <v>217</v>
      </c>
      <c r="AU714" s="152" t="s">
        <v>171</v>
      </c>
      <c r="AV714" s="12" t="s">
        <v>85</v>
      </c>
      <c r="AW714" s="12" t="s">
        <v>5</v>
      </c>
      <c r="AX714" s="12" t="s">
        <v>78</v>
      </c>
      <c r="AY714" s="152" t="s">
        <v>163</v>
      </c>
    </row>
    <row r="715" spans="2:51" s="13" customFormat="1" ht="11.25">
      <c r="B715" s="157"/>
      <c r="D715" s="151" t="s">
        <v>217</v>
      </c>
      <c r="E715" s="158" t="s">
        <v>22</v>
      </c>
      <c r="F715" s="159" t="s">
        <v>1420</v>
      </c>
      <c r="H715" s="160">
        <v>84.89</v>
      </c>
      <c r="I715" s="161"/>
      <c r="J715" s="161"/>
      <c r="M715" s="157"/>
      <c r="N715" s="162"/>
      <c r="X715" s="163"/>
      <c r="AT715" s="158" t="s">
        <v>217</v>
      </c>
      <c r="AU715" s="158" t="s">
        <v>171</v>
      </c>
      <c r="AV715" s="13" t="s">
        <v>171</v>
      </c>
      <c r="AW715" s="13" t="s">
        <v>5</v>
      </c>
      <c r="AX715" s="13" t="s">
        <v>78</v>
      </c>
      <c r="AY715" s="158" t="s">
        <v>163</v>
      </c>
    </row>
    <row r="716" spans="2:51" s="12" customFormat="1" ht="11.25">
      <c r="B716" s="150"/>
      <c r="D716" s="151" t="s">
        <v>217</v>
      </c>
      <c r="E716" s="152" t="s">
        <v>22</v>
      </c>
      <c r="F716" s="153" t="s">
        <v>541</v>
      </c>
      <c r="H716" s="152" t="s">
        <v>22</v>
      </c>
      <c r="I716" s="154"/>
      <c r="J716" s="154"/>
      <c r="M716" s="150"/>
      <c r="N716" s="155"/>
      <c r="X716" s="156"/>
      <c r="AT716" s="152" t="s">
        <v>217</v>
      </c>
      <c r="AU716" s="152" t="s">
        <v>171</v>
      </c>
      <c r="AV716" s="12" t="s">
        <v>85</v>
      </c>
      <c r="AW716" s="12" t="s">
        <v>5</v>
      </c>
      <c r="AX716" s="12" t="s">
        <v>78</v>
      </c>
      <c r="AY716" s="152" t="s">
        <v>163</v>
      </c>
    </row>
    <row r="717" spans="2:51" s="13" customFormat="1" ht="11.25">
      <c r="B717" s="157"/>
      <c r="D717" s="151" t="s">
        <v>217</v>
      </c>
      <c r="E717" s="158" t="s">
        <v>22</v>
      </c>
      <c r="F717" s="159" t="s">
        <v>1421</v>
      </c>
      <c r="H717" s="160">
        <v>61.37</v>
      </c>
      <c r="I717" s="161"/>
      <c r="J717" s="161"/>
      <c r="M717" s="157"/>
      <c r="N717" s="162"/>
      <c r="X717" s="163"/>
      <c r="AT717" s="158" t="s">
        <v>217</v>
      </c>
      <c r="AU717" s="158" t="s">
        <v>171</v>
      </c>
      <c r="AV717" s="13" t="s">
        <v>171</v>
      </c>
      <c r="AW717" s="13" t="s">
        <v>5</v>
      </c>
      <c r="AX717" s="13" t="s">
        <v>78</v>
      </c>
      <c r="AY717" s="158" t="s">
        <v>163</v>
      </c>
    </row>
    <row r="718" spans="2:51" s="12" customFormat="1" ht="11.25">
      <c r="B718" s="150"/>
      <c r="D718" s="151" t="s">
        <v>217</v>
      </c>
      <c r="E718" s="152" t="s">
        <v>22</v>
      </c>
      <c r="F718" s="153" t="s">
        <v>285</v>
      </c>
      <c r="H718" s="152" t="s">
        <v>22</v>
      </c>
      <c r="I718" s="154"/>
      <c r="J718" s="154"/>
      <c r="M718" s="150"/>
      <c r="N718" s="155"/>
      <c r="X718" s="156"/>
      <c r="AT718" s="152" t="s">
        <v>217</v>
      </c>
      <c r="AU718" s="152" t="s">
        <v>171</v>
      </c>
      <c r="AV718" s="12" t="s">
        <v>85</v>
      </c>
      <c r="AW718" s="12" t="s">
        <v>5</v>
      </c>
      <c r="AX718" s="12" t="s">
        <v>78</v>
      </c>
      <c r="AY718" s="152" t="s">
        <v>163</v>
      </c>
    </row>
    <row r="719" spans="2:51" s="13" customFormat="1" ht="11.25">
      <c r="B719" s="157"/>
      <c r="D719" s="151" t="s">
        <v>217</v>
      </c>
      <c r="E719" s="158" t="s">
        <v>22</v>
      </c>
      <c r="F719" s="159" t="s">
        <v>1422</v>
      </c>
      <c r="H719" s="160">
        <v>31.53</v>
      </c>
      <c r="I719" s="161"/>
      <c r="J719" s="161"/>
      <c r="M719" s="157"/>
      <c r="N719" s="162"/>
      <c r="X719" s="163"/>
      <c r="AT719" s="158" t="s">
        <v>217</v>
      </c>
      <c r="AU719" s="158" t="s">
        <v>171</v>
      </c>
      <c r="AV719" s="13" t="s">
        <v>171</v>
      </c>
      <c r="AW719" s="13" t="s">
        <v>5</v>
      </c>
      <c r="AX719" s="13" t="s">
        <v>78</v>
      </c>
      <c r="AY719" s="158" t="s">
        <v>163</v>
      </c>
    </row>
    <row r="720" spans="2:51" s="14" customFormat="1" ht="11.25">
      <c r="B720" s="164"/>
      <c r="D720" s="151" t="s">
        <v>217</v>
      </c>
      <c r="E720" s="165" t="s">
        <v>22</v>
      </c>
      <c r="F720" s="166" t="s">
        <v>220</v>
      </c>
      <c r="H720" s="167">
        <v>177.79</v>
      </c>
      <c r="I720" s="168"/>
      <c r="J720" s="168"/>
      <c r="M720" s="164"/>
      <c r="N720" s="169"/>
      <c r="X720" s="170"/>
      <c r="AT720" s="165" t="s">
        <v>217</v>
      </c>
      <c r="AU720" s="165" t="s">
        <v>171</v>
      </c>
      <c r="AV720" s="14" t="s">
        <v>189</v>
      </c>
      <c r="AW720" s="14" t="s">
        <v>5</v>
      </c>
      <c r="AX720" s="14" t="s">
        <v>85</v>
      </c>
      <c r="AY720" s="165" t="s">
        <v>163</v>
      </c>
    </row>
    <row r="721" spans="2:65" s="1" customFormat="1" ht="37.9" customHeight="1">
      <c r="B721" s="32"/>
      <c r="C721" s="129" t="s">
        <v>1423</v>
      </c>
      <c r="D721" s="129" t="s">
        <v>166</v>
      </c>
      <c r="E721" s="130" t="s">
        <v>1424</v>
      </c>
      <c r="F721" s="131" t="s">
        <v>1425</v>
      </c>
      <c r="G721" s="132" t="s">
        <v>229</v>
      </c>
      <c r="H721" s="133">
        <v>10.8</v>
      </c>
      <c r="I721" s="134"/>
      <c r="J721" s="134"/>
      <c r="K721" s="135">
        <f>ROUND(P721*H721,2)</f>
        <v>0</v>
      </c>
      <c r="L721" s="131" t="s">
        <v>169</v>
      </c>
      <c r="M721" s="32"/>
      <c r="N721" s="136" t="s">
        <v>22</v>
      </c>
      <c r="O721" s="137" t="s">
        <v>48</v>
      </c>
      <c r="P721" s="138">
        <f>I721+J721</f>
        <v>0</v>
      </c>
      <c r="Q721" s="138">
        <f>ROUND(I721*H721,2)</f>
        <v>0</v>
      </c>
      <c r="R721" s="138">
        <f>ROUND(J721*H721,2)</f>
        <v>0</v>
      </c>
      <c r="T721" s="139">
        <f>S721*H721</f>
        <v>0</v>
      </c>
      <c r="U721" s="139">
        <v>0.001365</v>
      </c>
      <c r="V721" s="139">
        <f>U721*H721</f>
        <v>0.014742</v>
      </c>
      <c r="W721" s="139">
        <v>0</v>
      </c>
      <c r="X721" s="140">
        <f>W721*H721</f>
        <v>0</v>
      </c>
      <c r="AR721" s="141" t="s">
        <v>189</v>
      </c>
      <c r="AT721" s="141" t="s">
        <v>166</v>
      </c>
      <c r="AU721" s="141" t="s">
        <v>171</v>
      </c>
      <c r="AY721" s="17" t="s">
        <v>163</v>
      </c>
      <c r="BE721" s="142">
        <f>IF(O721="základní",K721,0)</f>
        <v>0</v>
      </c>
      <c r="BF721" s="142">
        <f>IF(O721="snížená",K721,0)</f>
        <v>0</v>
      </c>
      <c r="BG721" s="142">
        <f>IF(O721="zákl. přenesená",K721,0)</f>
        <v>0</v>
      </c>
      <c r="BH721" s="142">
        <f>IF(O721="sníž. přenesená",K721,0)</f>
        <v>0</v>
      </c>
      <c r="BI721" s="142">
        <f>IF(O721="nulová",K721,0)</f>
        <v>0</v>
      </c>
      <c r="BJ721" s="17" t="s">
        <v>171</v>
      </c>
      <c r="BK721" s="142">
        <f>ROUND(P721*H721,2)</f>
        <v>0</v>
      </c>
      <c r="BL721" s="17" t="s">
        <v>189</v>
      </c>
      <c r="BM721" s="141" t="s">
        <v>1426</v>
      </c>
    </row>
    <row r="722" spans="2:47" s="1" customFormat="1" ht="11.25">
      <c r="B722" s="32"/>
      <c r="D722" s="143" t="s">
        <v>173</v>
      </c>
      <c r="F722" s="144" t="s">
        <v>1427</v>
      </c>
      <c r="I722" s="145"/>
      <c r="J722" s="145"/>
      <c r="M722" s="32"/>
      <c r="N722" s="146"/>
      <c r="X722" s="53"/>
      <c r="AT722" s="17" t="s">
        <v>173</v>
      </c>
      <c r="AU722" s="17" t="s">
        <v>171</v>
      </c>
    </row>
    <row r="723" spans="2:51" s="12" customFormat="1" ht="11.25">
      <c r="B723" s="150"/>
      <c r="D723" s="151" t="s">
        <v>217</v>
      </c>
      <c r="E723" s="152" t="s">
        <v>22</v>
      </c>
      <c r="F723" s="153" t="s">
        <v>1428</v>
      </c>
      <c r="H723" s="152" t="s">
        <v>22</v>
      </c>
      <c r="I723" s="154"/>
      <c r="J723" s="154"/>
      <c r="M723" s="150"/>
      <c r="N723" s="155"/>
      <c r="X723" s="156"/>
      <c r="AT723" s="152" t="s">
        <v>217</v>
      </c>
      <c r="AU723" s="152" t="s">
        <v>171</v>
      </c>
      <c r="AV723" s="12" t="s">
        <v>85</v>
      </c>
      <c r="AW723" s="12" t="s">
        <v>5</v>
      </c>
      <c r="AX723" s="12" t="s">
        <v>78</v>
      </c>
      <c r="AY723" s="152" t="s">
        <v>163</v>
      </c>
    </row>
    <row r="724" spans="2:51" s="13" customFormat="1" ht="11.25">
      <c r="B724" s="157"/>
      <c r="D724" s="151" t="s">
        <v>217</v>
      </c>
      <c r="E724" s="158" t="s">
        <v>22</v>
      </c>
      <c r="F724" s="159" t="s">
        <v>1429</v>
      </c>
      <c r="H724" s="160">
        <v>10.8</v>
      </c>
      <c r="I724" s="161"/>
      <c r="J724" s="161"/>
      <c r="M724" s="157"/>
      <c r="N724" s="162"/>
      <c r="X724" s="163"/>
      <c r="AT724" s="158" t="s">
        <v>217</v>
      </c>
      <c r="AU724" s="158" t="s">
        <v>171</v>
      </c>
      <c r="AV724" s="13" t="s">
        <v>171</v>
      </c>
      <c r="AW724" s="13" t="s">
        <v>5</v>
      </c>
      <c r="AX724" s="13" t="s">
        <v>78</v>
      </c>
      <c r="AY724" s="158" t="s">
        <v>163</v>
      </c>
    </row>
    <row r="725" spans="2:51" s="14" customFormat="1" ht="11.25">
      <c r="B725" s="164"/>
      <c r="D725" s="151" t="s">
        <v>217</v>
      </c>
      <c r="E725" s="165" t="s">
        <v>22</v>
      </c>
      <c r="F725" s="166" t="s">
        <v>220</v>
      </c>
      <c r="H725" s="167">
        <v>10.8</v>
      </c>
      <c r="I725" s="168"/>
      <c r="J725" s="168"/>
      <c r="M725" s="164"/>
      <c r="N725" s="169"/>
      <c r="X725" s="170"/>
      <c r="AT725" s="165" t="s">
        <v>217</v>
      </c>
      <c r="AU725" s="165" t="s">
        <v>171</v>
      </c>
      <c r="AV725" s="14" t="s">
        <v>189</v>
      </c>
      <c r="AW725" s="14" t="s">
        <v>5</v>
      </c>
      <c r="AX725" s="14" t="s">
        <v>85</v>
      </c>
      <c r="AY725" s="165" t="s">
        <v>163</v>
      </c>
    </row>
    <row r="726" spans="2:65" s="1" customFormat="1" ht="24.2" customHeight="1">
      <c r="B726" s="32"/>
      <c r="C726" s="129" t="s">
        <v>1430</v>
      </c>
      <c r="D726" s="129" t="s">
        <v>166</v>
      </c>
      <c r="E726" s="130" t="s">
        <v>1431</v>
      </c>
      <c r="F726" s="131" t="s">
        <v>1432</v>
      </c>
      <c r="G726" s="132" t="s">
        <v>178</v>
      </c>
      <c r="H726" s="133">
        <v>1</v>
      </c>
      <c r="I726" s="134"/>
      <c r="J726" s="134"/>
      <c r="K726" s="135">
        <f>ROUND(P726*H726,2)</f>
        <v>0</v>
      </c>
      <c r="L726" s="131" t="s">
        <v>169</v>
      </c>
      <c r="M726" s="32"/>
      <c r="N726" s="136" t="s">
        <v>22</v>
      </c>
      <c r="O726" s="137" t="s">
        <v>48</v>
      </c>
      <c r="P726" s="138">
        <f>I726+J726</f>
        <v>0</v>
      </c>
      <c r="Q726" s="138">
        <f>ROUND(I726*H726,2)</f>
        <v>0</v>
      </c>
      <c r="R726" s="138">
        <f>ROUND(J726*H726,2)</f>
        <v>0</v>
      </c>
      <c r="T726" s="139">
        <f>S726*H726</f>
        <v>0</v>
      </c>
      <c r="U726" s="139">
        <v>0.000176</v>
      </c>
      <c r="V726" s="139">
        <f>U726*H726</f>
        <v>0.000176</v>
      </c>
      <c r="W726" s="139">
        <v>0</v>
      </c>
      <c r="X726" s="140">
        <f>W726*H726</f>
        <v>0</v>
      </c>
      <c r="AR726" s="141" t="s">
        <v>189</v>
      </c>
      <c r="AT726" s="141" t="s">
        <v>166</v>
      </c>
      <c r="AU726" s="141" t="s">
        <v>171</v>
      </c>
      <c r="AY726" s="17" t="s">
        <v>163</v>
      </c>
      <c r="BE726" s="142">
        <f>IF(O726="základní",K726,0)</f>
        <v>0</v>
      </c>
      <c r="BF726" s="142">
        <f>IF(O726="snížená",K726,0)</f>
        <v>0</v>
      </c>
      <c r="BG726" s="142">
        <f>IF(O726="zákl. přenesená",K726,0)</f>
        <v>0</v>
      </c>
      <c r="BH726" s="142">
        <f>IF(O726="sníž. přenesená",K726,0)</f>
        <v>0</v>
      </c>
      <c r="BI726" s="142">
        <f>IF(O726="nulová",K726,0)</f>
        <v>0</v>
      </c>
      <c r="BJ726" s="17" t="s">
        <v>171</v>
      </c>
      <c r="BK726" s="142">
        <f>ROUND(P726*H726,2)</f>
        <v>0</v>
      </c>
      <c r="BL726" s="17" t="s">
        <v>189</v>
      </c>
      <c r="BM726" s="141" t="s">
        <v>1433</v>
      </c>
    </row>
    <row r="727" spans="2:47" s="1" customFormat="1" ht="11.25">
      <c r="B727" s="32"/>
      <c r="D727" s="143" t="s">
        <v>173</v>
      </c>
      <c r="F727" s="144" t="s">
        <v>1434</v>
      </c>
      <c r="I727" s="145"/>
      <c r="J727" s="145"/>
      <c r="M727" s="32"/>
      <c r="N727" s="146"/>
      <c r="X727" s="53"/>
      <c r="AT727" s="17" t="s">
        <v>173</v>
      </c>
      <c r="AU727" s="17" t="s">
        <v>171</v>
      </c>
    </row>
    <row r="728" spans="2:51" s="12" customFormat="1" ht="11.25">
      <c r="B728" s="150"/>
      <c r="D728" s="151" t="s">
        <v>217</v>
      </c>
      <c r="E728" s="152" t="s">
        <v>22</v>
      </c>
      <c r="F728" s="153" t="s">
        <v>1435</v>
      </c>
      <c r="H728" s="152" t="s">
        <v>22</v>
      </c>
      <c r="I728" s="154"/>
      <c r="J728" s="154"/>
      <c r="M728" s="150"/>
      <c r="N728" s="155"/>
      <c r="X728" s="156"/>
      <c r="AT728" s="152" t="s">
        <v>217</v>
      </c>
      <c r="AU728" s="152" t="s">
        <v>171</v>
      </c>
      <c r="AV728" s="12" t="s">
        <v>85</v>
      </c>
      <c r="AW728" s="12" t="s">
        <v>5</v>
      </c>
      <c r="AX728" s="12" t="s">
        <v>78</v>
      </c>
      <c r="AY728" s="152" t="s">
        <v>163</v>
      </c>
    </row>
    <row r="729" spans="2:51" s="13" customFormat="1" ht="11.25">
      <c r="B729" s="157"/>
      <c r="D729" s="151" t="s">
        <v>217</v>
      </c>
      <c r="E729" s="158" t="s">
        <v>22</v>
      </c>
      <c r="F729" s="159" t="s">
        <v>85</v>
      </c>
      <c r="H729" s="160">
        <v>1</v>
      </c>
      <c r="I729" s="161"/>
      <c r="J729" s="161"/>
      <c r="M729" s="157"/>
      <c r="N729" s="162"/>
      <c r="X729" s="163"/>
      <c r="AT729" s="158" t="s">
        <v>217</v>
      </c>
      <c r="AU729" s="158" t="s">
        <v>171</v>
      </c>
      <c r="AV729" s="13" t="s">
        <v>171</v>
      </c>
      <c r="AW729" s="13" t="s">
        <v>5</v>
      </c>
      <c r="AX729" s="13" t="s">
        <v>78</v>
      </c>
      <c r="AY729" s="158" t="s">
        <v>163</v>
      </c>
    </row>
    <row r="730" spans="2:51" s="14" customFormat="1" ht="11.25">
      <c r="B730" s="164"/>
      <c r="D730" s="151" t="s">
        <v>217</v>
      </c>
      <c r="E730" s="165" t="s">
        <v>22</v>
      </c>
      <c r="F730" s="166" t="s">
        <v>220</v>
      </c>
      <c r="H730" s="167">
        <v>1</v>
      </c>
      <c r="I730" s="168"/>
      <c r="J730" s="168"/>
      <c r="M730" s="164"/>
      <c r="N730" s="169"/>
      <c r="X730" s="170"/>
      <c r="AT730" s="165" t="s">
        <v>217</v>
      </c>
      <c r="AU730" s="165" t="s">
        <v>171</v>
      </c>
      <c r="AV730" s="14" t="s">
        <v>189</v>
      </c>
      <c r="AW730" s="14" t="s">
        <v>5</v>
      </c>
      <c r="AX730" s="14" t="s">
        <v>85</v>
      </c>
      <c r="AY730" s="165" t="s">
        <v>163</v>
      </c>
    </row>
    <row r="731" spans="2:65" s="1" customFormat="1" ht="24.2" customHeight="1">
      <c r="B731" s="32"/>
      <c r="C731" s="181" t="s">
        <v>1436</v>
      </c>
      <c r="D731" s="181" t="s">
        <v>770</v>
      </c>
      <c r="E731" s="182" t="s">
        <v>1437</v>
      </c>
      <c r="F731" s="183" t="s">
        <v>1438</v>
      </c>
      <c r="G731" s="184" t="s">
        <v>178</v>
      </c>
      <c r="H731" s="185">
        <v>1</v>
      </c>
      <c r="I731" s="186"/>
      <c r="J731" s="187"/>
      <c r="K731" s="188">
        <f>ROUND(P731*H731,2)</f>
        <v>0</v>
      </c>
      <c r="L731" s="183" t="s">
        <v>169</v>
      </c>
      <c r="M731" s="189"/>
      <c r="N731" s="190" t="s">
        <v>22</v>
      </c>
      <c r="O731" s="137" t="s">
        <v>48</v>
      </c>
      <c r="P731" s="138">
        <f>I731+J731</f>
        <v>0</v>
      </c>
      <c r="Q731" s="138">
        <f>ROUND(I731*H731,2)</f>
        <v>0</v>
      </c>
      <c r="R731" s="138">
        <f>ROUND(J731*H731,2)</f>
        <v>0</v>
      </c>
      <c r="T731" s="139">
        <f>S731*H731</f>
        <v>0</v>
      </c>
      <c r="U731" s="139">
        <v>0.012</v>
      </c>
      <c r="V731" s="139">
        <f>U731*H731</f>
        <v>0.012</v>
      </c>
      <c r="W731" s="139">
        <v>0</v>
      </c>
      <c r="X731" s="140">
        <f>W731*H731</f>
        <v>0</v>
      </c>
      <c r="AR731" s="141" t="s">
        <v>257</v>
      </c>
      <c r="AT731" s="141" t="s">
        <v>770</v>
      </c>
      <c r="AU731" s="141" t="s">
        <v>171</v>
      </c>
      <c r="AY731" s="17" t="s">
        <v>163</v>
      </c>
      <c r="BE731" s="142">
        <f>IF(O731="základní",K731,0)</f>
        <v>0</v>
      </c>
      <c r="BF731" s="142">
        <f>IF(O731="snížená",K731,0)</f>
        <v>0</v>
      </c>
      <c r="BG731" s="142">
        <f>IF(O731="zákl. přenesená",K731,0)</f>
        <v>0</v>
      </c>
      <c r="BH731" s="142">
        <f>IF(O731="sníž. přenesená",K731,0)</f>
        <v>0</v>
      </c>
      <c r="BI731" s="142">
        <f>IF(O731="nulová",K731,0)</f>
        <v>0</v>
      </c>
      <c r="BJ731" s="17" t="s">
        <v>171</v>
      </c>
      <c r="BK731" s="142">
        <f>ROUND(P731*H731,2)</f>
        <v>0</v>
      </c>
      <c r="BL731" s="17" t="s">
        <v>189</v>
      </c>
      <c r="BM731" s="141" t="s">
        <v>1439</v>
      </c>
    </row>
    <row r="732" spans="2:65" s="1" customFormat="1" ht="16.5" customHeight="1">
      <c r="B732" s="32"/>
      <c r="C732" s="129" t="s">
        <v>1440</v>
      </c>
      <c r="D732" s="129" t="s">
        <v>166</v>
      </c>
      <c r="E732" s="130" t="s">
        <v>1441</v>
      </c>
      <c r="F732" s="131" t="s">
        <v>1442</v>
      </c>
      <c r="G732" s="132" t="s">
        <v>178</v>
      </c>
      <c r="H732" s="133">
        <v>44.03</v>
      </c>
      <c r="I732" s="134"/>
      <c r="J732" s="134"/>
      <c r="K732" s="135">
        <f>ROUND(P732*H732,2)</f>
        <v>0</v>
      </c>
      <c r="L732" s="131" t="s">
        <v>394</v>
      </c>
      <c r="M732" s="32"/>
      <c r="N732" s="136" t="s">
        <v>22</v>
      </c>
      <c r="O732" s="137" t="s">
        <v>48</v>
      </c>
      <c r="P732" s="138">
        <f>I732+J732</f>
        <v>0</v>
      </c>
      <c r="Q732" s="138">
        <f>ROUND(I732*H732,2)</f>
        <v>0</v>
      </c>
      <c r="R732" s="138">
        <f>ROUND(J732*H732,2)</f>
        <v>0</v>
      </c>
      <c r="T732" s="139">
        <f>S732*H732</f>
        <v>0</v>
      </c>
      <c r="U732" s="139">
        <v>0.00011</v>
      </c>
      <c r="V732" s="139">
        <f>U732*H732</f>
        <v>0.0048433</v>
      </c>
      <c r="W732" s="139">
        <v>0</v>
      </c>
      <c r="X732" s="140">
        <f>W732*H732</f>
        <v>0</v>
      </c>
      <c r="AR732" s="141" t="s">
        <v>189</v>
      </c>
      <c r="AT732" s="141" t="s">
        <v>166</v>
      </c>
      <c r="AU732" s="141" t="s">
        <v>171</v>
      </c>
      <c r="AY732" s="17" t="s">
        <v>163</v>
      </c>
      <c r="BE732" s="142">
        <f>IF(O732="základní",K732,0)</f>
        <v>0</v>
      </c>
      <c r="BF732" s="142">
        <f>IF(O732="snížená",K732,0)</f>
        <v>0</v>
      </c>
      <c r="BG732" s="142">
        <f>IF(O732="zákl. přenesená",K732,0)</f>
        <v>0</v>
      </c>
      <c r="BH732" s="142">
        <f>IF(O732="sníž. přenesená",K732,0)</f>
        <v>0</v>
      </c>
      <c r="BI732" s="142">
        <f>IF(O732="nulová",K732,0)</f>
        <v>0</v>
      </c>
      <c r="BJ732" s="17" t="s">
        <v>171</v>
      </c>
      <c r="BK732" s="142">
        <f>ROUND(P732*H732,2)</f>
        <v>0</v>
      </c>
      <c r="BL732" s="17" t="s">
        <v>189</v>
      </c>
      <c r="BM732" s="141" t="s">
        <v>1443</v>
      </c>
    </row>
    <row r="733" spans="2:51" s="12" customFormat="1" ht="11.25">
      <c r="B733" s="150"/>
      <c r="D733" s="151" t="s">
        <v>217</v>
      </c>
      <c r="E733" s="152" t="s">
        <v>22</v>
      </c>
      <c r="F733" s="153" t="s">
        <v>1444</v>
      </c>
      <c r="H733" s="152" t="s">
        <v>22</v>
      </c>
      <c r="I733" s="154"/>
      <c r="J733" s="154"/>
      <c r="M733" s="150"/>
      <c r="N733" s="155"/>
      <c r="X733" s="156"/>
      <c r="AT733" s="152" t="s">
        <v>217</v>
      </c>
      <c r="AU733" s="152" t="s">
        <v>171</v>
      </c>
      <c r="AV733" s="12" t="s">
        <v>85</v>
      </c>
      <c r="AW733" s="12" t="s">
        <v>5</v>
      </c>
      <c r="AX733" s="12" t="s">
        <v>78</v>
      </c>
      <c r="AY733" s="152" t="s">
        <v>163</v>
      </c>
    </row>
    <row r="734" spans="2:51" s="13" customFormat="1" ht="11.25">
      <c r="B734" s="157"/>
      <c r="D734" s="151" t="s">
        <v>217</v>
      </c>
      <c r="E734" s="158" t="s">
        <v>22</v>
      </c>
      <c r="F734" s="159" t="s">
        <v>1445</v>
      </c>
      <c r="H734" s="160">
        <v>7.03</v>
      </c>
      <c r="I734" s="161"/>
      <c r="J734" s="161"/>
      <c r="M734" s="157"/>
      <c r="N734" s="162"/>
      <c r="X734" s="163"/>
      <c r="AT734" s="158" t="s">
        <v>217</v>
      </c>
      <c r="AU734" s="158" t="s">
        <v>171</v>
      </c>
      <c r="AV734" s="13" t="s">
        <v>171</v>
      </c>
      <c r="AW734" s="13" t="s">
        <v>5</v>
      </c>
      <c r="AX734" s="13" t="s">
        <v>78</v>
      </c>
      <c r="AY734" s="158" t="s">
        <v>163</v>
      </c>
    </row>
    <row r="735" spans="2:51" s="12" customFormat="1" ht="11.25">
      <c r="B735" s="150"/>
      <c r="D735" s="151" t="s">
        <v>217</v>
      </c>
      <c r="E735" s="152" t="s">
        <v>22</v>
      </c>
      <c r="F735" s="153" t="s">
        <v>1446</v>
      </c>
      <c r="H735" s="152" t="s">
        <v>22</v>
      </c>
      <c r="I735" s="154"/>
      <c r="J735" s="154"/>
      <c r="M735" s="150"/>
      <c r="N735" s="155"/>
      <c r="X735" s="156"/>
      <c r="AT735" s="152" t="s">
        <v>217</v>
      </c>
      <c r="AU735" s="152" t="s">
        <v>171</v>
      </c>
      <c r="AV735" s="12" t="s">
        <v>85</v>
      </c>
      <c r="AW735" s="12" t="s">
        <v>5</v>
      </c>
      <c r="AX735" s="12" t="s">
        <v>78</v>
      </c>
      <c r="AY735" s="152" t="s">
        <v>163</v>
      </c>
    </row>
    <row r="736" spans="2:51" s="13" customFormat="1" ht="11.25">
      <c r="B736" s="157"/>
      <c r="D736" s="151" t="s">
        <v>217</v>
      </c>
      <c r="E736" s="158" t="s">
        <v>22</v>
      </c>
      <c r="F736" s="159" t="s">
        <v>162</v>
      </c>
      <c r="H736" s="160">
        <v>5</v>
      </c>
      <c r="I736" s="161"/>
      <c r="J736" s="161"/>
      <c r="M736" s="157"/>
      <c r="N736" s="162"/>
      <c r="X736" s="163"/>
      <c r="AT736" s="158" t="s">
        <v>217</v>
      </c>
      <c r="AU736" s="158" t="s">
        <v>171</v>
      </c>
      <c r="AV736" s="13" t="s">
        <v>171</v>
      </c>
      <c r="AW736" s="13" t="s">
        <v>5</v>
      </c>
      <c r="AX736" s="13" t="s">
        <v>78</v>
      </c>
      <c r="AY736" s="158" t="s">
        <v>163</v>
      </c>
    </row>
    <row r="737" spans="2:51" s="12" customFormat="1" ht="11.25">
      <c r="B737" s="150"/>
      <c r="D737" s="151" t="s">
        <v>217</v>
      </c>
      <c r="E737" s="152" t="s">
        <v>22</v>
      </c>
      <c r="F737" s="153" t="s">
        <v>1447</v>
      </c>
      <c r="H737" s="152" t="s">
        <v>22</v>
      </c>
      <c r="I737" s="154"/>
      <c r="J737" s="154"/>
      <c r="M737" s="150"/>
      <c r="N737" s="155"/>
      <c r="X737" s="156"/>
      <c r="AT737" s="152" t="s">
        <v>217</v>
      </c>
      <c r="AU737" s="152" t="s">
        <v>171</v>
      </c>
      <c r="AV737" s="12" t="s">
        <v>85</v>
      </c>
      <c r="AW737" s="12" t="s">
        <v>5</v>
      </c>
      <c r="AX737" s="12" t="s">
        <v>78</v>
      </c>
      <c r="AY737" s="152" t="s">
        <v>163</v>
      </c>
    </row>
    <row r="738" spans="2:51" s="13" customFormat="1" ht="11.25">
      <c r="B738" s="157"/>
      <c r="D738" s="151" t="s">
        <v>217</v>
      </c>
      <c r="E738" s="158" t="s">
        <v>22</v>
      </c>
      <c r="F738" s="159" t="s">
        <v>1448</v>
      </c>
      <c r="H738" s="160">
        <v>32</v>
      </c>
      <c r="I738" s="161"/>
      <c r="J738" s="161"/>
      <c r="M738" s="157"/>
      <c r="N738" s="162"/>
      <c r="X738" s="163"/>
      <c r="AT738" s="158" t="s">
        <v>217</v>
      </c>
      <c r="AU738" s="158" t="s">
        <v>171</v>
      </c>
      <c r="AV738" s="13" t="s">
        <v>171</v>
      </c>
      <c r="AW738" s="13" t="s">
        <v>5</v>
      </c>
      <c r="AX738" s="13" t="s">
        <v>78</v>
      </c>
      <c r="AY738" s="158" t="s">
        <v>163</v>
      </c>
    </row>
    <row r="739" spans="2:51" s="14" customFormat="1" ht="11.25">
      <c r="B739" s="164"/>
      <c r="D739" s="151" t="s">
        <v>217</v>
      </c>
      <c r="E739" s="165" t="s">
        <v>22</v>
      </c>
      <c r="F739" s="166" t="s">
        <v>220</v>
      </c>
      <c r="H739" s="167">
        <v>44.03</v>
      </c>
      <c r="I739" s="168"/>
      <c r="J739" s="168"/>
      <c r="M739" s="164"/>
      <c r="N739" s="169"/>
      <c r="X739" s="170"/>
      <c r="AT739" s="165" t="s">
        <v>217</v>
      </c>
      <c r="AU739" s="165" t="s">
        <v>171</v>
      </c>
      <c r="AV739" s="14" t="s">
        <v>189</v>
      </c>
      <c r="AW739" s="14" t="s">
        <v>5</v>
      </c>
      <c r="AX739" s="14" t="s">
        <v>85</v>
      </c>
      <c r="AY739" s="165" t="s">
        <v>163</v>
      </c>
    </row>
    <row r="740" spans="2:63" s="11" customFormat="1" ht="22.9" customHeight="1">
      <c r="B740" s="116"/>
      <c r="D740" s="117" t="s">
        <v>77</v>
      </c>
      <c r="E740" s="127" t="s">
        <v>1449</v>
      </c>
      <c r="F740" s="127" t="s">
        <v>1450</v>
      </c>
      <c r="I740" s="119"/>
      <c r="J740" s="119"/>
      <c r="K740" s="128">
        <f>BK740</f>
        <v>0</v>
      </c>
      <c r="M740" s="116"/>
      <c r="N740" s="121"/>
      <c r="Q740" s="122">
        <f>SUM(Q741:Q742)</f>
        <v>0</v>
      </c>
      <c r="R740" s="122">
        <f>SUM(R741:R742)</f>
        <v>0</v>
      </c>
      <c r="T740" s="123">
        <f>SUM(T741:T742)</f>
        <v>0</v>
      </c>
      <c r="V740" s="123">
        <f>SUM(V741:V742)</f>
        <v>0</v>
      </c>
      <c r="X740" s="124">
        <f>SUM(X741:X742)</f>
        <v>0</v>
      </c>
      <c r="AR740" s="117" t="s">
        <v>85</v>
      </c>
      <c r="AT740" s="125" t="s">
        <v>77</v>
      </c>
      <c r="AU740" s="125" t="s">
        <v>85</v>
      </c>
      <c r="AY740" s="117" t="s">
        <v>163</v>
      </c>
      <c r="BK740" s="126">
        <f>SUM(BK741:BK742)</f>
        <v>0</v>
      </c>
    </row>
    <row r="741" spans="2:65" s="1" customFormat="1" ht="55.5" customHeight="1">
      <c r="B741" s="32"/>
      <c r="C741" s="129" t="s">
        <v>1451</v>
      </c>
      <c r="D741" s="129" t="s">
        <v>166</v>
      </c>
      <c r="E741" s="130" t="s">
        <v>1452</v>
      </c>
      <c r="F741" s="131" t="s">
        <v>1453</v>
      </c>
      <c r="G741" s="132" t="s">
        <v>403</v>
      </c>
      <c r="H741" s="133">
        <v>99.11</v>
      </c>
      <c r="I741" s="134"/>
      <c r="J741" s="134"/>
      <c r="K741" s="135">
        <f>ROUND(P741*H741,2)</f>
        <v>0</v>
      </c>
      <c r="L741" s="131" t="s">
        <v>169</v>
      </c>
      <c r="M741" s="32"/>
      <c r="N741" s="136" t="s">
        <v>22</v>
      </c>
      <c r="O741" s="137" t="s">
        <v>48</v>
      </c>
      <c r="P741" s="138">
        <f>I741+J741</f>
        <v>0</v>
      </c>
      <c r="Q741" s="138">
        <f>ROUND(I741*H741,2)</f>
        <v>0</v>
      </c>
      <c r="R741" s="138">
        <f>ROUND(J741*H741,2)</f>
        <v>0</v>
      </c>
      <c r="T741" s="139">
        <f>S741*H741</f>
        <v>0</v>
      </c>
      <c r="U741" s="139">
        <v>0</v>
      </c>
      <c r="V741" s="139">
        <f>U741*H741</f>
        <v>0</v>
      </c>
      <c r="W741" s="139">
        <v>0</v>
      </c>
      <c r="X741" s="140">
        <f>W741*H741</f>
        <v>0</v>
      </c>
      <c r="AR741" s="141" t="s">
        <v>189</v>
      </c>
      <c r="AT741" s="141" t="s">
        <v>166</v>
      </c>
      <c r="AU741" s="141" t="s">
        <v>171</v>
      </c>
      <c r="AY741" s="17" t="s">
        <v>163</v>
      </c>
      <c r="BE741" s="142">
        <f>IF(O741="základní",K741,0)</f>
        <v>0</v>
      </c>
      <c r="BF741" s="142">
        <f>IF(O741="snížená",K741,0)</f>
        <v>0</v>
      </c>
      <c r="BG741" s="142">
        <f>IF(O741="zákl. přenesená",K741,0)</f>
        <v>0</v>
      </c>
      <c r="BH741" s="142">
        <f>IF(O741="sníž. přenesená",K741,0)</f>
        <v>0</v>
      </c>
      <c r="BI741" s="142">
        <f>IF(O741="nulová",K741,0)</f>
        <v>0</v>
      </c>
      <c r="BJ741" s="17" t="s">
        <v>171</v>
      </c>
      <c r="BK741" s="142">
        <f>ROUND(P741*H741,2)</f>
        <v>0</v>
      </c>
      <c r="BL741" s="17" t="s">
        <v>189</v>
      </c>
      <c r="BM741" s="141" t="s">
        <v>1454</v>
      </c>
    </row>
    <row r="742" spans="2:47" s="1" customFormat="1" ht="11.25">
      <c r="B742" s="32"/>
      <c r="D742" s="143" t="s">
        <v>173</v>
      </c>
      <c r="F742" s="144" t="s">
        <v>1455</v>
      </c>
      <c r="I742" s="145"/>
      <c r="J742" s="145"/>
      <c r="M742" s="32"/>
      <c r="N742" s="146"/>
      <c r="X742" s="53"/>
      <c r="AT742" s="17" t="s">
        <v>173</v>
      </c>
      <c r="AU742" s="17" t="s">
        <v>171</v>
      </c>
    </row>
    <row r="743" spans="2:63" s="11" customFormat="1" ht="25.9" customHeight="1">
      <c r="B743" s="116"/>
      <c r="D743" s="117" t="s">
        <v>77</v>
      </c>
      <c r="E743" s="118" t="s">
        <v>458</v>
      </c>
      <c r="F743" s="118" t="s">
        <v>459</v>
      </c>
      <c r="I743" s="119"/>
      <c r="J743" s="119"/>
      <c r="K743" s="120">
        <f>BK743</f>
        <v>0</v>
      </c>
      <c r="M743" s="116"/>
      <c r="N743" s="121"/>
      <c r="Q743" s="122">
        <f>Q744+Q807+Q895+Q1002+Q1009+Q1063+Q1077+Q1108+Q1149+Q1210+Q1255+Q1298</f>
        <v>0</v>
      </c>
      <c r="R743" s="122">
        <f>R744+R807+R895+R1002+R1009+R1063+R1077+R1108+R1149+R1210+R1255+R1298</f>
        <v>0</v>
      </c>
      <c r="T743" s="123">
        <f>T744+T807+T895+T1002+T1009+T1063+T1077+T1108+T1149+T1210+T1255+T1298</f>
        <v>0</v>
      </c>
      <c r="V743" s="123">
        <f>V744+V807+V895+V1002+V1009+V1063+V1077+V1108+V1149+V1210+V1255+V1298</f>
        <v>5.646687563773499</v>
      </c>
      <c r="X743" s="124">
        <f>X744+X807+X895+X1002+X1009+X1063+X1077+X1108+X1149+X1210+X1255+X1298</f>
        <v>0</v>
      </c>
      <c r="AR743" s="117" t="s">
        <v>171</v>
      </c>
      <c r="AT743" s="125" t="s">
        <v>77</v>
      </c>
      <c r="AU743" s="125" t="s">
        <v>78</v>
      </c>
      <c r="AY743" s="117" t="s">
        <v>163</v>
      </c>
      <c r="BK743" s="126">
        <f>BK744+BK807+BK895+BK1002+BK1009+BK1063+BK1077+BK1108+BK1149+BK1210+BK1255+BK1298</f>
        <v>0</v>
      </c>
    </row>
    <row r="744" spans="2:63" s="11" customFormat="1" ht="22.9" customHeight="1">
      <c r="B744" s="116"/>
      <c r="D744" s="117" t="s">
        <v>77</v>
      </c>
      <c r="E744" s="127" t="s">
        <v>1456</v>
      </c>
      <c r="F744" s="127" t="s">
        <v>1457</v>
      </c>
      <c r="I744" s="119"/>
      <c r="J744" s="119"/>
      <c r="K744" s="128">
        <f>BK744</f>
        <v>0</v>
      </c>
      <c r="M744" s="116"/>
      <c r="N744" s="121"/>
      <c r="Q744" s="122">
        <f>SUM(Q745:Q806)</f>
        <v>0</v>
      </c>
      <c r="R744" s="122">
        <f>SUM(R745:R806)</f>
        <v>0</v>
      </c>
      <c r="T744" s="123">
        <f>SUM(T745:T806)</f>
        <v>0</v>
      </c>
      <c r="V744" s="123">
        <f>SUM(V745:V806)</f>
        <v>0.249929533</v>
      </c>
      <c r="X744" s="124">
        <f>SUM(X745:X806)</f>
        <v>0</v>
      </c>
      <c r="AR744" s="117" t="s">
        <v>171</v>
      </c>
      <c r="AT744" s="125" t="s">
        <v>77</v>
      </c>
      <c r="AU744" s="125" t="s">
        <v>85</v>
      </c>
      <c r="AY744" s="117" t="s">
        <v>163</v>
      </c>
      <c r="BK744" s="126">
        <f>SUM(BK745:BK806)</f>
        <v>0</v>
      </c>
    </row>
    <row r="745" spans="2:65" s="1" customFormat="1" ht="37.9" customHeight="1">
      <c r="B745" s="32"/>
      <c r="C745" s="129" t="s">
        <v>1458</v>
      </c>
      <c r="D745" s="129" t="s">
        <v>166</v>
      </c>
      <c r="E745" s="130" t="s">
        <v>1459</v>
      </c>
      <c r="F745" s="131" t="s">
        <v>1460</v>
      </c>
      <c r="G745" s="132" t="s">
        <v>214</v>
      </c>
      <c r="H745" s="133">
        <v>11.274</v>
      </c>
      <c r="I745" s="134"/>
      <c r="J745" s="134"/>
      <c r="K745" s="135">
        <f>ROUND(P745*H745,2)</f>
        <v>0</v>
      </c>
      <c r="L745" s="131" t="s">
        <v>169</v>
      </c>
      <c r="M745" s="32"/>
      <c r="N745" s="136" t="s">
        <v>22</v>
      </c>
      <c r="O745" s="137" t="s">
        <v>48</v>
      </c>
      <c r="P745" s="138">
        <f>I745+J745</f>
        <v>0</v>
      </c>
      <c r="Q745" s="138">
        <f>ROUND(I745*H745,2)</f>
        <v>0</v>
      </c>
      <c r="R745" s="138">
        <f>ROUND(J745*H745,2)</f>
        <v>0</v>
      </c>
      <c r="T745" s="139">
        <f>S745*H745</f>
        <v>0</v>
      </c>
      <c r="U745" s="139">
        <v>0</v>
      </c>
      <c r="V745" s="139">
        <f>U745*H745</f>
        <v>0</v>
      </c>
      <c r="W745" s="139">
        <v>0</v>
      </c>
      <c r="X745" s="140">
        <f>W745*H745</f>
        <v>0</v>
      </c>
      <c r="AR745" s="141" t="s">
        <v>313</v>
      </c>
      <c r="AT745" s="141" t="s">
        <v>166</v>
      </c>
      <c r="AU745" s="141" t="s">
        <v>171</v>
      </c>
      <c r="AY745" s="17" t="s">
        <v>163</v>
      </c>
      <c r="BE745" s="142">
        <f>IF(O745="základní",K745,0)</f>
        <v>0</v>
      </c>
      <c r="BF745" s="142">
        <f>IF(O745="snížená",K745,0)</f>
        <v>0</v>
      </c>
      <c r="BG745" s="142">
        <f>IF(O745="zákl. přenesená",K745,0)</f>
        <v>0</v>
      </c>
      <c r="BH745" s="142">
        <f>IF(O745="sníž. přenesená",K745,0)</f>
        <v>0</v>
      </c>
      <c r="BI745" s="142">
        <f>IF(O745="nulová",K745,0)</f>
        <v>0</v>
      </c>
      <c r="BJ745" s="17" t="s">
        <v>171</v>
      </c>
      <c r="BK745" s="142">
        <f>ROUND(P745*H745,2)</f>
        <v>0</v>
      </c>
      <c r="BL745" s="17" t="s">
        <v>313</v>
      </c>
      <c r="BM745" s="141" t="s">
        <v>1461</v>
      </c>
    </row>
    <row r="746" spans="2:47" s="1" customFormat="1" ht="11.25">
      <c r="B746" s="32"/>
      <c r="D746" s="143" t="s">
        <v>173</v>
      </c>
      <c r="F746" s="144" t="s">
        <v>1462</v>
      </c>
      <c r="I746" s="145"/>
      <c r="J746" s="145"/>
      <c r="M746" s="32"/>
      <c r="N746" s="146"/>
      <c r="X746" s="53"/>
      <c r="AT746" s="17" t="s">
        <v>173</v>
      </c>
      <c r="AU746" s="17" t="s">
        <v>171</v>
      </c>
    </row>
    <row r="747" spans="2:51" s="12" customFormat="1" ht="11.25">
      <c r="B747" s="150"/>
      <c r="D747" s="151" t="s">
        <v>217</v>
      </c>
      <c r="E747" s="152" t="s">
        <v>22</v>
      </c>
      <c r="F747" s="153" t="s">
        <v>1463</v>
      </c>
      <c r="H747" s="152" t="s">
        <v>22</v>
      </c>
      <c r="I747" s="154"/>
      <c r="J747" s="154"/>
      <c r="M747" s="150"/>
      <c r="N747" s="155"/>
      <c r="X747" s="156"/>
      <c r="AT747" s="152" t="s">
        <v>217</v>
      </c>
      <c r="AU747" s="152" t="s">
        <v>171</v>
      </c>
      <c r="AV747" s="12" t="s">
        <v>85</v>
      </c>
      <c r="AW747" s="12" t="s">
        <v>5</v>
      </c>
      <c r="AX747" s="12" t="s">
        <v>78</v>
      </c>
      <c r="AY747" s="152" t="s">
        <v>163</v>
      </c>
    </row>
    <row r="748" spans="2:51" s="13" customFormat="1" ht="11.25">
      <c r="B748" s="157"/>
      <c r="D748" s="151" t="s">
        <v>217</v>
      </c>
      <c r="E748" s="158" t="s">
        <v>22</v>
      </c>
      <c r="F748" s="159" t="s">
        <v>1464</v>
      </c>
      <c r="H748" s="160">
        <v>3.054</v>
      </c>
      <c r="I748" s="161"/>
      <c r="J748" s="161"/>
      <c r="M748" s="157"/>
      <c r="N748" s="162"/>
      <c r="X748" s="163"/>
      <c r="AT748" s="158" t="s">
        <v>217</v>
      </c>
      <c r="AU748" s="158" t="s">
        <v>171</v>
      </c>
      <c r="AV748" s="13" t="s">
        <v>171</v>
      </c>
      <c r="AW748" s="13" t="s">
        <v>5</v>
      </c>
      <c r="AX748" s="13" t="s">
        <v>78</v>
      </c>
      <c r="AY748" s="158" t="s">
        <v>163</v>
      </c>
    </row>
    <row r="749" spans="2:51" s="12" customFormat="1" ht="11.25">
      <c r="B749" s="150"/>
      <c r="D749" s="151" t="s">
        <v>217</v>
      </c>
      <c r="E749" s="152" t="s">
        <v>22</v>
      </c>
      <c r="F749" s="153" t="s">
        <v>1465</v>
      </c>
      <c r="H749" s="152" t="s">
        <v>22</v>
      </c>
      <c r="I749" s="154"/>
      <c r="J749" s="154"/>
      <c r="M749" s="150"/>
      <c r="N749" s="155"/>
      <c r="X749" s="156"/>
      <c r="AT749" s="152" t="s">
        <v>217</v>
      </c>
      <c r="AU749" s="152" t="s">
        <v>171</v>
      </c>
      <c r="AV749" s="12" t="s">
        <v>85</v>
      </c>
      <c r="AW749" s="12" t="s">
        <v>5</v>
      </c>
      <c r="AX749" s="12" t="s">
        <v>78</v>
      </c>
      <c r="AY749" s="152" t="s">
        <v>163</v>
      </c>
    </row>
    <row r="750" spans="2:51" s="13" customFormat="1" ht="11.25">
      <c r="B750" s="157"/>
      <c r="D750" s="151" t="s">
        <v>217</v>
      </c>
      <c r="E750" s="158" t="s">
        <v>22</v>
      </c>
      <c r="F750" s="159" t="s">
        <v>1466</v>
      </c>
      <c r="H750" s="160">
        <v>8.22</v>
      </c>
      <c r="I750" s="161"/>
      <c r="J750" s="161"/>
      <c r="M750" s="157"/>
      <c r="N750" s="162"/>
      <c r="X750" s="163"/>
      <c r="AT750" s="158" t="s">
        <v>217</v>
      </c>
      <c r="AU750" s="158" t="s">
        <v>171</v>
      </c>
      <c r="AV750" s="13" t="s">
        <v>171</v>
      </c>
      <c r="AW750" s="13" t="s">
        <v>5</v>
      </c>
      <c r="AX750" s="13" t="s">
        <v>78</v>
      </c>
      <c r="AY750" s="158" t="s">
        <v>163</v>
      </c>
    </row>
    <row r="751" spans="2:51" s="14" customFormat="1" ht="11.25">
      <c r="B751" s="164"/>
      <c r="D751" s="151" t="s">
        <v>217</v>
      </c>
      <c r="E751" s="165" t="s">
        <v>22</v>
      </c>
      <c r="F751" s="166" t="s">
        <v>220</v>
      </c>
      <c r="H751" s="167">
        <v>11.274</v>
      </c>
      <c r="I751" s="168"/>
      <c r="J751" s="168"/>
      <c r="M751" s="164"/>
      <c r="N751" s="169"/>
      <c r="X751" s="170"/>
      <c r="AT751" s="165" t="s">
        <v>217</v>
      </c>
      <c r="AU751" s="165" t="s">
        <v>171</v>
      </c>
      <c r="AV751" s="14" t="s">
        <v>189</v>
      </c>
      <c r="AW751" s="14" t="s">
        <v>5</v>
      </c>
      <c r="AX751" s="14" t="s">
        <v>85</v>
      </c>
      <c r="AY751" s="165" t="s">
        <v>163</v>
      </c>
    </row>
    <row r="752" spans="2:65" s="1" customFormat="1" ht="33" customHeight="1">
      <c r="B752" s="32"/>
      <c r="C752" s="129" t="s">
        <v>1467</v>
      </c>
      <c r="D752" s="129" t="s">
        <v>166</v>
      </c>
      <c r="E752" s="130" t="s">
        <v>1468</v>
      </c>
      <c r="F752" s="131" t="s">
        <v>1469</v>
      </c>
      <c r="G752" s="132" t="s">
        <v>214</v>
      </c>
      <c r="H752" s="133">
        <v>8.753</v>
      </c>
      <c r="I752" s="134"/>
      <c r="J752" s="134"/>
      <c r="K752" s="135">
        <f>ROUND(P752*H752,2)</f>
        <v>0</v>
      </c>
      <c r="L752" s="131" t="s">
        <v>169</v>
      </c>
      <c r="M752" s="32"/>
      <c r="N752" s="136" t="s">
        <v>22</v>
      </c>
      <c r="O752" s="137" t="s">
        <v>48</v>
      </c>
      <c r="P752" s="138">
        <f>I752+J752</f>
        <v>0</v>
      </c>
      <c r="Q752" s="138">
        <f>ROUND(I752*H752,2)</f>
        <v>0</v>
      </c>
      <c r="R752" s="138">
        <f>ROUND(J752*H752,2)</f>
        <v>0</v>
      </c>
      <c r="T752" s="139">
        <f>S752*H752</f>
        <v>0</v>
      </c>
      <c r="U752" s="139">
        <v>0</v>
      </c>
      <c r="V752" s="139">
        <f>U752*H752</f>
        <v>0</v>
      </c>
      <c r="W752" s="139">
        <v>0</v>
      </c>
      <c r="X752" s="140">
        <f>W752*H752</f>
        <v>0</v>
      </c>
      <c r="AR752" s="141" t="s">
        <v>313</v>
      </c>
      <c r="AT752" s="141" t="s">
        <v>166</v>
      </c>
      <c r="AU752" s="141" t="s">
        <v>171</v>
      </c>
      <c r="AY752" s="17" t="s">
        <v>163</v>
      </c>
      <c r="BE752" s="142">
        <f>IF(O752="základní",K752,0)</f>
        <v>0</v>
      </c>
      <c r="BF752" s="142">
        <f>IF(O752="snížená",K752,0)</f>
        <v>0</v>
      </c>
      <c r="BG752" s="142">
        <f>IF(O752="zákl. přenesená",K752,0)</f>
        <v>0</v>
      </c>
      <c r="BH752" s="142">
        <f>IF(O752="sníž. přenesená",K752,0)</f>
        <v>0</v>
      </c>
      <c r="BI752" s="142">
        <f>IF(O752="nulová",K752,0)</f>
        <v>0</v>
      </c>
      <c r="BJ752" s="17" t="s">
        <v>171</v>
      </c>
      <c r="BK752" s="142">
        <f>ROUND(P752*H752,2)</f>
        <v>0</v>
      </c>
      <c r="BL752" s="17" t="s">
        <v>313</v>
      </c>
      <c r="BM752" s="141" t="s">
        <v>1470</v>
      </c>
    </row>
    <row r="753" spans="2:47" s="1" customFormat="1" ht="11.25">
      <c r="B753" s="32"/>
      <c r="D753" s="143" t="s">
        <v>173</v>
      </c>
      <c r="F753" s="144" t="s">
        <v>1471</v>
      </c>
      <c r="I753" s="145"/>
      <c r="J753" s="145"/>
      <c r="M753" s="32"/>
      <c r="N753" s="146"/>
      <c r="X753" s="53"/>
      <c r="AT753" s="17" t="s">
        <v>173</v>
      </c>
      <c r="AU753" s="17" t="s">
        <v>171</v>
      </c>
    </row>
    <row r="754" spans="2:51" s="12" customFormat="1" ht="11.25">
      <c r="B754" s="150"/>
      <c r="D754" s="151" t="s">
        <v>217</v>
      </c>
      <c r="E754" s="152" t="s">
        <v>22</v>
      </c>
      <c r="F754" s="153" t="s">
        <v>1472</v>
      </c>
      <c r="H754" s="152" t="s">
        <v>22</v>
      </c>
      <c r="I754" s="154"/>
      <c r="J754" s="154"/>
      <c r="M754" s="150"/>
      <c r="N754" s="155"/>
      <c r="X754" s="156"/>
      <c r="AT754" s="152" t="s">
        <v>217</v>
      </c>
      <c r="AU754" s="152" t="s">
        <v>171</v>
      </c>
      <c r="AV754" s="12" t="s">
        <v>85</v>
      </c>
      <c r="AW754" s="12" t="s">
        <v>5</v>
      </c>
      <c r="AX754" s="12" t="s">
        <v>78</v>
      </c>
      <c r="AY754" s="152" t="s">
        <v>163</v>
      </c>
    </row>
    <row r="755" spans="2:51" s="13" customFormat="1" ht="11.25">
      <c r="B755" s="157"/>
      <c r="D755" s="151" t="s">
        <v>217</v>
      </c>
      <c r="E755" s="158" t="s">
        <v>22</v>
      </c>
      <c r="F755" s="159" t="s">
        <v>1473</v>
      </c>
      <c r="H755" s="160">
        <v>4.488</v>
      </c>
      <c r="I755" s="161"/>
      <c r="J755" s="161"/>
      <c r="M755" s="157"/>
      <c r="N755" s="162"/>
      <c r="X755" s="163"/>
      <c r="AT755" s="158" t="s">
        <v>217</v>
      </c>
      <c r="AU755" s="158" t="s">
        <v>171</v>
      </c>
      <c r="AV755" s="13" t="s">
        <v>171</v>
      </c>
      <c r="AW755" s="13" t="s">
        <v>5</v>
      </c>
      <c r="AX755" s="13" t="s">
        <v>78</v>
      </c>
      <c r="AY755" s="158" t="s">
        <v>163</v>
      </c>
    </row>
    <row r="756" spans="2:51" s="12" customFormat="1" ht="11.25">
      <c r="B756" s="150"/>
      <c r="D756" s="151" t="s">
        <v>217</v>
      </c>
      <c r="E756" s="152" t="s">
        <v>22</v>
      </c>
      <c r="F756" s="153" t="s">
        <v>1474</v>
      </c>
      <c r="H756" s="152" t="s">
        <v>22</v>
      </c>
      <c r="I756" s="154"/>
      <c r="J756" s="154"/>
      <c r="M756" s="150"/>
      <c r="N756" s="155"/>
      <c r="X756" s="156"/>
      <c r="AT756" s="152" t="s">
        <v>217</v>
      </c>
      <c r="AU756" s="152" t="s">
        <v>171</v>
      </c>
      <c r="AV756" s="12" t="s">
        <v>85</v>
      </c>
      <c r="AW756" s="12" t="s">
        <v>5</v>
      </c>
      <c r="AX756" s="12" t="s">
        <v>78</v>
      </c>
      <c r="AY756" s="152" t="s">
        <v>163</v>
      </c>
    </row>
    <row r="757" spans="2:51" s="13" customFormat="1" ht="11.25">
      <c r="B757" s="157"/>
      <c r="D757" s="151" t="s">
        <v>217</v>
      </c>
      <c r="E757" s="158" t="s">
        <v>22</v>
      </c>
      <c r="F757" s="159" t="s">
        <v>1475</v>
      </c>
      <c r="H757" s="160">
        <v>4.265</v>
      </c>
      <c r="I757" s="161"/>
      <c r="J757" s="161"/>
      <c r="M757" s="157"/>
      <c r="N757" s="162"/>
      <c r="X757" s="163"/>
      <c r="AT757" s="158" t="s">
        <v>217</v>
      </c>
      <c r="AU757" s="158" t="s">
        <v>171</v>
      </c>
      <c r="AV757" s="13" t="s">
        <v>171</v>
      </c>
      <c r="AW757" s="13" t="s">
        <v>5</v>
      </c>
      <c r="AX757" s="13" t="s">
        <v>78</v>
      </c>
      <c r="AY757" s="158" t="s">
        <v>163</v>
      </c>
    </row>
    <row r="758" spans="2:51" s="14" customFormat="1" ht="11.25">
      <c r="B758" s="164"/>
      <c r="D758" s="151" t="s">
        <v>217</v>
      </c>
      <c r="E758" s="165" t="s">
        <v>22</v>
      </c>
      <c r="F758" s="166" t="s">
        <v>220</v>
      </c>
      <c r="H758" s="167">
        <v>8.753</v>
      </c>
      <c r="I758" s="168"/>
      <c r="J758" s="168"/>
      <c r="M758" s="164"/>
      <c r="N758" s="169"/>
      <c r="X758" s="170"/>
      <c r="AT758" s="165" t="s">
        <v>217</v>
      </c>
      <c r="AU758" s="165" t="s">
        <v>171</v>
      </c>
      <c r="AV758" s="14" t="s">
        <v>189</v>
      </c>
      <c r="AW758" s="14" t="s">
        <v>5</v>
      </c>
      <c r="AX758" s="14" t="s">
        <v>85</v>
      </c>
      <c r="AY758" s="165" t="s">
        <v>163</v>
      </c>
    </row>
    <row r="759" spans="2:65" s="1" customFormat="1" ht="24.2" customHeight="1">
      <c r="B759" s="32"/>
      <c r="C759" s="181" t="s">
        <v>1476</v>
      </c>
      <c r="D759" s="181" t="s">
        <v>770</v>
      </c>
      <c r="E759" s="182" t="s">
        <v>1477</v>
      </c>
      <c r="F759" s="183" t="s">
        <v>1478</v>
      </c>
      <c r="G759" s="184" t="s">
        <v>1479</v>
      </c>
      <c r="H759" s="185">
        <v>8.011</v>
      </c>
      <c r="I759" s="186"/>
      <c r="J759" s="187"/>
      <c r="K759" s="188">
        <f>ROUND(P759*H759,2)</f>
        <v>0</v>
      </c>
      <c r="L759" s="183" t="s">
        <v>169</v>
      </c>
      <c r="M759" s="189"/>
      <c r="N759" s="190" t="s">
        <v>22</v>
      </c>
      <c r="O759" s="137" t="s">
        <v>48</v>
      </c>
      <c r="P759" s="138">
        <f>I759+J759</f>
        <v>0</v>
      </c>
      <c r="Q759" s="138">
        <f>ROUND(I759*H759,2)</f>
        <v>0</v>
      </c>
      <c r="R759" s="138">
        <f>ROUND(J759*H759,2)</f>
        <v>0</v>
      </c>
      <c r="T759" s="139">
        <f>S759*H759</f>
        <v>0</v>
      </c>
      <c r="U759" s="139">
        <v>0.001</v>
      </c>
      <c r="V759" s="139">
        <f>U759*H759</f>
        <v>0.008010999999999999</v>
      </c>
      <c r="W759" s="139">
        <v>0</v>
      </c>
      <c r="X759" s="140">
        <f>W759*H759</f>
        <v>0</v>
      </c>
      <c r="AR759" s="141" t="s">
        <v>440</v>
      </c>
      <c r="AT759" s="141" t="s">
        <v>770</v>
      </c>
      <c r="AU759" s="141" t="s">
        <v>171</v>
      </c>
      <c r="AY759" s="17" t="s">
        <v>163</v>
      </c>
      <c r="BE759" s="142">
        <f>IF(O759="základní",K759,0)</f>
        <v>0</v>
      </c>
      <c r="BF759" s="142">
        <f>IF(O759="snížená",K759,0)</f>
        <v>0</v>
      </c>
      <c r="BG759" s="142">
        <f>IF(O759="zákl. přenesená",K759,0)</f>
        <v>0</v>
      </c>
      <c r="BH759" s="142">
        <f>IF(O759="sníž. přenesená",K759,0)</f>
        <v>0</v>
      </c>
      <c r="BI759" s="142">
        <f>IF(O759="nulová",K759,0)</f>
        <v>0</v>
      </c>
      <c r="BJ759" s="17" t="s">
        <v>171</v>
      </c>
      <c r="BK759" s="142">
        <f>ROUND(P759*H759,2)</f>
        <v>0</v>
      </c>
      <c r="BL759" s="17" t="s">
        <v>313</v>
      </c>
      <c r="BM759" s="141" t="s">
        <v>1480</v>
      </c>
    </row>
    <row r="760" spans="2:51" s="13" customFormat="1" ht="11.25">
      <c r="B760" s="157"/>
      <c r="D760" s="151" t="s">
        <v>217</v>
      </c>
      <c r="E760" s="158" t="s">
        <v>22</v>
      </c>
      <c r="F760" s="159" t="s">
        <v>1481</v>
      </c>
      <c r="H760" s="160">
        <v>8.011</v>
      </c>
      <c r="I760" s="161"/>
      <c r="J760" s="161"/>
      <c r="M760" s="157"/>
      <c r="N760" s="162"/>
      <c r="X760" s="163"/>
      <c r="AT760" s="158" t="s">
        <v>217</v>
      </c>
      <c r="AU760" s="158" t="s">
        <v>171</v>
      </c>
      <c r="AV760" s="13" t="s">
        <v>171</v>
      </c>
      <c r="AW760" s="13" t="s">
        <v>5</v>
      </c>
      <c r="AX760" s="13" t="s">
        <v>78</v>
      </c>
      <c r="AY760" s="158" t="s">
        <v>163</v>
      </c>
    </row>
    <row r="761" spans="2:51" s="14" customFormat="1" ht="11.25">
      <c r="B761" s="164"/>
      <c r="D761" s="151" t="s">
        <v>217</v>
      </c>
      <c r="E761" s="165" t="s">
        <v>22</v>
      </c>
      <c r="F761" s="166" t="s">
        <v>220</v>
      </c>
      <c r="H761" s="167">
        <v>8.011</v>
      </c>
      <c r="I761" s="168"/>
      <c r="J761" s="168"/>
      <c r="M761" s="164"/>
      <c r="N761" s="169"/>
      <c r="X761" s="170"/>
      <c r="AT761" s="165" t="s">
        <v>217</v>
      </c>
      <c r="AU761" s="165" t="s">
        <v>171</v>
      </c>
      <c r="AV761" s="14" t="s">
        <v>189</v>
      </c>
      <c r="AW761" s="14" t="s">
        <v>5</v>
      </c>
      <c r="AX761" s="14" t="s">
        <v>85</v>
      </c>
      <c r="AY761" s="165" t="s">
        <v>163</v>
      </c>
    </row>
    <row r="762" spans="2:65" s="1" customFormat="1" ht="33" customHeight="1">
      <c r="B762" s="32"/>
      <c r="C762" s="129" t="s">
        <v>1482</v>
      </c>
      <c r="D762" s="129" t="s">
        <v>166</v>
      </c>
      <c r="E762" s="130" t="s">
        <v>1483</v>
      </c>
      <c r="F762" s="131" t="s">
        <v>1484</v>
      </c>
      <c r="G762" s="132" t="s">
        <v>214</v>
      </c>
      <c r="H762" s="133">
        <v>4.265</v>
      </c>
      <c r="I762" s="134"/>
      <c r="J762" s="134"/>
      <c r="K762" s="135">
        <f>ROUND(P762*H762,2)</f>
        <v>0</v>
      </c>
      <c r="L762" s="131" t="s">
        <v>169</v>
      </c>
      <c r="M762" s="32"/>
      <c r="N762" s="136" t="s">
        <v>22</v>
      </c>
      <c r="O762" s="137" t="s">
        <v>48</v>
      </c>
      <c r="P762" s="138">
        <f>I762+J762</f>
        <v>0</v>
      </c>
      <c r="Q762" s="138">
        <f>ROUND(I762*H762,2)</f>
        <v>0</v>
      </c>
      <c r="R762" s="138">
        <f>ROUND(J762*H762,2)</f>
        <v>0</v>
      </c>
      <c r="T762" s="139">
        <f>S762*H762</f>
        <v>0</v>
      </c>
      <c r="U762" s="139">
        <v>0</v>
      </c>
      <c r="V762" s="139">
        <f>U762*H762</f>
        <v>0</v>
      </c>
      <c r="W762" s="139">
        <v>0</v>
      </c>
      <c r="X762" s="140">
        <f>W762*H762</f>
        <v>0</v>
      </c>
      <c r="AR762" s="141" t="s">
        <v>313</v>
      </c>
      <c r="AT762" s="141" t="s">
        <v>166</v>
      </c>
      <c r="AU762" s="141" t="s">
        <v>171</v>
      </c>
      <c r="AY762" s="17" t="s">
        <v>163</v>
      </c>
      <c r="BE762" s="142">
        <f>IF(O762="základní",K762,0)</f>
        <v>0</v>
      </c>
      <c r="BF762" s="142">
        <f>IF(O762="snížená",K762,0)</f>
        <v>0</v>
      </c>
      <c r="BG762" s="142">
        <f>IF(O762="zákl. přenesená",K762,0)</f>
        <v>0</v>
      </c>
      <c r="BH762" s="142">
        <f>IF(O762="sníž. přenesená",K762,0)</f>
        <v>0</v>
      </c>
      <c r="BI762" s="142">
        <f>IF(O762="nulová",K762,0)</f>
        <v>0</v>
      </c>
      <c r="BJ762" s="17" t="s">
        <v>171</v>
      </c>
      <c r="BK762" s="142">
        <f>ROUND(P762*H762,2)</f>
        <v>0</v>
      </c>
      <c r="BL762" s="17" t="s">
        <v>313</v>
      </c>
      <c r="BM762" s="141" t="s">
        <v>1485</v>
      </c>
    </row>
    <row r="763" spans="2:47" s="1" customFormat="1" ht="11.25">
      <c r="B763" s="32"/>
      <c r="D763" s="143" t="s">
        <v>173</v>
      </c>
      <c r="F763" s="144" t="s">
        <v>1486</v>
      </c>
      <c r="I763" s="145"/>
      <c r="J763" s="145"/>
      <c r="M763" s="32"/>
      <c r="N763" s="146"/>
      <c r="X763" s="53"/>
      <c r="AT763" s="17" t="s">
        <v>173</v>
      </c>
      <c r="AU763" s="17" t="s">
        <v>171</v>
      </c>
    </row>
    <row r="764" spans="2:51" s="13" customFormat="1" ht="11.25">
      <c r="B764" s="157"/>
      <c r="D764" s="151" t="s">
        <v>217</v>
      </c>
      <c r="E764" s="158" t="s">
        <v>22</v>
      </c>
      <c r="F764" s="159" t="s">
        <v>1487</v>
      </c>
      <c r="H764" s="160">
        <v>4.265</v>
      </c>
      <c r="I764" s="161"/>
      <c r="J764" s="161"/>
      <c r="M764" s="157"/>
      <c r="N764" s="162"/>
      <c r="X764" s="163"/>
      <c r="AT764" s="158" t="s">
        <v>217</v>
      </c>
      <c r="AU764" s="158" t="s">
        <v>171</v>
      </c>
      <c r="AV764" s="13" t="s">
        <v>171</v>
      </c>
      <c r="AW764" s="13" t="s">
        <v>5</v>
      </c>
      <c r="AX764" s="13" t="s">
        <v>78</v>
      </c>
      <c r="AY764" s="158" t="s">
        <v>163</v>
      </c>
    </row>
    <row r="765" spans="2:51" s="14" customFormat="1" ht="11.25">
      <c r="B765" s="164"/>
      <c r="D765" s="151" t="s">
        <v>217</v>
      </c>
      <c r="E765" s="165" t="s">
        <v>22</v>
      </c>
      <c r="F765" s="166" t="s">
        <v>220</v>
      </c>
      <c r="H765" s="167">
        <v>4.265</v>
      </c>
      <c r="I765" s="168"/>
      <c r="J765" s="168"/>
      <c r="M765" s="164"/>
      <c r="N765" s="169"/>
      <c r="X765" s="170"/>
      <c r="AT765" s="165" t="s">
        <v>217</v>
      </c>
      <c r="AU765" s="165" t="s">
        <v>171</v>
      </c>
      <c r="AV765" s="14" t="s">
        <v>189</v>
      </c>
      <c r="AW765" s="14" t="s">
        <v>5</v>
      </c>
      <c r="AX765" s="14" t="s">
        <v>85</v>
      </c>
      <c r="AY765" s="165" t="s">
        <v>163</v>
      </c>
    </row>
    <row r="766" spans="2:65" s="1" customFormat="1" ht="49.15" customHeight="1">
      <c r="B766" s="32"/>
      <c r="C766" s="181" t="s">
        <v>1488</v>
      </c>
      <c r="D766" s="181" t="s">
        <v>770</v>
      </c>
      <c r="E766" s="182" t="s">
        <v>1489</v>
      </c>
      <c r="F766" s="183" t="s">
        <v>1490</v>
      </c>
      <c r="G766" s="184" t="s">
        <v>214</v>
      </c>
      <c r="H766" s="185">
        <v>5.208</v>
      </c>
      <c r="I766" s="186"/>
      <c r="J766" s="187"/>
      <c r="K766" s="188">
        <f>ROUND(P766*H766,2)</f>
        <v>0</v>
      </c>
      <c r="L766" s="183" t="s">
        <v>169</v>
      </c>
      <c r="M766" s="189"/>
      <c r="N766" s="190" t="s">
        <v>22</v>
      </c>
      <c r="O766" s="137" t="s">
        <v>48</v>
      </c>
      <c r="P766" s="138">
        <f>I766+J766</f>
        <v>0</v>
      </c>
      <c r="Q766" s="138">
        <f>ROUND(I766*H766,2)</f>
        <v>0</v>
      </c>
      <c r="R766" s="138">
        <f>ROUND(J766*H766,2)</f>
        <v>0</v>
      </c>
      <c r="T766" s="139">
        <f>S766*H766</f>
        <v>0</v>
      </c>
      <c r="U766" s="139">
        <v>0.004</v>
      </c>
      <c r="V766" s="139">
        <f>U766*H766</f>
        <v>0.020832</v>
      </c>
      <c r="W766" s="139">
        <v>0</v>
      </c>
      <c r="X766" s="140">
        <f>W766*H766</f>
        <v>0</v>
      </c>
      <c r="AR766" s="141" t="s">
        <v>440</v>
      </c>
      <c r="AT766" s="141" t="s">
        <v>770</v>
      </c>
      <c r="AU766" s="141" t="s">
        <v>171</v>
      </c>
      <c r="AY766" s="17" t="s">
        <v>163</v>
      </c>
      <c r="BE766" s="142">
        <f>IF(O766="základní",K766,0)</f>
        <v>0</v>
      </c>
      <c r="BF766" s="142">
        <f>IF(O766="snížená",K766,0)</f>
        <v>0</v>
      </c>
      <c r="BG766" s="142">
        <f>IF(O766="zákl. přenesená",K766,0)</f>
        <v>0</v>
      </c>
      <c r="BH766" s="142">
        <f>IF(O766="sníž. přenesená",K766,0)</f>
        <v>0</v>
      </c>
      <c r="BI766" s="142">
        <f>IF(O766="nulová",K766,0)</f>
        <v>0</v>
      </c>
      <c r="BJ766" s="17" t="s">
        <v>171</v>
      </c>
      <c r="BK766" s="142">
        <f>ROUND(P766*H766,2)</f>
        <v>0</v>
      </c>
      <c r="BL766" s="17" t="s">
        <v>313</v>
      </c>
      <c r="BM766" s="141" t="s">
        <v>1491</v>
      </c>
    </row>
    <row r="767" spans="2:51" s="13" customFormat="1" ht="11.25">
      <c r="B767" s="157"/>
      <c r="D767" s="151" t="s">
        <v>217</v>
      </c>
      <c r="E767" s="158" t="s">
        <v>22</v>
      </c>
      <c r="F767" s="159" t="s">
        <v>1487</v>
      </c>
      <c r="H767" s="160">
        <v>4.265</v>
      </c>
      <c r="I767" s="161"/>
      <c r="J767" s="161"/>
      <c r="M767" s="157"/>
      <c r="N767" s="162"/>
      <c r="X767" s="163"/>
      <c r="AT767" s="158" t="s">
        <v>217</v>
      </c>
      <c r="AU767" s="158" t="s">
        <v>171</v>
      </c>
      <c r="AV767" s="13" t="s">
        <v>171</v>
      </c>
      <c r="AW767" s="13" t="s">
        <v>5</v>
      </c>
      <c r="AX767" s="13" t="s">
        <v>85</v>
      </c>
      <c r="AY767" s="158" t="s">
        <v>163</v>
      </c>
    </row>
    <row r="768" spans="2:51" s="13" customFormat="1" ht="11.25">
      <c r="B768" s="157"/>
      <c r="D768" s="151" t="s">
        <v>217</v>
      </c>
      <c r="F768" s="159" t="s">
        <v>1492</v>
      </c>
      <c r="H768" s="160">
        <v>5.208</v>
      </c>
      <c r="I768" s="161"/>
      <c r="J768" s="161"/>
      <c r="M768" s="157"/>
      <c r="N768" s="162"/>
      <c r="X768" s="163"/>
      <c r="AT768" s="158" t="s">
        <v>217</v>
      </c>
      <c r="AU768" s="158" t="s">
        <v>171</v>
      </c>
      <c r="AV768" s="13" t="s">
        <v>171</v>
      </c>
      <c r="AW768" s="13" t="s">
        <v>4</v>
      </c>
      <c r="AX768" s="13" t="s">
        <v>85</v>
      </c>
      <c r="AY768" s="158" t="s">
        <v>163</v>
      </c>
    </row>
    <row r="769" spans="2:65" s="1" customFormat="1" ht="24.2" customHeight="1">
      <c r="B769" s="32"/>
      <c r="C769" s="129" t="s">
        <v>1493</v>
      </c>
      <c r="D769" s="129" t="s">
        <v>166</v>
      </c>
      <c r="E769" s="130" t="s">
        <v>1494</v>
      </c>
      <c r="F769" s="131" t="s">
        <v>1495</v>
      </c>
      <c r="G769" s="132" t="s">
        <v>214</v>
      </c>
      <c r="H769" s="133">
        <v>22.548</v>
      </c>
      <c r="I769" s="134"/>
      <c r="J769" s="134"/>
      <c r="K769" s="135">
        <f>ROUND(P769*H769,2)</f>
        <v>0</v>
      </c>
      <c r="L769" s="131" t="s">
        <v>169</v>
      </c>
      <c r="M769" s="32"/>
      <c r="N769" s="136" t="s">
        <v>22</v>
      </c>
      <c r="O769" s="137" t="s">
        <v>48</v>
      </c>
      <c r="P769" s="138">
        <f>I769+J769</f>
        <v>0</v>
      </c>
      <c r="Q769" s="138">
        <f>ROUND(I769*H769,2)</f>
        <v>0</v>
      </c>
      <c r="R769" s="138">
        <f>ROUND(J769*H769,2)</f>
        <v>0</v>
      </c>
      <c r="T769" s="139">
        <f>S769*H769</f>
        <v>0</v>
      </c>
      <c r="U769" s="139">
        <v>0.00039825</v>
      </c>
      <c r="V769" s="139">
        <f>U769*H769</f>
        <v>0.008979741</v>
      </c>
      <c r="W769" s="139">
        <v>0</v>
      </c>
      <c r="X769" s="140">
        <f>W769*H769</f>
        <v>0</v>
      </c>
      <c r="AR769" s="141" t="s">
        <v>313</v>
      </c>
      <c r="AT769" s="141" t="s">
        <v>166</v>
      </c>
      <c r="AU769" s="141" t="s">
        <v>171</v>
      </c>
      <c r="AY769" s="17" t="s">
        <v>163</v>
      </c>
      <c r="BE769" s="142">
        <f>IF(O769="základní",K769,0)</f>
        <v>0</v>
      </c>
      <c r="BF769" s="142">
        <f>IF(O769="snížená",K769,0)</f>
        <v>0</v>
      </c>
      <c r="BG769" s="142">
        <f>IF(O769="zákl. přenesená",K769,0)</f>
        <v>0</v>
      </c>
      <c r="BH769" s="142">
        <f>IF(O769="sníž. přenesená",K769,0)</f>
        <v>0</v>
      </c>
      <c r="BI769" s="142">
        <f>IF(O769="nulová",K769,0)</f>
        <v>0</v>
      </c>
      <c r="BJ769" s="17" t="s">
        <v>171</v>
      </c>
      <c r="BK769" s="142">
        <f>ROUND(P769*H769,2)</f>
        <v>0</v>
      </c>
      <c r="BL769" s="17" t="s">
        <v>313</v>
      </c>
      <c r="BM769" s="141" t="s">
        <v>1496</v>
      </c>
    </row>
    <row r="770" spans="2:47" s="1" customFormat="1" ht="11.25">
      <c r="B770" s="32"/>
      <c r="D770" s="143" t="s">
        <v>173</v>
      </c>
      <c r="F770" s="144" t="s">
        <v>1497</v>
      </c>
      <c r="I770" s="145"/>
      <c r="J770" s="145"/>
      <c r="M770" s="32"/>
      <c r="N770" s="146"/>
      <c r="X770" s="53"/>
      <c r="AT770" s="17" t="s">
        <v>173</v>
      </c>
      <c r="AU770" s="17" t="s">
        <v>171</v>
      </c>
    </row>
    <row r="771" spans="2:51" s="13" customFormat="1" ht="11.25">
      <c r="B771" s="157"/>
      <c r="D771" s="151" t="s">
        <v>217</v>
      </c>
      <c r="E771" s="158" t="s">
        <v>22</v>
      </c>
      <c r="F771" s="159" t="s">
        <v>1498</v>
      </c>
      <c r="H771" s="160">
        <v>22.548</v>
      </c>
      <c r="I771" s="161"/>
      <c r="J771" s="161"/>
      <c r="M771" s="157"/>
      <c r="N771" s="162"/>
      <c r="X771" s="163"/>
      <c r="AT771" s="158" t="s">
        <v>217</v>
      </c>
      <c r="AU771" s="158" t="s">
        <v>171</v>
      </c>
      <c r="AV771" s="13" t="s">
        <v>171</v>
      </c>
      <c r="AW771" s="13" t="s">
        <v>5</v>
      </c>
      <c r="AX771" s="13" t="s">
        <v>78</v>
      </c>
      <c r="AY771" s="158" t="s">
        <v>163</v>
      </c>
    </row>
    <row r="772" spans="2:51" s="14" customFormat="1" ht="11.25">
      <c r="B772" s="164"/>
      <c r="D772" s="151" t="s">
        <v>217</v>
      </c>
      <c r="E772" s="165" t="s">
        <v>22</v>
      </c>
      <c r="F772" s="166" t="s">
        <v>220</v>
      </c>
      <c r="H772" s="167">
        <v>22.548</v>
      </c>
      <c r="I772" s="168"/>
      <c r="J772" s="168"/>
      <c r="M772" s="164"/>
      <c r="N772" s="169"/>
      <c r="X772" s="170"/>
      <c r="AT772" s="165" t="s">
        <v>217</v>
      </c>
      <c r="AU772" s="165" t="s">
        <v>171</v>
      </c>
      <c r="AV772" s="14" t="s">
        <v>189</v>
      </c>
      <c r="AW772" s="14" t="s">
        <v>5</v>
      </c>
      <c r="AX772" s="14" t="s">
        <v>85</v>
      </c>
      <c r="AY772" s="165" t="s">
        <v>163</v>
      </c>
    </row>
    <row r="773" spans="2:65" s="1" customFormat="1" ht="24.2" customHeight="1">
      <c r="B773" s="32"/>
      <c r="C773" s="129" t="s">
        <v>1499</v>
      </c>
      <c r="D773" s="129" t="s">
        <v>166</v>
      </c>
      <c r="E773" s="130" t="s">
        <v>1500</v>
      </c>
      <c r="F773" s="131" t="s">
        <v>1501</v>
      </c>
      <c r="G773" s="132" t="s">
        <v>214</v>
      </c>
      <c r="H773" s="133">
        <v>8.976</v>
      </c>
      <c r="I773" s="134"/>
      <c r="J773" s="134"/>
      <c r="K773" s="135">
        <f>ROUND(P773*H773,2)</f>
        <v>0</v>
      </c>
      <c r="L773" s="131" t="s">
        <v>169</v>
      </c>
      <c r="M773" s="32"/>
      <c r="N773" s="136" t="s">
        <v>22</v>
      </c>
      <c r="O773" s="137" t="s">
        <v>48</v>
      </c>
      <c r="P773" s="138">
        <f>I773+J773</f>
        <v>0</v>
      </c>
      <c r="Q773" s="138">
        <f>ROUND(I773*H773,2)</f>
        <v>0</v>
      </c>
      <c r="R773" s="138">
        <f>ROUND(J773*H773,2)</f>
        <v>0</v>
      </c>
      <c r="T773" s="139">
        <f>S773*H773</f>
        <v>0</v>
      </c>
      <c r="U773" s="139">
        <v>0.00039825</v>
      </c>
      <c r="V773" s="139">
        <f>U773*H773</f>
        <v>0.0035746920000000004</v>
      </c>
      <c r="W773" s="139">
        <v>0</v>
      </c>
      <c r="X773" s="140">
        <f>W773*H773</f>
        <v>0</v>
      </c>
      <c r="AR773" s="141" t="s">
        <v>313</v>
      </c>
      <c r="AT773" s="141" t="s">
        <v>166</v>
      </c>
      <c r="AU773" s="141" t="s">
        <v>171</v>
      </c>
      <c r="AY773" s="17" t="s">
        <v>163</v>
      </c>
      <c r="BE773" s="142">
        <f>IF(O773="základní",K773,0)</f>
        <v>0</v>
      </c>
      <c r="BF773" s="142">
        <f>IF(O773="snížená",K773,0)</f>
        <v>0</v>
      </c>
      <c r="BG773" s="142">
        <f>IF(O773="zákl. přenesená",K773,0)</f>
        <v>0</v>
      </c>
      <c r="BH773" s="142">
        <f>IF(O773="sníž. přenesená",K773,0)</f>
        <v>0</v>
      </c>
      <c r="BI773" s="142">
        <f>IF(O773="nulová",K773,0)</f>
        <v>0</v>
      </c>
      <c r="BJ773" s="17" t="s">
        <v>171</v>
      </c>
      <c r="BK773" s="142">
        <f>ROUND(P773*H773,2)</f>
        <v>0</v>
      </c>
      <c r="BL773" s="17" t="s">
        <v>313</v>
      </c>
      <c r="BM773" s="141" t="s">
        <v>1502</v>
      </c>
    </row>
    <row r="774" spans="2:47" s="1" customFormat="1" ht="11.25">
      <c r="B774" s="32"/>
      <c r="D774" s="143" t="s">
        <v>173</v>
      </c>
      <c r="F774" s="144" t="s">
        <v>1503</v>
      </c>
      <c r="I774" s="145"/>
      <c r="J774" s="145"/>
      <c r="M774" s="32"/>
      <c r="N774" s="146"/>
      <c r="X774" s="53"/>
      <c r="AT774" s="17" t="s">
        <v>173</v>
      </c>
      <c r="AU774" s="17" t="s">
        <v>171</v>
      </c>
    </row>
    <row r="775" spans="2:51" s="13" customFormat="1" ht="11.25">
      <c r="B775" s="157"/>
      <c r="D775" s="151" t="s">
        <v>217</v>
      </c>
      <c r="E775" s="158" t="s">
        <v>22</v>
      </c>
      <c r="F775" s="159" t="s">
        <v>1504</v>
      </c>
      <c r="H775" s="160">
        <v>8.976</v>
      </c>
      <c r="I775" s="161"/>
      <c r="J775" s="161"/>
      <c r="M775" s="157"/>
      <c r="N775" s="162"/>
      <c r="X775" s="163"/>
      <c r="AT775" s="158" t="s">
        <v>217</v>
      </c>
      <c r="AU775" s="158" t="s">
        <v>171</v>
      </c>
      <c r="AV775" s="13" t="s">
        <v>171</v>
      </c>
      <c r="AW775" s="13" t="s">
        <v>5</v>
      </c>
      <c r="AX775" s="13" t="s">
        <v>78</v>
      </c>
      <c r="AY775" s="158" t="s">
        <v>163</v>
      </c>
    </row>
    <row r="776" spans="2:51" s="14" customFormat="1" ht="11.25">
      <c r="B776" s="164"/>
      <c r="D776" s="151" t="s">
        <v>217</v>
      </c>
      <c r="E776" s="165" t="s">
        <v>22</v>
      </c>
      <c r="F776" s="166" t="s">
        <v>220</v>
      </c>
      <c r="H776" s="167">
        <v>8.976</v>
      </c>
      <c r="I776" s="168"/>
      <c r="J776" s="168"/>
      <c r="M776" s="164"/>
      <c r="N776" s="169"/>
      <c r="X776" s="170"/>
      <c r="AT776" s="165" t="s">
        <v>217</v>
      </c>
      <c r="AU776" s="165" t="s">
        <v>171</v>
      </c>
      <c r="AV776" s="14" t="s">
        <v>189</v>
      </c>
      <c r="AW776" s="14" t="s">
        <v>5</v>
      </c>
      <c r="AX776" s="14" t="s">
        <v>85</v>
      </c>
      <c r="AY776" s="165" t="s">
        <v>163</v>
      </c>
    </row>
    <row r="777" spans="2:65" s="1" customFormat="1" ht="49.15" customHeight="1">
      <c r="B777" s="32"/>
      <c r="C777" s="181" t="s">
        <v>1505</v>
      </c>
      <c r="D777" s="181" t="s">
        <v>770</v>
      </c>
      <c r="E777" s="182" t="s">
        <v>1506</v>
      </c>
      <c r="F777" s="183" t="s">
        <v>1507</v>
      </c>
      <c r="G777" s="184" t="s">
        <v>214</v>
      </c>
      <c r="H777" s="185">
        <v>18.371</v>
      </c>
      <c r="I777" s="186"/>
      <c r="J777" s="187"/>
      <c r="K777" s="188">
        <f>ROUND(P777*H777,2)</f>
        <v>0</v>
      </c>
      <c r="L777" s="183" t="s">
        <v>169</v>
      </c>
      <c r="M777" s="189"/>
      <c r="N777" s="190" t="s">
        <v>22</v>
      </c>
      <c r="O777" s="137" t="s">
        <v>48</v>
      </c>
      <c r="P777" s="138">
        <f>I777+J777</f>
        <v>0</v>
      </c>
      <c r="Q777" s="138">
        <f>ROUND(I777*H777,2)</f>
        <v>0</v>
      </c>
      <c r="R777" s="138">
        <f>ROUND(J777*H777,2)</f>
        <v>0</v>
      </c>
      <c r="T777" s="139">
        <f>S777*H777</f>
        <v>0</v>
      </c>
      <c r="U777" s="139">
        <v>0.0053</v>
      </c>
      <c r="V777" s="139">
        <f>U777*H777</f>
        <v>0.09736629999999999</v>
      </c>
      <c r="W777" s="139">
        <v>0</v>
      </c>
      <c r="X777" s="140">
        <f>W777*H777</f>
        <v>0</v>
      </c>
      <c r="AR777" s="141" t="s">
        <v>440</v>
      </c>
      <c r="AT777" s="141" t="s">
        <v>770</v>
      </c>
      <c r="AU777" s="141" t="s">
        <v>171</v>
      </c>
      <c r="AY777" s="17" t="s">
        <v>163</v>
      </c>
      <c r="BE777" s="142">
        <f>IF(O777="základní",K777,0)</f>
        <v>0</v>
      </c>
      <c r="BF777" s="142">
        <f>IF(O777="snížená",K777,0)</f>
        <v>0</v>
      </c>
      <c r="BG777" s="142">
        <f>IF(O777="zákl. přenesená",K777,0)</f>
        <v>0</v>
      </c>
      <c r="BH777" s="142">
        <f>IF(O777="sníž. přenesená",K777,0)</f>
        <v>0</v>
      </c>
      <c r="BI777" s="142">
        <f>IF(O777="nulová",K777,0)</f>
        <v>0</v>
      </c>
      <c r="BJ777" s="17" t="s">
        <v>171</v>
      </c>
      <c r="BK777" s="142">
        <f>ROUND(P777*H777,2)</f>
        <v>0</v>
      </c>
      <c r="BL777" s="17" t="s">
        <v>313</v>
      </c>
      <c r="BM777" s="141" t="s">
        <v>1508</v>
      </c>
    </row>
    <row r="778" spans="2:51" s="13" customFormat="1" ht="11.25">
      <c r="B778" s="157"/>
      <c r="D778" s="151" t="s">
        <v>217</v>
      </c>
      <c r="E778" s="158" t="s">
        <v>22</v>
      </c>
      <c r="F778" s="159" t="s">
        <v>1509</v>
      </c>
      <c r="H778" s="160">
        <v>15.762</v>
      </c>
      <c r="I778" s="161"/>
      <c r="J778" s="161"/>
      <c r="M778" s="157"/>
      <c r="N778" s="162"/>
      <c r="X778" s="163"/>
      <c r="AT778" s="158" t="s">
        <v>217</v>
      </c>
      <c r="AU778" s="158" t="s">
        <v>171</v>
      </c>
      <c r="AV778" s="13" t="s">
        <v>171</v>
      </c>
      <c r="AW778" s="13" t="s">
        <v>5</v>
      </c>
      <c r="AX778" s="13" t="s">
        <v>78</v>
      </c>
      <c r="AY778" s="158" t="s">
        <v>163</v>
      </c>
    </row>
    <row r="779" spans="2:51" s="14" customFormat="1" ht="11.25">
      <c r="B779" s="164"/>
      <c r="D779" s="151" t="s">
        <v>217</v>
      </c>
      <c r="E779" s="165" t="s">
        <v>22</v>
      </c>
      <c r="F779" s="166" t="s">
        <v>220</v>
      </c>
      <c r="H779" s="167">
        <v>15.762</v>
      </c>
      <c r="I779" s="168"/>
      <c r="J779" s="168"/>
      <c r="M779" s="164"/>
      <c r="N779" s="169"/>
      <c r="X779" s="170"/>
      <c r="AT779" s="165" t="s">
        <v>217</v>
      </c>
      <c r="AU779" s="165" t="s">
        <v>171</v>
      </c>
      <c r="AV779" s="14" t="s">
        <v>189</v>
      </c>
      <c r="AW779" s="14" t="s">
        <v>5</v>
      </c>
      <c r="AX779" s="14" t="s">
        <v>85</v>
      </c>
      <c r="AY779" s="165" t="s">
        <v>163</v>
      </c>
    </row>
    <row r="780" spans="2:51" s="13" customFormat="1" ht="11.25">
      <c r="B780" s="157"/>
      <c r="D780" s="151" t="s">
        <v>217</v>
      </c>
      <c r="F780" s="159" t="s">
        <v>1510</v>
      </c>
      <c r="H780" s="160">
        <v>18.371</v>
      </c>
      <c r="I780" s="161"/>
      <c r="J780" s="161"/>
      <c r="M780" s="157"/>
      <c r="N780" s="162"/>
      <c r="X780" s="163"/>
      <c r="AT780" s="158" t="s">
        <v>217</v>
      </c>
      <c r="AU780" s="158" t="s">
        <v>171</v>
      </c>
      <c r="AV780" s="13" t="s">
        <v>171</v>
      </c>
      <c r="AW780" s="13" t="s">
        <v>4</v>
      </c>
      <c r="AX780" s="13" t="s">
        <v>85</v>
      </c>
      <c r="AY780" s="158" t="s">
        <v>163</v>
      </c>
    </row>
    <row r="781" spans="2:65" s="1" customFormat="1" ht="37.9" customHeight="1">
      <c r="B781" s="32"/>
      <c r="C781" s="181" t="s">
        <v>1511</v>
      </c>
      <c r="D781" s="181" t="s">
        <v>770</v>
      </c>
      <c r="E781" s="182" t="s">
        <v>1512</v>
      </c>
      <c r="F781" s="183" t="s">
        <v>1513</v>
      </c>
      <c r="G781" s="184" t="s">
        <v>214</v>
      </c>
      <c r="H781" s="185">
        <v>18.371</v>
      </c>
      <c r="I781" s="186"/>
      <c r="J781" s="187"/>
      <c r="K781" s="188">
        <f>ROUND(P781*H781,2)</f>
        <v>0</v>
      </c>
      <c r="L781" s="183" t="s">
        <v>169</v>
      </c>
      <c r="M781" s="189"/>
      <c r="N781" s="190" t="s">
        <v>22</v>
      </c>
      <c r="O781" s="137" t="s">
        <v>48</v>
      </c>
      <c r="P781" s="138">
        <f>I781+J781</f>
        <v>0</v>
      </c>
      <c r="Q781" s="138">
        <f>ROUND(I781*H781,2)</f>
        <v>0</v>
      </c>
      <c r="R781" s="138">
        <f>ROUND(J781*H781,2)</f>
        <v>0</v>
      </c>
      <c r="T781" s="139">
        <f>S781*H781</f>
        <v>0</v>
      </c>
      <c r="U781" s="139">
        <v>0.0048</v>
      </c>
      <c r="V781" s="139">
        <f>U781*H781</f>
        <v>0.08818079999999999</v>
      </c>
      <c r="W781" s="139">
        <v>0</v>
      </c>
      <c r="X781" s="140">
        <f>W781*H781</f>
        <v>0</v>
      </c>
      <c r="AR781" s="141" t="s">
        <v>440</v>
      </c>
      <c r="AT781" s="141" t="s">
        <v>770</v>
      </c>
      <c r="AU781" s="141" t="s">
        <v>171</v>
      </c>
      <c r="AY781" s="17" t="s">
        <v>163</v>
      </c>
      <c r="BE781" s="142">
        <f>IF(O781="základní",K781,0)</f>
        <v>0</v>
      </c>
      <c r="BF781" s="142">
        <f>IF(O781="snížená",K781,0)</f>
        <v>0</v>
      </c>
      <c r="BG781" s="142">
        <f>IF(O781="zákl. přenesená",K781,0)</f>
        <v>0</v>
      </c>
      <c r="BH781" s="142">
        <f>IF(O781="sníž. přenesená",K781,0)</f>
        <v>0</v>
      </c>
      <c r="BI781" s="142">
        <f>IF(O781="nulová",K781,0)</f>
        <v>0</v>
      </c>
      <c r="BJ781" s="17" t="s">
        <v>171</v>
      </c>
      <c r="BK781" s="142">
        <f>ROUND(P781*H781,2)</f>
        <v>0</v>
      </c>
      <c r="BL781" s="17" t="s">
        <v>313</v>
      </c>
      <c r="BM781" s="141" t="s">
        <v>1514</v>
      </c>
    </row>
    <row r="782" spans="2:51" s="12" customFormat="1" ht="11.25">
      <c r="B782" s="150"/>
      <c r="D782" s="151" t="s">
        <v>217</v>
      </c>
      <c r="E782" s="152" t="s">
        <v>22</v>
      </c>
      <c r="F782" s="153" t="s">
        <v>1515</v>
      </c>
      <c r="H782" s="152" t="s">
        <v>22</v>
      </c>
      <c r="I782" s="154"/>
      <c r="J782" s="154"/>
      <c r="M782" s="150"/>
      <c r="N782" s="155"/>
      <c r="X782" s="156"/>
      <c r="AT782" s="152" t="s">
        <v>217</v>
      </c>
      <c r="AU782" s="152" t="s">
        <v>171</v>
      </c>
      <c r="AV782" s="12" t="s">
        <v>85</v>
      </c>
      <c r="AW782" s="12" t="s">
        <v>5</v>
      </c>
      <c r="AX782" s="12" t="s">
        <v>78</v>
      </c>
      <c r="AY782" s="152" t="s">
        <v>163</v>
      </c>
    </row>
    <row r="783" spans="2:51" s="13" customFormat="1" ht="11.25">
      <c r="B783" s="157"/>
      <c r="D783" s="151" t="s">
        <v>217</v>
      </c>
      <c r="E783" s="158" t="s">
        <v>22</v>
      </c>
      <c r="F783" s="159" t="s">
        <v>1516</v>
      </c>
      <c r="H783" s="160">
        <v>18.371</v>
      </c>
      <c r="I783" s="161"/>
      <c r="J783" s="161"/>
      <c r="M783" s="157"/>
      <c r="N783" s="162"/>
      <c r="X783" s="163"/>
      <c r="AT783" s="158" t="s">
        <v>217</v>
      </c>
      <c r="AU783" s="158" t="s">
        <v>171</v>
      </c>
      <c r="AV783" s="13" t="s">
        <v>171</v>
      </c>
      <c r="AW783" s="13" t="s">
        <v>5</v>
      </c>
      <c r="AX783" s="13" t="s">
        <v>78</v>
      </c>
      <c r="AY783" s="158" t="s">
        <v>163</v>
      </c>
    </row>
    <row r="784" spans="2:51" s="14" customFormat="1" ht="11.25">
      <c r="B784" s="164"/>
      <c r="D784" s="151" t="s">
        <v>217</v>
      </c>
      <c r="E784" s="165" t="s">
        <v>22</v>
      </c>
      <c r="F784" s="166" t="s">
        <v>220</v>
      </c>
      <c r="H784" s="167">
        <v>18.371</v>
      </c>
      <c r="I784" s="168"/>
      <c r="J784" s="168"/>
      <c r="M784" s="164"/>
      <c r="N784" s="169"/>
      <c r="X784" s="170"/>
      <c r="AT784" s="165" t="s">
        <v>217</v>
      </c>
      <c r="AU784" s="165" t="s">
        <v>171</v>
      </c>
      <c r="AV784" s="14" t="s">
        <v>189</v>
      </c>
      <c r="AW784" s="14" t="s">
        <v>5</v>
      </c>
      <c r="AX784" s="14" t="s">
        <v>85</v>
      </c>
      <c r="AY784" s="165" t="s">
        <v>163</v>
      </c>
    </row>
    <row r="785" spans="2:65" s="1" customFormat="1" ht="24.2" customHeight="1">
      <c r="B785" s="32"/>
      <c r="C785" s="129" t="s">
        <v>1517</v>
      </c>
      <c r="D785" s="129" t="s">
        <v>166</v>
      </c>
      <c r="E785" s="130" t="s">
        <v>1518</v>
      </c>
      <c r="F785" s="131" t="s">
        <v>1519</v>
      </c>
      <c r="G785" s="132" t="s">
        <v>214</v>
      </c>
      <c r="H785" s="133">
        <v>62.594</v>
      </c>
      <c r="I785" s="134"/>
      <c r="J785" s="134"/>
      <c r="K785" s="135">
        <f>ROUND(P785*H785,2)</f>
        <v>0</v>
      </c>
      <c r="L785" s="131" t="s">
        <v>169</v>
      </c>
      <c r="M785" s="32"/>
      <c r="N785" s="136" t="s">
        <v>22</v>
      </c>
      <c r="O785" s="137" t="s">
        <v>48</v>
      </c>
      <c r="P785" s="138">
        <f>I785+J785</f>
        <v>0</v>
      </c>
      <c r="Q785" s="138">
        <f>ROUND(I785*H785,2)</f>
        <v>0</v>
      </c>
      <c r="R785" s="138">
        <f>ROUND(J785*H785,2)</f>
        <v>0</v>
      </c>
      <c r="T785" s="139">
        <f>S785*H785</f>
        <v>0</v>
      </c>
      <c r="U785" s="139">
        <v>0</v>
      </c>
      <c r="V785" s="139">
        <f>U785*H785</f>
        <v>0</v>
      </c>
      <c r="W785" s="139">
        <v>0</v>
      </c>
      <c r="X785" s="140">
        <f>W785*H785</f>
        <v>0</v>
      </c>
      <c r="AR785" s="141" t="s">
        <v>313</v>
      </c>
      <c r="AT785" s="141" t="s">
        <v>166</v>
      </c>
      <c r="AU785" s="141" t="s">
        <v>171</v>
      </c>
      <c r="AY785" s="17" t="s">
        <v>163</v>
      </c>
      <c r="BE785" s="142">
        <f>IF(O785="základní",K785,0)</f>
        <v>0</v>
      </c>
      <c r="BF785" s="142">
        <f>IF(O785="snížená",K785,0)</f>
        <v>0</v>
      </c>
      <c r="BG785" s="142">
        <f>IF(O785="zákl. přenesená",K785,0)</f>
        <v>0</v>
      </c>
      <c r="BH785" s="142">
        <f>IF(O785="sníž. přenesená",K785,0)</f>
        <v>0</v>
      </c>
      <c r="BI785" s="142">
        <f>IF(O785="nulová",K785,0)</f>
        <v>0</v>
      </c>
      <c r="BJ785" s="17" t="s">
        <v>171</v>
      </c>
      <c r="BK785" s="142">
        <f>ROUND(P785*H785,2)</f>
        <v>0</v>
      </c>
      <c r="BL785" s="17" t="s">
        <v>313</v>
      </c>
      <c r="BM785" s="141" t="s">
        <v>1520</v>
      </c>
    </row>
    <row r="786" spans="2:47" s="1" customFormat="1" ht="11.25">
      <c r="B786" s="32"/>
      <c r="D786" s="143" t="s">
        <v>173</v>
      </c>
      <c r="F786" s="144" t="s">
        <v>1521</v>
      </c>
      <c r="I786" s="145"/>
      <c r="J786" s="145"/>
      <c r="M786" s="32"/>
      <c r="N786" s="146"/>
      <c r="X786" s="53"/>
      <c r="AT786" s="17" t="s">
        <v>173</v>
      </c>
      <c r="AU786" s="17" t="s">
        <v>171</v>
      </c>
    </row>
    <row r="787" spans="2:47" s="1" customFormat="1" ht="19.5">
      <c r="B787" s="32"/>
      <c r="D787" s="151" t="s">
        <v>819</v>
      </c>
      <c r="F787" s="191" t="s">
        <v>1522</v>
      </c>
      <c r="I787" s="145"/>
      <c r="J787" s="145"/>
      <c r="M787" s="32"/>
      <c r="N787" s="146"/>
      <c r="X787" s="53"/>
      <c r="AT787" s="17" t="s">
        <v>819</v>
      </c>
      <c r="AU787" s="17" t="s">
        <v>171</v>
      </c>
    </row>
    <row r="788" spans="2:51" s="12" customFormat="1" ht="11.25">
      <c r="B788" s="150"/>
      <c r="D788" s="151" t="s">
        <v>217</v>
      </c>
      <c r="E788" s="152" t="s">
        <v>22</v>
      </c>
      <c r="F788" s="153" t="s">
        <v>1523</v>
      </c>
      <c r="H788" s="152" t="s">
        <v>22</v>
      </c>
      <c r="I788" s="154"/>
      <c r="J788" s="154"/>
      <c r="M788" s="150"/>
      <c r="N788" s="155"/>
      <c r="X788" s="156"/>
      <c r="AT788" s="152" t="s">
        <v>217</v>
      </c>
      <c r="AU788" s="152" t="s">
        <v>171</v>
      </c>
      <c r="AV788" s="12" t="s">
        <v>85</v>
      </c>
      <c r="AW788" s="12" t="s">
        <v>5</v>
      </c>
      <c r="AX788" s="12" t="s">
        <v>78</v>
      </c>
      <c r="AY788" s="152" t="s">
        <v>163</v>
      </c>
    </row>
    <row r="789" spans="2:51" s="13" customFormat="1" ht="11.25">
      <c r="B789" s="157"/>
      <c r="D789" s="151" t="s">
        <v>217</v>
      </c>
      <c r="E789" s="158" t="s">
        <v>22</v>
      </c>
      <c r="F789" s="159" t="s">
        <v>1524</v>
      </c>
      <c r="H789" s="160">
        <v>37.11</v>
      </c>
      <c r="I789" s="161"/>
      <c r="J789" s="161"/>
      <c r="M789" s="157"/>
      <c r="N789" s="162"/>
      <c r="X789" s="163"/>
      <c r="AT789" s="158" t="s">
        <v>217</v>
      </c>
      <c r="AU789" s="158" t="s">
        <v>171</v>
      </c>
      <c r="AV789" s="13" t="s">
        <v>171</v>
      </c>
      <c r="AW789" s="13" t="s">
        <v>5</v>
      </c>
      <c r="AX789" s="13" t="s">
        <v>78</v>
      </c>
      <c r="AY789" s="158" t="s">
        <v>163</v>
      </c>
    </row>
    <row r="790" spans="2:51" s="12" customFormat="1" ht="11.25">
      <c r="B790" s="150"/>
      <c r="D790" s="151" t="s">
        <v>217</v>
      </c>
      <c r="E790" s="152" t="s">
        <v>22</v>
      </c>
      <c r="F790" s="153" t="s">
        <v>1525</v>
      </c>
      <c r="H790" s="152" t="s">
        <v>22</v>
      </c>
      <c r="I790" s="154"/>
      <c r="J790" s="154"/>
      <c r="M790" s="150"/>
      <c r="N790" s="155"/>
      <c r="X790" s="156"/>
      <c r="AT790" s="152" t="s">
        <v>217</v>
      </c>
      <c r="AU790" s="152" t="s">
        <v>171</v>
      </c>
      <c r="AV790" s="12" t="s">
        <v>85</v>
      </c>
      <c r="AW790" s="12" t="s">
        <v>5</v>
      </c>
      <c r="AX790" s="12" t="s">
        <v>78</v>
      </c>
      <c r="AY790" s="152" t="s">
        <v>163</v>
      </c>
    </row>
    <row r="791" spans="2:51" s="13" customFormat="1" ht="11.25">
      <c r="B791" s="157"/>
      <c r="D791" s="151" t="s">
        <v>217</v>
      </c>
      <c r="E791" s="158" t="s">
        <v>22</v>
      </c>
      <c r="F791" s="159" t="s">
        <v>1526</v>
      </c>
      <c r="H791" s="160">
        <v>25.484</v>
      </c>
      <c r="I791" s="161"/>
      <c r="J791" s="161"/>
      <c r="M791" s="157"/>
      <c r="N791" s="162"/>
      <c r="X791" s="163"/>
      <c r="AT791" s="158" t="s">
        <v>217</v>
      </c>
      <c r="AU791" s="158" t="s">
        <v>171</v>
      </c>
      <c r="AV791" s="13" t="s">
        <v>171</v>
      </c>
      <c r="AW791" s="13" t="s">
        <v>5</v>
      </c>
      <c r="AX791" s="13" t="s">
        <v>78</v>
      </c>
      <c r="AY791" s="158" t="s">
        <v>163</v>
      </c>
    </row>
    <row r="792" spans="2:51" s="14" customFormat="1" ht="11.25">
      <c r="B792" s="164"/>
      <c r="D792" s="151" t="s">
        <v>217</v>
      </c>
      <c r="E792" s="165" t="s">
        <v>22</v>
      </c>
      <c r="F792" s="166" t="s">
        <v>220</v>
      </c>
      <c r="H792" s="167">
        <v>62.594</v>
      </c>
      <c r="I792" s="168"/>
      <c r="J792" s="168"/>
      <c r="M792" s="164"/>
      <c r="N792" s="169"/>
      <c r="X792" s="170"/>
      <c r="AT792" s="165" t="s">
        <v>217</v>
      </c>
      <c r="AU792" s="165" t="s">
        <v>171</v>
      </c>
      <c r="AV792" s="14" t="s">
        <v>189</v>
      </c>
      <c r="AW792" s="14" t="s">
        <v>5</v>
      </c>
      <c r="AX792" s="14" t="s">
        <v>85</v>
      </c>
      <c r="AY792" s="165" t="s">
        <v>163</v>
      </c>
    </row>
    <row r="793" spans="2:65" s="1" customFormat="1" ht="24">
      <c r="B793" s="32"/>
      <c r="C793" s="129" t="s">
        <v>1527</v>
      </c>
      <c r="D793" s="129" t="s">
        <v>166</v>
      </c>
      <c r="E793" s="130" t="s">
        <v>1528</v>
      </c>
      <c r="F793" s="131" t="s">
        <v>1529</v>
      </c>
      <c r="G793" s="132" t="s">
        <v>214</v>
      </c>
      <c r="H793" s="133">
        <v>127.756</v>
      </c>
      <c r="I793" s="134"/>
      <c r="J793" s="134"/>
      <c r="K793" s="135">
        <f>ROUND(P793*H793,2)</f>
        <v>0</v>
      </c>
      <c r="L793" s="131" t="s">
        <v>169</v>
      </c>
      <c r="M793" s="32"/>
      <c r="N793" s="136" t="s">
        <v>22</v>
      </c>
      <c r="O793" s="137" t="s">
        <v>48</v>
      </c>
      <c r="P793" s="138">
        <f>I793+J793</f>
        <v>0</v>
      </c>
      <c r="Q793" s="138">
        <f>ROUND(I793*H793,2)</f>
        <v>0</v>
      </c>
      <c r="R793" s="138">
        <f>ROUND(J793*H793,2)</f>
        <v>0</v>
      </c>
      <c r="T793" s="139">
        <f>S793*H793</f>
        <v>0</v>
      </c>
      <c r="U793" s="139">
        <v>0</v>
      </c>
      <c r="V793" s="139">
        <f>U793*H793</f>
        <v>0</v>
      </c>
      <c r="W793" s="139">
        <v>0</v>
      </c>
      <c r="X793" s="140">
        <f>W793*H793</f>
        <v>0</v>
      </c>
      <c r="AR793" s="141" t="s">
        <v>313</v>
      </c>
      <c r="AT793" s="141" t="s">
        <v>166</v>
      </c>
      <c r="AU793" s="141" t="s">
        <v>171</v>
      </c>
      <c r="AY793" s="17" t="s">
        <v>163</v>
      </c>
      <c r="BE793" s="142">
        <f>IF(O793="základní",K793,0)</f>
        <v>0</v>
      </c>
      <c r="BF793" s="142">
        <f>IF(O793="snížená",K793,0)</f>
        <v>0</v>
      </c>
      <c r="BG793" s="142">
        <f>IF(O793="zákl. přenesená",K793,0)</f>
        <v>0</v>
      </c>
      <c r="BH793" s="142">
        <f>IF(O793="sníž. přenesená",K793,0)</f>
        <v>0</v>
      </c>
      <c r="BI793" s="142">
        <f>IF(O793="nulová",K793,0)</f>
        <v>0</v>
      </c>
      <c r="BJ793" s="17" t="s">
        <v>171</v>
      </c>
      <c r="BK793" s="142">
        <f>ROUND(P793*H793,2)</f>
        <v>0</v>
      </c>
      <c r="BL793" s="17" t="s">
        <v>313</v>
      </c>
      <c r="BM793" s="141" t="s">
        <v>1530</v>
      </c>
    </row>
    <row r="794" spans="2:47" s="1" customFormat="1" ht="11.25">
      <c r="B794" s="32"/>
      <c r="D794" s="143" t="s">
        <v>173</v>
      </c>
      <c r="F794" s="144" t="s">
        <v>1531</v>
      </c>
      <c r="I794" s="145"/>
      <c r="J794" s="145"/>
      <c r="M794" s="32"/>
      <c r="N794" s="146"/>
      <c r="X794" s="53"/>
      <c r="AT794" s="17" t="s">
        <v>173</v>
      </c>
      <c r="AU794" s="17" t="s">
        <v>171</v>
      </c>
    </row>
    <row r="795" spans="2:47" s="1" customFormat="1" ht="19.5">
      <c r="B795" s="32"/>
      <c r="D795" s="151" t="s">
        <v>819</v>
      </c>
      <c r="F795" s="191" t="s">
        <v>1522</v>
      </c>
      <c r="I795" s="145"/>
      <c r="J795" s="145"/>
      <c r="M795" s="32"/>
      <c r="N795" s="146"/>
      <c r="X795" s="53"/>
      <c r="AT795" s="17" t="s">
        <v>819</v>
      </c>
      <c r="AU795" s="17" t="s">
        <v>171</v>
      </c>
    </row>
    <row r="796" spans="2:51" s="12" customFormat="1" ht="11.25">
      <c r="B796" s="150"/>
      <c r="D796" s="151" t="s">
        <v>217</v>
      </c>
      <c r="E796" s="152" t="s">
        <v>22</v>
      </c>
      <c r="F796" s="153" t="s">
        <v>1532</v>
      </c>
      <c r="H796" s="152" t="s">
        <v>22</v>
      </c>
      <c r="I796" s="154"/>
      <c r="J796" s="154"/>
      <c r="M796" s="150"/>
      <c r="N796" s="155"/>
      <c r="X796" s="156"/>
      <c r="AT796" s="152" t="s">
        <v>217</v>
      </c>
      <c r="AU796" s="152" t="s">
        <v>171</v>
      </c>
      <c r="AV796" s="12" t="s">
        <v>85</v>
      </c>
      <c r="AW796" s="12" t="s">
        <v>5</v>
      </c>
      <c r="AX796" s="12" t="s">
        <v>78</v>
      </c>
      <c r="AY796" s="152" t="s">
        <v>163</v>
      </c>
    </row>
    <row r="797" spans="2:51" s="13" customFormat="1" ht="11.25">
      <c r="B797" s="157"/>
      <c r="D797" s="151" t="s">
        <v>217</v>
      </c>
      <c r="E797" s="158" t="s">
        <v>22</v>
      </c>
      <c r="F797" s="159" t="s">
        <v>1533</v>
      </c>
      <c r="H797" s="160">
        <v>6.17</v>
      </c>
      <c r="I797" s="161"/>
      <c r="J797" s="161"/>
      <c r="M797" s="157"/>
      <c r="N797" s="162"/>
      <c r="X797" s="163"/>
      <c r="AT797" s="158" t="s">
        <v>217</v>
      </c>
      <c r="AU797" s="158" t="s">
        <v>171</v>
      </c>
      <c r="AV797" s="13" t="s">
        <v>171</v>
      </c>
      <c r="AW797" s="13" t="s">
        <v>5</v>
      </c>
      <c r="AX797" s="13" t="s">
        <v>78</v>
      </c>
      <c r="AY797" s="158" t="s">
        <v>163</v>
      </c>
    </row>
    <row r="798" spans="2:51" s="12" customFormat="1" ht="11.25">
      <c r="B798" s="150"/>
      <c r="D798" s="151" t="s">
        <v>217</v>
      </c>
      <c r="E798" s="152" t="s">
        <v>22</v>
      </c>
      <c r="F798" s="153" t="s">
        <v>1534</v>
      </c>
      <c r="H798" s="152" t="s">
        <v>22</v>
      </c>
      <c r="I798" s="154"/>
      <c r="J798" s="154"/>
      <c r="M798" s="150"/>
      <c r="N798" s="155"/>
      <c r="X798" s="156"/>
      <c r="AT798" s="152" t="s">
        <v>217</v>
      </c>
      <c r="AU798" s="152" t="s">
        <v>171</v>
      </c>
      <c r="AV798" s="12" t="s">
        <v>85</v>
      </c>
      <c r="AW798" s="12" t="s">
        <v>5</v>
      </c>
      <c r="AX798" s="12" t="s">
        <v>78</v>
      </c>
      <c r="AY798" s="152" t="s">
        <v>163</v>
      </c>
    </row>
    <row r="799" spans="2:51" s="13" customFormat="1" ht="22.5">
      <c r="B799" s="157"/>
      <c r="D799" s="151" t="s">
        <v>217</v>
      </c>
      <c r="E799" s="158" t="s">
        <v>22</v>
      </c>
      <c r="F799" s="159" t="s">
        <v>1535</v>
      </c>
      <c r="H799" s="160">
        <v>121.586</v>
      </c>
      <c r="I799" s="161"/>
      <c r="J799" s="161"/>
      <c r="M799" s="157"/>
      <c r="N799" s="162"/>
      <c r="X799" s="163"/>
      <c r="AT799" s="158" t="s">
        <v>217</v>
      </c>
      <c r="AU799" s="158" t="s">
        <v>171</v>
      </c>
      <c r="AV799" s="13" t="s">
        <v>171</v>
      </c>
      <c r="AW799" s="13" t="s">
        <v>5</v>
      </c>
      <c r="AX799" s="13" t="s">
        <v>78</v>
      </c>
      <c r="AY799" s="158" t="s">
        <v>163</v>
      </c>
    </row>
    <row r="800" spans="2:51" s="14" customFormat="1" ht="11.25">
      <c r="B800" s="164"/>
      <c r="D800" s="151" t="s">
        <v>217</v>
      </c>
      <c r="E800" s="165" t="s">
        <v>22</v>
      </c>
      <c r="F800" s="166" t="s">
        <v>220</v>
      </c>
      <c r="H800" s="167">
        <v>127.756</v>
      </c>
      <c r="I800" s="168"/>
      <c r="J800" s="168"/>
      <c r="M800" s="164"/>
      <c r="N800" s="169"/>
      <c r="X800" s="170"/>
      <c r="AT800" s="165" t="s">
        <v>217</v>
      </c>
      <c r="AU800" s="165" t="s">
        <v>171</v>
      </c>
      <c r="AV800" s="14" t="s">
        <v>189</v>
      </c>
      <c r="AW800" s="14" t="s">
        <v>5</v>
      </c>
      <c r="AX800" s="14" t="s">
        <v>85</v>
      </c>
      <c r="AY800" s="165" t="s">
        <v>163</v>
      </c>
    </row>
    <row r="801" spans="2:65" s="1" customFormat="1" ht="24">
      <c r="B801" s="32"/>
      <c r="C801" s="181" t="s">
        <v>1536</v>
      </c>
      <c r="D801" s="181" t="s">
        <v>770</v>
      </c>
      <c r="E801" s="182" t="s">
        <v>1537</v>
      </c>
      <c r="F801" s="183" t="s">
        <v>1538</v>
      </c>
      <c r="G801" s="184" t="s">
        <v>634</v>
      </c>
      <c r="H801" s="185">
        <v>22.985</v>
      </c>
      <c r="I801" s="186"/>
      <c r="J801" s="187"/>
      <c r="K801" s="188">
        <f>ROUND(P801*H801,2)</f>
        <v>0</v>
      </c>
      <c r="L801" s="183" t="s">
        <v>169</v>
      </c>
      <c r="M801" s="189"/>
      <c r="N801" s="190" t="s">
        <v>22</v>
      </c>
      <c r="O801" s="137" t="s">
        <v>48</v>
      </c>
      <c r="P801" s="138">
        <f>I801+J801</f>
        <v>0</v>
      </c>
      <c r="Q801" s="138">
        <f>ROUND(I801*H801,2)</f>
        <v>0</v>
      </c>
      <c r="R801" s="138">
        <f>ROUND(J801*H801,2)</f>
        <v>0</v>
      </c>
      <c r="T801" s="139">
        <f>S801*H801</f>
        <v>0</v>
      </c>
      <c r="U801" s="139">
        <v>0.001</v>
      </c>
      <c r="V801" s="139">
        <f>U801*H801</f>
        <v>0.022985</v>
      </c>
      <c r="W801" s="139">
        <v>0</v>
      </c>
      <c r="X801" s="140">
        <f>W801*H801</f>
        <v>0</v>
      </c>
      <c r="AR801" s="141" t="s">
        <v>440</v>
      </c>
      <c r="AT801" s="141" t="s">
        <v>770</v>
      </c>
      <c r="AU801" s="141" t="s">
        <v>171</v>
      </c>
      <c r="AY801" s="17" t="s">
        <v>163</v>
      </c>
      <c r="BE801" s="142">
        <f>IF(O801="základní",K801,0)</f>
        <v>0</v>
      </c>
      <c r="BF801" s="142">
        <f>IF(O801="snížená",K801,0)</f>
        <v>0</v>
      </c>
      <c r="BG801" s="142">
        <f>IF(O801="zákl. přenesená",K801,0)</f>
        <v>0</v>
      </c>
      <c r="BH801" s="142">
        <f>IF(O801="sníž. přenesená",K801,0)</f>
        <v>0</v>
      </c>
      <c r="BI801" s="142">
        <f>IF(O801="nulová",K801,0)</f>
        <v>0</v>
      </c>
      <c r="BJ801" s="17" t="s">
        <v>171</v>
      </c>
      <c r="BK801" s="142">
        <f>ROUND(P801*H801,2)</f>
        <v>0</v>
      </c>
      <c r="BL801" s="17" t="s">
        <v>313</v>
      </c>
      <c r="BM801" s="141" t="s">
        <v>1539</v>
      </c>
    </row>
    <row r="802" spans="2:51" s="13" customFormat="1" ht="11.25">
      <c r="B802" s="157"/>
      <c r="D802" s="151" t="s">
        <v>217</v>
      </c>
      <c r="E802" s="158" t="s">
        <v>22</v>
      </c>
      <c r="F802" s="159" t="s">
        <v>1540</v>
      </c>
      <c r="H802" s="160">
        <v>190.35</v>
      </c>
      <c r="I802" s="161"/>
      <c r="J802" s="161"/>
      <c r="M802" s="157"/>
      <c r="N802" s="162"/>
      <c r="X802" s="163"/>
      <c r="AT802" s="158" t="s">
        <v>217</v>
      </c>
      <c r="AU802" s="158" t="s">
        <v>171</v>
      </c>
      <c r="AV802" s="13" t="s">
        <v>171</v>
      </c>
      <c r="AW802" s="13" t="s">
        <v>5</v>
      </c>
      <c r="AX802" s="13" t="s">
        <v>78</v>
      </c>
      <c r="AY802" s="158" t="s">
        <v>163</v>
      </c>
    </row>
    <row r="803" spans="2:51" s="14" customFormat="1" ht="11.25">
      <c r="B803" s="164"/>
      <c r="D803" s="151" t="s">
        <v>217</v>
      </c>
      <c r="E803" s="165" t="s">
        <v>22</v>
      </c>
      <c r="F803" s="166" t="s">
        <v>220</v>
      </c>
      <c r="H803" s="167">
        <v>190.35</v>
      </c>
      <c r="I803" s="168"/>
      <c r="J803" s="168"/>
      <c r="M803" s="164"/>
      <c r="N803" s="169"/>
      <c r="X803" s="170"/>
      <c r="AT803" s="165" t="s">
        <v>217</v>
      </c>
      <c r="AU803" s="165" t="s">
        <v>171</v>
      </c>
      <c r="AV803" s="14" t="s">
        <v>189</v>
      </c>
      <c r="AW803" s="14" t="s">
        <v>5</v>
      </c>
      <c r="AX803" s="14" t="s">
        <v>85</v>
      </c>
      <c r="AY803" s="165" t="s">
        <v>163</v>
      </c>
    </row>
    <row r="804" spans="2:51" s="13" customFormat="1" ht="11.25">
      <c r="B804" s="157"/>
      <c r="D804" s="151" t="s">
        <v>217</v>
      </c>
      <c r="F804" s="159" t="s">
        <v>1541</v>
      </c>
      <c r="H804" s="160">
        <v>22.985</v>
      </c>
      <c r="I804" s="161"/>
      <c r="J804" s="161"/>
      <c r="M804" s="157"/>
      <c r="N804" s="162"/>
      <c r="X804" s="163"/>
      <c r="AT804" s="158" t="s">
        <v>217</v>
      </c>
      <c r="AU804" s="158" t="s">
        <v>171</v>
      </c>
      <c r="AV804" s="13" t="s">
        <v>171</v>
      </c>
      <c r="AW804" s="13" t="s">
        <v>4</v>
      </c>
      <c r="AX804" s="13" t="s">
        <v>85</v>
      </c>
      <c r="AY804" s="158" t="s">
        <v>163</v>
      </c>
    </row>
    <row r="805" spans="2:65" s="1" customFormat="1" ht="49.15" customHeight="1">
      <c r="B805" s="32"/>
      <c r="C805" s="129" t="s">
        <v>1542</v>
      </c>
      <c r="D805" s="129" t="s">
        <v>166</v>
      </c>
      <c r="E805" s="130" t="s">
        <v>1543</v>
      </c>
      <c r="F805" s="131" t="s">
        <v>1544</v>
      </c>
      <c r="G805" s="132" t="s">
        <v>403</v>
      </c>
      <c r="H805" s="133">
        <v>0.25</v>
      </c>
      <c r="I805" s="134"/>
      <c r="J805" s="134"/>
      <c r="K805" s="135">
        <f>ROUND(P805*H805,2)</f>
        <v>0</v>
      </c>
      <c r="L805" s="131" t="s">
        <v>169</v>
      </c>
      <c r="M805" s="32"/>
      <c r="N805" s="136" t="s">
        <v>22</v>
      </c>
      <c r="O805" s="137" t="s">
        <v>48</v>
      </c>
      <c r="P805" s="138">
        <f>I805+J805</f>
        <v>0</v>
      </c>
      <c r="Q805" s="138">
        <f>ROUND(I805*H805,2)</f>
        <v>0</v>
      </c>
      <c r="R805" s="138">
        <f>ROUND(J805*H805,2)</f>
        <v>0</v>
      </c>
      <c r="T805" s="139">
        <f>S805*H805</f>
        <v>0</v>
      </c>
      <c r="U805" s="139">
        <v>0</v>
      </c>
      <c r="V805" s="139">
        <f>U805*H805</f>
        <v>0</v>
      </c>
      <c r="W805" s="139">
        <v>0</v>
      </c>
      <c r="X805" s="140">
        <f>W805*H805</f>
        <v>0</v>
      </c>
      <c r="AR805" s="141" t="s">
        <v>313</v>
      </c>
      <c r="AT805" s="141" t="s">
        <v>166</v>
      </c>
      <c r="AU805" s="141" t="s">
        <v>171</v>
      </c>
      <c r="AY805" s="17" t="s">
        <v>163</v>
      </c>
      <c r="BE805" s="142">
        <f>IF(O805="základní",K805,0)</f>
        <v>0</v>
      </c>
      <c r="BF805" s="142">
        <f>IF(O805="snížená",K805,0)</f>
        <v>0</v>
      </c>
      <c r="BG805" s="142">
        <f>IF(O805="zákl. přenesená",K805,0)</f>
        <v>0</v>
      </c>
      <c r="BH805" s="142">
        <f>IF(O805="sníž. přenesená",K805,0)</f>
        <v>0</v>
      </c>
      <c r="BI805" s="142">
        <f>IF(O805="nulová",K805,0)</f>
        <v>0</v>
      </c>
      <c r="BJ805" s="17" t="s">
        <v>171</v>
      </c>
      <c r="BK805" s="142">
        <f>ROUND(P805*H805,2)</f>
        <v>0</v>
      </c>
      <c r="BL805" s="17" t="s">
        <v>313</v>
      </c>
      <c r="BM805" s="141" t="s">
        <v>1545</v>
      </c>
    </row>
    <row r="806" spans="2:47" s="1" customFormat="1" ht="11.25">
      <c r="B806" s="32"/>
      <c r="D806" s="143" t="s">
        <v>173</v>
      </c>
      <c r="F806" s="144" t="s">
        <v>1546</v>
      </c>
      <c r="I806" s="145"/>
      <c r="J806" s="145"/>
      <c r="M806" s="32"/>
      <c r="N806" s="146"/>
      <c r="X806" s="53"/>
      <c r="AT806" s="17" t="s">
        <v>173</v>
      </c>
      <c r="AU806" s="17" t="s">
        <v>171</v>
      </c>
    </row>
    <row r="807" spans="2:63" s="11" customFormat="1" ht="22.9" customHeight="1">
      <c r="B807" s="116"/>
      <c r="D807" s="117" t="s">
        <v>77</v>
      </c>
      <c r="E807" s="127" t="s">
        <v>1547</v>
      </c>
      <c r="F807" s="127" t="s">
        <v>1548</v>
      </c>
      <c r="I807" s="119"/>
      <c r="J807" s="119"/>
      <c r="K807" s="128">
        <f>BK807</f>
        <v>0</v>
      </c>
      <c r="M807" s="116"/>
      <c r="N807" s="121"/>
      <c r="Q807" s="122">
        <f>SUM(Q808:Q894)</f>
        <v>0</v>
      </c>
      <c r="R807" s="122">
        <f>SUM(R808:R894)</f>
        <v>0</v>
      </c>
      <c r="T807" s="123">
        <f>SUM(T808:T894)</f>
        <v>0</v>
      </c>
      <c r="V807" s="123">
        <f>SUM(V808:V894)</f>
        <v>0.5805076963600001</v>
      </c>
      <c r="X807" s="124">
        <f>SUM(X808:X894)</f>
        <v>0</v>
      </c>
      <c r="AR807" s="117" t="s">
        <v>171</v>
      </c>
      <c r="AT807" s="125" t="s">
        <v>77</v>
      </c>
      <c r="AU807" s="125" t="s">
        <v>85</v>
      </c>
      <c r="AY807" s="117" t="s">
        <v>163</v>
      </c>
      <c r="BK807" s="126">
        <f>SUM(BK808:BK894)</f>
        <v>0</v>
      </c>
    </row>
    <row r="808" spans="2:65" s="1" customFormat="1" ht="37.9" customHeight="1">
      <c r="B808" s="32"/>
      <c r="C808" s="129" t="s">
        <v>1549</v>
      </c>
      <c r="D808" s="129" t="s">
        <v>166</v>
      </c>
      <c r="E808" s="130" t="s">
        <v>1550</v>
      </c>
      <c r="F808" s="131" t="s">
        <v>1551</v>
      </c>
      <c r="G808" s="132" t="s">
        <v>214</v>
      </c>
      <c r="H808" s="133">
        <v>48.85</v>
      </c>
      <c r="I808" s="134"/>
      <c r="J808" s="134"/>
      <c r="K808" s="135">
        <f>ROUND(P808*H808,2)</f>
        <v>0</v>
      </c>
      <c r="L808" s="131" t="s">
        <v>169</v>
      </c>
      <c r="M808" s="32"/>
      <c r="N808" s="136" t="s">
        <v>22</v>
      </c>
      <c r="O808" s="137" t="s">
        <v>48</v>
      </c>
      <c r="P808" s="138">
        <f>I808+J808</f>
        <v>0</v>
      </c>
      <c r="Q808" s="138">
        <f>ROUND(I808*H808,2)</f>
        <v>0</v>
      </c>
      <c r="R808" s="138">
        <f>ROUND(J808*H808,2)</f>
        <v>0</v>
      </c>
      <c r="T808" s="139">
        <f>S808*H808</f>
        <v>0</v>
      </c>
      <c r="U808" s="139">
        <v>0</v>
      </c>
      <c r="V808" s="139">
        <f>U808*H808</f>
        <v>0</v>
      </c>
      <c r="W808" s="139">
        <v>0</v>
      </c>
      <c r="X808" s="140">
        <f>W808*H808</f>
        <v>0</v>
      </c>
      <c r="AR808" s="141" t="s">
        <v>313</v>
      </c>
      <c r="AT808" s="141" t="s">
        <v>166</v>
      </c>
      <c r="AU808" s="141" t="s">
        <v>171</v>
      </c>
      <c r="AY808" s="17" t="s">
        <v>163</v>
      </c>
      <c r="BE808" s="142">
        <f>IF(O808="základní",K808,0)</f>
        <v>0</v>
      </c>
      <c r="BF808" s="142">
        <f>IF(O808="snížená",K808,0)</f>
        <v>0</v>
      </c>
      <c r="BG808" s="142">
        <f>IF(O808="zákl. přenesená",K808,0)</f>
        <v>0</v>
      </c>
      <c r="BH808" s="142">
        <f>IF(O808="sníž. přenesená",K808,0)</f>
        <v>0</v>
      </c>
      <c r="BI808" s="142">
        <f>IF(O808="nulová",K808,0)</f>
        <v>0</v>
      </c>
      <c r="BJ808" s="17" t="s">
        <v>171</v>
      </c>
      <c r="BK808" s="142">
        <f>ROUND(P808*H808,2)</f>
        <v>0</v>
      </c>
      <c r="BL808" s="17" t="s">
        <v>313</v>
      </c>
      <c r="BM808" s="141" t="s">
        <v>1552</v>
      </c>
    </row>
    <row r="809" spans="2:47" s="1" customFormat="1" ht="11.25">
      <c r="B809" s="32"/>
      <c r="D809" s="143" t="s">
        <v>173</v>
      </c>
      <c r="F809" s="144" t="s">
        <v>1553</v>
      </c>
      <c r="I809" s="145"/>
      <c r="J809" s="145"/>
      <c r="M809" s="32"/>
      <c r="N809" s="146"/>
      <c r="X809" s="53"/>
      <c r="AT809" s="17" t="s">
        <v>173</v>
      </c>
      <c r="AU809" s="17" t="s">
        <v>171</v>
      </c>
    </row>
    <row r="810" spans="2:51" s="12" customFormat="1" ht="11.25">
      <c r="B810" s="150"/>
      <c r="D810" s="151" t="s">
        <v>217</v>
      </c>
      <c r="E810" s="152" t="s">
        <v>22</v>
      </c>
      <c r="F810" s="153" t="s">
        <v>563</v>
      </c>
      <c r="H810" s="152" t="s">
        <v>22</v>
      </c>
      <c r="I810" s="154"/>
      <c r="J810" s="154"/>
      <c r="M810" s="150"/>
      <c r="N810" s="155"/>
      <c r="X810" s="156"/>
      <c r="AT810" s="152" t="s">
        <v>217</v>
      </c>
      <c r="AU810" s="152" t="s">
        <v>171</v>
      </c>
      <c r="AV810" s="12" t="s">
        <v>85</v>
      </c>
      <c r="AW810" s="12" t="s">
        <v>5</v>
      </c>
      <c r="AX810" s="12" t="s">
        <v>78</v>
      </c>
      <c r="AY810" s="152" t="s">
        <v>163</v>
      </c>
    </row>
    <row r="811" spans="2:51" s="13" customFormat="1" ht="11.25">
      <c r="B811" s="157"/>
      <c r="D811" s="151" t="s">
        <v>217</v>
      </c>
      <c r="E811" s="158" t="s">
        <v>22</v>
      </c>
      <c r="F811" s="159" t="s">
        <v>1554</v>
      </c>
      <c r="H811" s="160">
        <v>28.35</v>
      </c>
      <c r="I811" s="161"/>
      <c r="J811" s="161"/>
      <c r="M811" s="157"/>
      <c r="N811" s="162"/>
      <c r="X811" s="163"/>
      <c r="AT811" s="158" t="s">
        <v>217</v>
      </c>
      <c r="AU811" s="158" t="s">
        <v>171</v>
      </c>
      <c r="AV811" s="13" t="s">
        <v>171</v>
      </c>
      <c r="AW811" s="13" t="s">
        <v>5</v>
      </c>
      <c r="AX811" s="13" t="s">
        <v>78</v>
      </c>
      <c r="AY811" s="158" t="s">
        <v>163</v>
      </c>
    </row>
    <row r="812" spans="2:51" s="13" customFormat="1" ht="11.25">
      <c r="B812" s="157"/>
      <c r="D812" s="151" t="s">
        <v>217</v>
      </c>
      <c r="E812" s="158" t="s">
        <v>22</v>
      </c>
      <c r="F812" s="159" t="s">
        <v>1555</v>
      </c>
      <c r="H812" s="160">
        <v>8.52</v>
      </c>
      <c r="I812" s="161"/>
      <c r="J812" s="161"/>
      <c r="M812" s="157"/>
      <c r="N812" s="162"/>
      <c r="X812" s="163"/>
      <c r="AT812" s="158" t="s">
        <v>217</v>
      </c>
      <c r="AU812" s="158" t="s">
        <v>171</v>
      </c>
      <c r="AV812" s="13" t="s">
        <v>171</v>
      </c>
      <c r="AW812" s="13" t="s">
        <v>5</v>
      </c>
      <c r="AX812" s="13" t="s">
        <v>78</v>
      </c>
      <c r="AY812" s="158" t="s">
        <v>163</v>
      </c>
    </row>
    <row r="813" spans="2:51" s="15" customFormat="1" ht="11.25">
      <c r="B813" s="174"/>
      <c r="D813" s="151" t="s">
        <v>217</v>
      </c>
      <c r="E813" s="175" t="s">
        <v>22</v>
      </c>
      <c r="F813" s="176" t="s">
        <v>767</v>
      </c>
      <c r="H813" s="177">
        <v>36.87</v>
      </c>
      <c r="I813" s="178"/>
      <c r="J813" s="178"/>
      <c r="M813" s="174"/>
      <c r="N813" s="179"/>
      <c r="X813" s="180"/>
      <c r="AT813" s="175" t="s">
        <v>217</v>
      </c>
      <c r="AU813" s="175" t="s">
        <v>171</v>
      </c>
      <c r="AV813" s="15" t="s">
        <v>183</v>
      </c>
      <c r="AW813" s="15" t="s">
        <v>5</v>
      </c>
      <c r="AX813" s="15" t="s">
        <v>78</v>
      </c>
      <c r="AY813" s="175" t="s">
        <v>163</v>
      </c>
    </row>
    <row r="814" spans="2:51" s="12" customFormat="1" ht="11.25">
      <c r="B814" s="150"/>
      <c r="D814" s="151" t="s">
        <v>217</v>
      </c>
      <c r="E814" s="152" t="s">
        <v>22</v>
      </c>
      <c r="F814" s="153" t="s">
        <v>1556</v>
      </c>
      <c r="H814" s="152" t="s">
        <v>22</v>
      </c>
      <c r="I814" s="154"/>
      <c r="J814" s="154"/>
      <c r="M814" s="150"/>
      <c r="N814" s="155"/>
      <c r="X814" s="156"/>
      <c r="AT814" s="152" t="s">
        <v>217</v>
      </c>
      <c r="AU814" s="152" t="s">
        <v>171</v>
      </c>
      <c r="AV814" s="12" t="s">
        <v>85</v>
      </c>
      <c r="AW814" s="12" t="s">
        <v>5</v>
      </c>
      <c r="AX814" s="12" t="s">
        <v>78</v>
      </c>
      <c r="AY814" s="152" t="s">
        <v>163</v>
      </c>
    </row>
    <row r="815" spans="2:51" s="13" customFormat="1" ht="11.25">
      <c r="B815" s="157"/>
      <c r="D815" s="151" t="s">
        <v>217</v>
      </c>
      <c r="E815" s="158" t="s">
        <v>22</v>
      </c>
      <c r="F815" s="159" t="s">
        <v>1557</v>
      </c>
      <c r="H815" s="160">
        <v>9.34</v>
      </c>
      <c r="I815" s="161"/>
      <c r="J815" s="161"/>
      <c r="M815" s="157"/>
      <c r="N815" s="162"/>
      <c r="X815" s="163"/>
      <c r="AT815" s="158" t="s">
        <v>217</v>
      </c>
      <c r="AU815" s="158" t="s">
        <v>171</v>
      </c>
      <c r="AV815" s="13" t="s">
        <v>171</v>
      </c>
      <c r="AW815" s="13" t="s">
        <v>5</v>
      </c>
      <c r="AX815" s="13" t="s">
        <v>78</v>
      </c>
      <c r="AY815" s="158" t="s">
        <v>163</v>
      </c>
    </row>
    <row r="816" spans="2:51" s="13" customFormat="1" ht="11.25">
      <c r="B816" s="157"/>
      <c r="D816" s="151" t="s">
        <v>217</v>
      </c>
      <c r="E816" s="158" t="s">
        <v>22</v>
      </c>
      <c r="F816" s="159" t="s">
        <v>1558</v>
      </c>
      <c r="H816" s="160">
        <v>2.64</v>
      </c>
      <c r="I816" s="161"/>
      <c r="J816" s="161"/>
      <c r="M816" s="157"/>
      <c r="N816" s="162"/>
      <c r="X816" s="163"/>
      <c r="AT816" s="158" t="s">
        <v>217</v>
      </c>
      <c r="AU816" s="158" t="s">
        <v>171</v>
      </c>
      <c r="AV816" s="13" t="s">
        <v>171</v>
      </c>
      <c r="AW816" s="13" t="s">
        <v>5</v>
      </c>
      <c r="AX816" s="13" t="s">
        <v>78</v>
      </c>
      <c r="AY816" s="158" t="s">
        <v>163</v>
      </c>
    </row>
    <row r="817" spans="2:51" s="15" customFormat="1" ht="11.25">
      <c r="B817" s="174"/>
      <c r="D817" s="151" t="s">
        <v>217</v>
      </c>
      <c r="E817" s="175" t="s">
        <v>22</v>
      </c>
      <c r="F817" s="176" t="s">
        <v>767</v>
      </c>
      <c r="H817" s="177">
        <v>11.98</v>
      </c>
      <c r="I817" s="178"/>
      <c r="J817" s="178"/>
      <c r="M817" s="174"/>
      <c r="N817" s="179"/>
      <c r="X817" s="180"/>
      <c r="AT817" s="175" t="s">
        <v>217</v>
      </c>
      <c r="AU817" s="175" t="s">
        <v>171</v>
      </c>
      <c r="AV817" s="15" t="s">
        <v>183</v>
      </c>
      <c r="AW817" s="15" t="s">
        <v>5</v>
      </c>
      <c r="AX817" s="15" t="s">
        <v>78</v>
      </c>
      <c r="AY817" s="175" t="s">
        <v>163</v>
      </c>
    </row>
    <row r="818" spans="2:51" s="14" customFormat="1" ht="11.25">
      <c r="B818" s="164"/>
      <c r="D818" s="151" t="s">
        <v>217</v>
      </c>
      <c r="E818" s="165" t="s">
        <v>22</v>
      </c>
      <c r="F818" s="166" t="s">
        <v>220</v>
      </c>
      <c r="H818" s="167">
        <v>48.85</v>
      </c>
      <c r="I818" s="168"/>
      <c r="J818" s="168"/>
      <c r="M818" s="164"/>
      <c r="N818" s="169"/>
      <c r="X818" s="170"/>
      <c r="AT818" s="165" t="s">
        <v>217</v>
      </c>
      <c r="AU818" s="165" t="s">
        <v>171</v>
      </c>
      <c r="AV818" s="14" t="s">
        <v>189</v>
      </c>
      <c r="AW818" s="14" t="s">
        <v>5</v>
      </c>
      <c r="AX818" s="14" t="s">
        <v>85</v>
      </c>
      <c r="AY818" s="165" t="s">
        <v>163</v>
      </c>
    </row>
    <row r="819" spans="2:65" s="1" customFormat="1" ht="24.2" customHeight="1">
      <c r="B819" s="32"/>
      <c r="C819" s="181" t="s">
        <v>1559</v>
      </c>
      <c r="D819" s="181" t="s">
        <v>770</v>
      </c>
      <c r="E819" s="182" t="s">
        <v>1477</v>
      </c>
      <c r="F819" s="183" t="s">
        <v>1478</v>
      </c>
      <c r="G819" s="184" t="s">
        <v>1479</v>
      </c>
      <c r="H819" s="185">
        <v>122.125</v>
      </c>
      <c r="I819" s="186"/>
      <c r="J819" s="187"/>
      <c r="K819" s="188">
        <f>ROUND(P819*H819,2)</f>
        <v>0</v>
      </c>
      <c r="L819" s="183" t="s">
        <v>169</v>
      </c>
      <c r="M819" s="189"/>
      <c r="N819" s="190" t="s">
        <v>22</v>
      </c>
      <c r="O819" s="137" t="s">
        <v>48</v>
      </c>
      <c r="P819" s="138">
        <f>I819+J819</f>
        <v>0</v>
      </c>
      <c r="Q819" s="138">
        <f>ROUND(I819*H819,2)</f>
        <v>0</v>
      </c>
      <c r="R819" s="138">
        <f>ROUND(J819*H819,2)</f>
        <v>0</v>
      </c>
      <c r="T819" s="139">
        <f>S819*H819</f>
        <v>0</v>
      </c>
      <c r="U819" s="139">
        <v>0.001</v>
      </c>
      <c r="V819" s="139">
        <f>U819*H819</f>
        <v>0.122125</v>
      </c>
      <c r="W819" s="139">
        <v>0</v>
      </c>
      <c r="X819" s="140">
        <f>W819*H819</f>
        <v>0</v>
      </c>
      <c r="AR819" s="141" t="s">
        <v>440</v>
      </c>
      <c r="AT819" s="141" t="s">
        <v>770</v>
      </c>
      <c r="AU819" s="141" t="s">
        <v>171</v>
      </c>
      <c r="AY819" s="17" t="s">
        <v>163</v>
      </c>
      <c r="BE819" s="142">
        <f>IF(O819="základní",K819,0)</f>
        <v>0</v>
      </c>
      <c r="BF819" s="142">
        <f>IF(O819="snížená",K819,0)</f>
        <v>0</v>
      </c>
      <c r="BG819" s="142">
        <f>IF(O819="zákl. přenesená",K819,0)</f>
        <v>0</v>
      </c>
      <c r="BH819" s="142">
        <f>IF(O819="sníž. přenesená",K819,0)</f>
        <v>0</v>
      </c>
      <c r="BI819" s="142">
        <f>IF(O819="nulová",K819,0)</f>
        <v>0</v>
      </c>
      <c r="BJ819" s="17" t="s">
        <v>171</v>
      </c>
      <c r="BK819" s="142">
        <f>ROUND(P819*H819,2)</f>
        <v>0</v>
      </c>
      <c r="BL819" s="17" t="s">
        <v>313</v>
      </c>
      <c r="BM819" s="141" t="s">
        <v>1560</v>
      </c>
    </row>
    <row r="820" spans="2:51" s="13" customFormat="1" ht="11.25">
      <c r="B820" s="157"/>
      <c r="D820" s="151" t="s">
        <v>217</v>
      </c>
      <c r="E820" s="158" t="s">
        <v>22</v>
      </c>
      <c r="F820" s="159" t="s">
        <v>1561</v>
      </c>
      <c r="H820" s="160">
        <v>122.125</v>
      </c>
      <c r="I820" s="161"/>
      <c r="J820" s="161"/>
      <c r="M820" s="157"/>
      <c r="N820" s="162"/>
      <c r="X820" s="163"/>
      <c r="AT820" s="158" t="s">
        <v>217</v>
      </c>
      <c r="AU820" s="158" t="s">
        <v>171</v>
      </c>
      <c r="AV820" s="13" t="s">
        <v>171</v>
      </c>
      <c r="AW820" s="13" t="s">
        <v>5</v>
      </c>
      <c r="AX820" s="13" t="s">
        <v>78</v>
      </c>
      <c r="AY820" s="158" t="s">
        <v>163</v>
      </c>
    </row>
    <row r="821" spans="2:51" s="14" customFormat="1" ht="11.25">
      <c r="B821" s="164"/>
      <c r="D821" s="151" t="s">
        <v>217</v>
      </c>
      <c r="E821" s="165" t="s">
        <v>22</v>
      </c>
      <c r="F821" s="166" t="s">
        <v>220</v>
      </c>
      <c r="H821" s="167">
        <v>122.125</v>
      </c>
      <c r="I821" s="168"/>
      <c r="J821" s="168"/>
      <c r="M821" s="164"/>
      <c r="N821" s="169"/>
      <c r="X821" s="170"/>
      <c r="AT821" s="165" t="s">
        <v>217</v>
      </c>
      <c r="AU821" s="165" t="s">
        <v>171</v>
      </c>
      <c r="AV821" s="14" t="s">
        <v>189</v>
      </c>
      <c r="AW821" s="14" t="s">
        <v>5</v>
      </c>
      <c r="AX821" s="14" t="s">
        <v>85</v>
      </c>
      <c r="AY821" s="165" t="s">
        <v>163</v>
      </c>
    </row>
    <row r="822" spans="2:65" s="1" customFormat="1" ht="33" customHeight="1">
      <c r="B822" s="32"/>
      <c r="C822" s="129" t="s">
        <v>1562</v>
      </c>
      <c r="D822" s="129" t="s">
        <v>166</v>
      </c>
      <c r="E822" s="130" t="s">
        <v>1563</v>
      </c>
      <c r="F822" s="131" t="s">
        <v>1564</v>
      </c>
      <c r="G822" s="132" t="s">
        <v>214</v>
      </c>
      <c r="H822" s="133">
        <v>36.87</v>
      </c>
      <c r="I822" s="134"/>
      <c r="J822" s="134"/>
      <c r="K822" s="135">
        <f>ROUND(P822*H822,2)</f>
        <v>0</v>
      </c>
      <c r="L822" s="131" t="s">
        <v>169</v>
      </c>
      <c r="M822" s="32"/>
      <c r="N822" s="136" t="s">
        <v>22</v>
      </c>
      <c r="O822" s="137" t="s">
        <v>48</v>
      </c>
      <c r="P822" s="138">
        <f>I822+J822</f>
        <v>0</v>
      </c>
      <c r="Q822" s="138">
        <f>ROUND(I822*H822,2)</f>
        <v>0</v>
      </c>
      <c r="R822" s="138">
        <f>ROUND(J822*H822,2)</f>
        <v>0</v>
      </c>
      <c r="T822" s="139">
        <f>S822*H822</f>
        <v>0</v>
      </c>
      <c r="U822" s="139">
        <v>0</v>
      </c>
      <c r="V822" s="139">
        <f>U822*H822</f>
        <v>0</v>
      </c>
      <c r="W822" s="139">
        <v>0</v>
      </c>
      <c r="X822" s="140">
        <f>W822*H822</f>
        <v>0</v>
      </c>
      <c r="AR822" s="141" t="s">
        <v>313</v>
      </c>
      <c r="AT822" s="141" t="s">
        <v>166</v>
      </c>
      <c r="AU822" s="141" t="s">
        <v>171</v>
      </c>
      <c r="AY822" s="17" t="s">
        <v>163</v>
      </c>
      <c r="BE822" s="142">
        <f>IF(O822="základní",K822,0)</f>
        <v>0</v>
      </c>
      <c r="BF822" s="142">
        <f>IF(O822="snížená",K822,0)</f>
        <v>0</v>
      </c>
      <c r="BG822" s="142">
        <f>IF(O822="zákl. přenesená",K822,0)</f>
        <v>0</v>
      </c>
      <c r="BH822" s="142">
        <f>IF(O822="sníž. přenesená",K822,0)</f>
        <v>0</v>
      </c>
      <c r="BI822" s="142">
        <f>IF(O822="nulová",K822,0)</f>
        <v>0</v>
      </c>
      <c r="BJ822" s="17" t="s">
        <v>171</v>
      </c>
      <c r="BK822" s="142">
        <f>ROUND(P822*H822,2)</f>
        <v>0</v>
      </c>
      <c r="BL822" s="17" t="s">
        <v>313</v>
      </c>
      <c r="BM822" s="141" t="s">
        <v>1565</v>
      </c>
    </row>
    <row r="823" spans="2:47" s="1" customFormat="1" ht="11.25">
      <c r="B823" s="32"/>
      <c r="D823" s="143" t="s">
        <v>173</v>
      </c>
      <c r="F823" s="144" t="s">
        <v>1566</v>
      </c>
      <c r="I823" s="145"/>
      <c r="J823" s="145"/>
      <c r="M823" s="32"/>
      <c r="N823" s="146"/>
      <c r="X823" s="53"/>
      <c r="AT823" s="17" t="s">
        <v>173</v>
      </c>
      <c r="AU823" s="17" t="s">
        <v>171</v>
      </c>
    </row>
    <row r="824" spans="2:51" s="13" customFormat="1" ht="11.25">
      <c r="B824" s="157"/>
      <c r="D824" s="151" t="s">
        <v>217</v>
      </c>
      <c r="E824" s="158" t="s">
        <v>22</v>
      </c>
      <c r="F824" s="159" t="s">
        <v>1567</v>
      </c>
      <c r="H824" s="160">
        <v>36.87</v>
      </c>
      <c r="I824" s="161"/>
      <c r="J824" s="161"/>
      <c r="M824" s="157"/>
      <c r="N824" s="162"/>
      <c r="X824" s="163"/>
      <c r="AT824" s="158" t="s">
        <v>217</v>
      </c>
      <c r="AU824" s="158" t="s">
        <v>171</v>
      </c>
      <c r="AV824" s="13" t="s">
        <v>171</v>
      </c>
      <c r="AW824" s="13" t="s">
        <v>5</v>
      </c>
      <c r="AX824" s="13" t="s">
        <v>78</v>
      </c>
      <c r="AY824" s="158" t="s">
        <v>163</v>
      </c>
    </row>
    <row r="825" spans="2:51" s="14" customFormat="1" ht="11.25">
      <c r="B825" s="164"/>
      <c r="D825" s="151" t="s">
        <v>217</v>
      </c>
      <c r="E825" s="165" t="s">
        <v>22</v>
      </c>
      <c r="F825" s="166" t="s">
        <v>220</v>
      </c>
      <c r="H825" s="167">
        <v>36.87</v>
      </c>
      <c r="I825" s="168"/>
      <c r="J825" s="168"/>
      <c r="M825" s="164"/>
      <c r="N825" s="169"/>
      <c r="X825" s="170"/>
      <c r="AT825" s="165" t="s">
        <v>217</v>
      </c>
      <c r="AU825" s="165" t="s">
        <v>171</v>
      </c>
      <c r="AV825" s="14" t="s">
        <v>189</v>
      </c>
      <c r="AW825" s="14" t="s">
        <v>5</v>
      </c>
      <c r="AX825" s="14" t="s">
        <v>85</v>
      </c>
      <c r="AY825" s="165" t="s">
        <v>163</v>
      </c>
    </row>
    <row r="826" spans="2:65" s="1" customFormat="1" ht="49.15" customHeight="1">
      <c r="B826" s="32"/>
      <c r="C826" s="181" t="s">
        <v>1568</v>
      </c>
      <c r="D826" s="181" t="s">
        <v>770</v>
      </c>
      <c r="E826" s="182" t="s">
        <v>1489</v>
      </c>
      <c r="F826" s="183" t="s">
        <v>1490</v>
      </c>
      <c r="G826" s="184" t="s">
        <v>214</v>
      </c>
      <c r="H826" s="185">
        <v>42.972</v>
      </c>
      <c r="I826" s="186"/>
      <c r="J826" s="187"/>
      <c r="K826" s="188">
        <f>ROUND(P826*H826,2)</f>
        <v>0</v>
      </c>
      <c r="L826" s="183" t="s">
        <v>169</v>
      </c>
      <c r="M826" s="189"/>
      <c r="N826" s="190" t="s">
        <v>22</v>
      </c>
      <c r="O826" s="137" t="s">
        <v>48</v>
      </c>
      <c r="P826" s="138">
        <f>I826+J826</f>
        <v>0</v>
      </c>
      <c r="Q826" s="138">
        <f>ROUND(I826*H826,2)</f>
        <v>0</v>
      </c>
      <c r="R826" s="138">
        <f>ROUND(J826*H826,2)</f>
        <v>0</v>
      </c>
      <c r="T826" s="139">
        <f>S826*H826</f>
        <v>0</v>
      </c>
      <c r="U826" s="139">
        <v>0.004</v>
      </c>
      <c r="V826" s="139">
        <f>U826*H826</f>
        <v>0.171888</v>
      </c>
      <c r="W826" s="139">
        <v>0</v>
      </c>
      <c r="X826" s="140">
        <f>W826*H826</f>
        <v>0</v>
      </c>
      <c r="AR826" s="141" t="s">
        <v>440</v>
      </c>
      <c r="AT826" s="141" t="s">
        <v>770</v>
      </c>
      <c r="AU826" s="141" t="s">
        <v>171</v>
      </c>
      <c r="AY826" s="17" t="s">
        <v>163</v>
      </c>
      <c r="BE826" s="142">
        <f>IF(O826="základní",K826,0)</f>
        <v>0</v>
      </c>
      <c r="BF826" s="142">
        <f>IF(O826="snížená",K826,0)</f>
        <v>0</v>
      </c>
      <c r="BG826" s="142">
        <f>IF(O826="zákl. přenesená",K826,0)</f>
        <v>0</v>
      </c>
      <c r="BH826" s="142">
        <f>IF(O826="sníž. přenesená",K826,0)</f>
        <v>0</v>
      </c>
      <c r="BI826" s="142">
        <f>IF(O826="nulová",K826,0)</f>
        <v>0</v>
      </c>
      <c r="BJ826" s="17" t="s">
        <v>171</v>
      </c>
      <c r="BK826" s="142">
        <f>ROUND(P826*H826,2)</f>
        <v>0</v>
      </c>
      <c r="BL826" s="17" t="s">
        <v>313</v>
      </c>
      <c r="BM826" s="141" t="s">
        <v>1569</v>
      </c>
    </row>
    <row r="827" spans="2:51" s="13" customFormat="1" ht="11.25">
      <c r="B827" s="157"/>
      <c r="D827" s="151" t="s">
        <v>217</v>
      </c>
      <c r="F827" s="159" t="s">
        <v>1570</v>
      </c>
      <c r="H827" s="160">
        <v>42.972</v>
      </c>
      <c r="I827" s="161"/>
      <c r="J827" s="161"/>
      <c r="M827" s="157"/>
      <c r="N827" s="162"/>
      <c r="X827" s="163"/>
      <c r="AT827" s="158" t="s">
        <v>217</v>
      </c>
      <c r="AU827" s="158" t="s">
        <v>171</v>
      </c>
      <c r="AV827" s="13" t="s">
        <v>171</v>
      </c>
      <c r="AW827" s="13" t="s">
        <v>4</v>
      </c>
      <c r="AX827" s="13" t="s">
        <v>85</v>
      </c>
      <c r="AY827" s="158" t="s">
        <v>163</v>
      </c>
    </row>
    <row r="828" spans="2:65" s="1" customFormat="1" ht="24.2" customHeight="1">
      <c r="B828" s="32"/>
      <c r="C828" s="129" t="s">
        <v>1571</v>
      </c>
      <c r="D828" s="129" t="s">
        <v>166</v>
      </c>
      <c r="E828" s="130" t="s">
        <v>1572</v>
      </c>
      <c r="F828" s="131" t="s">
        <v>1573</v>
      </c>
      <c r="G828" s="132" t="s">
        <v>214</v>
      </c>
      <c r="H828" s="133">
        <v>11.98</v>
      </c>
      <c r="I828" s="134"/>
      <c r="J828" s="134"/>
      <c r="K828" s="135">
        <f>ROUND(P828*H828,2)</f>
        <v>0</v>
      </c>
      <c r="L828" s="131" t="s">
        <v>169</v>
      </c>
      <c r="M828" s="32"/>
      <c r="N828" s="136" t="s">
        <v>22</v>
      </c>
      <c r="O828" s="137" t="s">
        <v>48</v>
      </c>
      <c r="P828" s="138">
        <f>I828+J828</f>
        <v>0</v>
      </c>
      <c r="Q828" s="138">
        <f>ROUND(I828*H828,2)</f>
        <v>0</v>
      </c>
      <c r="R828" s="138">
        <f>ROUND(J828*H828,2)</f>
        <v>0</v>
      </c>
      <c r="T828" s="139">
        <f>S828*H828</f>
        <v>0</v>
      </c>
      <c r="U828" s="139">
        <v>0.00088313</v>
      </c>
      <c r="V828" s="139">
        <f>U828*H828</f>
        <v>0.0105798974</v>
      </c>
      <c r="W828" s="139">
        <v>0</v>
      </c>
      <c r="X828" s="140">
        <f>W828*H828</f>
        <v>0</v>
      </c>
      <c r="AR828" s="141" t="s">
        <v>313</v>
      </c>
      <c r="AT828" s="141" t="s">
        <v>166</v>
      </c>
      <c r="AU828" s="141" t="s">
        <v>171</v>
      </c>
      <c r="AY828" s="17" t="s">
        <v>163</v>
      </c>
      <c r="BE828" s="142">
        <f>IF(O828="základní",K828,0)</f>
        <v>0</v>
      </c>
      <c r="BF828" s="142">
        <f>IF(O828="snížená",K828,0)</f>
        <v>0</v>
      </c>
      <c r="BG828" s="142">
        <f>IF(O828="zákl. přenesená",K828,0)</f>
        <v>0</v>
      </c>
      <c r="BH828" s="142">
        <f>IF(O828="sníž. přenesená",K828,0)</f>
        <v>0</v>
      </c>
      <c r="BI828" s="142">
        <f>IF(O828="nulová",K828,0)</f>
        <v>0</v>
      </c>
      <c r="BJ828" s="17" t="s">
        <v>171</v>
      </c>
      <c r="BK828" s="142">
        <f>ROUND(P828*H828,2)</f>
        <v>0</v>
      </c>
      <c r="BL828" s="17" t="s">
        <v>313</v>
      </c>
      <c r="BM828" s="141" t="s">
        <v>1574</v>
      </c>
    </row>
    <row r="829" spans="2:47" s="1" customFormat="1" ht="11.25">
      <c r="B829" s="32"/>
      <c r="D829" s="143" t="s">
        <v>173</v>
      </c>
      <c r="F829" s="144" t="s">
        <v>1575</v>
      </c>
      <c r="I829" s="145"/>
      <c r="J829" s="145"/>
      <c r="M829" s="32"/>
      <c r="N829" s="146"/>
      <c r="X829" s="53"/>
      <c r="AT829" s="17" t="s">
        <v>173</v>
      </c>
      <c r="AU829" s="17" t="s">
        <v>171</v>
      </c>
    </row>
    <row r="830" spans="2:51" s="13" customFormat="1" ht="11.25">
      <c r="B830" s="157"/>
      <c r="D830" s="151" t="s">
        <v>217</v>
      </c>
      <c r="E830" s="158" t="s">
        <v>22</v>
      </c>
      <c r="F830" s="159" t="s">
        <v>1576</v>
      </c>
      <c r="H830" s="160">
        <v>11.98</v>
      </c>
      <c r="I830" s="161"/>
      <c r="J830" s="161"/>
      <c r="M830" s="157"/>
      <c r="N830" s="162"/>
      <c r="X830" s="163"/>
      <c r="AT830" s="158" t="s">
        <v>217</v>
      </c>
      <c r="AU830" s="158" t="s">
        <v>171</v>
      </c>
      <c r="AV830" s="13" t="s">
        <v>171</v>
      </c>
      <c r="AW830" s="13" t="s">
        <v>5</v>
      </c>
      <c r="AX830" s="13" t="s">
        <v>78</v>
      </c>
      <c r="AY830" s="158" t="s">
        <v>163</v>
      </c>
    </row>
    <row r="831" spans="2:51" s="14" customFormat="1" ht="11.25">
      <c r="B831" s="164"/>
      <c r="D831" s="151" t="s">
        <v>217</v>
      </c>
      <c r="E831" s="165" t="s">
        <v>22</v>
      </c>
      <c r="F831" s="166" t="s">
        <v>220</v>
      </c>
      <c r="H831" s="167">
        <v>11.98</v>
      </c>
      <c r="I831" s="168"/>
      <c r="J831" s="168"/>
      <c r="M831" s="164"/>
      <c r="N831" s="169"/>
      <c r="X831" s="170"/>
      <c r="AT831" s="165" t="s">
        <v>217</v>
      </c>
      <c r="AU831" s="165" t="s">
        <v>171</v>
      </c>
      <c r="AV831" s="14" t="s">
        <v>189</v>
      </c>
      <c r="AW831" s="14" t="s">
        <v>5</v>
      </c>
      <c r="AX831" s="14" t="s">
        <v>85</v>
      </c>
      <c r="AY831" s="165" t="s">
        <v>163</v>
      </c>
    </row>
    <row r="832" spans="2:65" s="1" customFormat="1" ht="49.15" customHeight="1">
      <c r="B832" s="32"/>
      <c r="C832" s="181" t="s">
        <v>1577</v>
      </c>
      <c r="D832" s="181" t="s">
        <v>770</v>
      </c>
      <c r="E832" s="182" t="s">
        <v>1506</v>
      </c>
      <c r="F832" s="183" t="s">
        <v>1507</v>
      </c>
      <c r="G832" s="184" t="s">
        <v>214</v>
      </c>
      <c r="H832" s="185">
        <v>13.963</v>
      </c>
      <c r="I832" s="186"/>
      <c r="J832" s="187"/>
      <c r="K832" s="188">
        <f>ROUND(P832*H832,2)</f>
        <v>0</v>
      </c>
      <c r="L832" s="183" t="s">
        <v>169</v>
      </c>
      <c r="M832" s="189"/>
      <c r="N832" s="190" t="s">
        <v>22</v>
      </c>
      <c r="O832" s="137" t="s">
        <v>48</v>
      </c>
      <c r="P832" s="138">
        <f>I832+J832</f>
        <v>0</v>
      </c>
      <c r="Q832" s="138">
        <f>ROUND(I832*H832,2)</f>
        <v>0</v>
      </c>
      <c r="R832" s="138">
        <f>ROUND(J832*H832,2)</f>
        <v>0</v>
      </c>
      <c r="T832" s="139">
        <f>S832*H832</f>
        <v>0</v>
      </c>
      <c r="U832" s="139">
        <v>0.0053</v>
      </c>
      <c r="V832" s="139">
        <f>U832*H832</f>
        <v>0.0740039</v>
      </c>
      <c r="W832" s="139">
        <v>0</v>
      </c>
      <c r="X832" s="140">
        <f>W832*H832</f>
        <v>0</v>
      </c>
      <c r="AR832" s="141" t="s">
        <v>440</v>
      </c>
      <c r="AT832" s="141" t="s">
        <v>770</v>
      </c>
      <c r="AU832" s="141" t="s">
        <v>171</v>
      </c>
      <c r="AY832" s="17" t="s">
        <v>163</v>
      </c>
      <c r="BE832" s="142">
        <f>IF(O832="základní",K832,0)</f>
        <v>0</v>
      </c>
      <c r="BF832" s="142">
        <f>IF(O832="snížená",K832,0)</f>
        <v>0</v>
      </c>
      <c r="BG832" s="142">
        <f>IF(O832="zákl. přenesená",K832,0)</f>
        <v>0</v>
      </c>
      <c r="BH832" s="142">
        <f>IF(O832="sníž. přenesená",K832,0)</f>
        <v>0</v>
      </c>
      <c r="BI832" s="142">
        <f>IF(O832="nulová",K832,0)</f>
        <v>0</v>
      </c>
      <c r="BJ832" s="17" t="s">
        <v>171</v>
      </c>
      <c r="BK832" s="142">
        <f>ROUND(P832*H832,2)</f>
        <v>0</v>
      </c>
      <c r="BL832" s="17" t="s">
        <v>313</v>
      </c>
      <c r="BM832" s="141" t="s">
        <v>1578</v>
      </c>
    </row>
    <row r="833" spans="2:51" s="13" customFormat="1" ht="11.25">
      <c r="B833" s="157"/>
      <c r="D833" s="151" t="s">
        <v>217</v>
      </c>
      <c r="F833" s="159" t="s">
        <v>1579</v>
      </c>
      <c r="H833" s="160">
        <v>13.963</v>
      </c>
      <c r="I833" s="161"/>
      <c r="J833" s="161"/>
      <c r="M833" s="157"/>
      <c r="N833" s="162"/>
      <c r="X833" s="163"/>
      <c r="AT833" s="158" t="s">
        <v>217</v>
      </c>
      <c r="AU833" s="158" t="s">
        <v>171</v>
      </c>
      <c r="AV833" s="13" t="s">
        <v>171</v>
      </c>
      <c r="AW833" s="13" t="s">
        <v>4</v>
      </c>
      <c r="AX833" s="13" t="s">
        <v>85</v>
      </c>
      <c r="AY833" s="158" t="s">
        <v>163</v>
      </c>
    </row>
    <row r="834" spans="2:65" s="1" customFormat="1" ht="55.5" customHeight="1">
      <c r="B834" s="32"/>
      <c r="C834" s="129" t="s">
        <v>1580</v>
      </c>
      <c r="D834" s="129" t="s">
        <v>166</v>
      </c>
      <c r="E834" s="130" t="s">
        <v>1581</v>
      </c>
      <c r="F834" s="131" t="s">
        <v>1582</v>
      </c>
      <c r="G834" s="132" t="s">
        <v>178</v>
      </c>
      <c r="H834" s="133">
        <v>1</v>
      </c>
      <c r="I834" s="134"/>
      <c r="J834" s="134"/>
      <c r="K834" s="135">
        <f>ROUND(P834*H834,2)</f>
        <v>0</v>
      </c>
      <c r="L834" s="131" t="s">
        <v>169</v>
      </c>
      <c r="M834" s="32"/>
      <c r="N834" s="136" t="s">
        <v>22</v>
      </c>
      <c r="O834" s="137" t="s">
        <v>48</v>
      </c>
      <c r="P834" s="138">
        <f>I834+J834</f>
        <v>0</v>
      </c>
      <c r="Q834" s="138">
        <f>ROUND(I834*H834,2)</f>
        <v>0</v>
      </c>
      <c r="R834" s="138">
        <f>ROUND(J834*H834,2)</f>
        <v>0</v>
      </c>
      <c r="T834" s="139">
        <f>S834*H834</f>
        <v>0</v>
      </c>
      <c r="U834" s="139">
        <v>0.0075</v>
      </c>
      <c r="V834" s="139">
        <f>U834*H834</f>
        <v>0.0075</v>
      </c>
      <c r="W834" s="139">
        <v>0</v>
      </c>
      <c r="X834" s="140">
        <f>W834*H834</f>
        <v>0</v>
      </c>
      <c r="AR834" s="141" t="s">
        <v>313</v>
      </c>
      <c r="AT834" s="141" t="s">
        <v>166</v>
      </c>
      <c r="AU834" s="141" t="s">
        <v>171</v>
      </c>
      <c r="AY834" s="17" t="s">
        <v>163</v>
      </c>
      <c r="BE834" s="142">
        <f>IF(O834="základní",K834,0)</f>
        <v>0</v>
      </c>
      <c r="BF834" s="142">
        <f>IF(O834="snížená",K834,0)</f>
        <v>0</v>
      </c>
      <c r="BG834" s="142">
        <f>IF(O834="zákl. přenesená",K834,0)</f>
        <v>0</v>
      </c>
      <c r="BH834" s="142">
        <f>IF(O834="sníž. přenesená",K834,0)</f>
        <v>0</v>
      </c>
      <c r="BI834" s="142">
        <f>IF(O834="nulová",K834,0)</f>
        <v>0</v>
      </c>
      <c r="BJ834" s="17" t="s">
        <v>171</v>
      </c>
      <c r="BK834" s="142">
        <f>ROUND(P834*H834,2)</f>
        <v>0</v>
      </c>
      <c r="BL834" s="17" t="s">
        <v>313</v>
      </c>
      <c r="BM834" s="141" t="s">
        <v>1583</v>
      </c>
    </row>
    <row r="835" spans="2:47" s="1" customFormat="1" ht="11.25">
      <c r="B835" s="32"/>
      <c r="D835" s="143" t="s">
        <v>173</v>
      </c>
      <c r="F835" s="144" t="s">
        <v>1584</v>
      </c>
      <c r="I835" s="145"/>
      <c r="J835" s="145"/>
      <c r="M835" s="32"/>
      <c r="N835" s="146"/>
      <c r="X835" s="53"/>
      <c r="AT835" s="17" t="s">
        <v>173</v>
      </c>
      <c r="AU835" s="17" t="s">
        <v>171</v>
      </c>
    </row>
    <row r="836" spans="2:51" s="13" customFormat="1" ht="11.25">
      <c r="B836" s="157"/>
      <c r="D836" s="151" t="s">
        <v>217</v>
      </c>
      <c r="E836" s="158" t="s">
        <v>22</v>
      </c>
      <c r="F836" s="159" t="s">
        <v>85</v>
      </c>
      <c r="H836" s="160">
        <v>1</v>
      </c>
      <c r="I836" s="161"/>
      <c r="J836" s="161"/>
      <c r="M836" s="157"/>
      <c r="N836" s="162"/>
      <c r="X836" s="163"/>
      <c r="AT836" s="158" t="s">
        <v>217</v>
      </c>
      <c r="AU836" s="158" t="s">
        <v>171</v>
      </c>
      <c r="AV836" s="13" t="s">
        <v>171</v>
      </c>
      <c r="AW836" s="13" t="s">
        <v>5</v>
      </c>
      <c r="AX836" s="13" t="s">
        <v>78</v>
      </c>
      <c r="AY836" s="158" t="s">
        <v>163</v>
      </c>
    </row>
    <row r="837" spans="2:51" s="14" customFormat="1" ht="11.25">
      <c r="B837" s="164"/>
      <c r="D837" s="151" t="s">
        <v>217</v>
      </c>
      <c r="E837" s="165" t="s">
        <v>22</v>
      </c>
      <c r="F837" s="166" t="s">
        <v>220</v>
      </c>
      <c r="H837" s="167">
        <v>1</v>
      </c>
      <c r="I837" s="168"/>
      <c r="J837" s="168"/>
      <c r="M837" s="164"/>
      <c r="N837" s="169"/>
      <c r="X837" s="170"/>
      <c r="AT837" s="165" t="s">
        <v>217</v>
      </c>
      <c r="AU837" s="165" t="s">
        <v>171</v>
      </c>
      <c r="AV837" s="14" t="s">
        <v>189</v>
      </c>
      <c r="AW837" s="14" t="s">
        <v>5</v>
      </c>
      <c r="AX837" s="14" t="s">
        <v>85</v>
      </c>
      <c r="AY837" s="165" t="s">
        <v>163</v>
      </c>
    </row>
    <row r="838" spans="2:65" s="1" customFormat="1" ht="24.2" customHeight="1">
      <c r="B838" s="32"/>
      <c r="C838" s="181" t="s">
        <v>1585</v>
      </c>
      <c r="D838" s="181" t="s">
        <v>770</v>
      </c>
      <c r="E838" s="182" t="s">
        <v>1586</v>
      </c>
      <c r="F838" s="183" t="s">
        <v>1587</v>
      </c>
      <c r="G838" s="184" t="s">
        <v>178</v>
      </c>
      <c r="H838" s="185">
        <v>1</v>
      </c>
      <c r="I838" s="186"/>
      <c r="J838" s="187"/>
      <c r="K838" s="188">
        <f>ROUND(P838*H838,2)</f>
        <v>0</v>
      </c>
      <c r="L838" s="183" t="s">
        <v>169</v>
      </c>
      <c r="M838" s="189"/>
      <c r="N838" s="190" t="s">
        <v>22</v>
      </c>
      <c r="O838" s="137" t="s">
        <v>48</v>
      </c>
      <c r="P838" s="138">
        <f>I838+J838</f>
        <v>0</v>
      </c>
      <c r="Q838" s="138">
        <f>ROUND(I838*H838,2)</f>
        <v>0</v>
      </c>
      <c r="R838" s="138">
        <f>ROUND(J838*H838,2)</f>
        <v>0</v>
      </c>
      <c r="T838" s="139">
        <f>S838*H838</f>
        <v>0</v>
      </c>
      <c r="U838" s="139">
        <v>0.00023</v>
      </c>
      <c r="V838" s="139">
        <f>U838*H838</f>
        <v>0.00023</v>
      </c>
      <c r="W838" s="139">
        <v>0</v>
      </c>
      <c r="X838" s="140">
        <f>W838*H838</f>
        <v>0</v>
      </c>
      <c r="AR838" s="141" t="s">
        <v>440</v>
      </c>
      <c r="AT838" s="141" t="s">
        <v>770</v>
      </c>
      <c r="AU838" s="141" t="s">
        <v>171</v>
      </c>
      <c r="AY838" s="17" t="s">
        <v>163</v>
      </c>
      <c r="BE838" s="142">
        <f>IF(O838="základní",K838,0)</f>
        <v>0</v>
      </c>
      <c r="BF838" s="142">
        <f>IF(O838="snížená",K838,0)</f>
        <v>0</v>
      </c>
      <c r="BG838" s="142">
        <f>IF(O838="zákl. přenesená",K838,0)</f>
        <v>0</v>
      </c>
      <c r="BH838" s="142">
        <f>IF(O838="sníž. přenesená",K838,0)</f>
        <v>0</v>
      </c>
      <c r="BI838" s="142">
        <f>IF(O838="nulová",K838,0)</f>
        <v>0</v>
      </c>
      <c r="BJ838" s="17" t="s">
        <v>171</v>
      </c>
      <c r="BK838" s="142">
        <f>ROUND(P838*H838,2)</f>
        <v>0</v>
      </c>
      <c r="BL838" s="17" t="s">
        <v>313</v>
      </c>
      <c r="BM838" s="141" t="s">
        <v>1588</v>
      </c>
    </row>
    <row r="839" spans="2:65" s="1" customFormat="1" ht="62.65" customHeight="1">
      <c r="B839" s="32"/>
      <c r="C839" s="129" t="s">
        <v>1589</v>
      </c>
      <c r="D839" s="129" t="s">
        <v>166</v>
      </c>
      <c r="E839" s="130" t="s">
        <v>1590</v>
      </c>
      <c r="F839" s="131" t="s">
        <v>1591</v>
      </c>
      <c r="G839" s="132" t="s">
        <v>214</v>
      </c>
      <c r="H839" s="133">
        <v>10.59</v>
      </c>
      <c r="I839" s="134"/>
      <c r="J839" s="134"/>
      <c r="K839" s="135">
        <f>ROUND(P839*H839,2)</f>
        <v>0</v>
      </c>
      <c r="L839" s="131" t="s">
        <v>169</v>
      </c>
      <c r="M839" s="32"/>
      <c r="N839" s="136" t="s">
        <v>22</v>
      </c>
      <c r="O839" s="137" t="s">
        <v>48</v>
      </c>
      <c r="P839" s="138">
        <f>I839+J839</f>
        <v>0</v>
      </c>
      <c r="Q839" s="138">
        <f>ROUND(I839*H839,2)</f>
        <v>0</v>
      </c>
      <c r="R839" s="138">
        <f>ROUND(J839*H839,2)</f>
        <v>0</v>
      </c>
      <c r="T839" s="139">
        <f>S839*H839</f>
        <v>0</v>
      </c>
      <c r="U839" s="139">
        <v>0.000417744</v>
      </c>
      <c r="V839" s="139">
        <f>U839*H839</f>
        <v>0.00442390896</v>
      </c>
      <c r="W839" s="139">
        <v>0</v>
      </c>
      <c r="X839" s="140">
        <f>W839*H839</f>
        <v>0</v>
      </c>
      <c r="AR839" s="141" t="s">
        <v>313</v>
      </c>
      <c r="AT839" s="141" t="s">
        <v>166</v>
      </c>
      <c r="AU839" s="141" t="s">
        <v>171</v>
      </c>
      <c r="AY839" s="17" t="s">
        <v>163</v>
      </c>
      <c r="BE839" s="142">
        <f>IF(O839="základní",K839,0)</f>
        <v>0</v>
      </c>
      <c r="BF839" s="142">
        <f>IF(O839="snížená",K839,0)</f>
        <v>0</v>
      </c>
      <c r="BG839" s="142">
        <f>IF(O839="zákl. přenesená",K839,0)</f>
        <v>0</v>
      </c>
      <c r="BH839" s="142">
        <f>IF(O839="sníž. přenesená",K839,0)</f>
        <v>0</v>
      </c>
      <c r="BI839" s="142">
        <f>IF(O839="nulová",K839,0)</f>
        <v>0</v>
      </c>
      <c r="BJ839" s="17" t="s">
        <v>171</v>
      </c>
      <c r="BK839" s="142">
        <f>ROUND(P839*H839,2)</f>
        <v>0</v>
      </c>
      <c r="BL839" s="17" t="s">
        <v>313</v>
      </c>
      <c r="BM839" s="141" t="s">
        <v>1592</v>
      </c>
    </row>
    <row r="840" spans="2:47" s="1" customFormat="1" ht="11.25">
      <c r="B840" s="32"/>
      <c r="D840" s="143" t="s">
        <v>173</v>
      </c>
      <c r="F840" s="144" t="s">
        <v>1593</v>
      </c>
      <c r="I840" s="145"/>
      <c r="J840" s="145"/>
      <c r="M840" s="32"/>
      <c r="N840" s="146"/>
      <c r="X840" s="53"/>
      <c r="AT840" s="17" t="s">
        <v>173</v>
      </c>
      <c r="AU840" s="17" t="s">
        <v>171</v>
      </c>
    </row>
    <row r="841" spans="2:51" s="12" customFormat="1" ht="11.25">
      <c r="B841" s="150"/>
      <c r="D841" s="151" t="s">
        <v>217</v>
      </c>
      <c r="E841" s="152" t="s">
        <v>22</v>
      </c>
      <c r="F841" s="153" t="s">
        <v>780</v>
      </c>
      <c r="H841" s="152" t="s">
        <v>22</v>
      </c>
      <c r="I841" s="154"/>
      <c r="J841" s="154"/>
      <c r="M841" s="150"/>
      <c r="N841" s="155"/>
      <c r="X841" s="156"/>
      <c r="AT841" s="152" t="s">
        <v>217</v>
      </c>
      <c r="AU841" s="152" t="s">
        <v>171</v>
      </c>
      <c r="AV841" s="12" t="s">
        <v>85</v>
      </c>
      <c r="AW841" s="12" t="s">
        <v>5</v>
      </c>
      <c r="AX841" s="12" t="s">
        <v>78</v>
      </c>
      <c r="AY841" s="152" t="s">
        <v>163</v>
      </c>
    </row>
    <row r="842" spans="2:51" s="13" customFormat="1" ht="11.25">
      <c r="B842" s="157"/>
      <c r="D842" s="151" t="s">
        <v>217</v>
      </c>
      <c r="E842" s="158" t="s">
        <v>22</v>
      </c>
      <c r="F842" s="159" t="s">
        <v>1594</v>
      </c>
      <c r="H842" s="160">
        <v>9.35</v>
      </c>
      <c r="I842" s="161"/>
      <c r="J842" s="161"/>
      <c r="M842" s="157"/>
      <c r="N842" s="162"/>
      <c r="X842" s="163"/>
      <c r="AT842" s="158" t="s">
        <v>217</v>
      </c>
      <c r="AU842" s="158" t="s">
        <v>171</v>
      </c>
      <c r="AV842" s="13" t="s">
        <v>171</v>
      </c>
      <c r="AW842" s="13" t="s">
        <v>5</v>
      </c>
      <c r="AX842" s="13" t="s">
        <v>78</v>
      </c>
      <c r="AY842" s="158" t="s">
        <v>163</v>
      </c>
    </row>
    <row r="843" spans="2:51" s="12" customFormat="1" ht="11.25">
      <c r="B843" s="150"/>
      <c r="D843" s="151" t="s">
        <v>217</v>
      </c>
      <c r="E843" s="152" t="s">
        <v>22</v>
      </c>
      <c r="F843" s="153" t="s">
        <v>1595</v>
      </c>
      <c r="H843" s="152" t="s">
        <v>22</v>
      </c>
      <c r="I843" s="154"/>
      <c r="J843" s="154"/>
      <c r="M843" s="150"/>
      <c r="N843" s="155"/>
      <c r="X843" s="156"/>
      <c r="AT843" s="152" t="s">
        <v>217</v>
      </c>
      <c r="AU843" s="152" t="s">
        <v>171</v>
      </c>
      <c r="AV843" s="12" t="s">
        <v>85</v>
      </c>
      <c r="AW843" s="12" t="s">
        <v>5</v>
      </c>
      <c r="AX843" s="12" t="s">
        <v>78</v>
      </c>
      <c r="AY843" s="152" t="s">
        <v>163</v>
      </c>
    </row>
    <row r="844" spans="2:51" s="13" customFormat="1" ht="11.25">
      <c r="B844" s="157"/>
      <c r="D844" s="151" t="s">
        <v>217</v>
      </c>
      <c r="E844" s="158" t="s">
        <v>22</v>
      </c>
      <c r="F844" s="159" t="s">
        <v>1596</v>
      </c>
      <c r="H844" s="160">
        <v>1.24</v>
      </c>
      <c r="I844" s="161"/>
      <c r="J844" s="161"/>
      <c r="M844" s="157"/>
      <c r="N844" s="162"/>
      <c r="X844" s="163"/>
      <c r="AT844" s="158" t="s">
        <v>217</v>
      </c>
      <c r="AU844" s="158" t="s">
        <v>171</v>
      </c>
      <c r="AV844" s="13" t="s">
        <v>171</v>
      </c>
      <c r="AW844" s="13" t="s">
        <v>5</v>
      </c>
      <c r="AX844" s="13" t="s">
        <v>78</v>
      </c>
      <c r="AY844" s="158" t="s">
        <v>163</v>
      </c>
    </row>
    <row r="845" spans="2:51" s="14" customFormat="1" ht="11.25">
      <c r="B845" s="164"/>
      <c r="D845" s="151" t="s">
        <v>217</v>
      </c>
      <c r="E845" s="165" t="s">
        <v>22</v>
      </c>
      <c r="F845" s="166" t="s">
        <v>220</v>
      </c>
      <c r="H845" s="167">
        <v>10.59</v>
      </c>
      <c r="I845" s="168"/>
      <c r="J845" s="168"/>
      <c r="M845" s="164"/>
      <c r="N845" s="169"/>
      <c r="X845" s="170"/>
      <c r="AT845" s="165" t="s">
        <v>217</v>
      </c>
      <c r="AU845" s="165" t="s">
        <v>171</v>
      </c>
      <c r="AV845" s="14" t="s">
        <v>189</v>
      </c>
      <c r="AW845" s="14" t="s">
        <v>5</v>
      </c>
      <c r="AX845" s="14" t="s">
        <v>85</v>
      </c>
      <c r="AY845" s="165" t="s">
        <v>163</v>
      </c>
    </row>
    <row r="846" spans="2:65" s="1" customFormat="1" ht="66.75" customHeight="1">
      <c r="B846" s="32"/>
      <c r="C846" s="129" t="s">
        <v>1597</v>
      </c>
      <c r="D846" s="129" t="s">
        <v>166</v>
      </c>
      <c r="E846" s="130" t="s">
        <v>1598</v>
      </c>
      <c r="F846" s="131" t="s">
        <v>1599</v>
      </c>
      <c r="G846" s="132" t="s">
        <v>214</v>
      </c>
      <c r="H846" s="133">
        <v>30.7</v>
      </c>
      <c r="I846" s="134"/>
      <c r="J846" s="134"/>
      <c r="K846" s="135">
        <f>ROUND(P846*H846,2)</f>
        <v>0</v>
      </c>
      <c r="L846" s="131" t="s">
        <v>169</v>
      </c>
      <c r="M846" s="32"/>
      <c r="N846" s="136" t="s">
        <v>22</v>
      </c>
      <c r="O846" s="137" t="s">
        <v>48</v>
      </c>
      <c r="P846" s="138">
        <f>I846+J846</f>
        <v>0</v>
      </c>
      <c r="Q846" s="138">
        <f>ROUND(I846*H846,2)</f>
        <v>0</v>
      </c>
      <c r="R846" s="138">
        <f>ROUND(J846*H846,2)</f>
        <v>0</v>
      </c>
      <c r="T846" s="139">
        <f>S846*H846</f>
        <v>0</v>
      </c>
      <c r="U846" s="139">
        <v>0.0004527</v>
      </c>
      <c r="V846" s="139">
        <f>U846*H846</f>
        <v>0.01389789</v>
      </c>
      <c r="W846" s="139">
        <v>0</v>
      </c>
      <c r="X846" s="140">
        <f>W846*H846</f>
        <v>0</v>
      </c>
      <c r="AR846" s="141" t="s">
        <v>313</v>
      </c>
      <c r="AT846" s="141" t="s">
        <v>166</v>
      </c>
      <c r="AU846" s="141" t="s">
        <v>171</v>
      </c>
      <c r="AY846" s="17" t="s">
        <v>163</v>
      </c>
      <c r="BE846" s="142">
        <f>IF(O846="základní",K846,0)</f>
        <v>0</v>
      </c>
      <c r="BF846" s="142">
        <f>IF(O846="snížená",K846,0)</f>
        <v>0</v>
      </c>
      <c r="BG846" s="142">
        <f>IF(O846="zákl. přenesená",K846,0)</f>
        <v>0</v>
      </c>
      <c r="BH846" s="142">
        <f>IF(O846="sníž. přenesená",K846,0)</f>
        <v>0</v>
      </c>
      <c r="BI846" s="142">
        <f>IF(O846="nulová",K846,0)</f>
        <v>0</v>
      </c>
      <c r="BJ846" s="17" t="s">
        <v>171</v>
      </c>
      <c r="BK846" s="142">
        <f>ROUND(P846*H846,2)</f>
        <v>0</v>
      </c>
      <c r="BL846" s="17" t="s">
        <v>313</v>
      </c>
      <c r="BM846" s="141" t="s">
        <v>1600</v>
      </c>
    </row>
    <row r="847" spans="2:47" s="1" customFormat="1" ht="11.25">
      <c r="B847" s="32"/>
      <c r="D847" s="143" t="s">
        <v>173</v>
      </c>
      <c r="F847" s="144" t="s">
        <v>1601</v>
      </c>
      <c r="I847" s="145"/>
      <c r="J847" s="145"/>
      <c r="M847" s="32"/>
      <c r="N847" s="146"/>
      <c r="X847" s="53"/>
      <c r="AT847" s="17" t="s">
        <v>173</v>
      </c>
      <c r="AU847" s="17" t="s">
        <v>171</v>
      </c>
    </row>
    <row r="848" spans="2:51" s="12" customFormat="1" ht="11.25">
      <c r="B848" s="150"/>
      <c r="D848" s="151" t="s">
        <v>217</v>
      </c>
      <c r="E848" s="152" t="s">
        <v>22</v>
      </c>
      <c r="F848" s="153" t="s">
        <v>1602</v>
      </c>
      <c r="H848" s="152" t="s">
        <v>22</v>
      </c>
      <c r="I848" s="154"/>
      <c r="J848" s="154"/>
      <c r="M848" s="150"/>
      <c r="N848" s="155"/>
      <c r="X848" s="156"/>
      <c r="AT848" s="152" t="s">
        <v>217</v>
      </c>
      <c r="AU848" s="152" t="s">
        <v>171</v>
      </c>
      <c r="AV848" s="12" t="s">
        <v>85</v>
      </c>
      <c r="AW848" s="12" t="s">
        <v>5</v>
      </c>
      <c r="AX848" s="12" t="s">
        <v>78</v>
      </c>
      <c r="AY848" s="152" t="s">
        <v>163</v>
      </c>
    </row>
    <row r="849" spans="2:51" s="13" customFormat="1" ht="11.25">
      <c r="B849" s="157"/>
      <c r="D849" s="151" t="s">
        <v>217</v>
      </c>
      <c r="E849" s="158" t="s">
        <v>22</v>
      </c>
      <c r="F849" s="159" t="s">
        <v>1603</v>
      </c>
      <c r="H849" s="160">
        <v>26.55</v>
      </c>
      <c r="I849" s="161"/>
      <c r="J849" s="161"/>
      <c r="M849" s="157"/>
      <c r="N849" s="162"/>
      <c r="X849" s="163"/>
      <c r="AT849" s="158" t="s">
        <v>217</v>
      </c>
      <c r="AU849" s="158" t="s">
        <v>171</v>
      </c>
      <c r="AV849" s="13" t="s">
        <v>171</v>
      </c>
      <c r="AW849" s="13" t="s">
        <v>5</v>
      </c>
      <c r="AX849" s="13" t="s">
        <v>78</v>
      </c>
      <c r="AY849" s="158" t="s">
        <v>163</v>
      </c>
    </row>
    <row r="850" spans="2:51" s="12" customFormat="1" ht="11.25">
      <c r="B850" s="150"/>
      <c r="D850" s="151" t="s">
        <v>217</v>
      </c>
      <c r="E850" s="152" t="s">
        <v>22</v>
      </c>
      <c r="F850" s="153" t="s">
        <v>1604</v>
      </c>
      <c r="H850" s="152" t="s">
        <v>22</v>
      </c>
      <c r="I850" s="154"/>
      <c r="J850" s="154"/>
      <c r="M850" s="150"/>
      <c r="N850" s="155"/>
      <c r="X850" s="156"/>
      <c r="AT850" s="152" t="s">
        <v>217</v>
      </c>
      <c r="AU850" s="152" t="s">
        <v>171</v>
      </c>
      <c r="AV850" s="12" t="s">
        <v>85</v>
      </c>
      <c r="AW850" s="12" t="s">
        <v>5</v>
      </c>
      <c r="AX850" s="12" t="s">
        <v>78</v>
      </c>
      <c r="AY850" s="152" t="s">
        <v>163</v>
      </c>
    </row>
    <row r="851" spans="2:51" s="13" customFormat="1" ht="11.25">
      <c r="B851" s="157"/>
      <c r="D851" s="151" t="s">
        <v>217</v>
      </c>
      <c r="E851" s="158" t="s">
        <v>22</v>
      </c>
      <c r="F851" s="159" t="s">
        <v>1605</v>
      </c>
      <c r="H851" s="160">
        <v>4.15</v>
      </c>
      <c r="I851" s="161"/>
      <c r="J851" s="161"/>
      <c r="M851" s="157"/>
      <c r="N851" s="162"/>
      <c r="X851" s="163"/>
      <c r="AT851" s="158" t="s">
        <v>217</v>
      </c>
      <c r="AU851" s="158" t="s">
        <v>171</v>
      </c>
      <c r="AV851" s="13" t="s">
        <v>171</v>
      </c>
      <c r="AW851" s="13" t="s">
        <v>5</v>
      </c>
      <c r="AX851" s="13" t="s">
        <v>78</v>
      </c>
      <c r="AY851" s="158" t="s">
        <v>163</v>
      </c>
    </row>
    <row r="852" spans="2:51" s="14" customFormat="1" ht="11.25">
      <c r="B852" s="164"/>
      <c r="D852" s="151" t="s">
        <v>217</v>
      </c>
      <c r="E852" s="165" t="s">
        <v>22</v>
      </c>
      <c r="F852" s="166" t="s">
        <v>220</v>
      </c>
      <c r="H852" s="167">
        <v>30.7</v>
      </c>
      <c r="I852" s="168"/>
      <c r="J852" s="168"/>
      <c r="M852" s="164"/>
      <c r="N852" s="169"/>
      <c r="X852" s="170"/>
      <c r="AT852" s="165" t="s">
        <v>217</v>
      </c>
      <c r="AU852" s="165" t="s">
        <v>171</v>
      </c>
      <c r="AV852" s="14" t="s">
        <v>189</v>
      </c>
      <c r="AW852" s="14" t="s">
        <v>5</v>
      </c>
      <c r="AX852" s="14" t="s">
        <v>85</v>
      </c>
      <c r="AY852" s="165" t="s">
        <v>163</v>
      </c>
    </row>
    <row r="853" spans="2:65" s="1" customFormat="1" ht="24.2" customHeight="1">
      <c r="B853" s="32"/>
      <c r="C853" s="181" t="s">
        <v>1606</v>
      </c>
      <c r="D853" s="181" t="s">
        <v>770</v>
      </c>
      <c r="E853" s="182" t="s">
        <v>1607</v>
      </c>
      <c r="F853" s="183" t="s">
        <v>1608</v>
      </c>
      <c r="G853" s="184" t="s">
        <v>214</v>
      </c>
      <c r="H853" s="185">
        <v>48.123</v>
      </c>
      <c r="I853" s="186"/>
      <c r="J853" s="187"/>
      <c r="K853" s="188">
        <f>ROUND(P853*H853,2)</f>
        <v>0</v>
      </c>
      <c r="L853" s="183" t="s">
        <v>169</v>
      </c>
      <c r="M853" s="189"/>
      <c r="N853" s="190" t="s">
        <v>22</v>
      </c>
      <c r="O853" s="137" t="s">
        <v>48</v>
      </c>
      <c r="P853" s="138">
        <f>I853+J853</f>
        <v>0</v>
      </c>
      <c r="Q853" s="138">
        <f>ROUND(I853*H853,2)</f>
        <v>0</v>
      </c>
      <c r="R853" s="138">
        <f>ROUND(J853*H853,2)</f>
        <v>0</v>
      </c>
      <c r="T853" s="139">
        <f>S853*H853</f>
        <v>0</v>
      </c>
      <c r="U853" s="139">
        <v>0.0019</v>
      </c>
      <c r="V853" s="139">
        <f>U853*H853</f>
        <v>0.09143369999999999</v>
      </c>
      <c r="W853" s="139">
        <v>0</v>
      </c>
      <c r="X853" s="140">
        <f>W853*H853</f>
        <v>0</v>
      </c>
      <c r="AR853" s="141" t="s">
        <v>440</v>
      </c>
      <c r="AT853" s="141" t="s">
        <v>770</v>
      </c>
      <c r="AU853" s="141" t="s">
        <v>171</v>
      </c>
      <c r="AY853" s="17" t="s">
        <v>163</v>
      </c>
      <c r="BE853" s="142">
        <f>IF(O853="základní",K853,0)</f>
        <v>0</v>
      </c>
      <c r="BF853" s="142">
        <f>IF(O853="snížená",K853,0)</f>
        <v>0</v>
      </c>
      <c r="BG853" s="142">
        <f>IF(O853="zákl. přenesená",K853,0)</f>
        <v>0</v>
      </c>
      <c r="BH853" s="142">
        <f>IF(O853="sníž. přenesená",K853,0)</f>
        <v>0</v>
      </c>
      <c r="BI853" s="142">
        <f>IF(O853="nulová",K853,0)</f>
        <v>0</v>
      </c>
      <c r="BJ853" s="17" t="s">
        <v>171</v>
      </c>
      <c r="BK853" s="142">
        <f>ROUND(P853*H853,2)</f>
        <v>0</v>
      </c>
      <c r="BL853" s="17" t="s">
        <v>313</v>
      </c>
      <c r="BM853" s="141" t="s">
        <v>1609</v>
      </c>
    </row>
    <row r="854" spans="2:51" s="13" customFormat="1" ht="11.25">
      <c r="B854" s="157"/>
      <c r="D854" s="151" t="s">
        <v>217</v>
      </c>
      <c r="E854" s="158" t="s">
        <v>22</v>
      </c>
      <c r="F854" s="159" t="s">
        <v>1610</v>
      </c>
      <c r="H854" s="160">
        <v>41.29</v>
      </c>
      <c r="I854" s="161"/>
      <c r="J854" s="161"/>
      <c r="M854" s="157"/>
      <c r="N854" s="162"/>
      <c r="X854" s="163"/>
      <c r="AT854" s="158" t="s">
        <v>217</v>
      </c>
      <c r="AU854" s="158" t="s">
        <v>171</v>
      </c>
      <c r="AV854" s="13" t="s">
        <v>171</v>
      </c>
      <c r="AW854" s="13" t="s">
        <v>5</v>
      </c>
      <c r="AX854" s="13" t="s">
        <v>78</v>
      </c>
      <c r="AY854" s="158" t="s">
        <v>163</v>
      </c>
    </row>
    <row r="855" spans="2:51" s="14" customFormat="1" ht="11.25">
      <c r="B855" s="164"/>
      <c r="D855" s="151" t="s">
        <v>217</v>
      </c>
      <c r="E855" s="165" t="s">
        <v>22</v>
      </c>
      <c r="F855" s="166" t="s">
        <v>220</v>
      </c>
      <c r="H855" s="167">
        <v>41.29</v>
      </c>
      <c r="I855" s="168"/>
      <c r="J855" s="168"/>
      <c r="M855" s="164"/>
      <c r="N855" s="169"/>
      <c r="X855" s="170"/>
      <c r="AT855" s="165" t="s">
        <v>217</v>
      </c>
      <c r="AU855" s="165" t="s">
        <v>171</v>
      </c>
      <c r="AV855" s="14" t="s">
        <v>189</v>
      </c>
      <c r="AW855" s="14" t="s">
        <v>5</v>
      </c>
      <c r="AX855" s="14" t="s">
        <v>85</v>
      </c>
      <c r="AY855" s="165" t="s">
        <v>163</v>
      </c>
    </row>
    <row r="856" spans="2:51" s="13" customFormat="1" ht="11.25">
      <c r="B856" s="157"/>
      <c r="D856" s="151" t="s">
        <v>217</v>
      </c>
      <c r="F856" s="159" t="s">
        <v>1611</v>
      </c>
      <c r="H856" s="160">
        <v>48.123</v>
      </c>
      <c r="I856" s="161"/>
      <c r="J856" s="161"/>
      <c r="M856" s="157"/>
      <c r="N856" s="162"/>
      <c r="X856" s="163"/>
      <c r="AT856" s="158" t="s">
        <v>217</v>
      </c>
      <c r="AU856" s="158" t="s">
        <v>171</v>
      </c>
      <c r="AV856" s="13" t="s">
        <v>171</v>
      </c>
      <c r="AW856" s="13" t="s">
        <v>4</v>
      </c>
      <c r="AX856" s="13" t="s">
        <v>85</v>
      </c>
      <c r="AY856" s="158" t="s">
        <v>163</v>
      </c>
    </row>
    <row r="857" spans="2:65" s="1" customFormat="1" ht="33" customHeight="1">
      <c r="B857" s="32"/>
      <c r="C857" s="129" t="s">
        <v>1612</v>
      </c>
      <c r="D857" s="129" t="s">
        <v>166</v>
      </c>
      <c r="E857" s="130" t="s">
        <v>1613</v>
      </c>
      <c r="F857" s="131" t="s">
        <v>1614</v>
      </c>
      <c r="G857" s="132" t="s">
        <v>214</v>
      </c>
      <c r="H857" s="133">
        <v>41.29</v>
      </c>
      <c r="I857" s="134"/>
      <c r="J857" s="134"/>
      <c r="K857" s="135">
        <f>ROUND(P857*H857,2)</f>
        <v>0</v>
      </c>
      <c r="L857" s="131" t="s">
        <v>169</v>
      </c>
      <c r="M857" s="32"/>
      <c r="N857" s="136" t="s">
        <v>22</v>
      </c>
      <c r="O857" s="137" t="s">
        <v>48</v>
      </c>
      <c r="P857" s="138">
        <f>I857+J857</f>
        <v>0</v>
      </c>
      <c r="Q857" s="138">
        <f>ROUND(I857*H857,2)</f>
        <v>0</v>
      </c>
      <c r="R857" s="138">
        <f>ROUND(J857*H857,2)</f>
        <v>0</v>
      </c>
      <c r="T857" s="139">
        <f>S857*H857</f>
        <v>0</v>
      </c>
      <c r="U857" s="139">
        <v>0</v>
      </c>
      <c r="V857" s="139">
        <f>U857*H857</f>
        <v>0</v>
      </c>
      <c r="W857" s="139">
        <v>0</v>
      </c>
      <c r="X857" s="140">
        <f>W857*H857</f>
        <v>0</v>
      </c>
      <c r="AR857" s="141" t="s">
        <v>313</v>
      </c>
      <c r="AT857" s="141" t="s">
        <v>166</v>
      </c>
      <c r="AU857" s="141" t="s">
        <v>171</v>
      </c>
      <c r="AY857" s="17" t="s">
        <v>163</v>
      </c>
      <c r="BE857" s="142">
        <f>IF(O857="základní",K857,0)</f>
        <v>0</v>
      </c>
      <c r="BF857" s="142">
        <f>IF(O857="snížená",K857,0)</f>
        <v>0</v>
      </c>
      <c r="BG857" s="142">
        <f>IF(O857="zákl. přenesená",K857,0)</f>
        <v>0</v>
      </c>
      <c r="BH857" s="142">
        <f>IF(O857="sníž. přenesená",K857,0)</f>
        <v>0</v>
      </c>
      <c r="BI857" s="142">
        <f>IF(O857="nulová",K857,0)</f>
        <v>0</v>
      </c>
      <c r="BJ857" s="17" t="s">
        <v>171</v>
      </c>
      <c r="BK857" s="142">
        <f>ROUND(P857*H857,2)</f>
        <v>0</v>
      </c>
      <c r="BL857" s="17" t="s">
        <v>313</v>
      </c>
      <c r="BM857" s="141" t="s">
        <v>1615</v>
      </c>
    </row>
    <row r="858" spans="2:47" s="1" customFormat="1" ht="11.25">
      <c r="B858" s="32"/>
      <c r="D858" s="143" t="s">
        <v>173</v>
      </c>
      <c r="F858" s="144" t="s">
        <v>1616</v>
      </c>
      <c r="I858" s="145"/>
      <c r="J858" s="145"/>
      <c r="M858" s="32"/>
      <c r="N858" s="146"/>
      <c r="X858" s="53"/>
      <c r="AT858" s="17" t="s">
        <v>173</v>
      </c>
      <c r="AU858" s="17" t="s">
        <v>171</v>
      </c>
    </row>
    <row r="859" spans="2:51" s="13" customFormat="1" ht="11.25">
      <c r="B859" s="157"/>
      <c r="D859" s="151" t="s">
        <v>217</v>
      </c>
      <c r="E859" s="158" t="s">
        <v>22</v>
      </c>
      <c r="F859" s="159" t="s">
        <v>1610</v>
      </c>
      <c r="H859" s="160">
        <v>41.29</v>
      </c>
      <c r="I859" s="161"/>
      <c r="J859" s="161"/>
      <c r="M859" s="157"/>
      <c r="N859" s="162"/>
      <c r="X859" s="163"/>
      <c r="AT859" s="158" t="s">
        <v>217</v>
      </c>
      <c r="AU859" s="158" t="s">
        <v>171</v>
      </c>
      <c r="AV859" s="13" t="s">
        <v>171</v>
      </c>
      <c r="AW859" s="13" t="s">
        <v>5</v>
      </c>
      <c r="AX859" s="13" t="s">
        <v>78</v>
      </c>
      <c r="AY859" s="158" t="s">
        <v>163</v>
      </c>
    </row>
    <row r="860" spans="2:51" s="14" customFormat="1" ht="11.25">
      <c r="B860" s="164"/>
      <c r="D860" s="151" t="s">
        <v>217</v>
      </c>
      <c r="E860" s="165" t="s">
        <v>22</v>
      </c>
      <c r="F860" s="166" t="s">
        <v>220</v>
      </c>
      <c r="H860" s="167">
        <v>41.29</v>
      </c>
      <c r="I860" s="168"/>
      <c r="J860" s="168"/>
      <c r="M860" s="164"/>
      <c r="N860" s="169"/>
      <c r="X860" s="170"/>
      <c r="AT860" s="165" t="s">
        <v>217</v>
      </c>
      <c r="AU860" s="165" t="s">
        <v>171</v>
      </c>
      <c r="AV860" s="14" t="s">
        <v>189</v>
      </c>
      <c r="AW860" s="14" t="s">
        <v>5</v>
      </c>
      <c r="AX860" s="14" t="s">
        <v>85</v>
      </c>
      <c r="AY860" s="165" t="s">
        <v>163</v>
      </c>
    </row>
    <row r="861" spans="2:65" s="1" customFormat="1" ht="16.5" customHeight="1">
      <c r="B861" s="32"/>
      <c r="C861" s="181" t="s">
        <v>1617</v>
      </c>
      <c r="D861" s="181" t="s">
        <v>770</v>
      </c>
      <c r="E861" s="182" t="s">
        <v>1618</v>
      </c>
      <c r="F861" s="183" t="s">
        <v>1619</v>
      </c>
      <c r="G861" s="184" t="s">
        <v>214</v>
      </c>
      <c r="H861" s="185">
        <v>51.863</v>
      </c>
      <c r="I861" s="186"/>
      <c r="J861" s="187"/>
      <c r="K861" s="188">
        <f>ROUND(P861*H861,2)</f>
        <v>0</v>
      </c>
      <c r="L861" s="183" t="s">
        <v>394</v>
      </c>
      <c r="M861" s="189"/>
      <c r="N861" s="190" t="s">
        <v>22</v>
      </c>
      <c r="O861" s="137" t="s">
        <v>48</v>
      </c>
      <c r="P861" s="138">
        <f>I861+J861</f>
        <v>0</v>
      </c>
      <c r="Q861" s="138">
        <f>ROUND(I861*H861,2)</f>
        <v>0</v>
      </c>
      <c r="R861" s="138">
        <f>ROUND(J861*H861,2)</f>
        <v>0</v>
      </c>
      <c r="T861" s="139">
        <f>S861*H861</f>
        <v>0</v>
      </c>
      <c r="U861" s="139">
        <v>0.0001</v>
      </c>
      <c r="V861" s="139">
        <f>U861*H861</f>
        <v>0.0051863000000000005</v>
      </c>
      <c r="W861" s="139">
        <v>0</v>
      </c>
      <c r="X861" s="140">
        <f>W861*H861</f>
        <v>0</v>
      </c>
      <c r="AR861" s="141" t="s">
        <v>440</v>
      </c>
      <c r="AT861" s="141" t="s">
        <v>770</v>
      </c>
      <c r="AU861" s="141" t="s">
        <v>171</v>
      </c>
      <c r="AY861" s="17" t="s">
        <v>163</v>
      </c>
      <c r="BE861" s="142">
        <f>IF(O861="základní",K861,0)</f>
        <v>0</v>
      </c>
      <c r="BF861" s="142">
        <f>IF(O861="snížená",K861,0)</f>
        <v>0</v>
      </c>
      <c r="BG861" s="142">
        <f>IF(O861="zákl. přenesená",K861,0)</f>
        <v>0</v>
      </c>
      <c r="BH861" s="142">
        <f>IF(O861="sníž. přenesená",K861,0)</f>
        <v>0</v>
      </c>
      <c r="BI861" s="142">
        <f>IF(O861="nulová",K861,0)</f>
        <v>0</v>
      </c>
      <c r="BJ861" s="17" t="s">
        <v>171</v>
      </c>
      <c r="BK861" s="142">
        <f>ROUND(P861*H861,2)</f>
        <v>0</v>
      </c>
      <c r="BL861" s="17" t="s">
        <v>313</v>
      </c>
      <c r="BM861" s="141" t="s">
        <v>1620</v>
      </c>
    </row>
    <row r="862" spans="2:51" s="13" customFormat="1" ht="11.25">
      <c r="B862" s="157"/>
      <c r="D862" s="151" t="s">
        <v>217</v>
      </c>
      <c r="E862" s="158" t="s">
        <v>22</v>
      </c>
      <c r="F862" s="159" t="s">
        <v>1621</v>
      </c>
      <c r="H862" s="160">
        <v>44.903</v>
      </c>
      <c r="I862" s="161"/>
      <c r="J862" s="161"/>
      <c r="M862" s="157"/>
      <c r="N862" s="162"/>
      <c r="X862" s="163"/>
      <c r="AT862" s="158" t="s">
        <v>217</v>
      </c>
      <c r="AU862" s="158" t="s">
        <v>171</v>
      </c>
      <c r="AV862" s="13" t="s">
        <v>171</v>
      </c>
      <c r="AW862" s="13" t="s">
        <v>5</v>
      </c>
      <c r="AX862" s="13" t="s">
        <v>78</v>
      </c>
      <c r="AY862" s="158" t="s">
        <v>163</v>
      </c>
    </row>
    <row r="863" spans="2:51" s="14" customFormat="1" ht="11.25">
      <c r="B863" s="164"/>
      <c r="D863" s="151" t="s">
        <v>217</v>
      </c>
      <c r="E863" s="165" t="s">
        <v>22</v>
      </c>
      <c r="F863" s="166" t="s">
        <v>220</v>
      </c>
      <c r="H863" s="167">
        <v>44.903</v>
      </c>
      <c r="I863" s="168"/>
      <c r="J863" s="168"/>
      <c r="M863" s="164"/>
      <c r="N863" s="169"/>
      <c r="X863" s="170"/>
      <c r="AT863" s="165" t="s">
        <v>217</v>
      </c>
      <c r="AU863" s="165" t="s">
        <v>171</v>
      </c>
      <c r="AV863" s="14" t="s">
        <v>189</v>
      </c>
      <c r="AW863" s="14" t="s">
        <v>5</v>
      </c>
      <c r="AX863" s="14" t="s">
        <v>85</v>
      </c>
      <c r="AY863" s="165" t="s">
        <v>163</v>
      </c>
    </row>
    <row r="864" spans="2:51" s="13" customFormat="1" ht="11.25">
      <c r="B864" s="157"/>
      <c r="D864" s="151" t="s">
        <v>217</v>
      </c>
      <c r="F864" s="159" t="s">
        <v>1622</v>
      </c>
      <c r="H864" s="160">
        <v>51.863</v>
      </c>
      <c r="I864" s="161"/>
      <c r="J864" s="161"/>
      <c r="M864" s="157"/>
      <c r="N864" s="162"/>
      <c r="X864" s="163"/>
      <c r="AT864" s="158" t="s">
        <v>217</v>
      </c>
      <c r="AU864" s="158" t="s">
        <v>171</v>
      </c>
      <c r="AV864" s="13" t="s">
        <v>171</v>
      </c>
      <c r="AW864" s="13" t="s">
        <v>4</v>
      </c>
      <c r="AX864" s="13" t="s">
        <v>85</v>
      </c>
      <c r="AY864" s="158" t="s">
        <v>163</v>
      </c>
    </row>
    <row r="865" spans="2:65" s="1" customFormat="1" ht="33" customHeight="1">
      <c r="B865" s="32"/>
      <c r="C865" s="129" t="s">
        <v>1623</v>
      </c>
      <c r="D865" s="129" t="s">
        <v>166</v>
      </c>
      <c r="E865" s="130" t="s">
        <v>1624</v>
      </c>
      <c r="F865" s="131" t="s">
        <v>1625</v>
      </c>
      <c r="G865" s="132" t="s">
        <v>229</v>
      </c>
      <c r="H865" s="133">
        <v>4.75</v>
      </c>
      <c r="I865" s="134"/>
      <c r="J865" s="134"/>
      <c r="K865" s="135">
        <f>ROUND(P865*H865,2)</f>
        <v>0</v>
      </c>
      <c r="L865" s="131" t="s">
        <v>169</v>
      </c>
      <c r="M865" s="32"/>
      <c r="N865" s="136" t="s">
        <v>22</v>
      </c>
      <c r="O865" s="137" t="s">
        <v>48</v>
      </c>
      <c r="P865" s="138">
        <f>I865+J865</f>
        <v>0</v>
      </c>
      <c r="Q865" s="138">
        <f>ROUND(I865*H865,2)</f>
        <v>0</v>
      </c>
      <c r="R865" s="138">
        <f>ROUND(J865*H865,2)</f>
        <v>0</v>
      </c>
      <c r="T865" s="139">
        <f>S865*H865</f>
        <v>0</v>
      </c>
      <c r="U865" s="139">
        <v>0.0011988</v>
      </c>
      <c r="V865" s="139">
        <f>U865*H865</f>
        <v>0.0056943</v>
      </c>
      <c r="W865" s="139">
        <v>0</v>
      </c>
      <c r="X865" s="140">
        <f>W865*H865</f>
        <v>0</v>
      </c>
      <c r="AR865" s="141" t="s">
        <v>313</v>
      </c>
      <c r="AT865" s="141" t="s">
        <v>166</v>
      </c>
      <c r="AU865" s="141" t="s">
        <v>171</v>
      </c>
      <c r="AY865" s="17" t="s">
        <v>163</v>
      </c>
      <c r="BE865" s="142">
        <f>IF(O865="základní",K865,0)</f>
        <v>0</v>
      </c>
      <c r="BF865" s="142">
        <f>IF(O865="snížená",K865,0)</f>
        <v>0</v>
      </c>
      <c r="BG865" s="142">
        <f>IF(O865="zákl. přenesená",K865,0)</f>
        <v>0</v>
      </c>
      <c r="BH865" s="142">
        <f>IF(O865="sníž. přenesená",K865,0)</f>
        <v>0</v>
      </c>
      <c r="BI865" s="142">
        <f>IF(O865="nulová",K865,0)</f>
        <v>0</v>
      </c>
      <c r="BJ865" s="17" t="s">
        <v>171</v>
      </c>
      <c r="BK865" s="142">
        <f>ROUND(P865*H865,2)</f>
        <v>0</v>
      </c>
      <c r="BL865" s="17" t="s">
        <v>313</v>
      </c>
      <c r="BM865" s="141" t="s">
        <v>1626</v>
      </c>
    </row>
    <row r="866" spans="2:47" s="1" customFormat="1" ht="11.25">
      <c r="B866" s="32"/>
      <c r="D866" s="143" t="s">
        <v>173</v>
      </c>
      <c r="F866" s="144" t="s">
        <v>1627</v>
      </c>
      <c r="I866" s="145"/>
      <c r="J866" s="145"/>
      <c r="M866" s="32"/>
      <c r="N866" s="146"/>
      <c r="X866" s="53"/>
      <c r="AT866" s="17" t="s">
        <v>173</v>
      </c>
      <c r="AU866" s="17" t="s">
        <v>171</v>
      </c>
    </row>
    <row r="867" spans="2:51" s="13" customFormat="1" ht="11.25">
      <c r="B867" s="157"/>
      <c r="D867" s="151" t="s">
        <v>217</v>
      </c>
      <c r="E867" s="158" t="s">
        <v>22</v>
      </c>
      <c r="F867" s="159" t="s">
        <v>1628</v>
      </c>
      <c r="H867" s="160">
        <v>4.75</v>
      </c>
      <c r="I867" s="161"/>
      <c r="J867" s="161"/>
      <c r="M867" s="157"/>
      <c r="N867" s="162"/>
      <c r="X867" s="163"/>
      <c r="AT867" s="158" t="s">
        <v>217</v>
      </c>
      <c r="AU867" s="158" t="s">
        <v>171</v>
      </c>
      <c r="AV867" s="13" t="s">
        <v>171</v>
      </c>
      <c r="AW867" s="13" t="s">
        <v>5</v>
      </c>
      <c r="AX867" s="13" t="s">
        <v>78</v>
      </c>
      <c r="AY867" s="158" t="s">
        <v>163</v>
      </c>
    </row>
    <row r="868" spans="2:51" s="14" customFormat="1" ht="11.25">
      <c r="B868" s="164"/>
      <c r="D868" s="151" t="s">
        <v>217</v>
      </c>
      <c r="E868" s="165" t="s">
        <v>22</v>
      </c>
      <c r="F868" s="166" t="s">
        <v>220</v>
      </c>
      <c r="H868" s="167">
        <v>4.75</v>
      </c>
      <c r="I868" s="168"/>
      <c r="J868" s="168"/>
      <c r="M868" s="164"/>
      <c r="N868" s="169"/>
      <c r="X868" s="170"/>
      <c r="AT868" s="165" t="s">
        <v>217</v>
      </c>
      <c r="AU868" s="165" t="s">
        <v>171</v>
      </c>
      <c r="AV868" s="14" t="s">
        <v>189</v>
      </c>
      <c r="AW868" s="14" t="s">
        <v>5</v>
      </c>
      <c r="AX868" s="14" t="s">
        <v>85</v>
      </c>
      <c r="AY868" s="165" t="s">
        <v>163</v>
      </c>
    </row>
    <row r="869" spans="2:65" s="1" customFormat="1" ht="33" customHeight="1">
      <c r="B869" s="32"/>
      <c r="C869" s="129" t="s">
        <v>1629</v>
      </c>
      <c r="D869" s="129" t="s">
        <v>166</v>
      </c>
      <c r="E869" s="130" t="s">
        <v>1630</v>
      </c>
      <c r="F869" s="131" t="s">
        <v>1631</v>
      </c>
      <c r="G869" s="132" t="s">
        <v>229</v>
      </c>
      <c r="H869" s="133">
        <v>4.75</v>
      </c>
      <c r="I869" s="134"/>
      <c r="J869" s="134"/>
      <c r="K869" s="135">
        <f>ROUND(P869*H869,2)</f>
        <v>0</v>
      </c>
      <c r="L869" s="131" t="s">
        <v>169</v>
      </c>
      <c r="M869" s="32"/>
      <c r="N869" s="136" t="s">
        <v>22</v>
      </c>
      <c r="O869" s="137" t="s">
        <v>48</v>
      </c>
      <c r="P869" s="138">
        <f>I869+J869</f>
        <v>0</v>
      </c>
      <c r="Q869" s="138">
        <f>ROUND(I869*H869,2)</f>
        <v>0</v>
      </c>
      <c r="R869" s="138">
        <f>ROUND(J869*H869,2)</f>
        <v>0</v>
      </c>
      <c r="T869" s="139">
        <f>S869*H869</f>
        <v>0</v>
      </c>
      <c r="U869" s="139">
        <v>0.0015</v>
      </c>
      <c r="V869" s="139">
        <f>U869*H869</f>
        <v>0.007125</v>
      </c>
      <c r="W869" s="139">
        <v>0</v>
      </c>
      <c r="X869" s="140">
        <f>W869*H869</f>
        <v>0</v>
      </c>
      <c r="AR869" s="141" t="s">
        <v>313</v>
      </c>
      <c r="AT869" s="141" t="s">
        <v>166</v>
      </c>
      <c r="AU869" s="141" t="s">
        <v>171</v>
      </c>
      <c r="AY869" s="17" t="s">
        <v>163</v>
      </c>
      <c r="BE869" s="142">
        <f>IF(O869="základní",K869,0)</f>
        <v>0</v>
      </c>
      <c r="BF869" s="142">
        <f>IF(O869="snížená",K869,0)</f>
        <v>0</v>
      </c>
      <c r="BG869" s="142">
        <f>IF(O869="zákl. přenesená",K869,0)</f>
        <v>0</v>
      </c>
      <c r="BH869" s="142">
        <f>IF(O869="sníž. přenesená",K869,0)</f>
        <v>0</v>
      </c>
      <c r="BI869" s="142">
        <f>IF(O869="nulová",K869,0)</f>
        <v>0</v>
      </c>
      <c r="BJ869" s="17" t="s">
        <v>171</v>
      </c>
      <c r="BK869" s="142">
        <f>ROUND(P869*H869,2)</f>
        <v>0</v>
      </c>
      <c r="BL869" s="17" t="s">
        <v>313</v>
      </c>
      <c r="BM869" s="141" t="s">
        <v>1632</v>
      </c>
    </row>
    <row r="870" spans="2:47" s="1" customFormat="1" ht="11.25">
      <c r="B870" s="32"/>
      <c r="D870" s="143" t="s">
        <v>173</v>
      </c>
      <c r="F870" s="144" t="s">
        <v>1633</v>
      </c>
      <c r="I870" s="145"/>
      <c r="J870" s="145"/>
      <c r="M870" s="32"/>
      <c r="N870" s="146"/>
      <c r="X870" s="53"/>
      <c r="AT870" s="17" t="s">
        <v>173</v>
      </c>
      <c r="AU870" s="17" t="s">
        <v>171</v>
      </c>
    </row>
    <row r="871" spans="2:51" s="13" customFormat="1" ht="11.25">
      <c r="B871" s="157"/>
      <c r="D871" s="151" t="s">
        <v>217</v>
      </c>
      <c r="E871" s="158" t="s">
        <v>22</v>
      </c>
      <c r="F871" s="159" t="s">
        <v>1628</v>
      </c>
      <c r="H871" s="160">
        <v>4.75</v>
      </c>
      <c r="I871" s="161"/>
      <c r="J871" s="161"/>
      <c r="M871" s="157"/>
      <c r="N871" s="162"/>
      <c r="X871" s="163"/>
      <c r="AT871" s="158" t="s">
        <v>217</v>
      </c>
      <c r="AU871" s="158" t="s">
        <v>171</v>
      </c>
      <c r="AV871" s="13" t="s">
        <v>171</v>
      </c>
      <c r="AW871" s="13" t="s">
        <v>5</v>
      </c>
      <c r="AX871" s="13" t="s">
        <v>85</v>
      </c>
      <c r="AY871" s="158" t="s">
        <v>163</v>
      </c>
    </row>
    <row r="872" spans="2:65" s="1" customFormat="1" ht="33" customHeight="1">
      <c r="B872" s="32"/>
      <c r="C872" s="129" t="s">
        <v>1634</v>
      </c>
      <c r="D872" s="129" t="s">
        <v>166</v>
      </c>
      <c r="E872" s="130" t="s">
        <v>1635</v>
      </c>
      <c r="F872" s="131" t="s">
        <v>1636</v>
      </c>
      <c r="G872" s="132" t="s">
        <v>229</v>
      </c>
      <c r="H872" s="133">
        <v>10.26</v>
      </c>
      <c r="I872" s="134"/>
      <c r="J872" s="134"/>
      <c r="K872" s="135">
        <f>ROUND(P872*H872,2)</f>
        <v>0</v>
      </c>
      <c r="L872" s="131" t="s">
        <v>169</v>
      </c>
      <c r="M872" s="32"/>
      <c r="N872" s="136" t="s">
        <v>22</v>
      </c>
      <c r="O872" s="137" t="s">
        <v>48</v>
      </c>
      <c r="P872" s="138">
        <f>I872+J872</f>
        <v>0</v>
      </c>
      <c r="Q872" s="138">
        <f>ROUND(I872*H872,2)</f>
        <v>0</v>
      </c>
      <c r="R872" s="138">
        <f>ROUND(J872*H872,2)</f>
        <v>0</v>
      </c>
      <c r="T872" s="139">
        <f>S872*H872</f>
        <v>0</v>
      </c>
      <c r="U872" s="139">
        <v>0.00162</v>
      </c>
      <c r="V872" s="139">
        <f>U872*H872</f>
        <v>0.0166212</v>
      </c>
      <c r="W872" s="139">
        <v>0</v>
      </c>
      <c r="X872" s="140">
        <f>W872*H872</f>
        <v>0</v>
      </c>
      <c r="AR872" s="141" t="s">
        <v>313</v>
      </c>
      <c r="AT872" s="141" t="s">
        <v>166</v>
      </c>
      <c r="AU872" s="141" t="s">
        <v>171</v>
      </c>
      <c r="AY872" s="17" t="s">
        <v>163</v>
      </c>
      <c r="BE872" s="142">
        <f>IF(O872="základní",K872,0)</f>
        <v>0</v>
      </c>
      <c r="BF872" s="142">
        <f>IF(O872="snížená",K872,0)</f>
        <v>0</v>
      </c>
      <c r="BG872" s="142">
        <f>IF(O872="zákl. přenesená",K872,0)</f>
        <v>0</v>
      </c>
      <c r="BH872" s="142">
        <f>IF(O872="sníž. přenesená",K872,0)</f>
        <v>0</v>
      </c>
      <c r="BI872" s="142">
        <f>IF(O872="nulová",K872,0)</f>
        <v>0</v>
      </c>
      <c r="BJ872" s="17" t="s">
        <v>171</v>
      </c>
      <c r="BK872" s="142">
        <f>ROUND(P872*H872,2)</f>
        <v>0</v>
      </c>
      <c r="BL872" s="17" t="s">
        <v>313</v>
      </c>
      <c r="BM872" s="141" t="s">
        <v>1637</v>
      </c>
    </row>
    <row r="873" spans="2:47" s="1" customFormat="1" ht="11.25">
      <c r="B873" s="32"/>
      <c r="D873" s="143" t="s">
        <v>173</v>
      </c>
      <c r="F873" s="144" t="s">
        <v>1638</v>
      </c>
      <c r="I873" s="145"/>
      <c r="J873" s="145"/>
      <c r="M873" s="32"/>
      <c r="N873" s="146"/>
      <c r="X873" s="53"/>
      <c r="AT873" s="17" t="s">
        <v>173</v>
      </c>
      <c r="AU873" s="17" t="s">
        <v>171</v>
      </c>
    </row>
    <row r="874" spans="2:51" s="12" customFormat="1" ht="11.25">
      <c r="B874" s="150"/>
      <c r="D874" s="151" t="s">
        <v>217</v>
      </c>
      <c r="E874" s="152" t="s">
        <v>22</v>
      </c>
      <c r="F874" s="153" t="s">
        <v>1639</v>
      </c>
      <c r="H874" s="152" t="s">
        <v>22</v>
      </c>
      <c r="I874" s="154"/>
      <c r="J874" s="154"/>
      <c r="M874" s="150"/>
      <c r="N874" s="155"/>
      <c r="X874" s="156"/>
      <c r="AT874" s="152" t="s">
        <v>217</v>
      </c>
      <c r="AU874" s="152" t="s">
        <v>171</v>
      </c>
      <c r="AV874" s="12" t="s">
        <v>85</v>
      </c>
      <c r="AW874" s="12" t="s">
        <v>5</v>
      </c>
      <c r="AX874" s="12" t="s">
        <v>78</v>
      </c>
      <c r="AY874" s="152" t="s">
        <v>163</v>
      </c>
    </row>
    <row r="875" spans="2:51" s="13" customFormat="1" ht="11.25">
      <c r="B875" s="157"/>
      <c r="D875" s="151" t="s">
        <v>217</v>
      </c>
      <c r="E875" s="158" t="s">
        <v>22</v>
      </c>
      <c r="F875" s="159" t="s">
        <v>1640</v>
      </c>
      <c r="H875" s="160">
        <v>10.26</v>
      </c>
      <c r="I875" s="161"/>
      <c r="J875" s="161"/>
      <c r="M875" s="157"/>
      <c r="N875" s="162"/>
      <c r="X875" s="163"/>
      <c r="AT875" s="158" t="s">
        <v>217</v>
      </c>
      <c r="AU875" s="158" t="s">
        <v>171</v>
      </c>
      <c r="AV875" s="13" t="s">
        <v>171</v>
      </c>
      <c r="AW875" s="13" t="s">
        <v>5</v>
      </c>
      <c r="AX875" s="13" t="s">
        <v>78</v>
      </c>
      <c r="AY875" s="158" t="s">
        <v>163</v>
      </c>
    </row>
    <row r="876" spans="2:51" s="14" customFormat="1" ht="11.25">
      <c r="B876" s="164"/>
      <c r="D876" s="151" t="s">
        <v>217</v>
      </c>
      <c r="E876" s="165" t="s">
        <v>22</v>
      </c>
      <c r="F876" s="166" t="s">
        <v>220</v>
      </c>
      <c r="H876" s="167">
        <v>10.26</v>
      </c>
      <c r="I876" s="168"/>
      <c r="J876" s="168"/>
      <c r="M876" s="164"/>
      <c r="N876" s="169"/>
      <c r="X876" s="170"/>
      <c r="AT876" s="165" t="s">
        <v>217</v>
      </c>
      <c r="AU876" s="165" t="s">
        <v>171</v>
      </c>
      <c r="AV876" s="14" t="s">
        <v>189</v>
      </c>
      <c r="AW876" s="14" t="s">
        <v>5</v>
      </c>
      <c r="AX876" s="14" t="s">
        <v>85</v>
      </c>
      <c r="AY876" s="165" t="s">
        <v>163</v>
      </c>
    </row>
    <row r="877" spans="2:65" s="1" customFormat="1" ht="37.9" customHeight="1">
      <c r="B877" s="32"/>
      <c r="C877" s="129" t="s">
        <v>1641</v>
      </c>
      <c r="D877" s="129" t="s">
        <v>166</v>
      </c>
      <c r="E877" s="130" t="s">
        <v>1642</v>
      </c>
      <c r="F877" s="131" t="s">
        <v>1643</v>
      </c>
      <c r="G877" s="132" t="s">
        <v>229</v>
      </c>
      <c r="H877" s="133">
        <v>31.67</v>
      </c>
      <c r="I877" s="134"/>
      <c r="J877" s="134"/>
      <c r="K877" s="135">
        <f>ROUND(P877*H877,2)</f>
        <v>0</v>
      </c>
      <c r="L877" s="131" t="s">
        <v>169</v>
      </c>
      <c r="M877" s="32"/>
      <c r="N877" s="136" t="s">
        <v>22</v>
      </c>
      <c r="O877" s="137" t="s">
        <v>48</v>
      </c>
      <c r="P877" s="138">
        <f>I877+J877</f>
        <v>0</v>
      </c>
      <c r="Q877" s="138">
        <f>ROUND(I877*H877,2)</f>
        <v>0</v>
      </c>
      <c r="R877" s="138">
        <f>ROUND(J877*H877,2)</f>
        <v>0</v>
      </c>
      <c r="T877" s="139">
        <f>S877*H877</f>
        <v>0</v>
      </c>
      <c r="U877" s="139">
        <v>0.0006</v>
      </c>
      <c r="V877" s="139">
        <f>U877*H877</f>
        <v>0.019001999999999998</v>
      </c>
      <c r="W877" s="139">
        <v>0</v>
      </c>
      <c r="X877" s="140">
        <f>W877*H877</f>
        <v>0</v>
      </c>
      <c r="AR877" s="141" t="s">
        <v>313</v>
      </c>
      <c r="AT877" s="141" t="s">
        <v>166</v>
      </c>
      <c r="AU877" s="141" t="s">
        <v>171</v>
      </c>
      <c r="AY877" s="17" t="s">
        <v>163</v>
      </c>
      <c r="BE877" s="142">
        <f>IF(O877="základní",K877,0)</f>
        <v>0</v>
      </c>
      <c r="BF877" s="142">
        <f>IF(O877="snížená",K877,0)</f>
        <v>0</v>
      </c>
      <c r="BG877" s="142">
        <f>IF(O877="zákl. přenesená",K877,0)</f>
        <v>0</v>
      </c>
      <c r="BH877" s="142">
        <f>IF(O877="sníž. přenesená",K877,0)</f>
        <v>0</v>
      </c>
      <c r="BI877" s="142">
        <f>IF(O877="nulová",K877,0)</f>
        <v>0</v>
      </c>
      <c r="BJ877" s="17" t="s">
        <v>171</v>
      </c>
      <c r="BK877" s="142">
        <f>ROUND(P877*H877,2)</f>
        <v>0</v>
      </c>
      <c r="BL877" s="17" t="s">
        <v>313</v>
      </c>
      <c r="BM877" s="141" t="s">
        <v>1644</v>
      </c>
    </row>
    <row r="878" spans="2:47" s="1" customFormat="1" ht="11.25">
      <c r="B878" s="32"/>
      <c r="D878" s="143" t="s">
        <v>173</v>
      </c>
      <c r="F878" s="144" t="s">
        <v>1645</v>
      </c>
      <c r="I878" s="145"/>
      <c r="J878" s="145"/>
      <c r="M878" s="32"/>
      <c r="N878" s="146"/>
      <c r="X878" s="53"/>
      <c r="AT878" s="17" t="s">
        <v>173</v>
      </c>
      <c r="AU878" s="17" t="s">
        <v>171</v>
      </c>
    </row>
    <row r="879" spans="2:51" s="13" customFormat="1" ht="11.25">
      <c r="B879" s="157"/>
      <c r="D879" s="151" t="s">
        <v>217</v>
      </c>
      <c r="E879" s="158" t="s">
        <v>22</v>
      </c>
      <c r="F879" s="159" t="s">
        <v>1646</v>
      </c>
      <c r="H879" s="160">
        <v>31.67</v>
      </c>
      <c r="I879" s="161"/>
      <c r="J879" s="161"/>
      <c r="M879" s="157"/>
      <c r="N879" s="162"/>
      <c r="X879" s="163"/>
      <c r="AT879" s="158" t="s">
        <v>217</v>
      </c>
      <c r="AU879" s="158" t="s">
        <v>171</v>
      </c>
      <c r="AV879" s="13" t="s">
        <v>171</v>
      </c>
      <c r="AW879" s="13" t="s">
        <v>5</v>
      </c>
      <c r="AX879" s="13" t="s">
        <v>78</v>
      </c>
      <c r="AY879" s="158" t="s">
        <v>163</v>
      </c>
    </row>
    <row r="880" spans="2:51" s="14" customFormat="1" ht="11.25">
      <c r="B880" s="164"/>
      <c r="D880" s="151" t="s">
        <v>217</v>
      </c>
      <c r="E880" s="165" t="s">
        <v>22</v>
      </c>
      <c r="F880" s="166" t="s">
        <v>220</v>
      </c>
      <c r="H880" s="167">
        <v>31.67</v>
      </c>
      <c r="I880" s="168"/>
      <c r="J880" s="168"/>
      <c r="M880" s="164"/>
      <c r="N880" s="169"/>
      <c r="X880" s="170"/>
      <c r="AT880" s="165" t="s">
        <v>217</v>
      </c>
      <c r="AU880" s="165" t="s">
        <v>171</v>
      </c>
      <c r="AV880" s="14" t="s">
        <v>189</v>
      </c>
      <c r="AW880" s="14" t="s">
        <v>5</v>
      </c>
      <c r="AX880" s="14" t="s">
        <v>85</v>
      </c>
      <c r="AY880" s="165" t="s">
        <v>163</v>
      </c>
    </row>
    <row r="881" spans="2:65" s="1" customFormat="1" ht="37.9" customHeight="1">
      <c r="B881" s="32"/>
      <c r="C881" s="129" t="s">
        <v>1647</v>
      </c>
      <c r="D881" s="129" t="s">
        <v>166</v>
      </c>
      <c r="E881" s="130" t="s">
        <v>1648</v>
      </c>
      <c r="F881" s="131" t="s">
        <v>1649</v>
      </c>
      <c r="G881" s="132" t="s">
        <v>229</v>
      </c>
      <c r="H881" s="133">
        <v>6.89</v>
      </c>
      <c r="I881" s="134"/>
      <c r="J881" s="134"/>
      <c r="K881" s="135">
        <f>ROUND(P881*H881,2)</f>
        <v>0</v>
      </c>
      <c r="L881" s="131" t="s">
        <v>169</v>
      </c>
      <c r="M881" s="32"/>
      <c r="N881" s="136" t="s">
        <v>22</v>
      </c>
      <c r="O881" s="137" t="s">
        <v>48</v>
      </c>
      <c r="P881" s="138">
        <f>I881+J881</f>
        <v>0</v>
      </c>
      <c r="Q881" s="138">
        <f>ROUND(I881*H881,2)</f>
        <v>0</v>
      </c>
      <c r="R881" s="138">
        <f>ROUND(J881*H881,2)</f>
        <v>0</v>
      </c>
      <c r="T881" s="139">
        <f>S881*H881</f>
        <v>0</v>
      </c>
      <c r="U881" s="139">
        <v>0.0006</v>
      </c>
      <c r="V881" s="139">
        <f>U881*H881</f>
        <v>0.004134</v>
      </c>
      <c r="W881" s="139">
        <v>0</v>
      </c>
      <c r="X881" s="140">
        <f>W881*H881</f>
        <v>0</v>
      </c>
      <c r="AR881" s="141" t="s">
        <v>313</v>
      </c>
      <c r="AT881" s="141" t="s">
        <v>166</v>
      </c>
      <c r="AU881" s="141" t="s">
        <v>171</v>
      </c>
      <c r="AY881" s="17" t="s">
        <v>163</v>
      </c>
      <c r="BE881" s="142">
        <f>IF(O881="základní",K881,0)</f>
        <v>0</v>
      </c>
      <c r="BF881" s="142">
        <f>IF(O881="snížená",K881,0)</f>
        <v>0</v>
      </c>
      <c r="BG881" s="142">
        <f>IF(O881="zákl. přenesená",K881,0)</f>
        <v>0</v>
      </c>
      <c r="BH881" s="142">
        <f>IF(O881="sníž. přenesená",K881,0)</f>
        <v>0</v>
      </c>
      <c r="BI881" s="142">
        <f>IF(O881="nulová",K881,0)</f>
        <v>0</v>
      </c>
      <c r="BJ881" s="17" t="s">
        <v>171</v>
      </c>
      <c r="BK881" s="142">
        <f>ROUND(P881*H881,2)</f>
        <v>0</v>
      </c>
      <c r="BL881" s="17" t="s">
        <v>313</v>
      </c>
      <c r="BM881" s="141" t="s">
        <v>1650</v>
      </c>
    </row>
    <row r="882" spans="2:47" s="1" customFormat="1" ht="11.25">
      <c r="B882" s="32"/>
      <c r="D882" s="143" t="s">
        <v>173</v>
      </c>
      <c r="F882" s="144" t="s">
        <v>1651</v>
      </c>
      <c r="I882" s="145"/>
      <c r="J882" s="145"/>
      <c r="M882" s="32"/>
      <c r="N882" s="146"/>
      <c r="X882" s="53"/>
      <c r="AT882" s="17" t="s">
        <v>173</v>
      </c>
      <c r="AU882" s="17" t="s">
        <v>171</v>
      </c>
    </row>
    <row r="883" spans="2:51" s="13" customFormat="1" ht="11.25">
      <c r="B883" s="157"/>
      <c r="D883" s="151" t="s">
        <v>217</v>
      </c>
      <c r="E883" s="158" t="s">
        <v>22</v>
      </c>
      <c r="F883" s="159" t="s">
        <v>1652</v>
      </c>
      <c r="H883" s="160">
        <v>6.89</v>
      </c>
      <c r="I883" s="161"/>
      <c r="J883" s="161"/>
      <c r="M883" s="157"/>
      <c r="N883" s="162"/>
      <c r="X883" s="163"/>
      <c r="AT883" s="158" t="s">
        <v>217</v>
      </c>
      <c r="AU883" s="158" t="s">
        <v>171</v>
      </c>
      <c r="AV883" s="13" t="s">
        <v>171</v>
      </c>
      <c r="AW883" s="13" t="s">
        <v>5</v>
      </c>
      <c r="AX883" s="13" t="s">
        <v>78</v>
      </c>
      <c r="AY883" s="158" t="s">
        <v>163</v>
      </c>
    </row>
    <row r="884" spans="2:51" s="14" customFormat="1" ht="11.25">
      <c r="B884" s="164"/>
      <c r="D884" s="151" t="s">
        <v>217</v>
      </c>
      <c r="E884" s="165" t="s">
        <v>22</v>
      </c>
      <c r="F884" s="166" t="s">
        <v>220</v>
      </c>
      <c r="H884" s="167">
        <v>6.89</v>
      </c>
      <c r="I884" s="168"/>
      <c r="J884" s="168"/>
      <c r="M884" s="164"/>
      <c r="N884" s="169"/>
      <c r="X884" s="170"/>
      <c r="AT884" s="165" t="s">
        <v>217</v>
      </c>
      <c r="AU884" s="165" t="s">
        <v>171</v>
      </c>
      <c r="AV884" s="14" t="s">
        <v>189</v>
      </c>
      <c r="AW884" s="14" t="s">
        <v>5</v>
      </c>
      <c r="AX884" s="14" t="s">
        <v>85</v>
      </c>
      <c r="AY884" s="165" t="s">
        <v>163</v>
      </c>
    </row>
    <row r="885" spans="2:65" s="1" customFormat="1" ht="37.9" customHeight="1">
      <c r="B885" s="32"/>
      <c r="C885" s="129" t="s">
        <v>1653</v>
      </c>
      <c r="D885" s="129" t="s">
        <v>166</v>
      </c>
      <c r="E885" s="130" t="s">
        <v>1654</v>
      </c>
      <c r="F885" s="131" t="s">
        <v>1655</v>
      </c>
      <c r="G885" s="132" t="s">
        <v>229</v>
      </c>
      <c r="H885" s="133">
        <v>21.82</v>
      </c>
      <c r="I885" s="134"/>
      <c r="J885" s="134"/>
      <c r="K885" s="135">
        <f>ROUND(P885*H885,2)</f>
        <v>0</v>
      </c>
      <c r="L885" s="131" t="s">
        <v>169</v>
      </c>
      <c r="M885" s="32"/>
      <c r="N885" s="136" t="s">
        <v>22</v>
      </c>
      <c r="O885" s="137" t="s">
        <v>48</v>
      </c>
      <c r="P885" s="138">
        <f>I885+J885</f>
        <v>0</v>
      </c>
      <c r="Q885" s="138">
        <f>ROUND(I885*H885,2)</f>
        <v>0</v>
      </c>
      <c r="R885" s="138">
        <f>ROUND(J885*H885,2)</f>
        <v>0</v>
      </c>
      <c r="T885" s="139">
        <f>S885*H885</f>
        <v>0</v>
      </c>
      <c r="U885" s="139">
        <v>0.00043</v>
      </c>
      <c r="V885" s="139">
        <f>U885*H885</f>
        <v>0.0093826</v>
      </c>
      <c r="W885" s="139">
        <v>0</v>
      </c>
      <c r="X885" s="140">
        <f>W885*H885</f>
        <v>0</v>
      </c>
      <c r="AR885" s="141" t="s">
        <v>313</v>
      </c>
      <c r="AT885" s="141" t="s">
        <v>166</v>
      </c>
      <c r="AU885" s="141" t="s">
        <v>171</v>
      </c>
      <c r="AY885" s="17" t="s">
        <v>163</v>
      </c>
      <c r="BE885" s="142">
        <f>IF(O885="základní",K885,0)</f>
        <v>0</v>
      </c>
      <c r="BF885" s="142">
        <f>IF(O885="snížená",K885,0)</f>
        <v>0</v>
      </c>
      <c r="BG885" s="142">
        <f>IF(O885="zákl. přenesená",K885,0)</f>
        <v>0</v>
      </c>
      <c r="BH885" s="142">
        <f>IF(O885="sníž. přenesená",K885,0)</f>
        <v>0</v>
      </c>
      <c r="BI885" s="142">
        <f>IF(O885="nulová",K885,0)</f>
        <v>0</v>
      </c>
      <c r="BJ885" s="17" t="s">
        <v>171</v>
      </c>
      <c r="BK885" s="142">
        <f>ROUND(P885*H885,2)</f>
        <v>0</v>
      </c>
      <c r="BL885" s="17" t="s">
        <v>313</v>
      </c>
      <c r="BM885" s="141" t="s">
        <v>1656</v>
      </c>
    </row>
    <row r="886" spans="2:47" s="1" customFormat="1" ht="11.25">
      <c r="B886" s="32"/>
      <c r="D886" s="143" t="s">
        <v>173</v>
      </c>
      <c r="F886" s="144" t="s">
        <v>1657</v>
      </c>
      <c r="I886" s="145"/>
      <c r="J886" s="145"/>
      <c r="M886" s="32"/>
      <c r="N886" s="146"/>
      <c r="X886" s="53"/>
      <c r="AT886" s="17" t="s">
        <v>173</v>
      </c>
      <c r="AU886" s="17" t="s">
        <v>171</v>
      </c>
    </row>
    <row r="887" spans="2:51" s="13" customFormat="1" ht="11.25">
      <c r="B887" s="157"/>
      <c r="D887" s="151" t="s">
        <v>217</v>
      </c>
      <c r="E887" s="158" t="s">
        <v>22</v>
      </c>
      <c r="F887" s="159" t="s">
        <v>1658</v>
      </c>
      <c r="H887" s="160">
        <v>21.82</v>
      </c>
      <c r="I887" s="161"/>
      <c r="J887" s="161"/>
      <c r="M887" s="157"/>
      <c r="N887" s="162"/>
      <c r="X887" s="163"/>
      <c r="AT887" s="158" t="s">
        <v>217</v>
      </c>
      <c r="AU887" s="158" t="s">
        <v>171</v>
      </c>
      <c r="AV887" s="13" t="s">
        <v>171</v>
      </c>
      <c r="AW887" s="13" t="s">
        <v>5</v>
      </c>
      <c r="AX887" s="13" t="s">
        <v>78</v>
      </c>
      <c r="AY887" s="158" t="s">
        <v>163</v>
      </c>
    </row>
    <row r="888" spans="2:51" s="14" customFormat="1" ht="11.25">
      <c r="B888" s="164"/>
      <c r="D888" s="151" t="s">
        <v>217</v>
      </c>
      <c r="E888" s="165" t="s">
        <v>22</v>
      </c>
      <c r="F888" s="166" t="s">
        <v>220</v>
      </c>
      <c r="H888" s="167">
        <v>21.82</v>
      </c>
      <c r="I888" s="168"/>
      <c r="J888" s="168"/>
      <c r="M888" s="164"/>
      <c r="N888" s="169"/>
      <c r="X888" s="170"/>
      <c r="AT888" s="165" t="s">
        <v>217</v>
      </c>
      <c r="AU888" s="165" t="s">
        <v>171</v>
      </c>
      <c r="AV888" s="14" t="s">
        <v>189</v>
      </c>
      <c r="AW888" s="14" t="s">
        <v>5</v>
      </c>
      <c r="AX888" s="14" t="s">
        <v>85</v>
      </c>
      <c r="AY888" s="165" t="s">
        <v>163</v>
      </c>
    </row>
    <row r="889" spans="2:65" s="1" customFormat="1" ht="37.9" customHeight="1">
      <c r="B889" s="32"/>
      <c r="C889" s="129" t="s">
        <v>1659</v>
      </c>
      <c r="D889" s="129" t="s">
        <v>166</v>
      </c>
      <c r="E889" s="130" t="s">
        <v>1660</v>
      </c>
      <c r="F889" s="131" t="s">
        <v>1661</v>
      </c>
      <c r="G889" s="132" t="s">
        <v>214</v>
      </c>
      <c r="H889" s="133">
        <v>1.6</v>
      </c>
      <c r="I889" s="134"/>
      <c r="J889" s="134"/>
      <c r="K889" s="135">
        <f>ROUND(P889*H889,2)</f>
        <v>0</v>
      </c>
      <c r="L889" s="131" t="s">
        <v>169</v>
      </c>
      <c r="M889" s="32"/>
      <c r="N889" s="136" t="s">
        <v>22</v>
      </c>
      <c r="O889" s="137" t="s">
        <v>48</v>
      </c>
      <c r="P889" s="138">
        <f>I889+J889</f>
        <v>0</v>
      </c>
      <c r="Q889" s="138">
        <f>ROUND(I889*H889,2)</f>
        <v>0</v>
      </c>
      <c r="R889" s="138">
        <f>ROUND(J889*H889,2)</f>
        <v>0</v>
      </c>
      <c r="T889" s="139">
        <f>S889*H889</f>
        <v>0</v>
      </c>
      <c r="U889" s="139">
        <v>0.0108</v>
      </c>
      <c r="V889" s="139">
        <f>U889*H889</f>
        <v>0.01728</v>
      </c>
      <c r="W889" s="139">
        <v>0</v>
      </c>
      <c r="X889" s="140">
        <f>W889*H889</f>
        <v>0</v>
      </c>
      <c r="AR889" s="141" t="s">
        <v>313</v>
      </c>
      <c r="AT889" s="141" t="s">
        <v>166</v>
      </c>
      <c r="AU889" s="141" t="s">
        <v>171</v>
      </c>
      <c r="AY889" s="17" t="s">
        <v>163</v>
      </c>
      <c r="BE889" s="142">
        <f>IF(O889="základní",K889,0)</f>
        <v>0</v>
      </c>
      <c r="BF889" s="142">
        <f>IF(O889="snížená",K889,0)</f>
        <v>0</v>
      </c>
      <c r="BG889" s="142">
        <f>IF(O889="zákl. přenesená",K889,0)</f>
        <v>0</v>
      </c>
      <c r="BH889" s="142">
        <f>IF(O889="sníž. přenesená",K889,0)</f>
        <v>0</v>
      </c>
      <c r="BI889" s="142">
        <f>IF(O889="nulová",K889,0)</f>
        <v>0</v>
      </c>
      <c r="BJ889" s="17" t="s">
        <v>171</v>
      </c>
      <c r="BK889" s="142">
        <f>ROUND(P889*H889,2)</f>
        <v>0</v>
      </c>
      <c r="BL889" s="17" t="s">
        <v>313</v>
      </c>
      <c r="BM889" s="141" t="s">
        <v>1662</v>
      </c>
    </row>
    <row r="890" spans="2:47" s="1" customFormat="1" ht="11.25">
      <c r="B890" s="32"/>
      <c r="D890" s="143" t="s">
        <v>173</v>
      </c>
      <c r="F890" s="144" t="s">
        <v>1663</v>
      </c>
      <c r="I890" s="145"/>
      <c r="J890" s="145"/>
      <c r="M890" s="32"/>
      <c r="N890" s="146"/>
      <c r="X890" s="53"/>
      <c r="AT890" s="17" t="s">
        <v>173</v>
      </c>
      <c r="AU890" s="17" t="s">
        <v>171</v>
      </c>
    </row>
    <row r="891" spans="2:51" s="13" customFormat="1" ht="11.25">
      <c r="B891" s="157"/>
      <c r="D891" s="151" t="s">
        <v>217</v>
      </c>
      <c r="E891" s="158" t="s">
        <v>22</v>
      </c>
      <c r="F891" s="159" t="s">
        <v>1664</v>
      </c>
      <c r="H891" s="160">
        <v>1.6</v>
      </c>
      <c r="I891" s="161"/>
      <c r="J891" s="161"/>
      <c r="M891" s="157"/>
      <c r="N891" s="162"/>
      <c r="X891" s="163"/>
      <c r="AT891" s="158" t="s">
        <v>217</v>
      </c>
      <c r="AU891" s="158" t="s">
        <v>171</v>
      </c>
      <c r="AV891" s="13" t="s">
        <v>171</v>
      </c>
      <c r="AW891" s="13" t="s">
        <v>5</v>
      </c>
      <c r="AX891" s="13" t="s">
        <v>78</v>
      </c>
      <c r="AY891" s="158" t="s">
        <v>163</v>
      </c>
    </row>
    <row r="892" spans="2:51" s="14" customFormat="1" ht="11.25">
      <c r="B892" s="164"/>
      <c r="D892" s="151" t="s">
        <v>217</v>
      </c>
      <c r="E892" s="165" t="s">
        <v>22</v>
      </c>
      <c r="F892" s="166" t="s">
        <v>220</v>
      </c>
      <c r="H892" s="167">
        <v>1.6</v>
      </c>
      <c r="I892" s="168"/>
      <c r="J892" s="168"/>
      <c r="M892" s="164"/>
      <c r="N892" s="169"/>
      <c r="X892" s="170"/>
      <c r="AT892" s="165" t="s">
        <v>217</v>
      </c>
      <c r="AU892" s="165" t="s">
        <v>171</v>
      </c>
      <c r="AV892" s="14" t="s">
        <v>189</v>
      </c>
      <c r="AW892" s="14" t="s">
        <v>5</v>
      </c>
      <c r="AX892" s="14" t="s">
        <v>85</v>
      </c>
      <c r="AY892" s="165" t="s">
        <v>163</v>
      </c>
    </row>
    <row r="893" spans="2:65" s="1" customFormat="1" ht="49.15" customHeight="1">
      <c r="B893" s="32"/>
      <c r="C893" s="129" t="s">
        <v>1665</v>
      </c>
      <c r="D893" s="129" t="s">
        <v>166</v>
      </c>
      <c r="E893" s="130" t="s">
        <v>1666</v>
      </c>
      <c r="F893" s="131" t="s">
        <v>1667</v>
      </c>
      <c r="G893" s="132" t="s">
        <v>403</v>
      </c>
      <c r="H893" s="133">
        <v>0.581</v>
      </c>
      <c r="I893" s="134"/>
      <c r="J893" s="134"/>
      <c r="K893" s="135">
        <f>ROUND(P893*H893,2)</f>
        <v>0</v>
      </c>
      <c r="L893" s="131" t="s">
        <v>169</v>
      </c>
      <c r="M893" s="32"/>
      <c r="N893" s="136" t="s">
        <v>22</v>
      </c>
      <c r="O893" s="137" t="s">
        <v>48</v>
      </c>
      <c r="P893" s="138">
        <f>I893+J893</f>
        <v>0</v>
      </c>
      <c r="Q893" s="138">
        <f>ROUND(I893*H893,2)</f>
        <v>0</v>
      </c>
      <c r="R893" s="138">
        <f>ROUND(J893*H893,2)</f>
        <v>0</v>
      </c>
      <c r="T893" s="139">
        <f>S893*H893</f>
        <v>0</v>
      </c>
      <c r="U893" s="139">
        <v>0</v>
      </c>
      <c r="V893" s="139">
        <f>U893*H893</f>
        <v>0</v>
      </c>
      <c r="W893" s="139">
        <v>0</v>
      </c>
      <c r="X893" s="140">
        <f>W893*H893</f>
        <v>0</v>
      </c>
      <c r="AR893" s="141" t="s">
        <v>313</v>
      </c>
      <c r="AT893" s="141" t="s">
        <v>166</v>
      </c>
      <c r="AU893" s="141" t="s">
        <v>171</v>
      </c>
      <c r="AY893" s="17" t="s">
        <v>163</v>
      </c>
      <c r="BE893" s="142">
        <f>IF(O893="základní",K893,0)</f>
        <v>0</v>
      </c>
      <c r="BF893" s="142">
        <f>IF(O893="snížená",K893,0)</f>
        <v>0</v>
      </c>
      <c r="BG893" s="142">
        <f>IF(O893="zákl. přenesená",K893,0)</f>
        <v>0</v>
      </c>
      <c r="BH893" s="142">
        <f>IF(O893="sníž. přenesená",K893,0)</f>
        <v>0</v>
      </c>
      <c r="BI893" s="142">
        <f>IF(O893="nulová",K893,0)</f>
        <v>0</v>
      </c>
      <c r="BJ893" s="17" t="s">
        <v>171</v>
      </c>
      <c r="BK893" s="142">
        <f>ROUND(P893*H893,2)</f>
        <v>0</v>
      </c>
      <c r="BL893" s="17" t="s">
        <v>313</v>
      </c>
      <c r="BM893" s="141" t="s">
        <v>1668</v>
      </c>
    </row>
    <row r="894" spans="2:47" s="1" customFormat="1" ht="11.25">
      <c r="B894" s="32"/>
      <c r="D894" s="143" t="s">
        <v>173</v>
      </c>
      <c r="F894" s="144" t="s">
        <v>1669</v>
      </c>
      <c r="I894" s="145"/>
      <c r="J894" s="145"/>
      <c r="M894" s="32"/>
      <c r="N894" s="146"/>
      <c r="X894" s="53"/>
      <c r="AT894" s="17" t="s">
        <v>173</v>
      </c>
      <c r="AU894" s="17" t="s">
        <v>171</v>
      </c>
    </row>
    <row r="895" spans="2:63" s="11" customFormat="1" ht="22.9" customHeight="1">
      <c r="B895" s="116"/>
      <c r="D895" s="117" t="s">
        <v>77</v>
      </c>
      <c r="E895" s="127" t="s">
        <v>460</v>
      </c>
      <c r="F895" s="127" t="s">
        <v>461</v>
      </c>
      <c r="I895" s="119"/>
      <c r="J895" s="119"/>
      <c r="K895" s="128">
        <f>BK895</f>
        <v>0</v>
      </c>
      <c r="M895" s="116"/>
      <c r="N895" s="121"/>
      <c r="Q895" s="122">
        <f>SUM(Q896:Q1001)</f>
        <v>0</v>
      </c>
      <c r="R895" s="122">
        <f>SUM(R896:R1001)</f>
        <v>0</v>
      </c>
      <c r="T895" s="123">
        <f>SUM(T896:T1001)</f>
        <v>0</v>
      </c>
      <c r="V895" s="123">
        <f>SUM(V896:V1001)</f>
        <v>0.7027187373599999</v>
      </c>
      <c r="X895" s="124">
        <f>SUM(X896:X1001)</f>
        <v>0</v>
      </c>
      <c r="AR895" s="117" t="s">
        <v>171</v>
      </c>
      <c r="AT895" s="125" t="s">
        <v>77</v>
      </c>
      <c r="AU895" s="125" t="s">
        <v>85</v>
      </c>
      <c r="AY895" s="117" t="s">
        <v>163</v>
      </c>
      <c r="BK895" s="126">
        <f>SUM(BK896:BK1001)</f>
        <v>0</v>
      </c>
    </row>
    <row r="896" spans="2:65" s="1" customFormat="1" ht="37.9" customHeight="1">
      <c r="B896" s="32"/>
      <c r="C896" s="129" t="s">
        <v>1670</v>
      </c>
      <c r="D896" s="129" t="s">
        <v>166</v>
      </c>
      <c r="E896" s="130" t="s">
        <v>1671</v>
      </c>
      <c r="F896" s="131" t="s">
        <v>1672</v>
      </c>
      <c r="G896" s="132" t="s">
        <v>214</v>
      </c>
      <c r="H896" s="133">
        <v>25.437</v>
      </c>
      <c r="I896" s="134"/>
      <c r="J896" s="134"/>
      <c r="K896" s="135">
        <f>ROUND(P896*H896,2)</f>
        <v>0</v>
      </c>
      <c r="L896" s="131" t="s">
        <v>169</v>
      </c>
      <c r="M896" s="32"/>
      <c r="N896" s="136" t="s">
        <v>22</v>
      </c>
      <c r="O896" s="137" t="s">
        <v>48</v>
      </c>
      <c r="P896" s="138">
        <f>I896+J896</f>
        <v>0</v>
      </c>
      <c r="Q896" s="138">
        <f>ROUND(I896*H896,2)</f>
        <v>0</v>
      </c>
      <c r="R896" s="138">
        <f>ROUND(J896*H896,2)</f>
        <v>0</v>
      </c>
      <c r="T896" s="139">
        <f>S896*H896</f>
        <v>0</v>
      </c>
      <c r="U896" s="139">
        <v>0</v>
      </c>
      <c r="V896" s="139">
        <f>U896*H896</f>
        <v>0</v>
      </c>
      <c r="W896" s="139">
        <v>0</v>
      </c>
      <c r="X896" s="140">
        <f>W896*H896</f>
        <v>0</v>
      </c>
      <c r="AR896" s="141" t="s">
        <v>313</v>
      </c>
      <c r="AT896" s="141" t="s">
        <v>166</v>
      </c>
      <c r="AU896" s="141" t="s">
        <v>171</v>
      </c>
      <c r="AY896" s="17" t="s">
        <v>163</v>
      </c>
      <c r="BE896" s="142">
        <f>IF(O896="základní",K896,0)</f>
        <v>0</v>
      </c>
      <c r="BF896" s="142">
        <f>IF(O896="snížená",K896,0)</f>
        <v>0</v>
      </c>
      <c r="BG896" s="142">
        <f>IF(O896="zákl. přenesená",K896,0)</f>
        <v>0</v>
      </c>
      <c r="BH896" s="142">
        <f>IF(O896="sníž. přenesená",K896,0)</f>
        <v>0</v>
      </c>
      <c r="BI896" s="142">
        <f>IF(O896="nulová",K896,0)</f>
        <v>0</v>
      </c>
      <c r="BJ896" s="17" t="s">
        <v>171</v>
      </c>
      <c r="BK896" s="142">
        <f>ROUND(P896*H896,2)</f>
        <v>0</v>
      </c>
      <c r="BL896" s="17" t="s">
        <v>313</v>
      </c>
      <c r="BM896" s="141" t="s">
        <v>1673</v>
      </c>
    </row>
    <row r="897" spans="2:47" s="1" customFormat="1" ht="11.25">
      <c r="B897" s="32"/>
      <c r="D897" s="143" t="s">
        <v>173</v>
      </c>
      <c r="F897" s="144" t="s">
        <v>1674</v>
      </c>
      <c r="I897" s="145"/>
      <c r="J897" s="145"/>
      <c r="M897" s="32"/>
      <c r="N897" s="146"/>
      <c r="X897" s="53"/>
      <c r="AT897" s="17" t="s">
        <v>173</v>
      </c>
      <c r="AU897" s="17" t="s">
        <v>171</v>
      </c>
    </row>
    <row r="898" spans="2:51" s="12" customFormat="1" ht="11.25">
      <c r="B898" s="150"/>
      <c r="D898" s="151" t="s">
        <v>217</v>
      </c>
      <c r="E898" s="152" t="s">
        <v>22</v>
      </c>
      <c r="F898" s="153" t="s">
        <v>1310</v>
      </c>
      <c r="H898" s="152" t="s">
        <v>22</v>
      </c>
      <c r="I898" s="154"/>
      <c r="J898" s="154"/>
      <c r="M898" s="150"/>
      <c r="N898" s="155"/>
      <c r="X898" s="156"/>
      <c r="AT898" s="152" t="s">
        <v>217</v>
      </c>
      <c r="AU898" s="152" t="s">
        <v>171</v>
      </c>
      <c r="AV898" s="12" t="s">
        <v>85</v>
      </c>
      <c r="AW898" s="12" t="s">
        <v>5</v>
      </c>
      <c r="AX898" s="12" t="s">
        <v>78</v>
      </c>
      <c r="AY898" s="152" t="s">
        <v>163</v>
      </c>
    </row>
    <row r="899" spans="2:51" s="13" customFormat="1" ht="11.25">
      <c r="B899" s="157"/>
      <c r="D899" s="151" t="s">
        <v>217</v>
      </c>
      <c r="E899" s="158" t="s">
        <v>22</v>
      </c>
      <c r="F899" s="159" t="s">
        <v>1675</v>
      </c>
      <c r="H899" s="160">
        <v>21.04</v>
      </c>
      <c r="I899" s="161"/>
      <c r="J899" s="161"/>
      <c r="M899" s="157"/>
      <c r="N899" s="162"/>
      <c r="X899" s="163"/>
      <c r="AT899" s="158" t="s">
        <v>217</v>
      </c>
      <c r="AU899" s="158" t="s">
        <v>171</v>
      </c>
      <c r="AV899" s="13" t="s">
        <v>171</v>
      </c>
      <c r="AW899" s="13" t="s">
        <v>5</v>
      </c>
      <c r="AX899" s="13" t="s">
        <v>78</v>
      </c>
      <c r="AY899" s="158" t="s">
        <v>163</v>
      </c>
    </row>
    <row r="900" spans="2:51" s="13" customFormat="1" ht="11.25">
      <c r="B900" s="157"/>
      <c r="D900" s="151" t="s">
        <v>217</v>
      </c>
      <c r="E900" s="158" t="s">
        <v>22</v>
      </c>
      <c r="F900" s="159" t="s">
        <v>1676</v>
      </c>
      <c r="H900" s="160">
        <v>4.397</v>
      </c>
      <c r="I900" s="161"/>
      <c r="J900" s="161"/>
      <c r="M900" s="157"/>
      <c r="N900" s="162"/>
      <c r="X900" s="163"/>
      <c r="AT900" s="158" t="s">
        <v>217</v>
      </c>
      <c r="AU900" s="158" t="s">
        <v>171</v>
      </c>
      <c r="AV900" s="13" t="s">
        <v>171</v>
      </c>
      <c r="AW900" s="13" t="s">
        <v>5</v>
      </c>
      <c r="AX900" s="13" t="s">
        <v>78</v>
      </c>
      <c r="AY900" s="158" t="s">
        <v>163</v>
      </c>
    </row>
    <row r="901" spans="2:51" s="14" customFormat="1" ht="11.25">
      <c r="B901" s="164"/>
      <c r="D901" s="151" t="s">
        <v>217</v>
      </c>
      <c r="E901" s="165" t="s">
        <v>22</v>
      </c>
      <c r="F901" s="166" t="s">
        <v>220</v>
      </c>
      <c r="H901" s="167">
        <v>25.437</v>
      </c>
      <c r="I901" s="168"/>
      <c r="J901" s="168"/>
      <c r="M901" s="164"/>
      <c r="N901" s="169"/>
      <c r="X901" s="170"/>
      <c r="AT901" s="165" t="s">
        <v>217</v>
      </c>
      <c r="AU901" s="165" t="s">
        <v>171</v>
      </c>
      <c r="AV901" s="14" t="s">
        <v>189</v>
      </c>
      <c r="AW901" s="14" t="s">
        <v>5</v>
      </c>
      <c r="AX901" s="14" t="s">
        <v>85</v>
      </c>
      <c r="AY901" s="165" t="s">
        <v>163</v>
      </c>
    </row>
    <row r="902" spans="2:65" s="1" customFormat="1" ht="33" customHeight="1">
      <c r="B902" s="32"/>
      <c r="C902" s="181" t="s">
        <v>1677</v>
      </c>
      <c r="D902" s="181" t="s">
        <v>770</v>
      </c>
      <c r="E902" s="182" t="s">
        <v>1678</v>
      </c>
      <c r="F902" s="183" t="s">
        <v>1679</v>
      </c>
      <c r="G902" s="184" t="s">
        <v>214</v>
      </c>
      <c r="H902" s="185">
        <v>26.709</v>
      </c>
      <c r="I902" s="186"/>
      <c r="J902" s="187"/>
      <c r="K902" s="188">
        <f>ROUND(P902*H902,2)</f>
        <v>0</v>
      </c>
      <c r="L902" s="183" t="s">
        <v>169</v>
      </c>
      <c r="M902" s="189"/>
      <c r="N902" s="190" t="s">
        <v>22</v>
      </c>
      <c r="O902" s="137" t="s">
        <v>48</v>
      </c>
      <c r="P902" s="138">
        <f>I902+J902</f>
        <v>0</v>
      </c>
      <c r="Q902" s="138">
        <f>ROUND(I902*H902,2)</f>
        <v>0</v>
      </c>
      <c r="R902" s="138">
        <f>ROUND(J902*H902,2)</f>
        <v>0</v>
      </c>
      <c r="T902" s="139">
        <f>S902*H902</f>
        <v>0</v>
      </c>
      <c r="U902" s="139">
        <v>0.00444</v>
      </c>
      <c r="V902" s="139">
        <f>U902*H902</f>
        <v>0.11858796</v>
      </c>
      <c r="W902" s="139">
        <v>0</v>
      </c>
      <c r="X902" s="140">
        <f>W902*H902</f>
        <v>0</v>
      </c>
      <c r="AR902" s="141" t="s">
        <v>440</v>
      </c>
      <c r="AT902" s="141" t="s">
        <v>770</v>
      </c>
      <c r="AU902" s="141" t="s">
        <v>171</v>
      </c>
      <c r="AY902" s="17" t="s">
        <v>163</v>
      </c>
      <c r="BE902" s="142">
        <f>IF(O902="základní",K902,0)</f>
        <v>0</v>
      </c>
      <c r="BF902" s="142">
        <f>IF(O902="snížená",K902,0)</f>
        <v>0</v>
      </c>
      <c r="BG902" s="142">
        <f>IF(O902="zákl. přenesená",K902,0)</f>
        <v>0</v>
      </c>
      <c r="BH902" s="142">
        <f>IF(O902="sníž. přenesená",K902,0)</f>
        <v>0</v>
      </c>
      <c r="BI902" s="142">
        <f>IF(O902="nulová",K902,0)</f>
        <v>0</v>
      </c>
      <c r="BJ902" s="17" t="s">
        <v>171</v>
      </c>
      <c r="BK902" s="142">
        <f>ROUND(P902*H902,2)</f>
        <v>0</v>
      </c>
      <c r="BL902" s="17" t="s">
        <v>313</v>
      </c>
      <c r="BM902" s="141" t="s">
        <v>1680</v>
      </c>
    </row>
    <row r="903" spans="2:51" s="13" customFormat="1" ht="11.25">
      <c r="B903" s="157"/>
      <c r="D903" s="151" t="s">
        <v>217</v>
      </c>
      <c r="E903" s="158" t="s">
        <v>22</v>
      </c>
      <c r="F903" s="159" t="s">
        <v>1681</v>
      </c>
      <c r="H903" s="160">
        <v>25.437</v>
      </c>
      <c r="I903" s="161"/>
      <c r="J903" s="161"/>
      <c r="M903" s="157"/>
      <c r="N903" s="162"/>
      <c r="X903" s="163"/>
      <c r="AT903" s="158" t="s">
        <v>217</v>
      </c>
      <c r="AU903" s="158" t="s">
        <v>171</v>
      </c>
      <c r="AV903" s="13" t="s">
        <v>171</v>
      </c>
      <c r="AW903" s="13" t="s">
        <v>5</v>
      </c>
      <c r="AX903" s="13" t="s">
        <v>78</v>
      </c>
      <c r="AY903" s="158" t="s">
        <v>163</v>
      </c>
    </row>
    <row r="904" spans="2:51" s="14" customFormat="1" ht="11.25">
      <c r="B904" s="164"/>
      <c r="D904" s="151" t="s">
        <v>217</v>
      </c>
      <c r="E904" s="165" t="s">
        <v>22</v>
      </c>
      <c r="F904" s="166" t="s">
        <v>220</v>
      </c>
      <c r="H904" s="167">
        <v>25.437</v>
      </c>
      <c r="I904" s="168"/>
      <c r="J904" s="168"/>
      <c r="M904" s="164"/>
      <c r="N904" s="169"/>
      <c r="X904" s="170"/>
      <c r="AT904" s="165" t="s">
        <v>217</v>
      </c>
      <c r="AU904" s="165" t="s">
        <v>171</v>
      </c>
      <c r="AV904" s="14" t="s">
        <v>189</v>
      </c>
      <c r="AW904" s="14" t="s">
        <v>5</v>
      </c>
      <c r="AX904" s="14" t="s">
        <v>85</v>
      </c>
      <c r="AY904" s="165" t="s">
        <v>163</v>
      </c>
    </row>
    <row r="905" spans="2:51" s="13" customFormat="1" ht="11.25">
      <c r="B905" s="157"/>
      <c r="D905" s="151" t="s">
        <v>217</v>
      </c>
      <c r="F905" s="159" t="s">
        <v>1682</v>
      </c>
      <c r="H905" s="160">
        <v>26.709</v>
      </c>
      <c r="I905" s="161"/>
      <c r="J905" s="161"/>
      <c r="M905" s="157"/>
      <c r="N905" s="162"/>
      <c r="X905" s="163"/>
      <c r="AT905" s="158" t="s">
        <v>217</v>
      </c>
      <c r="AU905" s="158" t="s">
        <v>171</v>
      </c>
      <c r="AV905" s="13" t="s">
        <v>171</v>
      </c>
      <c r="AW905" s="13" t="s">
        <v>4</v>
      </c>
      <c r="AX905" s="13" t="s">
        <v>85</v>
      </c>
      <c r="AY905" s="158" t="s">
        <v>163</v>
      </c>
    </row>
    <row r="906" spans="2:65" s="1" customFormat="1" ht="44.25" customHeight="1">
      <c r="B906" s="32"/>
      <c r="C906" s="129" t="s">
        <v>1683</v>
      </c>
      <c r="D906" s="129" t="s">
        <v>166</v>
      </c>
      <c r="E906" s="130" t="s">
        <v>1684</v>
      </c>
      <c r="F906" s="131" t="s">
        <v>1685</v>
      </c>
      <c r="G906" s="132" t="s">
        <v>214</v>
      </c>
      <c r="H906" s="133">
        <v>27.236</v>
      </c>
      <c r="I906" s="134"/>
      <c r="J906" s="134"/>
      <c r="K906" s="135">
        <f>ROUND(P906*H906,2)</f>
        <v>0</v>
      </c>
      <c r="L906" s="131" t="s">
        <v>169</v>
      </c>
      <c r="M906" s="32"/>
      <c r="N906" s="136" t="s">
        <v>22</v>
      </c>
      <c r="O906" s="137" t="s">
        <v>48</v>
      </c>
      <c r="P906" s="138">
        <f>I906+J906</f>
        <v>0</v>
      </c>
      <c r="Q906" s="138">
        <f>ROUND(I906*H906,2)</f>
        <v>0</v>
      </c>
      <c r="R906" s="138">
        <f>ROUND(J906*H906,2)</f>
        <v>0</v>
      </c>
      <c r="T906" s="139">
        <f>S906*H906</f>
        <v>0</v>
      </c>
      <c r="U906" s="139">
        <v>0.006</v>
      </c>
      <c r="V906" s="139">
        <f>U906*H906</f>
        <v>0.163416</v>
      </c>
      <c r="W906" s="139">
        <v>0</v>
      </c>
      <c r="X906" s="140">
        <f>W906*H906</f>
        <v>0</v>
      </c>
      <c r="AR906" s="141" t="s">
        <v>313</v>
      </c>
      <c r="AT906" s="141" t="s">
        <v>166</v>
      </c>
      <c r="AU906" s="141" t="s">
        <v>171</v>
      </c>
      <c r="AY906" s="17" t="s">
        <v>163</v>
      </c>
      <c r="BE906" s="142">
        <f>IF(O906="základní",K906,0)</f>
        <v>0</v>
      </c>
      <c r="BF906" s="142">
        <f>IF(O906="snížená",K906,0)</f>
        <v>0</v>
      </c>
      <c r="BG906" s="142">
        <f>IF(O906="zákl. přenesená",K906,0)</f>
        <v>0</v>
      </c>
      <c r="BH906" s="142">
        <f>IF(O906="sníž. přenesená",K906,0)</f>
        <v>0</v>
      </c>
      <c r="BI906" s="142">
        <f>IF(O906="nulová",K906,0)</f>
        <v>0</v>
      </c>
      <c r="BJ906" s="17" t="s">
        <v>171</v>
      </c>
      <c r="BK906" s="142">
        <f>ROUND(P906*H906,2)</f>
        <v>0</v>
      </c>
      <c r="BL906" s="17" t="s">
        <v>313</v>
      </c>
      <c r="BM906" s="141" t="s">
        <v>1686</v>
      </c>
    </row>
    <row r="907" spans="2:47" s="1" customFormat="1" ht="11.25">
      <c r="B907" s="32"/>
      <c r="D907" s="143" t="s">
        <v>173</v>
      </c>
      <c r="F907" s="144" t="s">
        <v>1687</v>
      </c>
      <c r="I907" s="145"/>
      <c r="J907" s="145"/>
      <c r="M907" s="32"/>
      <c r="N907" s="146"/>
      <c r="X907" s="53"/>
      <c r="AT907" s="17" t="s">
        <v>173</v>
      </c>
      <c r="AU907" s="17" t="s">
        <v>171</v>
      </c>
    </row>
    <row r="908" spans="2:51" s="12" customFormat="1" ht="11.25">
      <c r="B908" s="150"/>
      <c r="D908" s="151" t="s">
        <v>217</v>
      </c>
      <c r="E908" s="152" t="s">
        <v>22</v>
      </c>
      <c r="F908" s="153" t="s">
        <v>1688</v>
      </c>
      <c r="H908" s="152" t="s">
        <v>22</v>
      </c>
      <c r="I908" s="154"/>
      <c r="J908" s="154"/>
      <c r="M908" s="150"/>
      <c r="N908" s="155"/>
      <c r="X908" s="156"/>
      <c r="AT908" s="152" t="s">
        <v>217</v>
      </c>
      <c r="AU908" s="152" t="s">
        <v>171</v>
      </c>
      <c r="AV908" s="12" t="s">
        <v>85</v>
      </c>
      <c r="AW908" s="12" t="s">
        <v>5</v>
      </c>
      <c r="AX908" s="12" t="s">
        <v>78</v>
      </c>
      <c r="AY908" s="152" t="s">
        <v>163</v>
      </c>
    </row>
    <row r="909" spans="2:51" s="12" customFormat="1" ht="11.25">
      <c r="B909" s="150"/>
      <c r="D909" s="151" t="s">
        <v>217</v>
      </c>
      <c r="E909" s="152" t="s">
        <v>22</v>
      </c>
      <c r="F909" s="153" t="s">
        <v>1689</v>
      </c>
      <c r="H909" s="152" t="s">
        <v>22</v>
      </c>
      <c r="I909" s="154"/>
      <c r="J909" s="154"/>
      <c r="M909" s="150"/>
      <c r="N909" s="155"/>
      <c r="X909" s="156"/>
      <c r="AT909" s="152" t="s">
        <v>217</v>
      </c>
      <c r="AU909" s="152" t="s">
        <v>171</v>
      </c>
      <c r="AV909" s="12" t="s">
        <v>85</v>
      </c>
      <c r="AW909" s="12" t="s">
        <v>5</v>
      </c>
      <c r="AX909" s="12" t="s">
        <v>78</v>
      </c>
      <c r="AY909" s="152" t="s">
        <v>163</v>
      </c>
    </row>
    <row r="910" spans="2:51" s="13" customFormat="1" ht="11.25">
      <c r="B910" s="157"/>
      <c r="D910" s="151" t="s">
        <v>217</v>
      </c>
      <c r="E910" s="158" t="s">
        <v>22</v>
      </c>
      <c r="F910" s="159" t="s">
        <v>1690</v>
      </c>
      <c r="H910" s="160">
        <v>9.13</v>
      </c>
      <c r="I910" s="161"/>
      <c r="J910" s="161"/>
      <c r="M910" s="157"/>
      <c r="N910" s="162"/>
      <c r="X910" s="163"/>
      <c r="AT910" s="158" t="s">
        <v>217</v>
      </c>
      <c r="AU910" s="158" t="s">
        <v>171</v>
      </c>
      <c r="AV910" s="13" t="s">
        <v>171</v>
      </c>
      <c r="AW910" s="13" t="s">
        <v>5</v>
      </c>
      <c r="AX910" s="13" t="s">
        <v>78</v>
      </c>
      <c r="AY910" s="158" t="s">
        <v>163</v>
      </c>
    </row>
    <row r="911" spans="2:51" s="15" customFormat="1" ht="11.25">
      <c r="B911" s="174"/>
      <c r="D911" s="151" t="s">
        <v>217</v>
      </c>
      <c r="E911" s="175" t="s">
        <v>22</v>
      </c>
      <c r="F911" s="176" t="s">
        <v>767</v>
      </c>
      <c r="H911" s="177">
        <v>9.13</v>
      </c>
      <c r="I911" s="178"/>
      <c r="J911" s="178"/>
      <c r="M911" s="174"/>
      <c r="N911" s="179"/>
      <c r="X911" s="180"/>
      <c r="AT911" s="175" t="s">
        <v>217</v>
      </c>
      <c r="AU911" s="175" t="s">
        <v>171</v>
      </c>
      <c r="AV911" s="15" t="s">
        <v>183</v>
      </c>
      <c r="AW911" s="15" t="s">
        <v>5</v>
      </c>
      <c r="AX911" s="15" t="s">
        <v>78</v>
      </c>
      <c r="AY911" s="175" t="s">
        <v>163</v>
      </c>
    </row>
    <row r="912" spans="2:51" s="12" customFormat="1" ht="11.25">
      <c r="B912" s="150"/>
      <c r="D912" s="151" t="s">
        <v>217</v>
      </c>
      <c r="E912" s="152" t="s">
        <v>22</v>
      </c>
      <c r="F912" s="153" t="s">
        <v>1691</v>
      </c>
      <c r="H912" s="152" t="s">
        <v>22</v>
      </c>
      <c r="I912" s="154"/>
      <c r="J912" s="154"/>
      <c r="M912" s="150"/>
      <c r="N912" s="155"/>
      <c r="X912" s="156"/>
      <c r="AT912" s="152" t="s">
        <v>217</v>
      </c>
      <c r="AU912" s="152" t="s">
        <v>171</v>
      </c>
      <c r="AV912" s="12" t="s">
        <v>85</v>
      </c>
      <c r="AW912" s="12" t="s">
        <v>5</v>
      </c>
      <c r="AX912" s="12" t="s">
        <v>78</v>
      </c>
      <c r="AY912" s="152" t="s">
        <v>163</v>
      </c>
    </row>
    <row r="913" spans="2:51" s="13" customFormat="1" ht="11.25">
      <c r="B913" s="157"/>
      <c r="D913" s="151" t="s">
        <v>217</v>
      </c>
      <c r="E913" s="158" t="s">
        <v>22</v>
      </c>
      <c r="F913" s="159" t="s">
        <v>1692</v>
      </c>
      <c r="H913" s="160">
        <v>6.708</v>
      </c>
      <c r="I913" s="161"/>
      <c r="J913" s="161"/>
      <c r="M913" s="157"/>
      <c r="N913" s="162"/>
      <c r="X913" s="163"/>
      <c r="AT913" s="158" t="s">
        <v>217</v>
      </c>
      <c r="AU913" s="158" t="s">
        <v>171</v>
      </c>
      <c r="AV913" s="13" t="s">
        <v>171</v>
      </c>
      <c r="AW913" s="13" t="s">
        <v>5</v>
      </c>
      <c r="AX913" s="13" t="s">
        <v>78</v>
      </c>
      <c r="AY913" s="158" t="s">
        <v>163</v>
      </c>
    </row>
    <row r="914" spans="2:51" s="12" customFormat="1" ht="11.25">
      <c r="B914" s="150"/>
      <c r="D914" s="151" t="s">
        <v>217</v>
      </c>
      <c r="E914" s="152" t="s">
        <v>22</v>
      </c>
      <c r="F914" s="153" t="s">
        <v>1693</v>
      </c>
      <c r="H914" s="152" t="s">
        <v>22</v>
      </c>
      <c r="I914" s="154"/>
      <c r="J914" s="154"/>
      <c r="M914" s="150"/>
      <c r="N914" s="155"/>
      <c r="X914" s="156"/>
      <c r="AT914" s="152" t="s">
        <v>217</v>
      </c>
      <c r="AU914" s="152" t="s">
        <v>171</v>
      </c>
      <c r="AV914" s="12" t="s">
        <v>85</v>
      </c>
      <c r="AW914" s="12" t="s">
        <v>5</v>
      </c>
      <c r="AX914" s="12" t="s">
        <v>78</v>
      </c>
      <c r="AY914" s="152" t="s">
        <v>163</v>
      </c>
    </row>
    <row r="915" spans="2:51" s="12" customFormat="1" ht="11.25">
      <c r="B915" s="150"/>
      <c r="D915" s="151" t="s">
        <v>217</v>
      </c>
      <c r="E915" s="152" t="s">
        <v>22</v>
      </c>
      <c r="F915" s="153" t="s">
        <v>943</v>
      </c>
      <c r="H915" s="152" t="s">
        <v>22</v>
      </c>
      <c r="I915" s="154"/>
      <c r="J915" s="154"/>
      <c r="M915" s="150"/>
      <c r="N915" s="155"/>
      <c r="X915" s="156"/>
      <c r="AT915" s="152" t="s">
        <v>217</v>
      </c>
      <c r="AU915" s="152" t="s">
        <v>171</v>
      </c>
      <c r="AV915" s="12" t="s">
        <v>85</v>
      </c>
      <c r="AW915" s="12" t="s">
        <v>5</v>
      </c>
      <c r="AX915" s="12" t="s">
        <v>78</v>
      </c>
      <c r="AY915" s="152" t="s">
        <v>163</v>
      </c>
    </row>
    <row r="916" spans="2:51" s="13" customFormat="1" ht="11.25">
      <c r="B916" s="157"/>
      <c r="D916" s="151" t="s">
        <v>217</v>
      </c>
      <c r="E916" s="158" t="s">
        <v>22</v>
      </c>
      <c r="F916" s="159" t="s">
        <v>1694</v>
      </c>
      <c r="H916" s="160">
        <v>5.059</v>
      </c>
      <c r="I916" s="161"/>
      <c r="J916" s="161"/>
      <c r="M916" s="157"/>
      <c r="N916" s="162"/>
      <c r="X916" s="163"/>
      <c r="AT916" s="158" t="s">
        <v>217</v>
      </c>
      <c r="AU916" s="158" t="s">
        <v>171</v>
      </c>
      <c r="AV916" s="13" t="s">
        <v>171</v>
      </c>
      <c r="AW916" s="13" t="s">
        <v>5</v>
      </c>
      <c r="AX916" s="13" t="s">
        <v>78</v>
      </c>
      <c r="AY916" s="158" t="s">
        <v>163</v>
      </c>
    </row>
    <row r="917" spans="2:51" s="12" customFormat="1" ht="11.25">
      <c r="B917" s="150"/>
      <c r="D917" s="151" t="s">
        <v>217</v>
      </c>
      <c r="E917" s="152" t="s">
        <v>22</v>
      </c>
      <c r="F917" s="153" t="s">
        <v>650</v>
      </c>
      <c r="H917" s="152" t="s">
        <v>22</v>
      </c>
      <c r="I917" s="154"/>
      <c r="J917" s="154"/>
      <c r="M917" s="150"/>
      <c r="N917" s="155"/>
      <c r="X917" s="156"/>
      <c r="AT917" s="152" t="s">
        <v>217</v>
      </c>
      <c r="AU917" s="152" t="s">
        <v>171</v>
      </c>
      <c r="AV917" s="12" t="s">
        <v>85</v>
      </c>
      <c r="AW917" s="12" t="s">
        <v>5</v>
      </c>
      <c r="AX917" s="12" t="s">
        <v>78</v>
      </c>
      <c r="AY917" s="152" t="s">
        <v>163</v>
      </c>
    </row>
    <row r="918" spans="2:51" s="13" customFormat="1" ht="11.25">
      <c r="B918" s="157"/>
      <c r="D918" s="151" t="s">
        <v>217</v>
      </c>
      <c r="E918" s="158" t="s">
        <v>22</v>
      </c>
      <c r="F918" s="159" t="s">
        <v>1695</v>
      </c>
      <c r="H918" s="160">
        <v>1.358</v>
      </c>
      <c r="I918" s="161"/>
      <c r="J918" s="161"/>
      <c r="M918" s="157"/>
      <c r="N918" s="162"/>
      <c r="X918" s="163"/>
      <c r="AT918" s="158" t="s">
        <v>217</v>
      </c>
      <c r="AU918" s="158" t="s">
        <v>171</v>
      </c>
      <c r="AV918" s="13" t="s">
        <v>171</v>
      </c>
      <c r="AW918" s="13" t="s">
        <v>5</v>
      </c>
      <c r="AX918" s="13" t="s">
        <v>78</v>
      </c>
      <c r="AY918" s="158" t="s">
        <v>163</v>
      </c>
    </row>
    <row r="919" spans="2:51" s="12" customFormat="1" ht="11.25">
      <c r="B919" s="150"/>
      <c r="D919" s="151" t="s">
        <v>217</v>
      </c>
      <c r="E919" s="152" t="s">
        <v>22</v>
      </c>
      <c r="F919" s="153" t="s">
        <v>1060</v>
      </c>
      <c r="H919" s="152" t="s">
        <v>22</v>
      </c>
      <c r="I919" s="154"/>
      <c r="J919" s="154"/>
      <c r="M919" s="150"/>
      <c r="N919" s="155"/>
      <c r="X919" s="156"/>
      <c r="AT919" s="152" t="s">
        <v>217</v>
      </c>
      <c r="AU919" s="152" t="s">
        <v>171</v>
      </c>
      <c r="AV919" s="12" t="s">
        <v>85</v>
      </c>
      <c r="AW919" s="12" t="s">
        <v>5</v>
      </c>
      <c r="AX919" s="12" t="s">
        <v>78</v>
      </c>
      <c r="AY919" s="152" t="s">
        <v>163</v>
      </c>
    </row>
    <row r="920" spans="2:51" s="13" customFormat="1" ht="11.25">
      <c r="B920" s="157"/>
      <c r="D920" s="151" t="s">
        <v>217</v>
      </c>
      <c r="E920" s="158" t="s">
        <v>22</v>
      </c>
      <c r="F920" s="159" t="s">
        <v>1696</v>
      </c>
      <c r="H920" s="160">
        <v>1.52</v>
      </c>
      <c r="I920" s="161"/>
      <c r="J920" s="161"/>
      <c r="M920" s="157"/>
      <c r="N920" s="162"/>
      <c r="X920" s="163"/>
      <c r="AT920" s="158" t="s">
        <v>217</v>
      </c>
      <c r="AU920" s="158" t="s">
        <v>171</v>
      </c>
      <c r="AV920" s="13" t="s">
        <v>171</v>
      </c>
      <c r="AW920" s="13" t="s">
        <v>5</v>
      </c>
      <c r="AX920" s="13" t="s">
        <v>78</v>
      </c>
      <c r="AY920" s="158" t="s">
        <v>163</v>
      </c>
    </row>
    <row r="921" spans="2:51" s="12" customFormat="1" ht="11.25">
      <c r="B921" s="150"/>
      <c r="D921" s="151" t="s">
        <v>217</v>
      </c>
      <c r="E921" s="152" t="s">
        <v>22</v>
      </c>
      <c r="F921" s="153" t="s">
        <v>1697</v>
      </c>
      <c r="H921" s="152" t="s">
        <v>22</v>
      </c>
      <c r="I921" s="154"/>
      <c r="J921" s="154"/>
      <c r="M921" s="150"/>
      <c r="N921" s="155"/>
      <c r="X921" s="156"/>
      <c r="AT921" s="152" t="s">
        <v>217</v>
      </c>
      <c r="AU921" s="152" t="s">
        <v>171</v>
      </c>
      <c r="AV921" s="12" t="s">
        <v>85</v>
      </c>
      <c r="AW921" s="12" t="s">
        <v>5</v>
      </c>
      <c r="AX921" s="12" t="s">
        <v>78</v>
      </c>
      <c r="AY921" s="152" t="s">
        <v>163</v>
      </c>
    </row>
    <row r="922" spans="2:51" s="13" customFormat="1" ht="11.25">
      <c r="B922" s="157"/>
      <c r="D922" s="151" t="s">
        <v>217</v>
      </c>
      <c r="E922" s="158" t="s">
        <v>22</v>
      </c>
      <c r="F922" s="159" t="s">
        <v>1698</v>
      </c>
      <c r="H922" s="160">
        <v>1.572</v>
      </c>
      <c r="I922" s="161"/>
      <c r="J922" s="161"/>
      <c r="M922" s="157"/>
      <c r="N922" s="162"/>
      <c r="X922" s="163"/>
      <c r="AT922" s="158" t="s">
        <v>217</v>
      </c>
      <c r="AU922" s="158" t="s">
        <v>171</v>
      </c>
      <c r="AV922" s="13" t="s">
        <v>171</v>
      </c>
      <c r="AW922" s="13" t="s">
        <v>5</v>
      </c>
      <c r="AX922" s="13" t="s">
        <v>78</v>
      </c>
      <c r="AY922" s="158" t="s">
        <v>163</v>
      </c>
    </row>
    <row r="923" spans="2:51" s="15" customFormat="1" ht="11.25">
      <c r="B923" s="174"/>
      <c r="D923" s="151" t="s">
        <v>217</v>
      </c>
      <c r="E923" s="175" t="s">
        <v>22</v>
      </c>
      <c r="F923" s="176" t="s">
        <v>767</v>
      </c>
      <c r="H923" s="177">
        <v>16.217</v>
      </c>
      <c r="I923" s="178"/>
      <c r="J923" s="178"/>
      <c r="M923" s="174"/>
      <c r="N923" s="179"/>
      <c r="X923" s="180"/>
      <c r="AT923" s="175" t="s">
        <v>217</v>
      </c>
      <c r="AU923" s="175" t="s">
        <v>171</v>
      </c>
      <c r="AV923" s="15" t="s">
        <v>183</v>
      </c>
      <c r="AW923" s="15" t="s">
        <v>5</v>
      </c>
      <c r="AX923" s="15" t="s">
        <v>78</v>
      </c>
      <c r="AY923" s="175" t="s">
        <v>163</v>
      </c>
    </row>
    <row r="924" spans="2:51" s="12" customFormat="1" ht="11.25">
      <c r="B924" s="150"/>
      <c r="D924" s="151" t="s">
        <v>217</v>
      </c>
      <c r="E924" s="152" t="s">
        <v>22</v>
      </c>
      <c r="F924" s="153" t="s">
        <v>1699</v>
      </c>
      <c r="H924" s="152" t="s">
        <v>22</v>
      </c>
      <c r="I924" s="154"/>
      <c r="J924" s="154"/>
      <c r="M924" s="150"/>
      <c r="N924" s="155"/>
      <c r="X924" s="156"/>
      <c r="AT924" s="152" t="s">
        <v>217</v>
      </c>
      <c r="AU924" s="152" t="s">
        <v>171</v>
      </c>
      <c r="AV924" s="12" t="s">
        <v>85</v>
      </c>
      <c r="AW924" s="12" t="s">
        <v>5</v>
      </c>
      <c r="AX924" s="12" t="s">
        <v>78</v>
      </c>
      <c r="AY924" s="152" t="s">
        <v>163</v>
      </c>
    </row>
    <row r="925" spans="2:51" s="12" customFormat="1" ht="11.25">
      <c r="B925" s="150"/>
      <c r="D925" s="151" t="s">
        <v>217</v>
      </c>
      <c r="E925" s="152" t="s">
        <v>22</v>
      </c>
      <c r="F925" s="153" t="s">
        <v>1700</v>
      </c>
      <c r="H925" s="152" t="s">
        <v>22</v>
      </c>
      <c r="I925" s="154"/>
      <c r="J925" s="154"/>
      <c r="M925" s="150"/>
      <c r="N925" s="155"/>
      <c r="X925" s="156"/>
      <c r="AT925" s="152" t="s">
        <v>217</v>
      </c>
      <c r="AU925" s="152" t="s">
        <v>171</v>
      </c>
      <c r="AV925" s="12" t="s">
        <v>85</v>
      </c>
      <c r="AW925" s="12" t="s">
        <v>5</v>
      </c>
      <c r="AX925" s="12" t="s">
        <v>78</v>
      </c>
      <c r="AY925" s="152" t="s">
        <v>163</v>
      </c>
    </row>
    <row r="926" spans="2:51" s="13" customFormat="1" ht="11.25">
      <c r="B926" s="157"/>
      <c r="D926" s="151" t="s">
        <v>217</v>
      </c>
      <c r="E926" s="158" t="s">
        <v>22</v>
      </c>
      <c r="F926" s="159" t="s">
        <v>1701</v>
      </c>
      <c r="H926" s="160">
        <v>0.628</v>
      </c>
      <c r="I926" s="161"/>
      <c r="J926" s="161"/>
      <c r="M926" s="157"/>
      <c r="N926" s="162"/>
      <c r="X926" s="163"/>
      <c r="AT926" s="158" t="s">
        <v>217</v>
      </c>
      <c r="AU926" s="158" t="s">
        <v>171</v>
      </c>
      <c r="AV926" s="13" t="s">
        <v>171</v>
      </c>
      <c r="AW926" s="13" t="s">
        <v>5</v>
      </c>
      <c r="AX926" s="13" t="s">
        <v>78</v>
      </c>
      <c r="AY926" s="158" t="s">
        <v>163</v>
      </c>
    </row>
    <row r="927" spans="2:51" s="12" customFormat="1" ht="11.25">
      <c r="B927" s="150"/>
      <c r="D927" s="151" t="s">
        <v>217</v>
      </c>
      <c r="E927" s="152" t="s">
        <v>22</v>
      </c>
      <c r="F927" s="153" t="s">
        <v>1702</v>
      </c>
      <c r="H927" s="152" t="s">
        <v>22</v>
      </c>
      <c r="I927" s="154"/>
      <c r="J927" s="154"/>
      <c r="M927" s="150"/>
      <c r="N927" s="155"/>
      <c r="X927" s="156"/>
      <c r="AT927" s="152" t="s">
        <v>217</v>
      </c>
      <c r="AU927" s="152" t="s">
        <v>171</v>
      </c>
      <c r="AV927" s="12" t="s">
        <v>85</v>
      </c>
      <c r="AW927" s="12" t="s">
        <v>5</v>
      </c>
      <c r="AX927" s="12" t="s">
        <v>78</v>
      </c>
      <c r="AY927" s="152" t="s">
        <v>163</v>
      </c>
    </row>
    <row r="928" spans="2:51" s="13" customFormat="1" ht="11.25">
      <c r="B928" s="157"/>
      <c r="D928" s="151" t="s">
        <v>217</v>
      </c>
      <c r="E928" s="158" t="s">
        <v>22</v>
      </c>
      <c r="F928" s="159" t="s">
        <v>1703</v>
      </c>
      <c r="H928" s="160">
        <v>1.261</v>
      </c>
      <c r="I928" s="161"/>
      <c r="J928" s="161"/>
      <c r="M928" s="157"/>
      <c r="N928" s="162"/>
      <c r="X928" s="163"/>
      <c r="AT928" s="158" t="s">
        <v>217</v>
      </c>
      <c r="AU928" s="158" t="s">
        <v>171</v>
      </c>
      <c r="AV928" s="13" t="s">
        <v>171</v>
      </c>
      <c r="AW928" s="13" t="s">
        <v>5</v>
      </c>
      <c r="AX928" s="13" t="s">
        <v>78</v>
      </c>
      <c r="AY928" s="158" t="s">
        <v>163</v>
      </c>
    </row>
    <row r="929" spans="2:51" s="15" customFormat="1" ht="11.25">
      <c r="B929" s="174"/>
      <c r="D929" s="151" t="s">
        <v>217</v>
      </c>
      <c r="E929" s="175" t="s">
        <v>22</v>
      </c>
      <c r="F929" s="176" t="s">
        <v>767</v>
      </c>
      <c r="H929" s="177">
        <v>1.889</v>
      </c>
      <c r="I929" s="178"/>
      <c r="J929" s="178"/>
      <c r="M929" s="174"/>
      <c r="N929" s="179"/>
      <c r="X929" s="180"/>
      <c r="AT929" s="175" t="s">
        <v>217</v>
      </c>
      <c r="AU929" s="175" t="s">
        <v>171</v>
      </c>
      <c r="AV929" s="15" t="s">
        <v>183</v>
      </c>
      <c r="AW929" s="15" t="s">
        <v>5</v>
      </c>
      <c r="AX929" s="15" t="s">
        <v>78</v>
      </c>
      <c r="AY929" s="175" t="s">
        <v>163</v>
      </c>
    </row>
    <row r="930" spans="2:51" s="14" customFormat="1" ht="11.25">
      <c r="B930" s="164"/>
      <c r="D930" s="151" t="s">
        <v>217</v>
      </c>
      <c r="E930" s="165" t="s">
        <v>22</v>
      </c>
      <c r="F930" s="166" t="s">
        <v>220</v>
      </c>
      <c r="H930" s="167">
        <v>27.236</v>
      </c>
      <c r="I930" s="168"/>
      <c r="J930" s="168"/>
      <c r="M930" s="164"/>
      <c r="N930" s="169"/>
      <c r="X930" s="170"/>
      <c r="AT930" s="165" t="s">
        <v>217</v>
      </c>
      <c r="AU930" s="165" t="s">
        <v>171</v>
      </c>
      <c r="AV930" s="14" t="s">
        <v>189</v>
      </c>
      <c r="AW930" s="14" t="s">
        <v>5</v>
      </c>
      <c r="AX930" s="14" t="s">
        <v>85</v>
      </c>
      <c r="AY930" s="165" t="s">
        <v>163</v>
      </c>
    </row>
    <row r="931" spans="2:65" s="1" customFormat="1" ht="44.25" customHeight="1">
      <c r="B931" s="32"/>
      <c r="C931" s="129" t="s">
        <v>1704</v>
      </c>
      <c r="D931" s="129" t="s">
        <v>166</v>
      </c>
      <c r="E931" s="130" t="s">
        <v>1705</v>
      </c>
      <c r="F931" s="131" t="s">
        <v>1706</v>
      </c>
      <c r="G931" s="132" t="s">
        <v>214</v>
      </c>
      <c r="H931" s="133">
        <v>17.38</v>
      </c>
      <c r="I931" s="134"/>
      <c r="J931" s="134"/>
      <c r="K931" s="135">
        <f>ROUND(P931*H931,2)</f>
        <v>0</v>
      </c>
      <c r="L931" s="131" t="s">
        <v>1707</v>
      </c>
      <c r="M931" s="32"/>
      <c r="N931" s="136" t="s">
        <v>22</v>
      </c>
      <c r="O931" s="137" t="s">
        <v>48</v>
      </c>
      <c r="P931" s="138">
        <f>I931+J931</f>
        <v>0</v>
      </c>
      <c r="Q931" s="138">
        <f>ROUND(I931*H931,2)</f>
        <v>0</v>
      </c>
      <c r="R931" s="138">
        <f>ROUND(J931*H931,2)</f>
        <v>0</v>
      </c>
      <c r="T931" s="139">
        <f>S931*H931</f>
        <v>0</v>
      </c>
      <c r="U931" s="139">
        <v>0.00606</v>
      </c>
      <c r="V931" s="139">
        <f>U931*H931</f>
        <v>0.1053228</v>
      </c>
      <c r="W931" s="139">
        <v>0</v>
      </c>
      <c r="X931" s="140">
        <f>W931*H931</f>
        <v>0</v>
      </c>
      <c r="AR931" s="141" t="s">
        <v>313</v>
      </c>
      <c r="AT931" s="141" t="s">
        <v>166</v>
      </c>
      <c r="AU931" s="141" t="s">
        <v>171</v>
      </c>
      <c r="AY931" s="17" t="s">
        <v>163</v>
      </c>
      <c r="BE931" s="142">
        <f>IF(O931="základní",K931,0)</f>
        <v>0</v>
      </c>
      <c r="BF931" s="142">
        <f>IF(O931="snížená",K931,0)</f>
        <v>0</v>
      </c>
      <c r="BG931" s="142">
        <f>IF(O931="zákl. přenesená",K931,0)</f>
        <v>0</v>
      </c>
      <c r="BH931" s="142">
        <f>IF(O931="sníž. přenesená",K931,0)</f>
        <v>0</v>
      </c>
      <c r="BI931" s="142">
        <f>IF(O931="nulová",K931,0)</f>
        <v>0</v>
      </c>
      <c r="BJ931" s="17" t="s">
        <v>171</v>
      </c>
      <c r="BK931" s="142">
        <f>ROUND(P931*H931,2)</f>
        <v>0</v>
      </c>
      <c r="BL931" s="17" t="s">
        <v>313</v>
      </c>
      <c r="BM931" s="141" t="s">
        <v>1708</v>
      </c>
    </row>
    <row r="932" spans="2:47" s="1" customFormat="1" ht="11.25">
      <c r="B932" s="32"/>
      <c r="D932" s="143" t="s">
        <v>173</v>
      </c>
      <c r="F932" s="144" t="s">
        <v>1709</v>
      </c>
      <c r="I932" s="145"/>
      <c r="J932" s="145"/>
      <c r="M932" s="32"/>
      <c r="N932" s="146"/>
      <c r="X932" s="53"/>
      <c r="AT932" s="17" t="s">
        <v>173</v>
      </c>
      <c r="AU932" s="17" t="s">
        <v>171</v>
      </c>
    </row>
    <row r="933" spans="2:51" s="12" customFormat="1" ht="11.25">
      <c r="B933" s="150"/>
      <c r="D933" s="151" t="s">
        <v>217</v>
      </c>
      <c r="E933" s="152" t="s">
        <v>22</v>
      </c>
      <c r="F933" s="153" t="s">
        <v>1710</v>
      </c>
      <c r="H933" s="152" t="s">
        <v>22</v>
      </c>
      <c r="I933" s="154"/>
      <c r="J933" s="154"/>
      <c r="M933" s="150"/>
      <c r="N933" s="155"/>
      <c r="X933" s="156"/>
      <c r="AT933" s="152" t="s">
        <v>217</v>
      </c>
      <c r="AU933" s="152" t="s">
        <v>171</v>
      </c>
      <c r="AV933" s="12" t="s">
        <v>85</v>
      </c>
      <c r="AW933" s="12" t="s">
        <v>5</v>
      </c>
      <c r="AX933" s="12" t="s">
        <v>78</v>
      </c>
      <c r="AY933" s="152" t="s">
        <v>163</v>
      </c>
    </row>
    <row r="934" spans="2:51" s="12" customFormat="1" ht="11.25">
      <c r="B934" s="150"/>
      <c r="D934" s="151" t="s">
        <v>217</v>
      </c>
      <c r="E934" s="152" t="s">
        <v>22</v>
      </c>
      <c r="F934" s="153" t="s">
        <v>1141</v>
      </c>
      <c r="H934" s="152" t="s">
        <v>22</v>
      </c>
      <c r="I934" s="154"/>
      <c r="J934" s="154"/>
      <c r="M934" s="150"/>
      <c r="N934" s="155"/>
      <c r="X934" s="156"/>
      <c r="AT934" s="152" t="s">
        <v>217</v>
      </c>
      <c r="AU934" s="152" t="s">
        <v>171</v>
      </c>
      <c r="AV934" s="12" t="s">
        <v>85</v>
      </c>
      <c r="AW934" s="12" t="s">
        <v>5</v>
      </c>
      <c r="AX934" s="12" t="s">
        <v>78</v>
      </c>
      <c r="AY934" s="152" t="s">
        <v>163</v>
      </c>
    </row>
    <row r="935" spans="2:51" s="13" customFormat="1" ht="11.25">
      <c r="B935" s="157"/>
      <c r="D935" s="151" t="s">
        <v>217</v>
      </c>
      <c r="E935" s="158" t="s">
        <v>22</v>
      </c>
      <c r="F935" s="159" t="s">
        <v>1111</v>
      </c>
      <c r="H935" s="160">
        <v>6.45</v>
      </c>
      <c r="I935" s="161"/>
      <c r="J935" s="161"/>
      <c r="M935" s="157"/>
      <c r="N935" s="162"/>
      <c r="X935" s="163"/>
      <c r="AT935" s="158" t="s">
        <v>217</v>
      </c>
      <c r="AU935" s="158" t="s">
        <v>171</v>
      </c>
      <c r="AV935" s="13" t="s">
        <v>171</v>
      </c>
      <c r="AW935" s="13" t="s">
        <v>5</v>
      </c>
      <c r="AX935" s="13" t="s">
        <v>78</v>
      </c>
      <c r="AY935" s="158" t="s">
        <v>163</v>
      </c>
    </row>
    <row r="936" spans="2:51" s="15" customFormat="1" ht="11.25">
      <c r="B936" s="174"/>
      <c r="D936" s="151" t="s">
        <v>217</v>
      </c>
      <c r="E936" s="175" t="s">
        <v>22</v>
      </c>
      <c r="F936" s="176" t="s">
        <v>767</v>
      </c>
      <c r="H936" s="177">
        <v>6.45</v>
      </c>
      <c r="I936" s="178"/>
      <c r="J936" s="178"/>
      <c r="M936" s="174"/>
      <c r="N936" s="179"/>
      <c r="X936" s="180"/>
      <c r="AT936" s="175" t="s">
        <v>217</v>
      </c>
      <c r="AU936" s="175" t="s">
        <v>171</v>
      </c>
      <c r="AV936" s="15" t="s">
        <v>183</v>
      </c>
      <c r="AW936" s="15" t="s">
        <v>5</v>
      </c>
      <c r="AX936" s="15" t="s">
        <v>78</v>
      </c>
      <c r="AY936" s="175" t="s">
        <v>163</v>
      </c>
    </row>
    <row r="937" spans="2:51" s="12" customFormat="1" ht="11.25">
      <c r="B937" s="150"/>
      <c r="D937" s="151" t="s">
        <v>217</v>
      </c>
      <c r="E937" s="152" t="s">
        <v>22</v>
      </c>
      <c r="F937" s="153" t="s">
        <v>1711</v>
      </c>
      <c r="H937" s="152" t="s">
        <v>22</v>
      </c>
      <c r="I937" s="154"/>
      <c r="J937" s="154"/>
      <c r="M937" s="150"/>
      <c r="N937" s="155"/>
      <c r="X937" s="156"/>
      <c r="AT937" s="152" t="s">
        <v>217</v>
      </c>
      <c r="AU937" s="152" t="s">
        <v>171</v>
      </c>
      <c r="AV937" s="12" t="s">
        <v>85</v>
      </c>
      <c r="AW937" s="12" t="s">
        <v>5</v>
      </c>
      <c r="AX937" s="12" t="s">
        <v>78</v>
      </c>
      <c r="AY937" s="152" t="s">
        <v>163</v>
      </c>
    </row>
    <row r="938" spans="2:51" s="13" customFormat="1" ht="11.25">
      <c r="B938" s="157"/>
      <c r="D938" s="151" t="s">
        <v>217</v>
      </c>
      <c r="E938" s="158" t="s">
        <v>22</v>
      </c>
      <c r="F938" s="159" t="s">
        <v>1712</v>
      </c>
      <c r="H938" s="160">
        <v>1.201</v>
      </c>
      <c r="I938" s="161"/>
      <c r="J938" s="161"/>
      <c r="M938" s="157"/>
      <c r="N938" s="162"/>
      <c r="X938" s="163"/>
      <c r="AT938" s="158" t="s">
        <v>217</v>
      </c>
      <c r="AU938" s="158" t="s">
        <v>171</v>
      </c>
      <c r="AV938" s="13" t="s">
        <v>171</v>
      </c>
      <c r="AW938" s="13" t="s">
        <v>5</v>
      </c>
      <c r="AX938" s="13" t="s">
        <v>78</v>
      </c>
      <c r="AY938" s="158" t="s">
        <v>163</v>
      </c>
    </row>
    <row r="939" spans="2:51" s="12" customFormat="1" ht="11.25">
      <c r="B939" s="150"/>
      <c r="D939" s="151" t="s">
        <v>217</v>
      </c>
      <c r="E939" s="152" t="s">
        <v>22</v>
      </c>
      <c r="F939" s="153" t="s">
        <v>1713</v>
      </c>
      <c r="H939" s="152" t="s">
        <v>22</v>
      </c>
      <c r="I939" s="154"/>
      <c r="J939" s="154"/>
      <c r="M939" s="150"/>
      <c r="N939" s="155"/>
      <c r="X939" s="156"/>
      <c r="AT939" s="152" t="s">
        <v>217</v>
      </c>
      <c r="AU939" s="152" t="s">
        <v>171</v>
      </c>
      <c r="AV939" s="12" t="s">
        <v>85</v>
      </c>
      <c r="AW939" s="12" t="s">
        <v>5</v>
      </c>
      <c r="AX939" s="12" t="s">
        <v>78</v>
      </c>
      <c r="AY939" s="152" t="s">
        <v>163</v>
      </c>
    </row>
    <row r="940" spans="2:51" s="13" customFormat="1" ht="11.25">
      <c r="B940" s="157"/>
      <c r="D940" s="151" t="s">
        <v>217</v>
      </c>
      <c r="E940" s="158" t="s">
        <v>22</v>
      </c>
      <c r="F940" s="159" t="s">
        <v>1714</v>
      </c>
      <c r="H940" s="160">
        <v>2.259</v>
      </c>
      <c r="I940" s="161"/>
      <c r="J940" s="161"/>
      <c r="M940" s="157"/>
      <c r="N940" s="162"/>
      <c r="X940" s="163"/>
      <c r="AT940" s="158" t="s">
        <v>217</v>
      </c>
      <c r="AU940" s="158" t="s">
        <v>171</v>
      </c>
      <c r="AV940" s="13" t="s">
        <v>171</v>
      </c>
      <c r="AW940" s="13" t="s">
        <v>5</v>
      </c>
      <c r="AX940" s="13" t="s">
        <v>78</v>
      </c>
      <c r="AY940" s="158" t="s">
        <v>163</v>
      </c>
    </row>
    <row r="941" spans="2:51" s="12" customFormat="1" ht="11.25">
      <c r="B941" s="150"/>
      <c r="D941" s="151" t="s">
        <v>217</v>
      </c>
      <c r="E941" s="152" t="s">
        <v>22</v>
      </c>
      <c r="F941" s="153" t="s">
        <v>1715</v>
      </c>
      <c r="H941" s="152" t="s">
        <v>22</v>
      </c>
      <c r="I941" s="154"/>
      <c r="J941" s="154"/>
      <c r="M941" s="150"/>
      <c r="N941" s="155"/>
      <c r="X941" s="156"/>
      <c r="AT941" s="152" t="s">
        <v>217</v>
      </c>
      <c r="AU941" s="152" t="s">
        <v>171</v>
      </c>
      <c r="AV941" s="12" t="s">
        <v>85</v>
      </c>
      <c r="AW941" s="12" t="s">
        <v>5</v>
      </c>
      <c r="AX941" s="12" t="s">
        <v>78</v>
      </c>
      <c r="AY941" s="152" t="s">
        <v>163</v>
      </c>
    </row>
    <row r="942" spans="2:51" s="13" customFormat="1" ht="11.25">
      <c r="B942" s="157"/>
      <c r="D942" s="151" t="s">
        <v>217</v>
      </c>
      <c r="E942" s="158" t="s">
        <v>22</v>
      </c>
      <c r="F942" s="159" t="s">
        <v>1716</v>
      </c>
      <c r="H942" s="160">
        <v>7.47</v>
      </c>
      <c r="I942" s="161"/>
      <c r="J942" s="161"/>
      <c r="M942" s="157"/>
      <c r="N942" s="162"/>
      <c r="X942" s="163"/>
      <c r="AT942" s="158" t="s">
        <v>217</v>
      </c>
      <c r="AU942" s="158" t="s">
        <v>171</v>
      </c>
      <c r="AV942" s="13" t="s">
        <v>171</v>
      </c>
      <c r="AW942" s="13" t="s">
        <v>5</v>
      </c>
      <c r="AX942" s="13" t="s">
        <v>78</v>
      </c>
      <c r="AY942" s="158" t="s">
        <v>163</v>
      </c>
    </row>
    <row r="943" spans="2:51" s="15" customFormat="1" ht="11.25">
      <c r="B943" s="174"/>
      <c r="D943" s="151" t="s">
        <v>217</v>
      </c>
      <c r="E943" s="175" t="s">
        <v>22</v>
      </c>
      <c r="F943" s="176" t="s">
        <v>767</v>
      </c>
      <c r="H943" s="177">
        <v>10.93</v>
      </c>
      <c r="I943" s="178"/>
      <c r="J943" s="178"/>
      <c r="M943" s="174"/>
      <c r="N943" s="179"/>
      <c r="X943" s="180"/>
      <c r="AT943" s="175" t="s">
        <v>217</v>
      </c>
      <c r="AU943" s="175" t="s">
        <v>171</v>
      </c>
      <c r="AV943" s="15" t="s">
        <v>183</v>
      </c>
      <c r="AW943" s="15" t="s">
        <v>5</v>
      </c>
      <c r="AX943" s="15" t="s">
        <v>78</v>
      </c>
      <c r="AY943" s="175" t="s">
        <v>163</v>
      </c>
    </row>
    <row r="944" spans="2:51" s="14" customFormat="1" ht="11.25">
      <c r="B944" s="164"/>
      <c r="D944" s="151" t="s">
        <v>217</v>
      </c>
      <c r="E944" s="165" t="s">
        <v>22</v>
      </c>
      <c r="F944" s="166" t="s">
        <v>220</v>
      </c>
      <c r="H944" s="167">
        <v>17.38</v>
      </c>
      <c r="I944" s="168"/>
      <c r="J944" s="168"/>
      <c r="M944" s="164"/>
      <c r="N944" s="169"/>
      <c r="X944" s="170"/>
      <c r="AT944" s="165" t="s">
        <v>217</v>
      </c>
      <c r="AU944" s="165" t="s">
        <v>171</v>
      </c>
      <c r="AV944" s="14" t="s">
        <v>189</v>
      </c>
      <c r="AW944" s="14" t="s">
        <v>5</v>
      </c>
      <c r="AX944" s="14" t="s">
        <v>85</v>
      </c>
      <c r="AY944" s="165" t="s">
        <v>163</v>
      </c>
    </row>
    <row r="945" spans="2:65" s="1" customFormat="1" ht="24.2" customHeight="1">
      <c r="B945" s="32"/>
      <c r="C945" s="181" t="s">
        <v>1717</v>
      </c>
      <c r="D945" s="181" t="s">
        <v>770</v>
      </c>
      <c r="E945" s="182" t="s">
        <v>1718</v>
      </c>
      <c r="F945" s="183" t="s">
        <v>1719</v>
      </c>
      <c r="G945" s="184" t="s">
        <v>214</v>
      </c>
      <c r="H945" s="185">
        <v>16.541</v>
      </c>
      <c r="I945" s="186"/>
      <c r="J945" s="187"/>
      <c r="K945" s="188">
        <f>ROUND(P945*H945,2)</f>
        <v>0</v>
      </c>
      <c r="L945" s="183" t="s">
        <v>169</v>
      </c>
      <c r="M945" s="189"/>
      <c r="N945" s="190" t="s">
        <v>22</v>
      </c>
      <c r="O945" s="137" t="s">
        <v>48</v>
      </c>
      <c r="P945" s="138">
        <f>I945+J945</f>
        <v>0</v>
      </c>
      <c r="Q945" s="138">
        <f>ROUND(I945*H945,2)</f>
        <v>0</v>
      </c>
      <c r="R945" s="138">
        <f>ROUND(J945*H945,2)</f>
        <v>0</v>
      </c>
      <c r="T945" s="139">
        <f>S945*H945</f>
        <v>0</v>
      </c>
      <c r="U945" s="139">
        <v>0.0018</v>
      </c>
      <c r="V945" s="139">
        <f>U945*H945</f>
        <v>0.0297738</v>
      </c>
      <c r="W945" s="139">
        <v>0</v>
      </c>
      <c r="X945" s="140">
        <f>W945*H945</f>
        <v>0</v>
      </c>
      <c r="AR945" s="141" t="s">
        <v>440</v>
      </c>
      <c r="AT945" s="141" t="s">
        <v>770</v>
      </c>
      <c r="AU945" s="141" t="s">
        <v>171</v>
      </c>
      <c r="AY945" s="17" t="s">
        <v>163</v>
      </c>
      <c r="BE945" s="142">
        <f>IF(O945="základní",K945,0)</f>
        <v>0</v>
      </c>
      <c r="BF945" s="142">
        <f>IF(O945="snížená",K945,0)</f>
        <v>0</v>
      </c>
      <c r="BG945" s="142">
        <f>IF(O945="zákl. přenesená",K945,0)</f>
        <v>0</v>
      </c>
      <c r="BH945" s="142">
        <f>IF(O945="sníž. přenesená",K945,0)</f>
        <v>0</v>
      </c>
      <c r="BI945" s="142">
        <f>IF(O945="nulová",K945,0)</f>
        <v>0</v>
      </c>
      <c r="BJ945" s="17" t="s">
        <v>171</v>
      </c>
      <c r="BK945" s="142">
        <f>ROUND(P945*H945,2)</f>
        <v>0</v>
      </c>
      <c r="BL945" s="17" t="s">
        <v>313</v>
      </c>
      <c r="BM945" s="141" t="s">
        <v>1720</v>
      </c>
    </row>
    <row r="946" spans="2:51" s="13" customFormat="1" ht="11.25">
      <c r="B946" s="157"/>
      <c r="D946" s="151" t="s">
        <v>217</v>
      </c>
      <c r="E946" s="158" t="s">
        <v>22</v>
      </c>
      <c r="F946" s="159" t="s">
        <v>1721</v>
      </c>
      <c r="H946" s="160">
        <v>16.217</v>
      </c>
      <c r="I946" s="161"/>
      <c r="J946" s="161"/>
      <c r="M946" s="157"/>
      <c r="N946" s="162"/>
      <c r="X946" s="163"/>
      <c r="AT946" s="158" t="s">
        <v>217</v>
      </c>
      <c r="AU946" s="158" t="s">
        <v>171</v>
      </c>
      <c r="AV946" s="13" t="s">
        <v>171</v>
      </c>
      <c r="AW946" s="13" t="s">
        <v>5</v>
      </c>
      <c r="AX946" s="13" t="s">
        <v>78</v>
      </c>
      <c r="AY946" s="158" t="s">
        <v>163</v>
      </c>
    </row>
    <row r="947" spans="2:51" s="14" customFormat="1" ht="11.25">
      <c r="B947" s="164"/>
      <c r="D947" s="151" t="s">
        <v>217</v>
      </c>
      <c r="E947" s="165" t="s">
        <v>22</v>
      </c>
      <c r="F947" s="166" t="s">
        <v>220</v>
      </c>
      <c r="H947" s="167">
        <v>16.217</v>
      </c>
      <c r="I947" s="168"/>
      <c r="J947" s="168"/>
      <c r="M947" s="164"/>
      <c r="N947" s="169"/>
      <c r="X947" s="170"/>
      <c r="AT947" s="165" t="s">
        <v>217</v>
      </c>
      <c r="AU947" s="165" t="s">
        <v>171</v>
      </c>
      <c r="AV947" s="14" t="s">
        <v>189</v>
      </c>
      <c r="AW947" s="14" t="s">
        <v>5</v>
      </c>
      <c r="AX947" s="14" t="s">
        <v>85</v>
      </c>
      <c r="AY947" s="165" t="s">
        <v>163</v>
      </c>
    </row>
    <row r="948" spans="2:51" s="13" customFormat="1" ht="11.25">
      <c r="B948" s="157"/>
      <c r="D948" s="151" t="s">
        <v>217</v>
      </c>
      <c r="F948" s="159" t="s">
        <v>1722</v>
      </c>
      <c r="H948" s="160">
        <v>16.541</v>
      </c>
      <c r="I948" s="161"/>
      <c r="J948" s="161"/>
      <c r="M948" s="157"/>
      <c r="N948" s="162"/>
      <c r="X948" s="163"/>
      <c r="AT948" s="158" t="s">
        <v>217</v>
      </c>
      <c r="AU948" s="158" t="s">
        <v>171</v>
      </c>
      <c r="AV948" s="13" t="s">
        <v>171</v>
      </c>
      <c r="AW948" s="13" t="s">
        <v>4</v>
      </c>
      <c r="AX948" s="13" t="s">
        <v>85</v>
      </c>
      <c r="AY948" s="158" t="s">
        <v>163</v>
      </c>
    </row>
    <row r="949" spans="2:65" s="1" customFormat="1" ht="24.2" customHeight="1">
      <c r="B949" s="32"/>
      <c r="C949" s="181" t="s">
        <v>1723</v>
      </c>
      <c r="D949" s="181" t="s">
        <v>770</v>
      </c>
      <c r="E949" s="182" t="s">
        <v>1724</v>
      </c>
      <c r="F949" s="183" t="s">
        <v>1725</v>
      </c>
      <c r="G949" s="184" t="s">
        <v>214</v>
      </c>
      <c r="H949" s="185">
        <v>1.889</v>
      </c>
      <c r="I949" s="186"/>
      <c r="J949" s="187"/>
      <c r="K949" s="188">
        <f>ROUND(P949*H949,2)</f>
        <v>0</v>
      </c>
      <c r="L949" s="183" t="s">
        <v>169</v>
      </c>
      <c r="M949" s="189"/>
      <c r="N949" s="190" t="s">
        <v>22</v>
      </c>
      <c r="O949" s="137" t="s">
        <v>48</v>
      </c>
      <c r="P949" s="138">
        <f>I949+J949</f>
        <v>0</v>
      </c>
      <c r="Q949" s="138">
        <f>ROUND(I949*H949,2)</f>
        <v>0</v>
      </c>
      <c r="R949" s="138">
        <f>ROUND(J949*H949,2)</f>
        <v>0</v>
      </c>
      <c r="T949" s="139">
        <f>S949*H949</f>
        <v>0</v>
      </c>
      <c r="U949" s="139">
        <v>0.0021</v>
      </c>
      <c r="V949" s="139">
        <f>U949*H949</f>
        <v>0.0039669</v>
      </c>
      <c r="W949" s="139">
        <v>0</v>
      </c>
      <c r="X949" s="140">
        <f>W949*H949</f>
        <v>0</v>
      </c>
      <c r="AR949" s="141" t="s">
        <v>440</v>
      </c>
      <c r="AT949" s="141" t="s">
        <v>770</v>
      </c>
      <c r="AU949" s="141" t="s">
        <v>171</v>
      </c>
      <c r="AY949" s="17" t="s">
        <v>163</v>
      </c>
      <c r="BE949" s="142">
        <f>IF(O949="základní",K949,0)</f>
        <v>0</v>
      </c>
      <c r="BF949" s="142">
        <f>IF(O949="snížená",K949,0)</f>
        <v>0</v>
      </c>
      <c r="BG949" s="142">
        <f>IF(O949="zákl. přenesená",K949,0)</f>
        <v>0</v>
      </c>
      <c r="BH949" s="142">
        <f>IF(O949="sníž. přenesená",K949,0)</f>
        <v>0</v>
      </c>
      <c r="BI949" s="142">
        <f>IF(O949="nulová",K949,0)</f>
        <v>0</v>
      </c>
      <c r="BJ949" s="17" t="s">
        <v>171</v>
      </c>
      <c r="BK949" s="142">
        <f>ROUND(P949*H949,2)</f>
        <v>0</v>
      </c>
      <c r="BL949" s="17" t="s">
        <v>313</v>
      </c>
      <c r="BM949" s="141" t="s">
        <v>1726</v>
      </c>
    </row>
    <row r="950" spans="2:51" s="13" customFormat="1" ht="11.25">
      <c r="B950" s="157"/>
      <c r="D950" s="151" t="s">
        <v>217</v>
      </c>
      <c r="E950" s="158" t="s">
        <v>22</v>
      </c>
      <c r="F950" s="159" t="s">
        <v>1727</v>
      </c>
      <c r="H950" s="160">
        <v>1.889</v>
      </c>
      <c r="I950" s="161"/>
      <c r="J950" s="161"/>
      <c r="M950" s="157"/>
      <c r="N950" s="162"/>
      <c r="X950" s="163"/>
      <c r="AT950" s="158" t="s">
        <v>217</v>
      </c>
      <c r="AU950" s="158" t="s">
        <v>171</v>
      </c>
      <c r="AV950" s="13" t="s">
        <v>171</v>
      </c>
      <c r="AW950" s="13" t="s">
        <v>5</v>
      </c>
      <c r="AX950" s="13" t="s">
        <v>78</v>
      </c>
      <c r="AY950" s="158" t="s">
        <v>163</v>
      </c>
    </row>
    <row r="951" spans="2:51" s="14" customFormat="1" ht="11.25">
      <c r="B951" s="164"/>
      <c r="D951" s="151" t="s">
        <v>217</v>
      </c>
      <c r="E951" s="165" t="s">
        <v>22</v>
      </c>
      <c r="F951" s="166" t="s">
        <v>220</v>
      </c>
      <c r="H951" s="167">
        <v>1.889</v>
      </c>
      <c r="I951" s="168"/>
      <c r="J951" s="168"/>
      <c r="M951" s="164"/>
      <c r="N951" s="169"/>
      <c r="X951" s="170"/>
      <c r="AT951" s="165" t="s">
        <v>217</v>
      </c>
      <c r="AU951" s="165" t="s">
        <v>171</v>
      </c>
      <c r="AV951" s="14" t="s">
        <v>189</v>
      </c>
      <c r="AW951" s="14" t="s">
        <v>5</v>
      </c>
      <c r="AX951" s="14" t="s">
        <v>85</v>
      </c>
      <c r="AY951" s="165" t="s">
        <v>163</v>
      </c>
    </row>
    <row r="952" spans="2:65" s="1" customFormat="1" ht="24.2" customHeight="1">
      <c r="B952" s="32"/>
      <c r="C952" s="181" t="s">
        <v>1728</v>
      </c>
      <c r="D952" s="181" t="s">
        <v>770</v>
      </c>
      <c r="E952" s="182" t="s">
        <v>1729</v>
      </c>
      <c r="F952" s="183" t="s">
        <v>1730</v>
      </c>
      <c r="G952" s="184" t="s">
        <v>214</v>
      </c>
      <c r="H952" s="185">
        <v>15.892</v>
      </c>
      <c r="I952" s="186"/>
      <c r="J952" s="187"/>
      <c r="K952" s="188">
        <f>ROUND(P952*H952,2)</f>
        <v>0</v>
      </c>
      <c r="L952" s="183" t="s">
        <v>169</v>
      </c>
      <c r="M952" s="189"/>
      <c r="N952" s="190" t="s">
        <v>22</v>
      </c>
      <c r="O952" s="137" t="s">
        <v>48</v>
      </c>
      <c r="P952" s="138">
        <f>I952+J952</f>
        <v>0</v>
      </c>
      <c r="Q952" s="138">
        <f>ROUND(I952*H952,2)</f>
        <v>0</v>
      </c>
      <c r="R952" s="138">
        <f>ROUND(J952*H952,2)</f>
        <v>0</v>
      </c>
      <c r="T952" s="139">
        <f>S952*H952</f>
        <v>0</v>
      </c>
      <c r="U952" s="139">
        <v>0.003</v>
      </c>
      <c r="V952" s="139">
        <f>U952*H952</f>
        <v>0.047675999999999996</v>
      </c>
      <c r="W952" s="139">
        <v>0</v>
      </c>
      <c r="X952" s="140">
        <f>W952*H952</f>
        <v>0</v>
      </c>
      <c r="AR952" s="141" t="s">
        <v>440</v>
      </c>
      <c r="AT952" s="141" t="s">
        <v>770</v>
      </c>
      <c r="AU952" s="141" t="s">
        <v>171</v>
      </c>
      <c r="AY952" s="17" t="s">
        <v>163</v>
      </c>
      <c r="BE952" s="142">
        <f>IF(O952="základní",K952,0)</f>
        <v>0</v>
      </c>
      <c r="BF952" s="142">
        <f>IF(O952="snížená",K952,0)</f>
        <v>0</v>
      </c>
      <c r="BG952" s="142">
        <f>IF(O952="zákl. přenesená",K952,0)</f>
        <v>0</v>
      </c>
      <c r="BH952" s="142">
        <f>IF(O952="sníž. přenesená",K952,0)</f>
        <v>0</v>
      </c>
      <c r="BI952" s="142">
        <f>IF(O952="nulová",K952,0)</f>
        <v>0</v>
      </c>
      <c r="BJ952" s="17" t="s">
        <v>171</v>
      </c>
      <c r="BK952" s="142">
        <f>ROUND(P952*H952,2)</f>
        <v>0</v>
      </c>
      <c r="BL952" s="17" t="s">
        <v>313</v>
      </c>
      <c r="BM952" s="141" t="s">
        <v>1731</v>
      </c>
    </row>
    <row r="953" spans="2:51" s="13" customFormat="1" ht="11.25">
      <c r="B953" s="157"/>
      <c r="D953" s="151" t="s">
        <v>217</v>
      </c>
      <c r="E953" s="158" t="s">
        <v>22</v>
      </c>
      <c r="F953" s="159" t="s">
        <v>1732</v>
      </c>
      <c r="H953" s="160">
        <v>15.58</v>
      </c>
      <c r="I953" s="161"/>
      <c r="J953" s="161"/>
      <c r="M953" s="157"/>
      <c r="N953" s="162"/>
      <c r="X953" s="163"/>
      <c r="AT953" s="158" t="s">
        <v>217</v>
      </c>
      <c r="AU953" s="158" t="s">
        <v>171</v>
      </c>
      <c r="AV953" s="13" t="s">
        <v>171</v>
      </c>
      <c r="AW953" s="13" t="s">
        <v>5</v>
      </c>
      <c r="AX953" s="13" t="s">
        <v>78</v>
      </c>
      <c r="AY953" s="158" t="s">
        <v>163</v>
      </c>
    </row>
    <row r="954" spans="2:51" s="14" customFormat="1" ht="11.25">
      <c r="B954" s="164"/>
      <c r="D954" s="151" t="s">
        <v>217</v>
      </c>
      <c r="E954" s="165" t="s">
        <v>22</v>
      </c>
      <c r="F954" s="166" t="s">
        <v>220</v>
      </c>
      <c r="H954" s="167">
        <v>15.58</v>
      </c>
      <c r="I954" s="168"/>
      <c r="J954" s="168"/>
      <c r="M954" s="164"/>
      <c r="N954" s="169"/>
      <c r="X954" s="170"/>
      <c r="AT954" s="165" t="s">
        <v>217</v>
      </c>
      <c r="AU954" s="165" t="s">
        <v>171</v>
      </c>
      <c r="AV954" s="14" t="s">
        <v>189</v>
      </c>
      <c r="AW954" s="14" t="s">
        <v>5</v>
      </c>
      <c r="AX954" s="14" t="s">
        <v>85</v>
      </c>
      <c r="AY954" s="165" t="s">
        <v>163</v>
      </c>
    </row>
    <row r="955" spans="2:51" s="13" customFormat="1" ht="11.25">
      <c r="B955" s="157"/>
      <c r="D955" s="151" t="s">
        <v>217</v>
      </c>
      <c r="F955" s="159" t="s">
        <v>1733</v>
      </c>
      <c r="H955" s="160">
        <v>15.892</v>
      </c>
      <c r="I955" s="161"/>
      <c r="J955" s="161"/>
      <c r="M955" s="157"/>
      <c r="N955" s="162"/>
      <c r="X955" s="163"/>
      <c r="AT955" s="158" t="s">
        <v>217</v>
      </c>
      <c r="AU955" s="158" t="s">
        <v>171</v>
      </c>
      <c r="AV955" s="13" t="s">
        <v>171</v>
      </c>
      <c r="AW955" s="13" t="s">
        <v>4</v>
      </c>
      <c r="AX955" s="13" t="s">
        <v>85</v>
      </c>
      <c r="AY955" s="158" t="s">
        <v>163</v>
      </c>
    </row>
    <row r="956" spans="2:65" s="1" customFormat="1" ht="49.15" customHeight="1">
      <c r="B956" s="32"/>
      <c r="C956" s="129" t="s">
        <v>1734</v>
      </c>
      <c r="D956" s="129" t="s">
        <v>166</v>
      </c>
      <c r="E956" s="130" t="s">
        <v>1735</v>
      </c>
      <c r="F956" s="131" t="s">
        <v>1736</v>
      </c>
      <c r="G956" s="132" t="s">
        <v>214</v>
      </c>
      <c r="H956" s="133">
        <v>5.432</v>
      </c>
      <c r="I956" s="134"/>
      <c r="J956" s="134"/>
      <c r="K956" s="135">
        <f>ROUND(P956*H956,2)</f>
        <v>0</v>
      </c>
      <c r="L956" s="131" t="s">
        <v>169</v>
      </c>
      <c r="M956" s="32"/>
      <c r="N956" s="136" t="s">
        <v>22</v>
      </c>
      <c r="O956" s="137" t="s">
        <v>48</v>
      </c>
      <c r="P956" s="138">
        <f>I956+J956</f>
        <v>0</v>
      </c>
      <c r="Q956" s="138">
        <f>ROUND(I956*H956,2)</f>
        <v>0</v>
      </c>
      <c r="R956" s="138">
        <f>ROUND(J956*H956,2)</f>
        <v>0</v>
      </c>
      <c r="T956" s="139">
        <f>S956*H956</f>
        <v>0</v>
      </c>
      <c r="U956" s="139">
        <v>5.404E-05</v>
      </c>
      <c r="V956" s="139">
        <f>U956*H956</f>
        <v>0.00029354528</v>
      </c>
      <c r="W956" s="139">
        <v>0</v>
      </c>
      <c r="X956" s="140">
        <f>W956*H956</f>
        <v>0</v>
      </c>
      <c r="AR956" s="141" t="s">
        <v>313</v>
      </c>
      <c r="AT956" s="141" t="s">
        <v>166</v>
      </c>
      <c r="AU956" s="141" t="s">
        <v>171</v>
      </c>
      <c r="AY956" s="17" t="s">
        <v>163</v>
      </c>
      <c r="BE956" s="142">
        <f>IF(O956="základní",K956,0)</f>
        <v>0</v>
      </c>
      <c r="BF956" s="142">
        <f>IF(O956="snížená",K956,0)</f>
        <v>0</v>
      </c>
      <c r="BG956" s="142">
        <f>IF(O956="zákl. přenesená",K956,0)</f>
        <v>0</v>
      </c>
      <c r="BH956" s="142">
        <f>IF(O956="sníž. přenesená",K956,0)</f>
        <v>0</v>
      </c>
      <c r="BI956" s="142">
        <f>IF(O956="nulová",K956,0)</f>
        <v>0</v>
      </c>
      <c r="BJ956" s="17" t="s">
        <v>171</v>
      </c>
      <c r="BK956" s="142">
        <f>ROUND(P956*H956,2)</f>
        <v>0</v>
      </c>
      <c r="BL956" s="17" t="s">
        <v>313</v>
      </c>
      <c r="BM956" s="141" t="s">
        <v>1737</v>
      </c>
    </row>
    <row r="957" spans="2:47" s="1" customFormat="1" ht="11.25">
      <c r="B957" s="32"/>
      <c r="D957" s="143" t="s">
        <v>173</v>
      </c>
      <c r="F957" s="144" t="s">
        <v>1738</v>
      </c>
      <c r="I957" s="145"/>
      <c r="J957" s="145"/>
      <c r="M957" s="32"/>
      <c r="N957" s="146"/>
      <c r="X957" s="53"/>
      <c r="AT957" s="17" t="s">
        <v>173</v>
      </c>
      <c r="AU957" s="17" t="s">
        <v>171</v>
      </c>
    </row>
    <row r="958" spans="2:51" s="12" customFormat="1" ht="11.25">
      <c r="B958" s="150"/>
      <c r="D958" s="151" t="s">
        <v>217</v>
      </c>
      <c r="E958" s="152" t="s">
        <v>22</v>
      </c>
      <c r="F958" s="153" t="s">
        <v>1739</v>
      </c>
      <c r="H958" s="152" t="s">
        <v>22</v>
      </c>
      <c r="I958" s="154"/>
      <c r="J958" s="154"/>
      <c r="M958" s="150"/>
      <c r="N958" s="155"/>
      <c r="X958" s="156"/>
      <c r="AT958" s="152" t="s">
        <v>217</v>
      </c>
      <c r="AU958" s="152" t="s">
        <v>171</v>
      </c>
      <c r="AV958" s="12" t="s">
        <v>85</v>
      </c>
      <c r="AW958" s="12" t="s">
        <v>5</v>
      </c>
      <c r="AX958" s="12" t="s">
        <v>78</v>
      </c>
      <c r="AY958" s="152" t="s">
        <v>163</v>
      </c>
    </row>
    <row r="959" spans="2:51" s="13" customFormat="1" ht="11.25">
      <c r="B959" s="157"/>
      <c r="D959" s="151" t="s">
        <v>217</v>
      </c>
      <c r="E959" s="158" t="s">
        <v>22</v>
      </c>
      <c r="F959" s="159" t="s">
        <v>1740</v>
      </c>
      <c r="H959" s="160">
        <v>5.432</v>
      </c>
      <c r="I959" s="161"/>
      <c r="J959" s="161"/>
      <c r="M959" s="157"/>
      <c r="N959" s="162"/>
      <c r="X959" s="163"/>
      <c r="AT959" s="158" t="s">
        <v>217</v>
      </c>
      <c r="AU959" s="158" t="s">
        <v>171</v>
      </c>
      <c r="AV959" s="13" t="s">
        <v>171</v>
      </c>
      <c r="AW959" s="13" t="s">
        <v>5</v>
      </c>
      <c r="AX959" s="13" t="s">
        <v>78</v>
      </c>
      <c r="AY959" s="158" t="s">
        <v>163</v>
      </c>
    </row>
    <row r="960" spans="2:51" s="14" customFormat="1" ht="11.25">
      <c r="B960" s="164"/>
      <c r="D960" s="151" t="s">
        <v>217</v>
      </c>
      <c r="E960" s="165" t="s">
        <v>22</v>
      </c>
      <c r="F960" s="166" t="s">
        <v>220</v>
      </c>
      <c r="H960" s="167">
        <v>5.432</v>
      </c>
      <c r="I960" s="168"/>
      <c r="J960" s="168"/>
      <c r="M960" s="164"/>
      <c r="N960" s="169"/>
      <c r="X960" s="170"/>
      <c r="AT960" s="165" t="s">
        <v>217</v>
      </c>
      <c r="AU960" s="165" t="s">
        <v>171</v>
      </c>
      <c r="AV960" s="14" t="s">
        <v>189</v>
      </c>
      <c r="AW960" s="14" t="s">
        <v>5</v>
      </c>
      <c r="AX960" s="14" t="s">
        <v>85</v>
      </c>
      <c r="AY960" s="165" t="s">
        <v>163</v>
      </c>
    </row>
    <row r="961" spans="2:65" s="1" customFormat="1" ht="24.2" customHeight="1">
      <c r="B961" s="32"/>
      <c r="C961" s="181" t="s">
        <v>1741</v>
      </c>
      <c r="D961" s="181" t="s">
        <v>770</v>
      </c>
      <c r="E961" s="182" t="s">
        <v>1742</v>
      </c>
      <c r="F961" s="183" t="s">
        <v>1743</v>
      </c>
      <c r="G961" s="184" t="s">
        <v>214</v>
      </c>
      <c r="H961" s="185">
        <v>5.704</v>
      </c>
      <c r="I961" s="186"/>
      <c r="J961" s="187"/>
      <c r="K961" s="188">
        <f>ROUND(P961*H961,2)</f>
        <v>0</v>
      </c>
      <c r="L961" s="183" t="s">
        <v>169</v>
      </c>
      <c r="M961" s="189"/>
      <c r="N961" s="190" t="s">
        <v>22</v>
      </c>
      <c r="O961" s="137" t="s">
        <v>48</v>
      </c>
      <c r="P961" s="138">
        <f>I961+J961</f>
        <v>0</v>
      </c>
      <c r="Q961" s="138">
        <f>ROUND(I961*H961,2)</f>
        <v>0</v>
      </c>
      <c r="R961" s="138">
        <f>ROUND(J961*H961,2)</f>
        <v>0</v>
      </c>
      <c r="T961" s="139">
        <f>S961*H961</f>
        <v>0</v>
      </c>
      <c r="U961" s="139">
        <v>0.0035</v>
      </c>
      <c r="V961" s="139">
        <f>U961*H961</f>
        <v>0.019964</v>
      </c>
      <c r="W961" s="139">
        <v>0</v>
      </c>
      <c r="X961" s="140">
        <f>W961*H961</f>
        <v>0</v>
      </c>
      <c r="AR961" s="141" t="s">
        <v>440</v>
      </c>
      <c r="AT961" s="141" t="s">
        <v>770</v>
      </c>
      <c r="AU961" s="141" t="s">
        <v>171</v>
      </c>
      <c r="AY961" s="17" t="s">
        <v>163</v>
      </c>
      <c r="BE961" s="142">
        <f>IF(O961="základní",K961,0)</f>
        <v>0</v>
      </c>
      <c r="BF961" s="142">
        <f>IF(O961="snížená",K961,0)</f>
        <v>0</v>
      </c>
      <c r="BG961" s="142">
        <f>IF(O961="zákl. přenesená",K961,0)</f>
        <v>0</v>
      </c>
      <c r="BH961" s="142">
        <f>IF(O961="sníž. přenesená",K961,0)</f>
        <v>0</v>
      </c>
      <c r="BI961" s="142">
        <f>IF(O961="nulová",K961,0)</f>
        <v>0</v>
      </c>
      <c r="BJ961" s="17" t="s">
        <v>171</v>
      </c>
      <c r="BK961" s="142">
        <f>ROUND(P961*H961,2)</f>
        <v>0</v>
      </c>
      <c r="BL961" s="17" t="s">
        <v>313</v>
      </c>
      <c r="BM961" s="141" t="s">
        <v>1744</v>
      </c>
    </row>
    <row r="962" spans="2:51" s="13" customFormat="1" ht="11.25">
      <c r="B962" s="157"/>
      <c r="D962" s="151" t="s">
        <v>217</v>
      </c>
      <c r="E962" s="158" t="s">
        <v>22</v>
      </c>
      <c r="F962" s="159" t="s">
        <v>1745</v>
      </c>
      <c r="H962" s="160">
        <v>5.432</v>
      </c>
      <c r="I962" s="161"/>
      <c r="J962" s="161"/>
      <c r="M962" s="157"/>
      <c r="N962" s="162"/>
      <c r="X962" s="163"/>
      <c r="AT962" s="158" t="s">
        <v>217</v>
      </c>
      <c r="AU962" s="158" t="s">
        <v>171</v>
      </c>
      <c r="AV962" s="13" t="s">
        <v>171</v>
      </c>
      <c r="AW962" s="13" t="s">
        <v>5</v>
      </c>
      <c r="AX962" s="13" t="s">
        <v>78</v>
      </c>
      <c r="AY962" s="158" t="s">
        <v>163</v>
      </c>
    </row>
    <row r="963" spans="2:51" s="14" customFormat="1" ht="11.25">
      <c r="B963" s="164"/>
      <c r="D963" s="151" t="s">
        <v>217</v>
      </c>
      <c r="E963" s="165" t="s">
        <v>22</v>
      </c>
      <c r="F963" s="166" t="s">
        <v>220</v>
      </c>
      <c r="H963" s="167">
        <v>5.432</v>
      </c>
      <c r="I963" s="168"/>
      <c r="J963" s="168"/>
      <c r="M963" s="164"/>
      <c r="N963" s="169"/>
      <c r="X963" s="170"/>
      <c r="AT963" s="165" t="s">
        <v>217</v>
      </c>
      <c r="AU963" s="165" t="s">
        <v>171</v>
      </c>
      <c r="AV963" s="14" t="s">
        <v>189</v>
      </c>
      <c r="AW963" s="14" t="s">
        <v>5</v>
      </c>
      <c r="AX963" s="14" t="s">
        <v>85</v>
      </c>
      <c r="AY963" s="165" t="s">
        <v>163</v>
      </c>
    </row>
    <row r="964" spans="2:51" s="13" customFormat="1" ht="11.25">
      <c r="B964" s="157"/>
      <c r="D964" s="151" t="s">
        <v>217</v>
      </c>
      <c r="F964" s="159" t="s">
        <v>1746</v>
      </c>
      <c r="H964" s="160">
        <v>5.704</v>
      </c>
      <c r="I964" s="161"/>
      <c r="J964" s="161"/>
      <c r="M964" s="157"/>
      <c r="N964" s="162"/>
      <c r="X964" s="163"/>
      <c r="AT964" s="158" t="s">
        <v>217</v>
      </c>
      <c r="AU964" s="158" t="s">
        <v>171</v>
      </c>
      <c r="AV964" s="13" t="s">
        <v>171</v>
      </c>
      <c r="AW964" s="13" t="s">
        <v>4</v>
      </c>
      <c r="AX964" s="13" t="s">
        <v>85</v>
      </c>
      <c r="AY964" s="158" t="s">
        <v>163</v>
      </c>
    </row>
    <row r="965" spans="2:65" s="1" customFormat="1" ht="24.2" customHeight="1">
      <c r="B965" s="32"/>
      <c r="C965" s="181" t="s">
        <v>1747</v>
      </c>
      <c r="D965" s="181" t="s">
        <v>770</v>
      </c>
      <c r="E965" s="182" t="s">
        <v>1748</v>
      </c>
      <c r="F965" s="183" t="s">
        <v>1749</v>
      </c>
      <c r="G965" s="184" t="s">
        <v>214</v>
      </c>
      <c r="H965" s="185">
        <v>11.477</v>
      </c>
      <c r="I965" s="186"/>
      <c r="J965" s="187"/>
      <c r="K965" s="188">
        <f>ROUND(P965*H965,2)</f>
        <v>0</v>
      </c>
      <c r="L965" s="183" t="s">
        <v>169</v>
      </c>
      <c r="M965" s="189"/>
      <c r="N965" s="190" t="s">
        <v>22</v>
      </c>
      <c r="O965" s="137" t="s">
        <v>48</v>
      </c>
      <c r="P965" s="138">
        <f>I965+J965</f>
        <v>0</v>
      </c>
      <c r="Q965" s="138">
        <f>ROUND(I965*H965,2)</f>
        <v>0</v>
      </c>
      <c r="R965" s="138">
        <f>ROUND(J965*H965,2)</f>
        <v>0</v>
      </c>
      <c r="T965" s="139">
        <f>S965*H965</f>
        <v>0</v>
      </c>
      <c r="U965" s="139">
        <v>0.0024</v>
      </c>
      <c r="V965" s="139">
        <f>U965*H965</f>
        <v>0.027544799999999998</v>
      </c>
      <c r="W965" s="139">
        <v>0</v>
      </c>
      <c r="X965" s="140">
        <f>W965*H965</f>
        <v>0</v>
      </c>
      <c r="AR965" s="141" t="s">
        <v>440</v>
      </c>
      <c r="AT965" s="141" t="s">
        <v>770</v>
      </c>
      <c r="AU965" s="141" t="s">
        <v>171</v>
      </c>
      <c r="AY965" s="17" t="s">
        <v>163</v>
      </c>
      <c r="BE965" s="142">
        <f>IF(O965="základní",K965,0)</f>
        <v>0</v>
      </c>
      <c r="BF965" s="142">
        <f>IF(O965="snížená",K965,0)</f>
        <v>0</v>
      </c>
      <c r="BG965" s="142">
        <f>IF(O965="zákl. přenesená",K965,0)</f>
        <v>0</v>
      </c>
      <c r="BH965" s="142">
        <f>IF(O965="sníž. přenesená",K965,0)</f>
        <v>0</v>
      </c>
      <c r="BI965" s="142">
        <f>IF(O965="nulová",K965,0)</f>
        <v>0</v>
      </c>
      <c r="BJ965" s="17" t="s">
        <v>171</v>
      </c>
      <c r="BK965" s="142">
        <f>ROUND(P965*H965,2)</f>
        <v>0</v>
      </c>
      <c r="BL965" s="17" t="s">
        <v>313</v>
      </c>
      <c r="BM965" s="141" t="s">
        <v>1750</v>
      </c>
    </row>
    <row r="966" spans="2:51" s="12" customFormat="1" ht="11.25">
      <c r="B966" s="150"/>
      <c r="D966" s="151" t="s">
        <v>217</v>
      </c>
      <c r="E966" s="152" t="s">
        <v>22</v>
      </c>
      <c r="F966" s="153" t="s">
        <v>1751</v>
      </c>
      <c r="H966" s="152" t="s">
        <v>22</v>
      </c>
      <c r="I966" s="154"/>
      <c r="J966" s="154"/>
      <c r="M966" s="150"/>
      <c r="N966" s="155"/>
      <c r="X966" s="156"/>
      <c r="AT966" s="152" t="s">
        <v>217</v>
      </c>
      <c r="AU966" s="152" t="s">
        <v>171</v>
      </c>
      <c r="AV966" s="12" t="s">
        <v>85</v>
      </c>
      <c r="AW966" s="12" t="s">
        <v>5</v>
      </c>
      <c r="AX966" s="12" t="s">
        <v>78</v>
      </c>
      <c r="AY966" s="152" t="s">
        <v>163</v>
      </c>
    </row>
    <row r="967" spans="2:51" s="13" customFormat="1" ht="11.25">
      <c r="B967" s="157"/>
      <c r="D967" s="151" t="s">
        <v>217</v>
      </c>
      <c r="E967" s="158" t="s">
        <v>22</v>
      </c>
      <c r="F967" s="159" t="s">
        <v>1752</v>
      </c>
      <c r="H967" s="160">
        <v>10.93</v>
      </c>
      <c r="I967" s="161"/>
      <c r="J967" s="161"/>
      <c r="M967" s="157"/>
      <c r="N967" s="162"/>
      <c r="X967" s="163"/>
      <c r="AT967" s="158" t="s">
        <v>217</v>
      </c>
      <c r="AU967" s="158" t="s">
        <v>171</v>
      </c>
      <c r="AV967" s="13" t="s">
        <v>171</v>
      </c>
      <c r="AW967" s="13" t="s">
        <v>5</v>
      </c>
      <c r="AX967" s="13" t="s">
        <v>78</v>
      </c>
      <c r="AY967" s="158" t="s">
        <v>163</v>
      </c>
    </row>
    <row r="968" spans="2:51" s="14" customFormat="1" ht="11.25">
      <c r="B968" s="164"/>
      <c r="D968" s="151" t="s">
        <v>217</v>
      </c>
      <c r="E968" s="165" t="s">
        <v>22</v>
      </c>
      <c r="F968" s="166" t="s">
        <v>220</v>
      </c>
      <c r="H968" s="167">
        <v>10.93</v>
      </c>
      <c r="I968" s="168"/>
      <c r="J968" s="168"/>
      <c r="M968" s="164"/>
      <c r="N968" s="169"/>
      <c r="X968" s="170"/>
      <c r="AT968" s="165" t="s">
        <v>217</v>
      </c>
      <c r="AU968" s="165" t="s">
        <v>171</v>
      </c>
      <c r="AV968" s="14" t="s">
        <v>189</v>
      </c>
      <c r="AW968" s="14" t="s">
        <v>5</v>
      </c>
      <c r="AX968" s="14" t="s">
        <v>85</v>
      </c>
      <c r="AY968" s="165" t="s">
        <v>163</v>
      </c>
    </row>
    <row r="969" spans="2:51" s="13" customFormat="1" ht="11.25">
      <c r="B969" s="157"/>
      <c r="D969" s="151" t="s">
        <v>217</v>
      </c>
      <c r="F969" s="159" t="s">
        <v>1753</v>
      </c>
      <c r="H969" s="160">
        <v>11.477</v>
      </c>
      <c r="I969" s="161"/>
      <c r="J969" s="161"/>
      <c r="M969" s="157"/>
      <c r="N969" s="162"/>
      <c r="X969" s="163"/>
      <c r="AT969" s="158" t="s">
        <v>217</v>
      </c>
      <c r="AU969" s="158" t="s">
        <v>171</v>
      </c>
      <c r="AV969" s="13" t="s">
        <v>171</v>
      </c>
      <c r="AW969" s="13" t="s">
        <v>4</v>
      </c>
      <c r="AX969" s="13" t="s">
        <v>85</v>
      </c>
      <c r="AY969" s="158" t="s">
        <v>163</v>
      </c>
    </row>
    <row r="970" spans="2:65" s="1" customFormat="1" ht="55.5" customHeight="1">
      <c r="B970" s="32"/>
      <c r="C970" s="129" t="s">
        <v>1754</v>
      </c>
      <c r="D970" s="129" t="s">
        <v>166</v>
      </c>
      <c r="E970" s="130" t="s">
        <v>1755</v>
      </c>
      <c r="F970" s="131" t="s">
        <v>1756</v>
      </c>
      <c r="G970" s="132" t="s">
        <v>214</v>
      </c>
      <c r="H970" s="133">
        <v>26.55</v>
      </c>
      <c r="I970" s="134"/>
      <c r="J970" s="134"/>
      <c r="K970" s="135">
        <f>ROUND(P970*H970,2)</f>
        <v>0</v>
      </c>
      <c r="L970" s="131" t="s">
        <v>169</v>
      </c>
      <c r="M970" s="32"/>
      <c r="N970" s="136" t="s">
        <v>22</v>
      </c>
      <c r="O970" s="137" t="s">
        <v>48</v>
      </c>
      <c r="P970" s="138">
        <f>I970+J970</f>
        <v>0</v>
      </c>
      <c r="Q970" s="138">
        <f>ROUND(I970*H970,2)</f>
        <v>0</v>
      </c>
      <c r="R970" s="138">
        <f>ROUND(J970*H970,2)</f>
        <v>0</v>
      </c>
      <c r="T970" s="139">
        <f>S970*H970</f>
        <v>0</v>
      </c>
      <c r="U970" s="139">
        <v>8.46E-05</v>
      </c>
      <c r="V970" s="139">
        <f>U970*H970</f>
        <v>0.00224613</v>
      </c>
      <c r="W970" s="139">
        <v>0</v>
      </c>
      <c r="X970" s="140">
        <f>W970*H970</f>
        <v>0</v>
      </c>
      <c r="AR970" s="141" t="s">
        <v>313</v>
      </c>
      <c r="AT970" s="141" t="s">
        <v>166</v>
      </c>
      <c r="AU970" s="141" t="s">
        <v>171</v>
      </c>
      <c r="AY970" s="17" t="s">
        <v>163</v>
      </c>
      <c r="BE970" s="142">
        <f>IF(O970="základní",K970,0)</f>
        <v>0</v>
      </c>
      <c r="BF970" s="142">
        <f>IF(O970="snížená",K970,0)</f>
        <v>0</v>
      </c>
      <c r="BG970" s="142">
        <f>IF(O970="zákl. přenesená",K970,0)</f>
        <v>0</v>
      </c>
      <c r="BH970" s="142">
        <f>IF(O970="sníž. přenesená",K970,0)</f>
        <v>0</v>
      </c>
      <c r="BI970" s="142">
        <f>IF(O970="nulová",K970,0)</f>
        <v>0</v>
      </c>
      <c r="BJ970" s="17" t="s">
        <v>171</v>
      </c>
      <c r="BK970" s="142">
        <f>ROUND(P970*H970,2)</f>
        <v>0</v>
      </c>
      <c r="BL970" s="17" t="s">
        <v>313</v>
      </c>
      <c r="BM970" s="141" t="s">
        <v>1757</v>
      </c>
    </row>
    <row r="971" spans="2:47" s="1" customFormat="1" ht="11.25">
      <c r="B971" s="32"/>
      <c r="D971" s="143" t="s">
        <v>173</v>
      </c>
      <c r="F971" s="144" t="s">
        <v>1758</v>
      </c>
      <c r="I971" s="145"/>
      <c r="J971" s="145"/>
      <c r="M971" s="32"/>
      <c r="N971" s="146"/>
      <c r="X971" s="53"/>
      <c r="AT971" s="17" t="s">
        <v>173</v>
      </c>
      <c r="AU971" s="17" t="s">
        <v>171</v>
      </c>
    </row>
    <row r="972" spans="2:51" s="13" customFormat="1" ht="11.25">
      <c r="B972" s="157"/>
      <c r="D972" s="151" t="s">
        <v>217</v>
      </c>
      <c r="E972" s="158" t="s">
        <v>22</v>
      </c>
      <c r="F972" s="159" t="s">
        <v>1603</v>
      </c>
      <c r="H972" s="160">
        <v>26.55</v>
      </c>
      <c r="I972" s="161"/>
      <c r="J972" s="161"/>
      <c r="M972" s="157"/>
      <c r="N972" s="162"/>
      <c r="X972" s="163"/>
      <c r="AT972" s="158" t="s">
        <v>217</v>
      </c>
      <c r="AU972" s="158" t="s">
        <v>171</v>
      </c>
      <c r="AV972" s="13" t="s">
        <v>171</v>
      </c>
      <c r="AW972" s="13" t="s">
        <v>5</v>
      </c>
      <c r="AX972" s="13" t="s">
        <v>78</v>
      </c>
      <c r="AY972" s="158" t="s">
        <v>163</v>
      </c>
    </row>
    <row r="973" spans="2:51" s="14" customFormat="1" ht="11.25">
      <c r="B973" s="164"/>
      <c r="D973" s="151" t="s">
        <v>217</v>
      </c>
      <c r="E973" s="165" t="s">
        <v>22</v>
      </c>
      <c r="F973" s="166" t="s">
        <v>220</v>
      </c>
      <c r="H973" s="167">
        <v>26.55</v>
      </c>
      <c r="I973" s="168"/>
      <c r="J973" s="168"/>
      <c r="M973" s="164"/>
      <c r="N973" s="169"/>
      <c r="X973" s="170"/>
      <c r="AT973" s="165" t="s">
        <v>217</v>
      </c>
      <c r="AU973" s="165" t="s">
        <v>171</v>
      </c>
      <c r="AV973" s="14" t="s">
        <v>189</v>
      </c>
      <c r="AW973" s="14" t="s">
        <v>5</v>
      </c>
      <c r="AX973" s="14" t="s">
        <v>85</v>
      </c>
      <c r="AY973" s="165" t="s">
        <v>163</v>
      </c>
    </row>
    <row r="974" spans="2:65" s="1" customFormat="1" ht="24.2" customHeight="1">
      <c r="B974" s="32"/>
      <c r="C974" s="181" t="s">
        <v>1759</v>
      </c>
      <c r="D974" s="181" t="s">
        <v>770</v>
      </c>
      <c r="E974" s="182" t="s">
        <v>1760</v>
      </c>
      <c r="F974" s="183" t="s">
        <v>1761</v>
      </c>
      <c r="G974" s="184" t="s">
        <v>214</v>
      </c>
      <c r="H974" s="185">
        <v>3.616</v>
      </c>
      <c r="I974" s="186"/>
      <c r="J974" s="187"/>
      <c r="K974" s="188">
        <f>ROUND(P974*H974,2)</f>
        <v>0</v>
      </c>
      <c r="L974" s="183" t="s">
        <v>169</v>
      </c>
      <c r="M974" s="189"/>
      <c r="N974" s="190" t="s">
        <v>22</v>
      </c>
      <c r="O974" s="137" t="s">
        <v>48</v>
      </c>
      <c r="P974" s="138">
        <f>I974+J974</f>
        <v>0</v>
      </c>
      <c r="Q974" s="138">
        <f>ROUND(I974*H974,2)</f>
        <v>0</v>
      </c>
      <c r="R974" s="138">
        <f>ROUND(J974*H974,2)</f>
        <v>0</v>
      </c>
      <c r="T974" s="139">
        <f>S974*H974</f>
        <v>0</v>
      </c>
      <c r="U974" s="139">
        <v>0.006</v>
      </c>
      <c r="V974" s="139">
        <f>U974*H974</f>
        <v>0.021696</v>
      </c>
      <c r="W974" s="139">
        <v>0</v>
      </c>
      <c r="X974" s="140">
        <f>W974*H974</f>
        <v>0</v>
      </c>
      <c r="AR974" s="141" t="s">
        <v>440</v>
      </c>
      <c r="AT974" s="141" t="s">
        <v>770</v>
      </c>
      <c r="AU974" s="141" t="s">
        <v>171</v>
      </c>
      <c r="AY974" s="17" t="s">
        <v>163</v>
      </c>
      <c r="BE974" s="142">
        <f>IF(O974="základní",K974,0)</f>
        <v>0</v>
      </c>
      <c r="BF974" s="142">
        <f>IF(O974="snížená",K974,0)</f>
        <v>0</v>
      </c>
      <c r="BG974" s="142">
        <f>IF(O974="zákl. přenesená",K974,0)</f>
        <v>0</v>
      </c>
      <c r="BH974" s="142">
        <f>IF(O974="sníž. přenesená",K974,0)</f>
        <v>0</v>
      </c>
      <c r="BI974" s="142">
        <f>IF(O974="nulová",K974,0)</f>
        <v>0</v>
      </c>
      <c r="BJ974" s="17" t="s">
        <v>171</v>
      </c>
      <c r="BK974" s="142">
        <f>ROUND(P974*H974,2)</f>
        <v>0</v>
      </c>
      <c r="BL974" s="17" t="s">
        <v>313</v>
      </c>
      <c r="BM974" s="141" t="s">
        <v>1762</v>
      </c>
    </row>
    <row r="975" spans="2:51" s="13" customFormat="1" ht="11.25">
      <c r="B975" s="157"/>
      <c r="D975" s="151" t="s">
        <v>217</v>
      </c>
      <c r="E975" s="158" t="s">
        <v>22</v>
      </c>
      <c r="F975" s="159" t="s">
        <v>1763</v>
      </c>
      <c r="H975" s="160">
        <v>3.444</v>
      </c>
      <c r="I975" s="161"/>
      <c r="J975" s="161"/>
      <c r="M975" s="157"/>
      <c r="N975" s="162"/>
      <c r="X975" s="163"/>
      <c r="AT975" s="158" t="s">
        <v>217</v>
      </c>
      <c r="AU975" s="158" t="s">
        <v>171</v>
      </c>
      <c r="AV975" s="13" t="s">
        <v>171</v>
      </c>
      <c r="AW975" s="13" t="s">
        <v>5</v>
      </c>
      <c r="AX975" s="13" t="s">
        <v>78</v>
      </c>
      <c r="AY975" s="158" t="s">
        <v>163</v>
      </c>
    </row>
    <row r="976" spans="2:51" s="14" customFormat="1" ht="11.25">
      <c r="B976" s="164"/>
      <c r="D976" s="151" t="s">
        <v>217</v>
      </c>
      <c r="E976" s="165" t="s">
        <v>22</v>
      </c>
      <c r="F976" s="166" t="s">
        <v>220</v>
      </c>
      <c r="H976" s="167">
        <v>3.444</v>
      </c>
      <c r="I976" s="168"/>
      <c r="J976" s="168"/>
      <c r="M976" s="164"/>
      <c r="N976" s="169"/>
      <c r="X976" s="170"/>
      <c r="AT976" s="165" t="s">
        <v>217</v>
      </c>
      <c r="AU976" s="165" t="s">
        <v>171</v>
      </c>
      <c r="AV976" s="14" t="s">
        <v>189</v>
      </c>
      <c r="AW976" s="14" t="s">
        <v>5</v>
      </c>
      <c r="AX976" s="14" t="s">
        <v>85</v>
      </c>
      <c r="AY976" s="165" t="s">
        <v>163</v>
      </c>
    </row>
    <row r="977" spans="2:51" s="13" customFormat="1" ht="11.25">
      <c r="B977" s="157"/>
      <c r="D977" s="151" t="s">
        <v>217</v>
      </c>
      <c r="F977" s="159" t="s">
        <v>1764</v>
      </c>
      <c r="H977" s="160">
        <v>3.616</v>
      </c>
      <c r="I977" s="161"/>
      <c r="J977" s="161"/>
      <c r="M977" s="157"/>
      <c r="N977" s="162"/>
      <c r="X977" s="163"/>
      <c r="AT977" s="158" t="s">
        <v>217</v>
      </c>
      <c r="AU977" s="158" t="s">
        <v>171</v>
      </c>
      <c r="AV977" s="13" t="s">
        <v>171</v>
      </c>
      <c r="AW977" s="13" t="s">
        <v>4</v>
      </c>
      <c r="AX977" s="13" t="s">
        <v>85</v>
      </c>
      <c r="AY977" s="158" t="s">
        <v>163</v>
      </c>
    </row>
    <row r="978" spans="2:65" s="1" customFormat="1" ht="24.2" customHeight="1">
      <c r="B978" s="32"/>
      <c r="C978" s="181" t="s">
        <v>1765</v>
      </c>
      <c r="D978" s="181" t="s">
        <v>770</v>
      </c>
      <c r="E978" s="182" t="s">
        <v>1766</v>
      </c>
      <c r="F978" s="183" t="s">
        <v>1767</v>
      </c>
      <c r="G978" s="184" t="s">
        <v>214</v>
      </c>
      <c r="H978" s="185">
        <v>24.081</v>
      </c>
      <c r="I978" s="186"/>
      <c r="J978" s="187"/>
      <c r="K978" s="188">
        <f>ROUND(P978*H978,2)</f>
        <v>0</v>
      </c>
      <c r="L978" s="183" t="s">
        <v>394</v>
      </c>
      <c r="M978" s="189"/>
      <c r="N978" s="190" t="s">
        <v>22</v>
      </c>
      <c r="O978" s="137" t="s">
        <v>48</v>
      </c>
      <c r="P978" s="138">
        <f>I978+J978</f>
        <v>0</v>
      </c>
      <c r="Q978" s="138">
        <f>ROUND(I978*H978,2)</f>
        <v>0</v>
      </c>
      <c r="R978" s="138">
        <f>ROUND(J978*H978,2)</f>
        <v>0</v>
      </c>
      <c r="T978" s="139">
        <f>S978*H978</f>
        <v>0</v>
      </c>
      <c r="U978" s="139">
        <v>0.006</v>
      </c>
      <c r="V978" s="139">
        <f>U978*H978</f>
        <v>0.144486</v>
      </c>
      <c r="W978" s="139">
        <v>0</v>
      </c>
      <c r="X978" s="140">
        <f>W978*H978</f>
        <v>0</v>
      </c>
      <c r="AR978" s="141" t="s">
        <v>440</v>
      </c>
      <c r="AT978" s="141" t="s">
        <v>770</v>
      </c>
      <c r="AU978" s="141" t="s">
        <v>171</v>
      </c>
      <c r="AY978" s="17" t="s">
        <v>163</v>
      </c>
      <c r="BE978" s="142">
        <f>IF(O978="základní",K978,0)</f>
        <v>0</v>
      </c>
      <c r="BF978" s="142">
        <f>IF(O978="snížená",K978,0)</f>
        <v>0</v>
      </c>
      <c r="BG978" s="142">
        <f>IF(O978="zákl. přenesená",K978,0)</f>
        <v>0</v>
      </c>
      <c r="BH978" s="142">
        <f>IF(O978="sníž. přenesená",K978,0)</f>
        <v>0</v>
      </c>
      <c r="BI978" s="142">
        <f>IF(O978="nulová",K978,0)</f>
        <v>0</v>
      </c>
      <c r="BJ978" s="17" t="s">
        <v>171</v>
      </c>
      <c r="BK978" s="142">
        <f>ROUND(P978*H978,2)</f>
        <v>0</v>
      </c>
      <c r="BL978" s="17" t="s">
        <v>313</v>
      </c>
      <c r="BM978" s="141" t="s">
        <v>1768</v>
      </c>
    </row>
    <row r="979" spans="2:51" s="13" customFormat="1" ht="11.25">
      <c r="B979" s="157"/>
      <c r="D979" s="151" t="s">
        <v>217</v>
      </c>
      <c r="E979" s="158" t="s">
        <v>22</v>
      </c>
      <c r="F979" s="159" t="s">
        <v>1769</v>
      </c>
      <c r="H979" s="160">
        <v>22.934</v>
      </c>
      <c r="I979" s="161"/>
      <c r="J979" s="161"/>
      <c r="M979" s="157"/>
      <c r="N979" s="162"/>
      <c r="X979" s="163"/>
      <c r="AT979" s="158" t="s">
        <v>217</v>
      </c>
      <c r="AU979" s="158" t="s">
        <v>171</v>
      </c>
      <c r="AV979" s="13" t="s">
        <v>171</v>
      </c>
      <c r="AW979" s="13" t="s">
        <v>5</v>
      </c>
      <c r="AX979" s="13" t="s">
        <v>78</v>
      </c>
      <c r="AY979" s="158" t="s">
        <v>163</v>
      </c>
    </row>
    <row r="980" spans="2:51" s="14" customFormat="1" ht="11.25">
      <c r="B980" s="164"/>
      <c r="D980" s="151" t="s">
        <v>217</v>
      </c>
      <c r="E980" s="165" t="s">
        <v>22</v>
      </c>
      <c r="F980" s="166" t="s">
        <v>220</v>
      </c>
      <c r="H980" s="167">
        <v>22.934</v>
      </c>
      <c r="I980" s="168"/>
      <c r="J980" s="168"/>
      <c r="M980" s="164"/>
      <c r="N980" s="169"/>
      <c r="X980" s="170"/>
      <c r="AT980" s="165" t="s">
        <v>217</v>
      </c>
      <c r="AU980" s="165" t="s">
        <v>171</v>
      </c>
      <c r="AV980" s="14" t="s">
        <v>189</v>
      </c>
      <c r="AW980" s="14" t="s">
        <v>5</v>
      </c>
      <c r="AX980" s="14" t="s">
        <v>85</v>
      </c>
      <c r="AY980" s="165" t="s">
        <v>163</v>
      </c>
    </row>
    <row r="981" spans="2:51" s="13" customFormat="1" ht="11.25">
      <c r="B981" s="157"/>
      <c r="D981" s="151" t="s">
        <v>217</v>
      </c>
      <c r="F981" s="159" t="s">
        <v>1770</v>
      </c>
      <c r="H981" s="160">
        <v>24.081</v>
      </c>
      <c r="I981" s="161"/>
      <c r="J981" s="161"/>
      <c r="M981" s="157"/>
      <c r="N981" s="162"/>
      <c r="X981" s="163"/>
      <c r="AT981" s="158" t="s">
        <v>217</v>
      </c>
      <c r="AU981" s="158" t="s">
        <v>171</v>
      </c>
      <c r="AV981" s="13" t="s">
        <v>171</v>
      </c>
      <c r="AW981" s="13" t="s">
        <v>4</v>
      </c>
      <c r="AX981" s="13" t="s">
        <v>85</v>
      </c>
      <c r="AY981" s="158" t="s">
        <v>163</v>
      </c>
    </row>
    <row r="982" spans="2:65" s="1" customFormat="1" ht="24.2" customHeight="1">
      <c r="B982" s="32"/>
      <c r="C982" s="129" t="s">
        <v>1771</v>
      </c>
      <c r="D982" s="129" t="s">
        <v>166</v>
      </c>
      <c r="E982" s="130" t="s">
        <v>1772</v>
      </c>
      <c r="F982" s="131" t="s">
        <v>1773</v>
      </c>
      <c r="G982" s="132" t="s">
        <v>214</v>
      </c>
      <c r="H982" s="133">
        <v>5.432</v>
      </c>
      <c r="I982" s="134"/>
      <c r="J982" s="134"/>
      <c r="K982" s="135">
        <f>ROUND(P982*H982,2)</f>
        <v>0</v>
      </c>
      <c r="L982" s="131" t="s">
        <v>169</v>
      </c>
      <c r="M982" s="32"/>
      <c r="N982" s="136" t="s">
        <v>22</v>
      </c>
      <c r="O982" s="137" t="s">
        <v>48</v>
      </c>
      <c r="P982" s="138">
        <f>I982+J982</f>
        <v>0</v>
      </c>
      <c r="Q982" s="138">
        <f>ROUND(I982*H982,2)</f>
        <v>0</v>
      </c>
      <c r="R982" s="138">
        <f>ROUND(J982*H982,2)</f>
        <v>0</v>
      </c>
      <c r="T982" s="139">
        <f>S982*H982</f>
        <v>0</v>
      </c>
      <c r="U982" s="139">
        <v>0</v>
      </c>
      <c r="V982" s="139">
        <f>U982*H982</f>
        <v>0</v>
      </c>
      <c r="W982" s="139">
        <v>0</v>
      </c>
      <c r="X982" s="140">
        <f>W982*H982</f>
        <v>0</v>
      </c>
      <c r="AR982" s="141" t="s">
        <v>313</v>
      </c>
      <c r="AT982" s="141" t="s">
        <v>166</v>
      </c>
      <c r="AU982" s="141" t="s">
        <v>171</v>
      </c>
      <c r="AY982" s="17" t="s">
        <v>163</v>
      </c>
      <c r="BE982" s="142">
        <f>IF(O982="základní",K982,0)</f>
        <v>0</v>
      </c>
      <c r="BF982" s="142">
        <f>IF(O982="snížená",K982,0)</f>
        <v>0</v>
      </c>
      <c r="BG982" s="142">
        <f>IF(O982="zákl. přenesená",K982,0)</f>
        <v>0</v>
      </c>
      <c r="BH982" s="142">
        <f>IF(O982="sníž. přenesená",K982,0)</f>
        <v>0</v>
      </c>
      <c r="BI982" s="142">
        <f>IF(O982="nulová",K982,0)</f>
        <v>0</v>
      </c>
      <c r="BJ982" s="17" t="s">
        <v>171</v>
      </c>
      <c r="BK982" s="142">
        <f>ROUND(P982*H982,2)</f>
        <v>0</v>
      </c>
      <c r="BL982" s="17" t="s">
        <v>313</v>
      </c>
      <c r="BM982" s="141" t="s">
        <v>1774</v>
      </c>
    </row>
    <row r="983" spans="2:47" s="1" customFormat="1" ht="11.25">
      <c r="B983" s="32"/>
      <c r="D983" s="143" t="s">
        <v>173</v>
      </c>
      <c r="F983" s="144" t="s">
        <v>1775</v>
      </c>
      <c r="I983" s="145"/>
      <c r="J983" s="145"/>
      <c r="M983" s="32"/>
      <c r="N983" s="146"/>
      <c r="X983" s="53"/>
      <c r="AT983" s="17" t="s">
        <v>173</v>
      </c>
      <c r="AU983" s="17" t="s">
        <v>171</v>
      </c>
    </row>
    <row r="984" spans="2:51" s="13" customFormat="1" ht="11.25">
      <c r="B984" s="157"/>
      <c r="D984" s="151" t="s">
        <v>217</v>
      </c>
      <c r="E984" s="158" t="s">
        <v>22</v>
      </c>
      <c r="F984" s="159" t="s">
        <v>1745</v>
      </c>
      <c r="H984" s="160">
        <v>5.432</v>
      </c>
      <c r="I984" s="161"/>
      <c r="J984" s="161"/>
      <c r="M984" s="157"/>
      <c r="N984" s="162"/>
      <c r="X984" s="163"/>
      <c r="AT984" s="158" t="s">
        <v>217</v>
      </c>
      <c r="AU984" s="158" t="s">
        <v>171</v>
      </c>
      <c r="AV984" s="13" t="s">
        <v>171</v>
      </c>
      <c r="AW984" s="13" t="s">
        <v>5</v>
      </c>
      <c r="AX984" s="13" t="s">
        <v>78</v>
      </c>
      <c r="AY984" s="158" t="s">
        <v>163</v>
      </c>
    </row>
    <row r="985" spans="2:51" s="14" customFormat="1" ht="11.25">
      <c r="B985" s="164"/>
      <c r="D985" s="151" t="s">
        <v>217</v>
      </c>
      <c r="E985" s="165" t="s">
        <v>22</v>
      </c>
      <c r="F985" s="166" t="s">
        <v>220</v>
      </c>
      <c r="H985" s="167">
        <v>5.432</v>
      </c>
      <c r="I985" s="168"/>
      <c r="J985" s="168"/>
      <c r="M985" s="164"/>
      <c r="N985" s="169"/>
      <c r="X985" s="170"/>
      <c r="AT985" s="165" t="s">
        <v>217</v>
      </c>
      <c r="AU985" s="165" t="s">
        <v>171</v>
      </c>
      <c r="AV985" s="14" t="s">
        <v>189</v>
      </c>
      <c r="AW985" s="14" t="s">
        <v>5</v>
      </c>
      <c r="AX985" s="14" t="s">
        <v>85</v>
      </c>
      <c r="AY985" s="165" t="s">
        <v>163</v>
      </c>
    </row>
    <row r="986" spans="2:65" s="1" customFormat="1" ht="24.2" customHeight="1">
      <c r="B986" s="32"/>
      <c r="C986" s="181" t="s">
        <v>1776</v>
      </c>
      <c r="D986" s="181" t="s">
        <v>770</v>
      </c>
      <c r="E986" s="182" t="s">
        <v>1777</v>
      </c>
      <c r="F986" s="183" t="s">
        <v>1778</v>
      </c>
      <c r="G986" s="184" t="s">
        <v>252</v>
      </c>
      <c r="H986" s="185">
        <v>0.625</v>
      </c>
      <c r="I986" s="186"/>
      <c r="J986" s="187"/>
      <c r="K986" s="188">
        <f>ROUND(P986*H986,2)</f>
        <v>0</v>
      </c>
      <c r="L986" s="183" t="s">
        <v>169</v>
      </c>
      <c r="M986" s="189"/>
      <c r="N986" s="190" t="s">
        <v>22</v>
      </c>
      <c r="O986" s="137" t="s">
        <v>48</v>
      </c>
      <c r="P986" s="138">
        <f>I986+J986</f>
        <v>0</v>
      </c>
      <c r="Q986" s="138">
        <f>ROUND(I986*H986,2)</f>
        <v>0</v>
      </c>
      <c r="R986" s="138">
        <f>ROUND(J986*H986,2)</f>
        <v>0</v>
      </c>
      <c r="T986" s="139">
        <f>S986*H986</f>
        <v>0</v>
      </c>
      <c r="U986" s="139">
        <v>0.02</v>
      </c>
      <c r="V986" s="139">
        <f>U986*H986</f>
        <v>0.0125</v>
      </c>
      <c r="W986" s="139">
        <v>0</v>
      </c>
      <c r="X986" s="140">
        <f>W986*H986</f>
        <v>0</v>
      </c>
      <c r="AR986" s="141" t="s">
        <v>440</v>
      </c>
      <c r="AT986" s="141" t="s">
        <v>770</v>
      </c>
      <c r="AU986" s="141" t="s">
        <v>171</v>
      </c>
      <c r="AY986" s="17" t="s">
        <v>163</v>
      </c>
      <c r="BE986" s="142">
        <f>IF(O986="základní",K986,0)</f>
        <v>0</v>
      </c>
      <c r="BF986" s="142">
        <f>IF(O986="snížená",K986,0)</f>
        <v>0</v>
      </c>
      <c r="BG986" s="142">
        <f>IF(O986="zákl. přenesená",K986,0)</f>
        <v>0</v>
      </c>
      <c r="BH986" s="142">
        <f>IF(O986="sníž. přenesená",K986,0)</f>
        <v>0</v>
      </c>
      <c r="BI986" s="142">
        <f>IF(O986="nulová",K986,0)</f>
        <v>0</v>
      </c>
      <c r="BJ986" s="17" t="s">
        <v>171</v>
      </c>
      <c r="BK986" s="142">
        <f>ROUND(P986*H986,2)</f>
        <v>0</v>
      </c>
      <c r="BL986" s="17" t="s">
        <v>313</v>
      </c>
      <c r="BM986" s="141" t="s">
        <v>1779</v>
      </c>
    </row>
    <row r="987" spans="2:51" s="13" customFormat="1" ht="11.25">
      <c r="B987" s="157"/>
      <c r="D987" s="151" t="s">
        <v>217</v>
      </c>
      <c r="E987" s="158" t="s">
        <v>22</v>
      </c>
      <c r="F987" s="159" t="s">
        <v>1780</v>
      </c>
      <c r="H987" s="160">
        <v>0.625</v>
      </c>
      <c r="I987" s="161"/>
      <c r="J987" s="161"/>
      <c r="M987" s="157"/>
      <c r="N987" s="162"/>
      <c r="X987" s="163"/>
      <c r="AT987" s="158" t="s">
        <v>217</v>
      </c>
      <c r="AU987" s="158" t="s">
        <v>171</v>
      </c>
      <c r="AV987" s="13" t="s">
        <v>171</v>
      </c>
      <c r="AW987" s="13" t="s">
        <v>5</v>
      </c>
      <c r="AX987" s="13" t="s">
        <v>78</v>
      </c>
      <c r="AY987" s="158" t="s">
        <v>163</v>
      </c>
    </row>
    <row r="988" spans="2:51" s="14" customFormat="1" ht="11.25">
      <c r="B988" s="164"/>
      <c r="D988" s="151" t="s">
        <v>217</v>
      </c>
      <c r="E988" s="165" t="s">
        <v>22</v>
      </c>
      <c r="F988" s="166" t="s">
        <v>220</v>
      </c>
      <c r="H988" s="167">
        <v>0.625</v>
      </c>
      <c r="I988" s="168"/>
      <c r="J988" s="168"/>
      <c r="M988" s="164"/>
      <c r="N988" s="169"/>
      <c r="X988" s="170"/>
      <c r="AT988" s="165" t="s">
        <v>217</v>
      </c>
      <c r="AU988" s="165" t="s">
        <v>171</v>
      </c>
      <c r="AV988" s="14" t="s">
        <v>189</v>
      </c>
      <c r="AW988" s="14" t="s">
        <v>5</v>
      </c>
      <c r="AX988" s="14" t="s">
        <v>85</v>
      </c>
      <c r="AY988" s="165" t="s">
        <v>163</v>
      </c>
    </row>
    <row r="989" spans="2:65" s="1" customFormat="1" ht="76.35" customHeight="1">
      <c r="B989" s="32"/>
      <c r="C989" s="129" t="s">
        <v>1781</v>
      </c>
      <c r="D989" s="129" t="s">
        <v>166</v>
      </c>
      <c r="E989" s="130" t="s">
        <v>1782</v>
      </c>
      <c r="F989" s="131" t="s">
        <v>1783</v>
      </c>
      <c r="G989" s="132" t="s">
        <v>214</v>
      </c>
      <c r="H989" s="133">
        <v>5.432</v>
      </c>
      <c r="I989" s="134"/>
      <c r="J989" s="134"/>
      <c r="K989" s="135">
        <f>ROUND(P989*H989,2)</f>
        <v>0</v>
      </c>
      <c r="L989" s="131" t="s">
        <v>169</v>
      </c>
      <c r="M989" s="32"/>
      <c r="N989" s="136" t="s">
        <v>22</v>
      </c>
      <c r="O989" s="137" t="s">
        <v>48</v>
      </c>
      <c r="P989" s="138">
        <f>I989+J989</f>
        <v>0</v>
      </c>
      <c r="Q989" s="138">
        <f>ROUND(I989*H989,2)</f>
        <v>0</v>
      </c>
      <c r="R989" s="138">
        <f>ROUND(J989*H989,2)</f>
        <v>0</v>
      </c>
      <c r="T989" s="139">
        <f>S989*H989</f>
        <v>0</v>
      </c>
      <c r="U989" s="139">
        <v>0.00020144</v>
      </c>
      <c r="V989" s="139">
        <f>U989*H989</f>
        <v>0.00109422208</v>
      </c>
      <c r="W989" s="139">
        <v>0</v>
      </c>
      <c r="X989" s="140">
        <f>W989*H989</f>
        <v>0</v>
      </c>
      <c r="AR989" s="141" t="s">
        <v>313</v>
      </c>
      <c r="AT989" s="141" t="s">
        <v>166</v>
      </c>
      <c r="AU989" s="141" t="s">
        <v>171</v>
      </c>
      <c r="AY989" s="17" t="s">
        <v>163</v>
      </c>
      <c r="BE989" s="142">
        <f>IF(O989="základní",K989,0)</f>
        <v>0</v>
      </c>
      <c r="BF989" s="142">
        <f>IF(O989="snížená",K989,0)</f>
        <v>0</v>
      </c>
      <c r="BG989" s="142">
        <f>IF(O989="zákl. přenesená",K989,0)</f>
        <v>0</v>
      </c>
      <c r="BH989" s="142">
        <f>IF(O989="sníž. přenesená",K989,0)</f>
        <v>0</v>
      </c>
      <c r="BI989" s="142">
        <f>IF(O989="nulová",K989,0)</f>
        <v>0</v>
      </c>
      <c r="BJ989" s="17" t="s">
        <v>171</v>
      </c>
      <c r="BK989" s="142">
        <f>ROUND(P989*H989,2)</f>
        <v>0</v>
      </c>
      <c r="BL989" s="17" t="s">
        <v>313</v>
      </c>
      <c r="BM989" s="141" t="s">
        <v>1784</v>
      </c>
    </row>
    <row r="990" spans="2:47" s="1" customFormat="1" ht="11.25">
      <c r="B990" s="32"/>
      <c r="D990" s="143" t="s">
        <v>173</v>
      </c>
      <c r="F990" s="144" t="s">
        <v>1785</v>
      </c>
      <c r="I990" s="145"/>
      <c r="J990" s="145"/>
      <c r="M990" s="32"/>
      <c r="N990" s="146"/>
      <c r="X990" s="53"/>
      <c r="AT990" s="17" t="s">
        <v>173</v>
      </c>
      <c r="AU990" s="17" t="s">
        <v>171</v>
      </c>
    </row>
    <row r="991" spans="2:51" s="13" customFormat="1" ht="11.25">
      <c r="B991" s="157"/>
      <c r="D991" s="151" t="s">
        <v>217</v>
      </c>
      <c r="E991" s="158" t="s">
        <v>22</v>
      </c>
      <c r="F991" s="159" t="s">
        <v>1745</v>
      </c>
      <c r="H991" s="160">
        <v>5.432</v>
      </c>
      <c r="I991" s="161"/>
      <c r="J991" s="161"/>
      <c r="M991" s="157"/>
      <c r="N991" s="162"/>
      <c r="X991" s="163"/>
      <c r="AT991" s="158" t="s">
        <v>217</v>
      </c>
      <c r="AU991" s="158" t="s">
        <v>171</v>
      </c>
      <c r="AV991" s="13" t="s">
        <v>171</v>
      </c>
      <c r="AW991" s="13" t="s">
        <v>5</v>
      </c>
      <c r="AX991" s="13" t="s">
        <v>78</v>
      </c>
      <c r="AY991" s="158" t="s">
        <v>163</v>
      </c>
    </row>
    <row r="992" spans="2:51" s="14" customFormat="1" ht="11.25">
      <c r="B992" s="164"/>
      <c r="D992" s="151" t="s">
        <v>217</v>
      </c>
      <c r="E992" s="165" t="s">
        <v>22</v>
      </c>
      <c r="F992" s="166" t="s">
        <v>220</v>
      </c>
      <c r="H992" s="167">
        <v>5.432</v>
      </c>
      <c r="I992" s="168"/>
      <c r="J992" s="168"/>
      <c r="M992" s="164"/>
      <c r="N992" s="169"/>
      <c r="X992" s="170"/>
      <c r="AT992" s="165" t="s">
        <v>217</v>
      </c>
      <c r="AU992" s="165" t="s">
        <v>171</v>
      </c>
      <c r="AV992" s="14" t="s">
        <v>189</v>
      </c>
      <c r="AW992" s="14" t="s">
        <v>5</v>
      </c>
      <c r="AX992" s="14" t="s">
        <v>85</v>
      </c>
      <c r="AY992" s="165" t="s">
        <v>163</v>
      </c>
    </row>
    <row r="993" spans="2:65" s="1" customFormat="1" ht="44.25" customHeight="1">
      <c r="B993" s="32"/>
      <c r="C993" s="129" t="s">
        <v>1786</v>
      </c>
      <c r="D993" s="129" t="s">
        <v>166</v>
      </c>
      <c r="E993" s="130" t="s">
        <v>1787</v>
      </c>
      <c r="F993" s="131" t="s">
        <v>1788</v>
      </c>
      <c r="G993" s="132" t="s">
        <v>214</v>
      </c>
      <c r="H993" s="133">
        <v>25.437</v>
      </c>
      <c r="I993" s="134"/>
      <c r="J993" s="134"/>
      <c r="K993" s="135">
        <f>ROUND(P993*H993,2)</f>
        <v>0</v>
      </c>
      <c r="L993" s="131" t="s">
        <v>169</v>
      </c>
      <c r="M993" s="32"/>
      <c r="N993" s="136" t="s">
        <v>22</v>
      </c>
      <c r="O993" s="137" t="s">
        <v>48</v>
      </c>
      <c r="P993" s="138">
        <f>I993+J993</f>
        <v>0</v>
      </c>
      <c r="Q993" s="138">
        <f>ROUND(I993*H993,2)</f>
        <v>0</v>
      </c>
      <c r="R993" s="138">
        <f>ROUND(J993*H993,2)</f>
        <v>0</v>
      </c>
      <c r="T993" s="139">
        <f>S993*H993</f>
        <v>0</v>
      </c>
      <c r="U993" s="139">
        <v>0</v>
      </c>
      <c r="V993" s="139">
        <f>U993*H993</f>
        <v>0</v>
      </c>
      <c r="W993" s="139">
        <v>0</v>
      </c>
      <c r="X993" s="140">
        <f>W993*H993</f>
        <v>0</v>
      </c>
      <c r="AR993" s="141" t="s">
        <v>313</v>
      </c>
      <c r="AT993" s="141" t="s">
        <v>166</v>
      </c>
      <c r="AU993" s="141" t="s">
        <v>171</v>
      </c>
      <c r="AY993" s="17" t="s">
        <v>163</v>
      </c>
      <c r="BE993" s="142">
        <f>IF(O993="základní",K993,0)</f>
        <v>0</v>
      </c>
      <c r="BF993" s="142">
        <f>IF(O993="snížená",K993,0)</f>
        <v>0</v>
      </c>
      <c r="BG993" s="142">
        <f>IF(O993="zákl. přenesená",K993,0)</f>
        <v>0</v>
      </c>
      <c r="BH993" s="142">
        <f>IF(O993="sníž. přenesená",K993,0)</f>
        <v>0</v>
      </c>
      <c r="BI993" s="142">
        <f>IF(O993="nulová",K993,0)</f>
        <v>0</v>
      </c>
      <c r="BJ993" s="17" t="s">
        <v>171</v>
      </c>
      <c r="BK993" s="142">
        <f>ROUND(P993*H993,2)</f>
        <v>0</v>
      </c>
      <c r="BL993" s="17" t="s">
        <v>313</v>
      </c>
      <c r="BM993" s="141" t="s">
        <v>1789</v>
      </c>
    </row>
    <row r="994" spans="2:47" s="1" customFormat="1" ht="11.25">
      <c r="B994" s="32"/>
      <c r="D994" s="143" t="s">
        <v>173</v>
      </c>
      <c r="F994" s="144" t="s">
        <v>1790</v>
      </c>
      <c r="I994" s="145"/>
      <c r="J994" s="145"/>
      <c r="M994" s="32"/>
      <c r="N994" s="146"/>
      <c r="X994" s="53"/>
      <c r="AT994" s="17" t="s">
        <v>173</v>
      </c>
      <c r="AU994" s="17" t="s">
        <v>171</v>
      </c>
    </row>
    <row r="995" spans="2:51" s="12" customFormat="1" ht="11.25">
      <c r="B995" s="150"/>
      <c r="D995" s="151" t="s">
        <v>217</v>
      </c>
      <c r="E995" s="152" t="s">
        <v>22</v>
      </c>
      <c r="F995" s="153" t="s">
        <v>1791</v>
      </c>
      <c r="H995" s="152" t="s">
        <v>22</v>
      </c>
      <c r="I995" s="154"/>
      <c r="J995" s="154"/>
      <c r="M995" s="150"/>
      <c r="N995" s="155"/>
      <c r="X995" s="156"/>
      <c r="AT995" s="152" t="s">
        <v>217</v>
      </c>
      <c r="AU995" s="152" t="s">
        <v>171</v>
      </c>
      <c r="AV995" s="12" t="s">
        <v>85</v>
      </c>
      <c r="AW995" s="12" t="s">
        <v>5</v>
      </c>
      <c r="AX995" s="12" t="s">
        <v>78</v>
      </c>
      <c r="AY995" s="152" t="s">
        <v>163</v>
      </c>
    </row>
    <row r="996" spans="2:51" s="13" customFormat="1" ht="11.25">
      <c r="B996" s="157"/>
      <c r="D996" s="151" t="s">
        <v>217</v>
      </c>
      <c r="E996" s="158" t="s">
        <v>22</v>
      </c>
      <c r="F996" s="159" t="s">
        <v>1681</v>
      </c>
      <c r="H996" s="160">
        <v>25.437</v>
      </c>
      <c r="I996" s="161"/>
      <c r="J996" s="161"/>
      <c r="M996" s="157"/>
      <c r="N996" s="162"/>
      <c r="X996" s="163"/>
      <c r="AT996" s="158" t="s">
        <v>217</v>
      </c>
      <c r="AU996" s="158" t="s">
        <v>171</v>
      </c>
      <c r="AV996" s="13" t="s">
        <v>171</v>
      </c>
      <c r="AW996" s="13" t="s">
        <v>5</v>
      </c>
      <c r="AX996" s="13" t="s">
        <v>78</v>
      </c>
      <c r="AY996" s="158" t="s">
        <v>163</v>
      </c>
    </row>
    <row r="997" spans="2:51" s="14" customFormat="1" ht="11.25">
      <c r="B997" s="164"/>
      <c r="D997" s="151" t="s">
        <v>217</v>
      </c>
      <c r="E997" s="165" t="s">
        <v>22</v>
      </c>
      <c r="F997" s="166" t="s">
        <v>220</v>
      </c>
      <c r="H997" s="167">
        <v>25.437</v>
      </c>
      <c r="I997" s="168"/>
      <c r="J997" s="168"/>
      <c r="M997" s="164"/>
      <c r="N997" s="169"/>
      <c r="X997" s="170"/>
      <c r="AT997" s="165" t="s">
        <v>217</v>
      </c>
      <c r="AU997" s="165" t="s">
        <v>171</v>
      </c>
      <c r="AV997" s="14" t="s">
        <v>189</v>
      </c>
      <c r="AW997" s="14" t="s">
        <v>5</v>
      </c>
      <c r="AX997" s="14" t="s">
        <v>85</v>
      </c>
      <c r="AY997" s="165" t="s">
        <v>163</v>
      </c>
    </row>
    <row r="998" spans="2:65" s="1" customFormat="1" ht="24.2" customHeight="1">
      <c r="B998" s="32"/>
      <c r="C998" s="181" t="s">
        <v>1792</v>
      </c>
      <c r="D998" s="181" t="s">
        <v>770</v>
      </c>
      <c r="E998" s="182" t="s">
        <v>1793</v>
      </c>
      <c r="F998" s="183" t="s">
        <v>1794</v>
      </c>
      <c r="G998" s="184" t="s">
        <v>214</v>
      </c>
      <c r="H998" s="185">
        <v>29.647</v>
      </c>
      <c r="I998" s="186"/>
      <c r="J998" s="187"/>
      <c r="K998" s="188">
        <f>ROUND(P998*H998,2)</f>
        <v>0</v>
      </c>
      <c r="L998" s="183" t="s">
        <v>169</v>
      </c>
      <c r="M998" s="189"/>
      <c r="N998" s="190" t="s">
        <v>22</v>
      </c>
      <c r="O998" s="137" t="s">
        <v>48</v>
      </c>
      <c r="P998" s="138">
        <f>I998+J998</f>
        <v>0</v>
      </c>
      <c r="Q998" s="138">
        <f>ROUND(I998*H998,2)</f>
        <v>0</v>
      </c>
      <c r="R998" s="138">
        <f>ROUND(J998*H998,2)</f>
        <v>0</v>
      </c>
      <c r="T998" s="139">
        <f>S998*H998</f>
        <v>0</v>
      </c>
      <c r="U998" s="139">
        <v>0.00014</v>
      </c>
      <c r="V998" s="139">
        <f>U998*H998</f>
        <v>0.004150579999999999</v>
      </c>
      <c r="W998" s="139">
        <v>0</v>
      </c>
      <c r="X998" s="140">
        <f>W998*H998</f>
        <v>0</v>
      </c>
      <c r="AR998" s="141" t="s">
        <v>440</v>
      </c>
      <c r="AT998" s="141" t="s">
        <v>770</v>
      </c>
      <c r="AU998" s="141" t="s">
        <v>171</v>
      </c>
      <c r="AY998" s="17" t="s">
        <v>163</v>
      </c>
      <c r="BE998" s="142">
        <f>IF(O998="základní",K998,0)</f>
        <v>0</v>
      </c>
      <c r="BF998" s="142">
        <f>IF(O998="snížená",K998,0)</f>
        <v>0</v>
      </c>
      <c r="BG998" s="142">
        <f>IF(O998="zákl. přenesená",K998,0)</f>
        <v>0</v>
      </c>
      <c r="BH998" s="142">
        <f>IF(O998="sníž. přenesená",K998,0)</f>
        <v>0</v>
      </c>
      <c r="BI998" s="142">
        <f>IF(O998="nulová",K998,0)</f>
        <v>0</v>
      </c>
      <c r="BJ998" s="17" t="s">
        <v>171</v>
      </c>
      <c r="BK998" s="142">
        <f>ROUND(P998*H998,2)</f>
        <v>0</v>
      </c>
      <c r="BL998" s="17" t="s">
        <v>313</v>
      </c>
      <c r="BM998" s="141" t="s">
        <v>1795</v>
      </c>
    </row>
    <row r="999" spans="2:51" s="13" customFormat="1" ht="11.25">
      <c r="B999" s="157"/>
      <c r="D999" s="151" t="s">
        <v>217</v>
      </c>
      <c r="F999" s="159" t="s">
        <v>1796</v>
      </c>
      <c r="H999" s="160">
        <v>29.647</v>
      </c>
      <c r="I999" s="161"/>
      <c r="J999" s="161"/>
      <c r="M999" s="157"/>
      <c r="N999" s="162"/>
      <c r="X999" s="163"/>
      <c r="AT999" s="158" t="s">
        <v>217</v>
      </c>
      <c r="AU999" s="158" t="s">
        <v>171</v>
      </c>
      <c r="AV999" s="13" t="s">
        <v>171</v>
      </c>
      <c r="AW999" s="13" t="s">
        <v>4</v>
      </c>
      <c r="AX999" s="13" t="s">
        <v>85</v>
      </c>
      <c r="AY999" s="158" t="s">
        <v>163</v>
      </c>
    </row>
    <row r="1000" spans="2:65" s="1" customFormat="1" ht="44.25" customHeight="1">
      <c r="B1000" s="32"/>
      <c r="C1000" s="129" t="s">
        <v>1797</v>
      </c>
      <c r="D1000" s="129" t="s">
        <v>166</v>
      </c>
      <c r="E1000" s="130" t="s">
        <v>1798</v>
      </c>
      <c r="F1000" s="131" t="s">
        <v>1799</v>
      </c>
      <c r="G1000" s="132" t="s">
        <v>403</v>
      </c>
      <c r="H1000" s="133">
        <v>0.703</v>
      </c>
      <c r="I1000" s="134"/>
      <c r="J1000" s="134"/>
      <c r="K1000" s="135">
        <f>ROUND(P1000*H1000,2)</f>
        <v>0</v>
      </c>
      <c r="L1000" s="131" t="s">
        <v>169</v>
      </c>
      <c r="M1000" s="32"/>
      <c r="N1000" s="136" t="s">
        <v>22</v>
      </c>
      <c r="O1000" s="137" t="s">
        <v>48</v>
      </c>
      <c r="P1000" s="138">
        <f>I1000+J1000</f>
        <v>0</v>
      </c>
      <c r="Q1000" s="138">
        <f>ROUND(I1000*H1000,2)</f>
        <v>0</v>
      </c>
      <c r="R1000" s="138">
        <f>ROUND(J1000*H1000,2)</f>
        <v>0</v>
      </c>
      <c r="T1000" s="139">
        <f>S1000*H1000</f>
        <v>0</v>
      </c>
      <c r="U1000" s="139">
        <v>0</v>
      </c>
      <c r="V1000" s="139">
        <f>U1000*H1000</f>
        <v>0</v>
      </c>
      <c r="W1000" s="139">
        <v>0</v>
      </c>
      <c r="X1000" s="140">
        <f>W1000*H1000</f>
        <v>0</v>
      </c>
      <c r="AR1000" s="141" t="s">
        <v>313</v>
      </c>
      <c r="AT1000" s="141" t="s">
        <v>166</v>
      </c>
      <c r="AU1000" s="141" t="s">
        <v>171</v>
      </c>
      <c r="AY1000" s="17" t="s">
        <v>163</v>
      </c>
      <c r="BE1000" s="142">
        <f>IF(O1000="základní",K1000,0)</f>
        <v>0</v>
      </c>
      <c r="BF1000" s="142">
        <f>IF(O1000="snížená",K1000,0)</f>
        <v>0</v>
      </c>
      <c r="BG1000" s="142">
        <f>IF(O1000="zákl. přenesená",K1000,0)</f>
        <v>0</v>
      </c>
      <c r="BH1000" s="142">
        <f>IF(O1000="sníž. přenesená",K1000,0)</f>
        <v>0</v>
      </c>
      <c r="BI1000" s="142">
        <f>IF(O1000="nulová",K1000,0)</f>
        <v>0</v>
      </c>
      <c r="BJ1000" s="17" t="s">
        <v>171</v>
      </c>
      <c r="BK1000" s="142">
        <f>ROUND(P1000*H1000,2)</f>
        <v>0</v>
      </c>
      <c r="BL1000" s="17" t="s">
        <v>313</v>
      </c>
      <c r="BM1000" s="141" t="s">
        <v>1800</v>
      </c>
    </row>
    <row r="1001" spans="2:47" s="1" customFormat="1" ht="11.25">
      <c r="B1001" s="32"/>
      <c r="D1001" s="143" t="s">
        <v>173</v>
      </c>
      <c r="F1001" s="144" t="s">
        <v>1801</v>
      </c>
      <c r="I1001" s="145"/>
      <c r="J1001" s="145"/>
      <c r="M1001" s="32"/>
      <c r="N1001" s="146"/>
      <c r="X1001" s="53"/>
      <c r="AT1001" s="17" t="s">
        <v>173</v>
      </c>
      <c r="AU1001" s="17" t="s">
        <v>171</v>
      </c>
    </row>
    <row r="1002" spans="2:63" s="11" customFormat="1" ht="22.9" customHeight="1">
      <c r="B1002" s="116"/>
      <c r="D1002" s="117" t="s">
        <v>77</v>
      </c>
      <c r="E1002" s="127" t="s">
        <v>1802</v>
      </c>
      <c r="F1002" s="127" t="s">
        <v>1803</v>
      </c>
      <c r="I1002" s="119"/>
      <c r="J1002" s="119"/>
      <c r="K1002" s="128">
        <f>BK1002</f>
        <v>0</v>
      </c>
      <c r="M1002" s="116"/>
      <c r="N1002" s="121"/>
      <c r="Q1002" s="122">
        <f>SUM(Q1003:Q1008)</f>
        <v>0</v>
      </c>
      <c r="R1002" s="122">
        <f>SUM(R1003:R1008)</f>
        <v>0</v>
      </c>
      <c r="T1002" s="123">
        <f>SUM(T1003:T1008)</f>
        <v>0</v>
      </c>
      <c r="V1002" s="123">
        <f>SUM(V1003:V1008)</f>
        <v>0.0108444</v>
      </c>
      <c r="X1002" s="124">
        <f>SUM(X1003:X1008)</f>
        <v>0</v>
      </c>
      <c r="AR1002" s="117" t="s">
        <v>171</v>
      </c>
      <c r="AT1002" s="125" t="s">
        <v>77</v>
      </c>
      <c r="AU1002" s="125" t="s">
        <v>85</v>
      </c>
      <c r="AY1002" s="117" t="s">
        <v>163</v>
      </c>
      <c r="BK1002" s="126">
        <f>SUM(BK1003:BK1008)</f>
        <v>0</v>
      </c>
    </row>
    <row r="1003" spans="2:65" s="1" customFormat="1" ht="49.15" customHeight="1">
      <c r="B1003" s="32"/>
      <c r="C1003" s="129" t="s">
        <v>1804</v>
      </c>
      <c r="D1003" s="129" t="s">
        <v>166</v>
      </c>
      <c r="E1003" s="130" t="s">
        <v>1805</v>
      </c>
      <c r="F1003" s="131" t="s">
        <v>1806</v>
      </c>
      <c r="G1003" s="132" t="s">
        <v>178</v>
      </c>
      <c r="H1003" s="133">
        <v>1</v>
      </c>
      <c r="I1003" s="134"/>
      <c r="J1003" s="134"/>
      <c r="K1003" s="135">
        <f>ROUND(P1003*H1003,2)</f>
        <v>0</v>
      </c>
      <c r="L1003" s="131" t="s">
        <v>169</v>
      </c>
      <c r="M1003" s="32"/>
      <c r="N1003" s="136" t="s">
        <v>22</v>
      </c>
      <c r="O1003" s="137" t="s">
        <v>48</v>
      </c>
      <c r="P1003" s="138">
        <f>I1003+J1003</f>
        <v>0</v>
      </c>
      <c r="Q1003" s="138">
        <f>ROUND(I1003*H1003,2)</f>
        <v>0</v>
      </c>
      <c r="R1003" s="138">
        <f>ROUND(J1003*H1003,2)</f>
        <v>0</v>
      </c>
      <c r="T1003" s="139">
        <f>S1003*H1003</f>
        <v>0</v>
      </c>
      <c r="U1003" s="139">
        <v>4.44E-05</v>
      </c>
      <c r="V1003" s="139">
        <f>U1003*H1003</f>
        <v>4.44E-05</v>
      </c>
      <c r="W1003" s="139">
        <v>0</v>
      </c>
      <c r="X1003" s="140">
        <f>W1003*H1003</f>
        <v>0</v>
      </c>
      <c r="AR1003" s="141" t="s">
        <v>313</v>
      </c>
      <c r="AT1003" s="141" t="s">
        <v>166</v>
      </c>
      <c r="AU1003" s="141" t="s">
        <v>171</v>
      </c>
      <c r="AY1003" s="17" t="s">
        <v>163</v>
      </c>
      <c r="BE1003" s="142">
        <f>IF(O1003="základní",K1003,0)</f>
        <v>0</v>
      </c>
      <c r="BF1003" s="142">
        <f>IF(O1003="snížená",K1003,0)</f>
        <v>0</v>
      </c>
      <c r="BG1003" s="142">
        <f>IF(O1003="zákl. přenesená",K1003,0)</f>
        <v>0</v>
      </c>
      <c r="BH1003" s="142">
        <f>IF(O1003="sníž. přenesená",K1003,0)</f>
        <v>0</v>
      </c>
      <c r="BI1003" s="142">
        <f>IF(O1003="nulová",K1003,0)</f>
        <v>0</v>
      </c>
      <c r="BJ1003" s="17" t="s">
        <v>171</v>
      </c>
      <c r="BK1003" s="142">
        <f>ROUND(P1003*H1003,2)</f>
        <v>0</v>
      </c>
      <c r="BL1003" s="17" t="s">
        <v>313</v>
      </c>
      <c r="BM1003" s="141" t="s">
        <v>1807</v>
      </c>
    </row>
    <row r="1004" spans="2:47" s="1" customFormat="1" ht="11.25">
      <c r="B1004" s="32"/>
      <c r="D1004" s="143" t="s">
        <v>173</v>
      </c>
      <c r="F1004" s="144" t="s">
        <v>1808</v>
      </c>
      <c r="I1004" s="145"/>
      <c r="J1004" s="145"/>
      <c r="M1004" s="32"/>
      <c r="N1004" s="146"/>
      <c r="X1004" s="53"/>
      <c r="AT1004" s="17" t="s">
        <v>173</v>
      </c>
      <c r="AU1004" s="17" t="s">
        <v>171</v>
      </c>
    </row>
    <row r="1005" spans="2:51" s="13" customFormat="1" ht="11.25">
      <c r="B1005" s="157"/>
      <c r="D1005" s="151" t="s">
        <v>217</v>
      </c>
      <c r="E1005" s="158" t="s">
        <v>22</v>
      </c>
      <c r="F1005" s="159" t="s">
        <v>85</v>
      </c>
      <c r="H1005" s="160">
        <v>1</v>
      </c>
      <c r="I1005" s="161"/>
      <c r="J1005" s="161"/>
      <c r="M1005" s="157"/>
      <c r="N1005" s="162"/>
      <c r="X1005" s="163"/>
      <c r="AT1005" s="158" t="s">
        <v>217</v>
      </c>
      <c r="AU1005" s="158" t="s">
        <v>171</v>
      </c>
      <c r="AV1005" s="13" t="s">
        <v>171</v>
      </c>
      <c r="AW1005" s="13" t="s">
        <v>5</v>
      </c>
      <c r="AX1005" s="13" t="s">
        <v>85</v>
      </c>
      <c r="AY1005" s="158" t="s">
        <v>163</v>
      </c>
    </row>
    <row r="1006" spans="2:65" s="1" customFormat="1" ht="37.9" customHeight="1">
      <c r="B1006" s="32"/>
      <c r="C1006" s="181" t="s">
        <v>1809</v>
      </c>
      <c r="D1006" s="181" t="s">
        <v>770</v>
      </c>
      <c r="E1006" s="182" t="s">
        <v>1810</v>
      </c>
      <c r="F1006" s="183" t="s">
        <v>1811</v>
      </c>
      <c r="G1006" s="184" t="s">
        <v>178</v>
      </c>
      <c r="H1006" s="185">
        <v>1</v>
      </c>
      <c r="I1006" s="186"/>
      <c r="J1006" s="187"/>
      <c r="K1006" s="188">
        <f>ROUND(P1006*H1006,2)</f>
        <v>0</v>
      </c>
      <c r="L1006" s="183" t="s">
        <v>394</v>
      </c>
      <c r="M1006" s="189"/>
      <c r="N1006" s="190" t="s">
        <v>22</v>
      </c>
      <c r="O1006" s="137" t="s">
        <v>48</v>
      </c>
      <c r="P1006" s="138">
        <f>I1006+J1006</f>
        <v>0</v>
      </c>
      <c r="Q1006" s="138">
        <f>ROUND(I1006*H1006,2)</f>
        <v>0</v>
      </c>
      <c r="R1006" s="138">
        <f>ROUND(J1006*H1006,2)</f>
        <v>0</v>
      </c>
      <c r="T1006" s="139">
        <f>S1006*H1006</f>
        <v>0</v>
      </c>
      <c r="U1006" s="139">
        <v>0.0108</v>
      </c>
      <c r="V1006" s="139">
        <f>U1006*H1006</f>
        <v>0.0108</v>
      </c>
      <c r="W1006" s="139">
        <v>0</v>
      </c>
      <c r="X1006" s="140">
        <f>W1006*H1006</f>
        <v>0</v>
      </c>
      <c r="AR1006" s="141" t="s">
        <v>440</v>
      </c>
      <c r="AT1006" s="141" t="s">
        <v>770</v>
      </c>
      <c r="AU1006" s="141" t="s">
        <v>171</v>
      </c>
      <c r="AY1006" s="17" t="s">
        <v>163</v>
      </c>
      <c r="BE1006" s="142">
        <f>IF(O1006="základní",K1006,0)</f>
        <v>0</v>
      </c>
      <c r="BF1006" s="142">
        <f>IF(O1006="snížená",K1006,0)</f>
        <v>0</v>
      </c>
      <c r="BG1006" s="142">
        <f>IF(O1006="zákl. přenesená",K1006,0)</f>
        <v>0</v>
      </c>
      <c r="BH1006" s="142">
        <f>IF(O1006="sníž. přenesená",K1006,0)</f>
        <v>0</v>
      </c>
      <c r="BI1006" s="142">
        <f>IF(O1006="nulová",K1006,0)</f>
        <v>0</v>
      </c>
      <c r="BJ1006" s="17" t="s">
        <v>171</v>
      </c>
      <c r="BK1006" s="142">
        <f>ROUND(P1006*H1006,2)</f>
        <v>0</v>
      </c>
      <c r="BL1006" s="17" t="s">
        <v>313</v>
      </c>
      <c r="BM1006" s="141" t="s">
        <v>1812</v>
      </c>
    </row>
    <row r="1007" spans="2:65" s="1" customFormat="1" ht="44.25" customHeight="1">
      <c r="B1007" s="32"/>
      <c r="C1007" s="129" t="s">
        <v>1813</v>
      </c>
      <c r="D1007" s="129" t="s">
        <v>166</v>
      </c>
      <c r="E1007" s="130" t="s">
        <v>1814</v>
      </c>
      <c r="F1007" s="131" t="s">
        <v>1815</v>
      </c>
      <c r="G1007" s="132" t="s">
        <v>1816</v>
      </c>
      <c r="H1007" s="192"/>
      <c r="I1007" s="134"/>
      <c r="J1007" s="134"/>
      <c r="K1007" s="135">
        <f>ROUND(P1007*H1007,2)</f>
        <v>0</v>
      </c>
      <c r="L1007" s="131" t="s">
        <v>169</v>
      </c>
      <c r="M1007" s="32"/>
      <c r="N1007" s="136" t="s">
        <v>22</v>
      </c>
      <c r="O1007" s="137" t="s">
        <v>48</v>
      </c>
      <c r="P1007" s="138">
        <f>I1007+J1007</f>
        <v>0</v>
      </c>
      <c r="Q1007" s="138">
        <f>ROUND(I1007*H1007,2)</f>
        <v>0</v>
      </c>
      <c r="R1007" s="138">
        <f>ROUND(J1007*H1007,2)</f>
        <v>0</v>
      </c>
      <c r="T1007" s="139">
        <f>S1007*H1007</f>
        <v>0</v>
      </c>
      <c r="U1007" s="139">
        <v>0</v>
      </c>
      <c r="V1007" s="139">
        <f>U1007*H1007</f>
        <v>0</v>
      </c>
      <c r="W1007" s="139">
        <v>0</v>
      </c>
      <c r="X1007" s="140">
        <f>W1007*H1007</f>
        <v>0</v>
      </c>
      <c r="AR1007" s="141" t="s">
        <v>313</v>
      </c>
      <c r="AT1007" s="141" t="s">
        <v>166</v>
      </c>
      <c r="AU1007" s="141" t="s">
        <v>171</v>
      </c>
      <c r="AY1007" s="17" t="s">
        <v>163</v>
      </c>
      <c r="BE1007" s="142">
        <f>IF(O1007="základní",K1007,0)</f>
        <v>0</v>
      </c>
      <c r="BF1007" s="142">
        <f>IF(O1007="snížená",K1007,0)</f>
        <v>0</v>
      </c>
      <c r="BG1007" s="142">
        <f>IF(O1007="zákl. přenesená",K1007,0)</f>
        <v>0</v>
      </c>
      <c r="BH1007" s="142">
        <f>IF(O1007="sníž. přenesená",K1007,0)</f>
        <v>0</v>
      </c>
      <c r="BI1007" s="142">
        <f>IF(O1007="nulová",K1007,0)</f>
        <v>0</v>
      </c>
      <c r="BJ1007" s="17" t="s">
        <v>171</v>
      </c>
      <c r="BK1007" s="142">
        <f>ROUND(P1007*H1007,2)</f>
        <v>0</v>
      </c>
      <c r="BL1007" s="17" t="s">
        <v>313</v>
      </c>
      <c r="BM1007" s="141" t="s">
        <v>1817</v>
      </c>
    </row>
    <row r="1008" spans="2:47" s="1" customFormat="1" ht="11.25">
      <c r="B1008" s="32"/>
      <c r="D1008" s="143" t="s">
        <v>173</v>
      </c>
      <c r="F1008" s="144" t="s">
        <v>1818</v>
      </c>
      <c r="I1008" s="145"/>
      <c r="J1008" s="145"/>
      <c r="M1008" s="32"/>
      <c r="N1008" s="146"/>
      <c r="X1008" s="53"/>
      <c r="AT1008" s="17" t="s">
        <v>173</v>
      </c>
      <c r="AU1008" s="17" t="s">
        <v>171</v>
      </c>
    </row>
    <row r="1009" spans="2:63" s="11" customFormat="1" ht="22.9" customHeight="1">
      <c r="B1009" s="116"/>
      <c r="D1009" s="117" t="s">
        <v>77</v>
      </c>
      <c r="E1009" s="127" t="s">
        <v>482</v>
      </c>
      <c r="F1009" s="127" t="s">
        <v>483</v>
      </c>
      <c r="I1009" s="119"/>
      <c r="J1009" s="119"/>
      <c r="K1009" s="128">
        <f>BK1009</f>
        <v>0</v>
      </c>
      <c r="M1009" s="116"/>
      <c r="N1009" s="121"/>
      <c r="Q1009" s="122">
        <f>SUM(Q1010:Q1062)</f>
        <v>0</v>
      </c>
      <c r="R1009" s="122">
        <f>SUM(R1010:R1062)</f>
        <v>0</v>
      </c>
      <c r="T1009" s="123">
        <f>SUM(T1010:T1062)</f>
        <v>0</v>
      </c>
      <c r="V1009" s="123">
        <f>SUM(V1010:V1062)</f>
        <v>1.478468003066</v>
      </c>
      <c r="X1009" s="124">
        <f>SUM(X1010:X1062)</f>
        <v>0</v>
      </c>
      <c r="AR1009" s="117" t="s">
        <v>171</v>
      </c>
      <c r="AT1009" s="125" t="s">
        <v>77</v>
      </c>
      <c r="AU1009" s="125" t="s">
        <v>85</v>
      </c>
      <c r="AY1009" s="117" t="s">
        <v>163</v>
      </c>
      <c r="BK1009" s="126">
        <f>SUM(BK1010:BK1062)</f>
        <v>0</v>
      </c>
    </row>
    <row r="1010" spans="2:65" s="1" customFormat="1" ht="55.5" customHeight="1">
      <c r="B1010" s="32"/>
      <c r="C1010" s="129" t="s">
        <v>1819</v>
      </c>
      <c r="D1010" s="129" t="s">
        <v>166</v>
      </c>
      <c r="E1010" s="130" t="s">
        <v>1820</v>
      </c>
      <c r="F1010" s="131" t="s">
        <v>1821</v>
      </c>
      <c r="G1010" s="132" t="s">
        <v>229</v>
      </c>
      <c r="H1010" s="133">
        <v>61.85</v>
      </c>
      <c r="I1010" s="134"/>
      <c r="J1010" s="134"/>
      <c r="K1010" s="135">
        <f>ROUND(P1010*H1010,2)</f>
        <v>0</v>
      </c>
      <c r="L1010" s="131" t="s">
        <v>169</v>
      </c>
      <c r="M1010" s="32"/>
      <c r="N1010" s="136" t="s">
        <v>22</v>
      </c>
      <c r="O1010" s="137" t="s">
        <v>48</v>
      </c>
      <c r="P1010" s="138">
        <f>I1010+J1010</f>
        <v>0</v>
      </c>
      <c r="Q1010" s="138">
        <f>ROUND(I1010*H1010,2)</f>
        <v>0</v>
      </c>
      <c r="R1010" s="138">
        <f>ROUND(J1010*H1010,2)</f>
        <v>0</v>
      </c>
      <c r="T1010" s="139">
        <f>S1010*H1010</f>
        <v>0</v>
      </c>
      <c r="U1010" s="139">
        <v>0</v>
      </c>
      <c r="V1010" s="139">
        <f>U1010*H1010</f>
        <v>0</v>
      </c>
      <c r="W1010" s="139">
        <v>0</v>
      </c>
      <c r="X1010" s="140">
        <f>W1010*H1010</f>
        <v>0</v>
      </c>
      <c r="AR1010" s="141" t="s">
        <v>313</v>
      </c>
      <c r="AT1010" s="141" t="s">
        <v>166</v>
      </c>
      <c r="AU1010" s="141" t="s">
        <v>171</v>
      </c>
      <c r="AY1010" s="17" t="s">
        <v>163</v>
      </c>
      <c r="BE1010" s="142">
        <f>IF(O1010="základní",K1010,0)</f>
        <v>0</v>
      </c>
      <c r="BF1010" s="142">
        <f>IF(O1010="snížená",K1010,0)</f>
        <v>0</v>
      </c>
      <c r="BG1010" s="142">
        <f>IF(O1010="zákl. přenesená",K1010,0)</f>
        <v>0</v>
      </c>
      <c r="BH1010" s="142">
        <f>IF(O1010="sníž. přenesená",K1010,0)</f>
        <v>0</v>
      </c>
      <c r="BI1010" s="142">
        <f>IF(O1010="nulová",K1010,0)</f>
        <v>0</v>
      </c>
      <c r="BJ1010" s="17" t="s">
        <v>171</v>
      </c>
      <c r="BK1010" s="142">
        <f>ROUND(P1010*H1010,2)</f>
        <v>0</v>
      </c>
      <c r="BL1010" s="17" t="s">
        <v>313</v>
      </c>
      <c r="BM1010" s="141" t="s">
        <v>1822</v>
      </c>
    </row>
    <row r="1011" spans="2:47" s="1" customFormat="1" ht="11.25">
      <c r="B1011" s="32"/>
      <c r="D1011" s="143" t="s">
        <v>173</v>
      </c>
      <c r="F1011" s="144" t="s">
        <v>1823</v>
      </c>
      <c r="I1011" s="145"/>
      <c r="J1011" s="145"/>
      <c r="M1011" s="32"/>
      <c r="N1011" s="146"/>
      <c r="X1011" s="53"/>
      <c r="AT1011" s="17" t="s">
        <v>173</v>
      </c>
      <c r="AU1011" s="17" t="s">
        <v>171</v>
      </c>
    </row>
    <row r="1012" spans="2:51" s="12" customFormat="1" ht="11.25">
      <c r="B1012" s="150"/>
      <c r="D1012" s="151" t="s">
        <v>217</v>
      </c>
      <c r="E1012" s="152" t="s">
        <v>22</v>
      </c>
      <c r="F1012" s="153" t="s">
        <v>1824</v>
      </c>
      <c r="H1012" s="152" t="s">
        <v>22</v>
      </c>
      <c r="I1012" s="154"/>
      <c r="J1012" s="154"/>
      <c r="M1012" s="150"/>
      <c r="N1012" s="155"/>
      <c r="X1012" s="156"/>
      <c r="AT1012" s="152" t="s">
        <v>217</v>
      </c>
      <c r="AU1012" s="152" t="s">
        <v>171</v>
      </c>
      <c r="AV1012" s="12" t="s">
        <v>85</v>
      </c>
      <c r="AW1012" s="12" t="s">
        <v>5</v>
      </c>
      <c r="AX1012" s="12" t="s">
        <v>78</v>
      </c>
      <c r="AY1012" s="152" t="s">
        <v>163</v>
      </c>
    </row>
    <row r="1013" spans="2:51" s="13" customFormat="1" ht="11.25">
      <c r="B1013" s="157"/>
      <c r="D1013" s="151" t="s">
        <v>217</v>
      </c>
      <c r="E1013" s="158" t="s">
        <v>22</v>
      </c>
      <c r="F1013" s="159" t="s">
        <v>1825</v>
      </c>
      <c r="H1013" s="160">
        <v>49.5</v>
      </c>
      <c r="I1013" s="161"/>
      <c r="J1013" s="161"/>
      <c r="M1013" s="157"/>
      <c r="N1013" s="162"/>
      <c r="X1013" s="163"/>
      <c r="AT1013" s="158" t="s">
        <v>217</v>
      </c>
      <c r="AU1013" s="158" t="s">
        <v>171</v>
      </c>
      <c r="AV1013" s="13" t="s">
        <v>171</v>
      </c>
      <c r="AW1013" s="13" t="s">
        <v>5</v>
      </c>
      <c r="AX1013" s="13" t="s">
        <v>78</v>
      </c>
      <c r="AY1013" s="158" t="s">
        <v>163</v>
      </c>
    </row>
    <row r="1014" spans="2:51" s="12" customFormat="1" ht="11.25">
      <c r="B1014" s="150"/>
      <c r="D1014" s="151" t="s">
        <v>217</v>
      </c>
      <c r="E1014" s="152" t="s">
        <v>22</v>
      </c>
      <c r="F1014" s="153" t="s">
        <v>1826</v>
      </c>
      <c r="H1014" s="152" t="s">
        <v>22</v>
      </c>
      <c r="I1014" s="154"/>
      <c r="J1014" s="154"/>
      <c r="M1014" s="150"/>
      <c r="N1014" s="155"/>
      <c r="X1014" s="156"/>
      <c r="AT1014" s="152" t="s">
        <v>217</v>
      </c>
      <c r="AU1014" s="152" t="s">
        <v>171</v>
      </c>
      <c r="AV1014" s="12" t="s">
        <v>85</v>
      </c>
      <c r="AW1014" s="12" t="s">
        <v>5</v>
      </c>
      <c r="AX1014" s="12" t="s">
        <v>78</v>
      </c>
      <c r="AY1014" s="152" t="s">
        <v>163</v>
      </c>
    </row>
    <row r="1015" spans="2:51" s="13" customFormat="1" ht="11.25">
      <c r="B1015" s="157"/>
      <c r="D1015" s="151" t="s">
        <v>217</v>
      </c>
      <c r="E1015" s="158" t="s">
        <v>22</v>
      </c>
      <c r="F1015" s="159" t="s">
        <v>1827</v>
      </c>
      <c r="H1015" s="160">
        <v>4.75</v>
      </c>
      <c r="I1015" s="161"/>
      <c r="J1015" s="161"/>
      <c r="M1015" s="157"/>
      <c r="N1015" s="162"/>
      <c r="X1015" s="163"/>
      <c r="AT1015" s="158" t="s">
        <v>217</v>
      </c>
      <c r="AU1015" s="158" t="s">
        <v>171</v>
      </c>
      <c r="AV1015" s="13" t="s">
        <v>171</v>
      </c>
      <c r="AW1015" s="13" t="s">
        <v>5</v>
      </c>
      <c r="AX1015" s="13" t="s">
        <v>78</v>
      </c>
      <c r="AY1015" s="158" t="s">
        <v>163</v>
      </c>
    </row>
    <row r="1016" spans="2:51" s="12" customFormat="1" ht="11.25">
      <c r="B1016" s="150"/>
      <c r="D1016" s="151" t="s">
        <v>217</v>
      </c>
      <c r="E1016" s="152" t="s">
        <v>22</v>
      </c>
      <c r="F1016" s="153" t="s">
        <v>1828</v>
      </c>
      <c r="H1016" s="152" t="s">
        <v>22</v>
      </c>
      <c r="I1016" s="154"/>
      <c r="J1016" s="154"/>
      <c r="M1016" s="150"/>
      <c r="N1016" s="155"/>
      <c r="X1016" s="156"/>
      <c r="AT1016" s="152" t="s">
        <v>217</v>
      </c>
      <c r="AU1016" s="152" t="s">
        <v>171</v>
      </c>
      <c r="AV1016" s="12" t="s">
        <v>85</v>
      </c>
      <c r="AW1016" s="12" t="s">
        <v>5</v>
      </c>
      <c r="AX1016" s="12" t="s">
        <v>78</v>
      </c>
      <c r="AY1016" s="152" t="s">
        <v>163</v>
      </c>
    </row>
    <row r="1017" spans="2:51" s="13" customFormat="1" ht="11.25">
      <c r="B1017" s="157"/>
      <c r="D1017" s="151" t="s">
        <v>217</v>
      </c>
      <c r="E1017" s="158" t="s">
        <v>22</v>
      </c>
      <c r="F1017" s="159" t="s">
        <v>1829</v>
      </c>
      <c r="H1017" s="160">
        <v>7.6</v>
      </c>
      <c r="I1017" s="161"/>
      <c r="J1017" s="161"/>
      <c r="M1017" s="157"/>
      <c r="N1017" s="162"/>
      <c r="X1017" s="163"/>
      <c r="AT1017" s="158" t="s">
        <v>217</v>
      </c>
      <c r="AU1017" s="158" t="s">
        <v>171</v>
      </c>
      <c r="AV1017" s="13" t="s">
        <v>171</v>
      </c>
      <c r="AW1017" s="13" t="s">
        <v>5</v>
      </c>
      <c r="AX1017" s="13" t="s">
        <v>78</v>
      </c>
      <c r="AY1017" s="158" t="s">
        <v>163</v>
      </c>
    </row>
    <row r="1018" spans="2:51" s="14" customFormat="1" ht="11.25">
      <c r="B1018" s="164"/>
      <c r="D1018" s="151" t="s">
        <v>217</v>
      </c>
      <c r="E1018" s="165" t="s">
        <v>22</v>
      </c>
      <c r="F1018" s="166" t="s">
        <v>220</v>
      </c>
      <c r="H1018" s="167">
        <v>61.85</v>
      </c>
      <c r="I1018" s="168"/>
      <c r="J1018" s="168"/>
      <c r="M1018" s="164"/>
      <c r="N1018" s="169"/>
      <c r="X1018" s="170"/>
      <c r="AT1018" s="165" t="s">
        <v>217</v>
      </c>
      <c r="AU1018" s="165" t="s">
        <v>171</v>
      </c>
      <c r="AV1018" s="14" t="s">
        <v>189</v>
      </c>
      <c r="AW1018" s="14" t="s">
        <v>5</v>
      </c>
      <c r="AX1018" s="14" t="s">
        <v>85</v>
      </c>
      <c r="AY1018" s="165" t="s">
        <v>163</v>
      </c>
    </row>
    <row r="1019" spans="2:65" s="1" customFormat="1" ht="24">
      <c r="B1019" s="32"/>
      <c r="C1019" s="181" t="s">
        <v>1830</v>
      </c>
      <c r="D1019" s="181" t="s">
        <v>770</v>
      </c>
      <c r="E1019" s="182" t="s">
        <v>1831</v>
      </c>
      <c r="F1019" s="183" t="s">
        <v>1832</v>
      </c>
      <c r="G1019" s="184" t="s">
        <v>252</v>
      </c>
      <c r="H1019" s="185">
        <v>1.188</v>
      </c>
      <c r="I1019" s="186"/>
      <c r="J1019" s="187"/>
      <c r="K1019" s="188">
        <f>ROUND(P1019*H1019,2)</f>
        <v>0</v>
      </c>
      <c r="L1019" s="183" t="s">
        <v>169</v>
      </c>
      <c r="M1019" s="189"/>
      <c r="N1019" s="190" t="s">
        <v>22</v>
      </c>
      <c r="O1019" s="137" t="s">
        <v>48</v>
      </c>
      <c r="P1019" s="138">
        <f>I1019+J1019</f>
        <v>0</v>
      </c>
      <c r="Q1019" s="138">
        <f>ROUND(I1019*H1019,2)</f>
        <v>0</v>
      </c>
      <c r="R1019" s="138">
        <f>ROUND(J1019*H1019,2)</f>
        <v>0</v>
      </c>
      <c r="T1019" s="139">
        <f>S1019*H1019</f>
        <v>0</v>
      </c>
      <c r="U1019" s="139">
        <v>0.55</v>
      </c>
      <c r="V1019" s="139">
        <f>U1019*H1019</f>
        <v>0.6534</v>
      </c>
      <c r="W1019" s="139">
        <v>0</v>
      </c>
      <c r="X1019" s="140">
        <f>W1019*H1019</f>
        <v>0</v>
      </c>
      <c r="AR1019" s="141" t="s">
        <v>440</v>
      </c>
      <c r="AT1019" s="141" t="s">
        <v>770</v>
      </c>
      <c r="AU1019" s="141" t="s">
        <v>171</v>
      </c>
      <c r="AY1019" s="17" t="s">
        <v>163</v>
      </c>
      <c r="BE1019" s="142">
        <f>IF(O1019="základní",K1019,0)</f>
        <v>0</v>
      </c>
      <c r="BF1019" s="142">
        <f>IF(O1019="snížená",K1019,0)</f>
        <v>0</v>
      </c>
      <c r="BG1019" s="142">
        <f>IF(O1019="zákl. přenesená",K1019,0)</f>
        <v>0</v>
      </c>
      <c r="BH1019" s="142">
        <f>IF(O1019="sníž. přenesená",K1019,0)</f>
        <v>0</v>
      </c>
      <c r="BI1019" s="142">
        <f>IF(O1019="nulová",K1019,0)</f>
        <v>0</v>
      </c>
      <c r="BJ1019" s="17" t="s">
        <v>171</v>
      </c>
      <c r="BK1019" s="142">
        <f>ROUND(P1019*H1019,2)</f>
        <v>0</v>
      </c>
      <c r="BL1019" s="17" t="s">
        <v>313</v>
      </c>
      <c r="BM1019" s="141" t="s">
        <v>1833</v>
      </c>
    </row>
    <row r="1020" spans="2:51" s="13" customFormat="1" ht="11.25">
      <c r="B1020" s="157"/>
      <c r="D1020" s="151" t="s">
        <v>217</v>
      </c>
      <c r="E1020" s="158" t="s">
        <v>22</v>
      </c>
      <c r="F1020" s="159" t="s">
        <v>1834</v>
      </c>
      <c r="H1020" s="160">
        <v>0.891</v>
      </c>
      <c r="I1020" s="161"/>
      <c r="J1020" s="161"/>
      <c r="M1020" s="157"/>
      <c r="N1020" s="162"/>
      <c r="X1020" s="163"/>
      <c r="AT1020" s="158" t="s">
        <v>217</v>
      </c>
      <c r="AU1020" s="158" t="s">
        <v>171</v>
      </c>
      <c r="AV1020" s="13" t="s">
        <v>171</v>
      </c>
      <c r="AW1020" s="13" t="s">
        <v>5</v>
      </c>
      <c r="AX1020" s="13" t="s">
        <v>78</v>
      </c>
      <c r="AY1020" s="158" t="s">
        <v>163</v>
      </c>
    </row>
    <row r="1021" spans="2:51" s="13" customFormat="1" ht="11.25">
      <c r="B1021" s="157"/>
      <c r="D1021" s="151" t="s">
        <v>217</v>
      </c>
      <c r="E1021" s="158" t="s">
        <v>22</v>
      </c>
      <c r="F1021" s="159" t="s">
        <v>1835</v>
      </c>
      <c r="H1021" s="160">
        <v>0.067</v>
      </c>
      <c r="I1021" s="161"/>
      <c r="J1021" s="161"/>
      <c r="M1021" s="157"/>
      <c r="N1021" s="162"/>
      <c r="X1021" s="163"/>
      <c r="AT1021" s="158" t="s">
        <v>217</v>
      </c>
      <c r="AU1021" s="158" t="s">
        <v>171</v>
      </c>
      <c r="AV1021" s="13" t="s">
        <v>171</v>
      </c>
      <c r="AW1021" s="13" t="s">
        <v>5</v>
      </c>
      <c r="AX1021" s="13" t="s">
        <v>78</v>
      </c>
      <c r="AY1021" s="158" t="s">
        <v>163</v>
      </c>
    </row>
    <row r="1022" spans="2:51" s="13" customFormat="1" ht="11.25">
      <c r="B1022" s="157"/>
      <c r="D1022" s="151" t="s">
        <v>217</v>
      </c>
      <c r="E1022" s="158" t="s">
        <v>22</v>
      </c>
      <c r="F1022" s="159" t="s">
        <v>1836</v>
      </c>
      <c r="H1022" s="160">
        <v>0.122</v>
      </c>
      <c r="I1022" s="161"/>
      <c r="J1022" s="161"/>
      <c r="M1022" s="157"/>
      <c r="N1022" s="162"/>
      <c r="X1022" s="163"/>
      <c r="AT1022" s="158" t="s">
        <v>217</v>
      </c>
      <c r="AU1022" s="158" t="s">
        <v>171</v>
      </c>
      <c r="AV1022" s="13" t="s">
        <v>171</v>
      </c>
      <c r="AW1022" s="13" t="s">
        <v>5</v>
      </c>
      <c r="AX1022" s="13" t="s">
        <v>78</v>
      </c>
      <c r="AY1022" s="158" t="s">
        <v>163</v>
      </c>
    </row>
    <row r="1023" spans="2:51" s="14" customFormat="1" ht="11.25">
      <c r="B1023" s="164"/>
      <c r="D1023" s="151" t="s">
        <v>217</v>
      </c>
      <c r="E1023" s="165" t="s">
        <v>22</v>
      </c>
      <c r="F1023" s="166" t="s">
        <v>220</v>
      </c>
      <c r="H1023" s="167">
        <v>1.08</v>
      </c>
      <c r="I1023" s="168"/>
      <c r="J1023" s="168"/>
      <c r="M1023" s="164"/>
      <c r="N1023" s="169"/>
      <c r="X1023" s="170"/>
      <c r="AT1023" s="165" t="s">
        <v>217</v>
      </c>
      <c r="AU1023" s="165" t="s">
        <v>171</v>
      </c>
      <c r="AV1023" s="14" t="s">
        <v>189</v>
      </c>
      <c r="AW1023" s="14" t="s">
        <v>5</v>
      </c>
      <c r="AX1023" s="14" t="s">
        <v>85</v>
      </c>
      <c r="AY1023" s="165" t="s">
        <v>163</v>
      </c>
    </row>
    <row r="1024" spans="2:51" s="13" customFormat="1" ht="11.25">
      <c r="B1024" s="157"/>
      <c r="D1024" s="151" t="s">
        <v>217</v>
      </c>
      <c r="F1024" s="159" t="s">
        <v>1837</v>
      </c>
      <c r="H1024" s="160">
        <v>1.188</v>
      </c>
      <c r="I1024" s="161"/>
      <c r="J1024" s="161"/>
      <c r="M1024" s="157"/>
      <c r="N1024" s="162"/>
      <c r="X1024" s="163"/>
      <c r="AT1024" s="158" t="s">
        <v>217</v>
      </c>
      <c r="AU1024" s="158" t="s">
        <v>171</v>
      </c>
      <c r="AV1024" s="13" t="s">
        <v>171</v>
      </c>
      <c r="AW1024" s="13" t="s">
        <v>4</v>
      </c>
      <c r="AX1024" s="13" t="s">
        <v>85</v>
      </c>
      <c r="AY1024" s="158" t="s">
        <v>163</v>
      </c>
    </row>
    <row r="1025" spans="2:65" s="1" customFormat="1" ht="55.5" customHeight="1">
      <c r="B1025" s="32"/>
      <c r="C1025" s="129" t="s">
        <v>1838</v>
      </c>
      <c r="D1025" s="129" t="s">
        <v>166</v>
      </c>
      <c r="E1025" s="130" t="s">
        <v>1839</v>
      </c>
      <c r="F1025" s="131" t="s">
        <v>1840</v>
      </c>
      <c r="G1025" s="132" t="s">
        <v>229</v>
      </c>
      <c r="H1025" s="133">
        <v>8.055</v>
      </c>
      <c r="I1025" s="134"/>
      <c r="J1025" s="134"/>
      <c r="K1025" s="135">
        <f>ROUND(P1025*H1025,2)</f>
        <v>0</v>
      </c>
      <c r="L1025" s="131" t="s">
        <v>169</v>
      </c>
      <c r="M1025" s="32"/>
      <c r="N1025" s="136" t="s">
        <v>22</v>
      </c>
      <c r="O1025" s="137" t="s">
        <v>48</v>
      </c>
      <c r="P1025" s="138">
        <f>I1025+J1025</f>
        <v>0</v>
      </c>
      <c r="Q1025" s="138">
        <f>ROUND(I1025*H1025,2)</f>
        <v>0</v>
      </c>
      <c r="R1025" s="138">
        <f>ROUND(J1025*H1025,2)</f>
        <v>0</v>
      </c>
      <c r="T1025" s="139">
        <f>S1025*H1025</f>
        <v>0</v>
      </c>
      <c r="U1025" s="139">
        <v>0</v>
      </c>
      <c r="V1025" s="139">
        <f>U1025*H1025</f>
        <v>0</v>
      </c>
      <c r="W1025" s="139">
        <v>0</v>
      </c>
      <c r="X1025" s="140">
        <f>W1025*H1025</f>
        <v>0</v>
      </c>
      <c r="AR1025" s="141" t="s">
        <v>313</v>
      </c>
      <c r="AT1025" s="141" t="s">
        <v>166</v>
      </c>
      <c r="AU1025" s="141" t="s">
        <v>171</v>
      </c>
      <c r="AY1025" s="17" t="s">
        <v>163</v>
      </c>
      <c r="BE1025" s="142">
        <f>IF(O1025="základní",K1025,0)</f>
        <v>0</v>
      </c>
      <c r="BF1025" s="142">
        <f>IF(O1025="snížená",K1025,0)</f>
        <v>0</v>
      </c>
      <c r="BG1025" s="142">
        <f>IF(O1025="zákl. přenesená",K1025,0)</f>
        <v>0</v>
      </c>
      <c r="BH1025" s="142">
        <f>IF(O1025="sníž. přenesená",K1025,0)</f>
        <v>0</v>
      </c>
      <c r="BI1025" s="142">
        <f>IF(O1025="nulová",K1025,0)</f>
        <v>0</v>
      </c>
      <c r="BJ1025" s="17" t="s">
        <v>171</v>
      </c>
      <c r="BK1025" s="142">
        <f>ROUND(P1025*H1025,2)</f>
        <v>0</v>
      </c>
      <c r="BL1025" s="17" t="s">
        <v>313</v>
      </c>
      <c r="BM1025" s="141" t="s">
        <v>1841</v>
      </c>
    </row>
    <row r="1026" spans="2:47" s="1" customFormat="1" ht="11.25">
      <c r="B1026" s="32"/>
      <c r="D1026" s="143" t="s">
        <v>173</v>
      </c>
      <c r="F1026" s="144" t="s">
        <v>1842</v>
      </c>
      <c r="I1026" s="145"/>
      <c r="J1026" s="145"/>
      <c r="M1026" s="32"/>
      <c r="N1026" s="146"/>
      <c r="X1026" s="53"/>
      <c r="AT1026" s="17" t="s">
        <v>173</v>
      </c>
      <c r="AU1026" s="17" t="s">
        <v>171</v>
      </c>
    </row>
    <row r="1027" spans="2:51" s="13" customFormat="1" ht="11.25">
      <c r="B1027" s="157"/>
      <c r="D1027" s="151" t="s">
        <v>217</v>
      </c>
      <c r="E1027" s="158" t="s">
        <v>22</v>
      </c>
      <c r="F1027" s="159" t="s">
        <v>1843</v>
      </c>
      <c r="H1027" s="160">
        <v>8.055</v>
      </c>
      <c r="I1027" s="161"/>
      <c r="J1027" s="161"/>
      <c r="M1027" s="157"/>
      <c r="N1027" s="162"/>
      <c r="X1027" s="163"/>
      <c r="AT1027" s="158" t="s">
        <v>217</v>
      </c>
      <c r="AU1027" s="158" t="s">
        <v>171</v>
      </c>
      <c r="AV1027" s="13" t="s">
        <v>171</v>
      </c>
      <c r="AW1027" s="13" t="s">
        <v>5</v>
      </c>
      <c r="AX1027" s="13" t="s">
        <v>78</v>
      </c>
      <c r="AY1027" s="158" t="s">
        <v>163</v>
      </c>
    </row>
    <row r="1028" spans="2:51" s="14" customFormat="1" ht="11.25">
      <c r="B1028" s="164"/>
      <c r="D1028" s="151" t="s">
        <v>217</v>
      </c>
      <c r="E1028" s="165" t="s">
        <v>22</v>
      </c>
      <c r="F1028" s="166" t="s">
        <v>220</v>
      </c>
      <c r="H1028" s="167">
        <v>8.055</v>
      </c>
      <c r="I1028" s="168"/>
      <c r="J1028" s="168"/>
      <c r="M1028" s="164"/>
      <c r="N1028" s="169"/>
      <c r="X1028" s="170"/>
      <c r="AT1028" s="165" t="s">
        <v>217</v>
      </c>
      <c r="AU1028" s="165" t="s">
        <v>171</v>
      </c>
      <c r="AV1028" s="14" t="s">
        <v>189</v>
      </c>
      <c r="AW1028" s="14" t="s">
        <v>5</v>
      </c>
      <c r="AX1028" s="14" t="s">
        <v>85</v>
      </c>
      <c r="AY1028" s="165" t="s">
        <v>163</v>
      </c>
    </row>
    <row r="1029" spans="2:65" s="1" customFormat="1" ht="24">
      <c r="B1029" s="32"/>
      <c r="C1029" s="181" t="s">
        <v>1844</v>
      </c>
      <c r="D1029" s="181" t="s">
        <v>770</v>
      </c>
      <c r="E1029" s="182" t="s">
        <v>1845</v>
      </c>
      <c r="F1029" s="183" t="s">
        <v>1846</v>
      </c>
      <c r="G1029" s="184" t="s">
        <v>252</v>
      </c>
      <c r="H1029" s="185">
        <v>0.223</v>
      </c>
      <c r="I1029" s="186"/>
      <c r="J1029" s="187"/>
      <c r="K1029" s="188">
        <f>ROUND(P1029*H1029,2)</f>
        <v>0</v>
      </c>
      <c r="L1029" s="183" t="s">
        <v>1707</v>
      </c>
      <c r="M1029" s="189"/>
      <c r="N1029" s="190" t="s">
        <v>22</v>
      </c>
      <c r="O1029" s="137" t="s">
        <v>48</v>
      </c>
      <c r="P1029" s="138">
        <f>I1029+J1029</f>
        <v>0</v>
      </c>
      <c r="Q1029" s="138">
        <f>ROUND(I1029*H1029,2)</f>
        <v>0</v>
      </c>
      <c r="R1029" s="138">
        <f>ROUND(J1029*H1029,2)</f>
        <v>0</v>
      </c>
      <c r="T1029" s="139">
        <f>S1029*H1029</f>
        <v>0</v>
      </c>
      <c r="U1029" s="139">
        <v>0.55</v>
      </c>
      <c r="V1029" s="139">
        <f>U1029*H1029</f>
        <v>0.12265000000000001</v>
      </c>
      <c r="W1029" s="139">
        <v>0</v>
      </c>
      <c r="X1029" s="140">
        <f>W1029*H1029</f>
        <v>0</v>
      </c>
      <c r="AR1029" s="141" t="s">
        <v>440</v>
      </c>
      <c r="AT1029" s="141" t="s">
        <v>770</v>
      </c>
      <c r="AU1029" s="141" t="s">
        <v>171</v>
      </c>
      <c r="AY1029" s="17" t="s">
        <v>163</v>
      </c>
      <c r="BE1029" s="142">
        <f>IF(O1029="základní",K1029,0)</f>
        <v>0</v>
      </c>
      <c r="BF1029" s="142">
        <f>IF(O1029="snížená",K1029,0)</f>
        <v>0</v>
      </c>
      <c r="BG1029" s="142">
        <f>IF(O1029="zákl. přenesená",K1029,0)</f>
        <v>0</v>
      </c>
      <c r="BH1029" s="142">
        <f>IF(O1029="sníž. přenesená",K1029,0)</f>
        <v>0</v>
      </c>
      <c r="BI1029" s="142">
        <f>IF(O1029="nulová",K1029,0)</f>
        <v>0</v>
      </c>
      <c r="BJ1029" s="17" t="s">
        <v>171</v>
      </c>
      <c r="BK1029" s="142">
        <f>ROUND(P1029*H1029,2)</f>
        <v>0</v>
      </c>
      <c r="BL1029" s="17" t="s">
        <v>313</v>
      </c>
      <c r="BM1029" s="141" t="s">
        <v>1847</v>
      </c>
    </row>
    <row r="1030" spans="2:51" s="13" customFormat="1" ht="11.25">
      <c r="B1030" s="157"/>
      <c r="D1030" s="151" t="s">
        <v>217</v>
      </c>
      <c r="E1030" s="158" t="s">
        <v>22</v>
      </c>
      <c r="F1030" s="159" t="s">
        <v>1848</v>
      </c>
      <c r="H1030" s="160">
        <v>0.203</v>
      </c>
      <c r="I1030" s="161"/>
      <c r="J1030" s="161"/>
      <c r="M1030" s="157"/>
      <c r="N1030" s="162"/>
      <c r="X1030" s="163"/>
      <c r="AT1030" s="158" t="s">
        <v>217</v>
      </c>
      <c r="AU1030" s="158" t="s">
        <v>171</v>
      </c>
      <c r="AV1030" s="13" t="s">
        <v>171</v>
      </c>
      <c r="AW1030" s="13" t="s">
        <v>5</v>
      </c>
      <c r="AX1030" s="13" t="s">
        <v>78</v>
      </c>
      <c r="AY1030" s="158" t="s">
        <v>163</v>
      </c>
    </row>
    <row r="1031" spans="2:51" s="14" customFormat="1" ht="11.25">
      <c r="B1031" s="164"/>
      <c r="D1031" s="151" t="s">
        <v>217</v>
      </c>
      <c r="E1031" s="165" t="s">
        <v>22</v>
      </c>
      <c r="F1031" s="166" t="s">
        <v>220</v>
      </c>
      <c r="H1031" s="167">
        <v>0.203</v>
      </c>
      <c r="I1031" s="168"/>
      <c r="J1031" s="168"/>
      <c r="M1031" s="164"/>
      <c r="N1031" s="169"/>
      <c r="X1031" s="170"/>
      <c r="AT1031" s="165" t="s">
        <v>217</v>
      </c>
      <c r="AU1031" s="165" t="s">
        <v>171</v>
      </c>
      <c r="AV1031" s="14" t="s">
        <v>189</v>
      </c>
      <c r="AW1031" s="14" t="s">
        <v>5</v>
      </c>
      <c r="AX1031" s="14" t="s">
        <v>85</v>
      </c>
      <c r="AY1031" s="165" t="s">
        <v>163</v>
      </c>
    </row>
    <row r="1032" spans="2:51" s="13" customFormat="1" ht="11.25">
      <c r="B1032" s="157"/>
      <c r="D1032" s="151" t="s">
        <v>217</v>
      </c>
      <c r="F1032" s="159" t="s">
        <v>1849</v>
      </c>
      <c r="H1032" s="160">
        <v>0.223</v>
      </c>
      <c r="I1032" s="161"/>
      <c r="J1032" s="161"/>
      <c r="M1032" s="157"/>
      <c r="N1032" s="162"/>
      <c r="X1032" s="163"/>
      <c r="AT1032" s="158" t="s">
        <v>217</v>
      </c>
      <c r="AU1032" s="158" t="s">
        <v>171</v>
      </c>
      <c r="AV1032" s="13" t="s">
        <v>171</v>
      </c>
      <c r="AW1032" s="13" t="s">
        <v>4</v>
      </c>
      <c r="AX1032" s="13" t="s">
        <v>85</v>
      </c>
      <c r="AY1032" s="158" t="s">
        <v>163</v>
      </c>
    </row>
    <row r="1033" spans="2:65" s="1" customFormat="1" ht="37.9" customHeight="1">
      <c r="B1033" s="32"/>
      <c r="C1033" s="129" t="s">
        <v>1850</v>
      </c>
      <c r="D1033" s="129" t="s">
        <v>166</v>
      </c>
      <c r="E1033" s="130" t="s">
        <v>1851</v>
      </c>
      <c r="F1033" s="131" t="s">
        <v>1852</v>
      </c>
      <c r="G1033" s="132" t="s">
        <v>214</v>
      </c>
      <c r="H1033" s="133">
        <v>28.35</v>
      </c>
      <c r="I1033" s="134"/>
      <c r="J1033" s="134"/>
      <c r="K1033" s="135">
        <f>ROUND(P1033*H1033,2)</f>
        <v>0</v>
      </c>
      <c r="L1033" s="131" t="s">
        <v>169</v>
      </c>
      <c r="M1033" s="32"/>
      <c r="N1033" s="136" t="s">
        <v>22</v>
      </c>
      <c r="O1033" s="137" t="s">
        <v>48</v>
      </c>
      <c r="P1033" s="138">
        <f>I1033+J1033</f>
        <v>0</v>
      </c>
      <c r="Q1033" s="138">
        <f>ROUND(I1033*H1033,2)</f>
        <v>0</v>
      </c>
      <c r="R1033" s="138">
        <f>ROUND(J1033*H1033,2)</f>
        <v>0</v>
      </c>
      <c r="T1033" s="139">
        <f>S1033*H1033</f>
        <v>0</v>
      </c>
      <c r="U1033" s="139">
        <v>0</v>
      </c>
      <c r="V1033" s="139">
        <f>U1033*H1033</f>
        <v>0</v>
      </c>
      <c r="W1033" s="139">
        <v>0</v>
      </c>
      <c r="X1033" s="140">
        <f>W1033*H1033</f>
        <v>0</v>
      </c>
      <c r="AR1033" s="141" t="s">
        <v>313</v>
      </c>
      <c r="AT1033" s="141" t="s">
        <v>166</v>
      </c>
      <c r="AU1033" s="141" t="s">
        <v>171</v>
      </c>
      <c r="AY1033" s="17" t="s">
        <v>163</v>
      </c>
      <c r="BE1033" s="142">
        <f>IF(O1033="základní",K1033,0)</f>
        <v>0</v>
      </c>
      <c r="BF1033" s="142">
        <f>IF(O1033="snížená",K1033,0)</f>
        <v>0</v>
      </c>
      <c r="BG1033" s="142">
        <f>IF(O1033="zákl. přenesená",K1033,0)</f>
        <v>0</v>
      </c>
      <c r="BH1033" s="142">
        <f>IF(O1033="sníž. přenesená",K1033,0)</f>
        <v>0</v>
      </c>
      <c r="BI1033" s="142">
        <f>IF(O1033="nulová",K1033,0)</f>
        <v>0</v>
      </c>
      <c r="BJ1033" s="17" t="s">
        <v>171</v>
      </c>
      <c r="BK1033" s="142">
        <f>ROUND(P1033*H1033,2)</f>
        <v>0</v>
      </c>
      <c r="BL1033" s="17" t="s">
        <v>313</v>
      </c>
      <c r="BM1033" s="141" t="s">
        <v>1853</v>
      </c>
    </row>
    <row r="1034" spans="2:47" s="1" customFormat="1" ht="11.25">
      <c r="B1034" s="32"/>
      <c r="D1034" s="143" t="s">
        <v>173</v>
      </c>
      <c r="F1034" s="144" t="s">
        <v>1854</v>
      </c>
      <c r="I1034" s="145"/>
      <c r="J1034" s="145"/>
      <c r="M1034" s="32"/>
      <c r="N1034" s="146"/>
      <c r="X1034" s="53"/>
      <c r="AT1034" s="17" t="s">
        <v>173</v>
      </c>
      <c r="AU1034" s="17" t="s">
        <v>171</v>
      </c>
    </row>
    <row r="1035" spans="2:51" s="13" customFormat="1" ht="11.25">
      <c r="B1035" s="157"/>
      <c r="D1035" s="151" t="s">
        <v>217</v>
      </c>
      <c r="E1035" s="158" t="s">
        <v>22</v>
      </c>
      <c r="F1035" s="159" t="s">
        <v>1554</v>
      </c>
      <c r="H1035" s="160">
        <v>28.35</v>
      </c>
      <c r="I1035" s="161"/>
      <c r="J1035" s="161"/>
      <c r="M1035" s="157"/>
      <c r="N1035" s="162"/>
      <c r="X1035" s="163"/>
      <c r="AT1035" s="158" t="s">
        <v>217</v>
      </c>
      <c r="AU1035" s="158" t="s">
        <v>171</v>
      </c>
      <c r="AV1035" s="13" t="s">
        <v>171</v>
      </c>
      <c r="AW1035" s="13" t="s">
        <v>5</v>
      </c>
      <c r="AX1035" s="13" t="s">
        <v>78</v>
      </c>
      <c r="AY1035" s="158" t="s">
        <v>163</v>
      </c>
    </row>
    <row r="1036" spans="2:51" s="14" customFormat="1" ht="11.25">
      <c r="B1036" s="164"/>
      <c r="D1036" s="151" t="s">
        <v>217</v>
      </c>
      <c r="E1036" s="165" t="s">
        <v>22</v>
      </c>
      <c r="F1036" s="166" t="s">
        <v>220</v>
      </c>
      <c r="H1036" s="167">
        <v>28.35</v>
      </c>
      <c r="I1036" s="168"/>
      <c r="J1036" s="168"/>
      <c r="M1036" s="164"/>
      <c r="N1036" s="169"/>
      <c r="X1036" s="170"/>
      <c r="AT1036" s="165" t="s">
        <v>217</v>
      </c>
      <c r="AU1036" s="165" t="s">
        <v>171</v>
      </c>
      <c r="AV1036" s="14" t="s">
        <v>189</v>
      </c>
      <c r="AW1036" s="14" t="s">
        <v>5</v>
      </c>
      <c r="AX1036" s="14" t="s">
        <v>85</v>
      </c>
      <c r="AY1036" s="165" t="s">
        <v>163</v>
      </c>
    </row>
    <row r="1037" spans="2:65" s="1" customFormat="1" ht="24.2" customHeight="1">
      <c r="B1037" s="32"/>
      <c r="C1037" s="181" t="s">
        <v>1855</v>
      </c>
      <c r="D1037" s="181" t="s">
        <v>770</v>
      </c>
      <c r="E1037" s="182" t="s">
        <v>1856</v>
      </c>
      <c r="F1037" s="183" t="s">
        <v>1857</v>
      </c>
      <c r="G1037" s="184" t="s">
        <v>252</v>
      </c>
      <c r="H1037" s="185">
        <v>0.936</v>
      </c>
      <c r="I1037" s="186"/>
      <c r="J1037" s="187"/>
      <c r="K1037" s="188">
        <f>ROUND(P1037*H1037,2)</f>
        <v>0</v>
      </c>
      <c r="L1037" s="183" t="s">
        <v>169</v>
      </c>
      <c r="M1037" s="189"/>
      <c r="N1037" s="190" t="s">
        <v>22</v>
      </c>
      <c r="O1037" s="137" t="s">
        <v>48</v>
      </c>
      <c r="P1037" s="138">
        <f>I1037+J1037</f>
        <v>0</v>
      </c>
      <c r="Q1037" s="138">
        <f>ROUND(I1037*H1037,2)</f>
        <v>0</v>
      </c>
      <c r="R1037" s="138">
        <f>ROUND(J1037*H1037,2)</f>
        <v>0</v>
      </c>
      <c r="T1037" s="139">
        <f>S1037*H1037</f>
        <v>0</v>
      </c>
      <c r="U1037" s="139">
        <v>0.55</v>
      </c>
      <c r="V1037" s="139">
        <f>U1037*H1037</f>
        <v>0.5148</v>
      </c>
      <c r="W1037" s="139">
        <v>0</v>
      </c>
      <c r="X1037" s="140">
        <f>W1037*H1037</f>
        <v>0</v>
      </c>
      <c r="AR1037" s="141" t="s">
        <v>440</v>
      </c>
      <c r="AT1037" s="141" t="s">
        <v>770</v>
      </c>
      <c r="AU1037" s="141" t="s">
        <v>171</v>
      </c>
      <c r="AY1037" s="17" t="s">
        <v>163</v>
      </c>
      <c r="BE1037" s="142">
        <f>IF(O1037="základní",K1037,0)</f>
        <v>0</v>
      </c>
      <c r="BF1037" s="142">
        <f>IF(O1037="snížená",K1037,0)</f>
        <v>0</v>
      </c>
      <c r="BG1037" s="142">
        <f>IF(O1037="zákl. přenesená",K1037,0)</f>
        <v>0</v>
      </c>
      <c r="BH1037" s="142">
        <f>IF(O1037="sníž. přenesená",K1037,0)</f>
        <v>0</v>
      </c>
      <c r="BI1037" s="142">
        <f>IF(O1037="nulová",K1037,0)</f>
        <v>0</v>
      </c>
      <c r="BJ1037" s="17" t="s">
        <v>171</v>
      </c>
      <c r="BK1037" s="142">
        <f>ROUND(P1037*H1037,2)</f>
        <v>0</v>
      </c>
      <c r="BL1037" s="17" t="s">
        <v>313</v>
      </c>
      <c r="BM1037" s="141" t="s">
        <v>1858</v>
      </c>
    </row>
    <row r="1038" spans="2:51" s="13" customFormat="1" ht="11.25">
      <c r="B1038" s="157"/>
      <c r="D1038" s="151" t="s">
        <v>217</v>
      </c>
      <c r="E1038" s="158" t="s">
        <v>22</v>
      </c>
      <c r="F1038" s="159" t="s">
        <v>1859</v>
      </c>
      <c r="H1038" s="160">
        <v>0.851</v>
      </c>
      <c r="I1038" s="161"/>
      <c r="J1038" s="161"/>
      <c r="M1038" s="157"/>
      <c r="N1038" s="162"/>
      <c r="X1038" s="163"/>
      <c r="AT1038" s="158" t="s">
        <v>217</v>
      </c>
      <c r="AU1038" s="158" t="s">
        <v>171</v>
      </c>
      <c r="AV1038" s="13" t="s">
        <v>171</v>
      </c>
      <c r="AW1038" s="13" t="s">
        <v>5</v>
      </c>
      <c r="AX1038" s="13" t="s">
        <v>78</v>
      </c>
      <c r="AY1038" s="158" t="s">
        <v>163</v>
      </c>
    </row>
    <row r="1039" spans="2:51" s="14" customFormat="1" ht="11.25">
      <c r="B1039" s="164"/>
      <c r="D1039" s="151" t="s">
        <v>217</v>
      </c>
      <c r="E1039" s="165" t="s">
        <v>22</v>
      </c>
      <c r="F1039" s="166" t="s">
        <v>220</v>
      </c>
      <c r="H1039" s="167">
        <v>0.851</v>
      </c>
      <c r="I1039" s="168"/>
      <c r="J1039" s="168"/>
      <c r="M1039" s="164"/>
      <c r="N1039" s="169"/>
      <c r="X1039" s="170"/>
      <c r="AT1039" s="165" t="s">
        <v>217</v>
      </c>
      <c r="AU1039" s="165" t="s">
        <v>171</v>
      </c>
      <c r="AV1039" s="14" t="s">
        <v>189</v>
      </c>
      <c r="AW1039" s="14" t="s">
        <v>5</v>
      </c>
      <c r="AX1039" s="14" t="s">
        <v>85</v>
      </c>
      <c r="AY1039" s="165" t="s">
        <v>163</v>
      </c>
    </row>
    <row r="1040" spans="2:51" s="13" customFormat="1" ht="11.25">
      <c r="B1040" s="157"/>
      <c r="D1040" s="151" t="s">
        <v>217</v>
      </c>
      <c r="F1040" s="159" t="s">
        <v>1860</v>
      </c>
      <c r="H1040" s="160">
        <v>0.936</v>
      </c>
      <c r="I1040" s="161"/>
      <c r="J1040" s="161"/>
      <c r="M1040" s="157"/>
      <c r="N1040" s="162"/>
      <c r="X1040" s="163"/>
      <c r="AT1040" s="158" t="s">
        <v>217</v>
      </c>
      <c r="AU1040" s="158" t="s">
        <v>171</v>
      </c>
      <c r="AV1040" s="13" t="s">
        <v>171</v>
      </c>
      <c r="AW1040" s="13" t="s">
        <v>4</v>
      </c>
      <c r="AX1040" s="13" t="s">
        <v>85</v>
      </c>
      <c r="AY1040" s="158" t="s">
        <v>163</v>
      </c>
    </row>
    <row r="1041" spans="2:65" s="1" customFormat="1" ht="37.9" customHeight="1">
      <c r="B1041" s="32"/>
      <c r="C1041" s="129" t="s">
        <v>1861</v>
      </c>
      <c r="D1041" s="129" t="s">
        <v>166</v>
      </c>
      <c r="E1041" s="130" t="s">
        <v>1862</v>
      </c>
      <c r="F1041" s="131" t="s">
        <v>1863</v>
      </c>
      <c r="G1041" s="132" t="s">
        <v>214</v>
      </c>
      <c r="H1041" s="133">
        <v>7.65</v>
      </c>
      <c r="I1041" s="134"/>
      <c r="J1041" s="134"/>
      <c r="K1041" s="135">
        <f>ROUND(P1041*H1041,2)</f>
        <v>0</v>
      </c>
      <c r="L1041" s="131" t="s">
        <v>169</v>
      </c>
      <c r="M1041" s="32"/>
      <c r="N1041" s="136" t="s">
        <v>22</v>
      </c>
      <c r="O1041" s="137" t="s">
        <v>48</v>
      </c>
      <c r="P1041" s="138">
        <f>I1041+J1041</f>
        <v>0</v>
      </c>
      <c r="Q1041" s="138">
        <f>ROUND(I1041*H1041,2)</f>
        <v>0</v>
      </c>
      <c r="R1041" s="138">
        <f>ROUND(J1041*H1041,2)</f>
        <v>0</v>
      </c>
      <c r="T1041" s="139">
        <f>S1041*H1041</f>
        <v>0</v>
      </c>
      <c r="U1041" s="139">
        <v>0</v>
      </c>
      <c r="V1041" s="139">
        <f>U1041*H1041</f>
        <v>0</v>
      </c>
      <c r="W1041" s="139">
        <v>0</v>
      </c>
      <c r="X1041" s="140">
        <f>W1041*H1041</f>
        <v>0</v>
      </c>
      <c r="AR1041" s="141" t="s">
        <v>313</v>
      </c>
      <c r="AT1041" s="141" t="s">
        <v>166</v>
      </c>
      <c r="AU1041" s="141" t="s">
        <v>171</v>
      </c>
      <c r="AY1041" s="17" t="s">
        <v>163</v>
      </c>
      <c r="BE1041" s="142">
        <f>IF(O1041="základní",K1041,0)</f>
        <v>0</v>
      </c>
      <c r="BF1041" s="142">
        <f>IF(O1041="snížená",K1041,0)</f>
        <v>0</v>
      </c>
      <c r="BG1041" s="142">
        <f>IF(O1041="zákl. přenesená",K1041,0)</f>
        <v>0</v>
      </c>
      <c r="BH1041" s="142">
        <f>IF(O1041="sníž. přenesená",K1041,0)</f>
        <v>0</v>
      </c>
      <c r="BI1041" s="142">
        <f>IF(O1041="nulová",K1041,0)</f>
        <v>0</v>
      </c>
      <c r="BJ1041" s="17" t="s">
        <v>171</v>
      </c>
      <c r="BK1041" s="142">
        <f>ROUND(P1041*H1041,2)</f>
        <v>0</v>
      </c>
      <c r="BL1041" s="17" t="s">
        <v>313</v>
      </c>
      <c r="BM1041" s="141" t="s">
        <v>1864</v>
      </c>
    </row>
    <row r="1042" spans="2:47" s="1" customFormat="1" ht="11.25">
      <c r="B1042" s="32"/>
      <c r="D1042" s="143" t="s">
        <v>173</v>
      </c>
      <c r="F1042" s="144" t="s">
        <v>1865</v>
      </c>
      <c r="I1042" s="145"/>
      <c r="J1042" s="145"/>
      <c r="M1042" s="32"/>
      <c r="N1042" s="146"/>
      <c r="X1042" s="53"/>
      <c r="AT1042" s="17" t="s">
        <v>173</v>
      </c>
      <c r="AU1042" s="17" t="s">
        <v>171</v>
      </c>
    </row>
    <row r="1043" spans="2:51" s="12" customFormat="1" ht="11.25">
      <c r="B1043" s="150"/>
      <c r="D1043" s="151" t="s">
        <v>217</v>
      </c>
      <c r="E1043" s="152" t="s">
        <v>22</v>
      </c>
      <c r="F1043" s="153" t="s">
        <v>1866</v>
      </c>
      <c r="H1043" s="152" t="s">
        <v>22</v>
      </c>
      <c r="I1043" s="154"/>
      <c r="J1043" s="154"/>
      <c r="M1043" s="150"/>
      <c r="N1043" s="155"/>
      <c r="X1043" s="156"/>
      <c r="AT1043" s="152" t="s">
        <v>217</v>
      </c>
      <c r="AU1043" s="152" t="s">
        <v>171</v>
      </c>
      <c r="AV1043" s="12" t="s">
        <v>85</v>
      </c>
      <c r="AW1043" s="12" t="s">
        <v>5</v>
      </c>
      <c r="AX1043" s="12" t="s">
        <v>78</v>
      </c>
      <c r="AY1043" s="152" t="s">
        <v>163</v>
      </c>
    </row>
    <row r="1044" spans="2:51" s="13" customFormat="1" ht="11.25">
      <c r="B1044" s="157"/>
      <c r="D1044" s="151" t="s">
        <v>217</v>
      </c>
      <c r="E1044" s="158" t="s">
        <v>22</v>
      </c>
      <c r="F1044" s="159" t="s">
        <v>1867</v>
      </c>
      <c r="H1044" s="160">
        <v>3.8</v>
      </c>
      <c r="I1044" s="161"/>
      <c r="J1044" s="161"/>
      <c r="M1044" s="157"/>
      <c r="N1044" s="162"/>
      <c r="X1044" s="163"/>
      <c r="AT1044" s="158" t="s">
        <v>217</v>
      </c>
      <c r="AU1044" s="158" t="s">
        <v>171</v>
      </c>
      <c r="AV1044" s="13" t="s">
        <v>171</v>
      </c>
      <c r="AW1044" s="13" t="s">
        <v>5</v>
      </c>
      <c r="AX1044" s="13" t="s">
        <v>78</v>
      </c>
      <c r="AY1044" s="158" t="s">
        <v>163</v>
      </c>
    </row>
    <row r="1045" spans="2:51" s="12" customFormat="1" ht="11.25">
      <c r="B1045" s="150"/>
      <c r="D1045" s="151" t="s">
        <v>217</v>
      </c>
      <c r="E1045" s="152" t="s">
        <v>22</v>
      </c>
      <c r="F1045" s="153" t="s">
        <v>943</v>
      </c>
      <c r="H1045" s="152" t="s">
        <v>22</v>
      </c>
      <c r="I1045" s="154"/>
      <c r="J1045" s="154"/>
      <c r="M1045" s="150"/>
      <c r="N1045" s="155"/>
      <c r="X1045" s="156"/>
      <c r="AT1045" s="152" t="s">
        <v>217</v>
      </c>
      <c r="AU1045" s="152" t="s">
        <v>171</v>
      </c>
      <c r="AV1045" s="12" t="s">
        <v>85</v>
      </c>
      <c r="AW1045" s="12" t="s">
        <v>5</v>
      </c>
      <c r="AX1045" s="12" t="s">
        <v>78</v>
      </c>
      <c r="AY1045" s="152" t="s">
        <v>163</v>
      </c>
    </row>
    <row r="1046" spans="2:51" s="13" customFormat="1" ht="11.25">
      <c r="B1046" s="157"/>
      <c r="D1046" s="151" t="s">
        <v>217</v>
      </c>
      <c r="E1046" s="158" t="s">
        <v>22</v>
      </c>
      <c r="F1046" s="159" t="s">
        <v>1868</v>
      </c>
      <c r="H1046" s="160">
        <v>3.85</v>
      </c>
      <c r="I1046" s="161"/>
      <c r="J1046" s="161"/>
      <c r="M1046" s="157"/>
      <c r="N1046" s="162"/>
      <c r="X1046" s="163"/>
      <c r="AT1046" s="158" t="s">
        <v>217</v>
      </c>
      <c r="AU1046" s="158" t="s">
        <v>171</v>
      </c>
      <c r="AV1046" s="13" t="s">
        <v>171</v>
      </c>
      <c r="AW1046" s="13" t="s">
        <v>5</v>
      </c>
      <c r="AX1046" s="13" t="s">
        <v>78</v>
      </c>
      <c r="AY1046" s="158" t="s">
        <v>163</v>
      </c>
    </row>
    <row r="1047" spans="2:51" s="14" customFormat="1" ht="11.25">
      <c r="B1047" s="164"/>
      <c r="D1047" s="151" t="s">
        <v>217</v>
      </c>
      <c r="E1047" s="165" t="s">
        <v>22</v>
      </c>
      <c r="F1047" s="166" t="s">
        <v>220</v>
      </c>
      <c r="H1047" s="167">
        <v>7.65</v>
      </c>
      <c r="I1047" s="168"/>
      <c r="J1047" s="168"/>
      <c r="M1047" s="164"/>
      <c r="N1047" s="169"/>
      <c r="X1047" s="170"/>
      <c r="AT1047" s="165" t="s">
        <v>217</v>
      </c>
      <c r="AU1047" s="165" t="s">
        <v>171</v>
      </c>
      <c r="AV1047" s="14" t="s">
        <v>189</v>
      </c>
      <c r="AW1047" s="14" t="s">
        <v>5</v>
      </c>
      <c r="AX1047" s="14" t="s">
        <v>85</v>
      </c>
      <c r="AY1047" s="165" t="s">
        <v>163</v>
      </c>
    </row>
    <row r="1048" spans="2:65" s="1" customFormat="1" ht="16.5" customHeight="1">
      <c r="B1048" s="32"/>
      <c r="C1048" s="181" t="s">
        <v>1869</v>
      </c>
      <c r="D1048" s="181" t="s">
        <v>770</v>
      </c>
      <c r="E1048" s="182" t="s">
        <v>1870</v>
      </c>
      <c r="F1048" s="183" t="s">
        <v>1871</v>
      </c>
      <c r="G1048" s="184" t="s">
        <v>214</v>
      </c>
      <c r="H1048" s="185">
        <v>8.415</v>
      </c>
      <c r="I1048" s="186"/>
      <c r="J1048" s="187"/>
      <c r="K1048" s="188">
        <f>ROUND(P1048*H1048,2)</f>
        <v>0</v>
      </c>
      <c r="L1048" s="183" t="s">
        <v>394</v>
      </c>
      <c r="M1048" s="189"/>
      <c r="N1048" s="190" t="s">
        <v>22</v>
      </c>
      <c r="O1048" s="137" t="s">
        <v>48</v>
      </c>
      <c r="P1048" s="138">
        <f>I1048+J1048</f>
        <v>0</v>
      </c>
      <c r="Q1048" s="138">
        <f>ROUND(I1048*H1048,2)</f>
        <v>0</v>
      </c>
      <c r="R1048" s="138">
        <f>ROUND(J1048*H1048,2)</f>
        <v>0</v>
      </c>
      <c r="T1048" s="139">
        <f>S1048*H1048</f>
        <v>0</v>
      </c>
      <c r="U1048" s="139">
        <v>0.0147</v>
      </c>
      <c r="V1048" s="139">
        <f>U1048*H1048</f>
        <v>0.12370049999999998</v>
      </c>
      <c r="W1048" s="139">
        <v>0</v>
      </c>
      <c r="X1048" s="140">
        <f>W1048*H1048</f>
        <v>0</v>
      </c>
      <c r="AR1048" s="141" t="s">
        <v>440</v>
      </c>
      <c r="AT1048" s="141" t="s">
        <v>770</v>
      </c>
      <c r="AU1048" s="141" t="s">
        <v>171</v>
      </c>
      <c r="AY1048" s="17" t="s">
        <v>163</v>
      </c>
      <c r="BE1048" s="142">
        <f>IF(O1048="základní",K1048,0)</f>
        <v>0</v>
      </c>
      <c r="BF1048" s="142">
        <f>IF(O1048="snížená",K1048,0)</f>
        <v>0</v>
      </c>
      <c r="BG1048" s="142">
        <f>IF(O1048="zákl. přenesená",K1048,0)</f>
        <v>0</v>
      </c>
      <c r="BH1048" s="142">
        <f>IF(O1048="sníž. přenesená",K1048,0)</f>
        <v>0</v>
      </c>
      <c r="BI1048" s="142">
        <f>IF(O1048="nulová",K1048,0)</f>
        <v>0</v>
      </c>
      <c r="BJ1048" s="17" t="s">
        <v>171</v>
      </c>
      <c r="BK1048" s="142">
        <f>ROUND(P1048*H1048,2)</f>
        <v>0</v>
      </c>
      <c r="BL1048" s="17" t="s">
        <v>313</v>
      </c>
      <c r="BM1048" s="141" t="s">
        <v>1872</v>
      </c>
    </row>
    <row r="1049" spans="2:51" s="13" customFormat="1" ht="11.25">
      <c r="B1049" s="157"/>
      <c r="D1049" s="151" t="s">
        <v>217</v>
      </c>
      <c r="E1049" s="158" t="s">
        <v>22</v>
      </c>
      <c r="F1049" s="159" t="s">
        <v>1873</v>
      </c>
      <c r="H1049" s="160">
        <v>7.65</v>
      </c>
      <c r="I1049" s="161"/>
      <c r="J1049" s="161"/>
      <c r="M1049" s="157"/>
      <c r="N1049" s="162"/>
      <c r="X1049" s="163"/>
      <c r="AT1049" s="158" t="s">
        <v>217</v>
      </c>
      <c r="AU1049" s="158" t="s">
        <v>171</v>
      </c>
      <c r="AV1049" s="13" t="s">
        <v>171</v>
      </c>
      <c r="AW1049" s="13" t="s">
        <v>5</v>
      </c>
      <c r="AX1049" s="13" t="s">
        <v>78</v>
      </c>
      <c r="AY1049" s="158" t="s">
        <v>163</v>
      </c>
    </row>
    <row r="1050" spans="2:51" s="14" customFormat="1" ht="11.25">
      <c r="B1050" s="164"/>
      <c r="D1050" s="151" t="s">
        <v>217</v>
      </c>
      <c r="E1050" s="165" t="s">
        <v>22</v>
      </c>
      <c r="F1050" s="166" t="s">
        <v>220</v>
      </c>
      <c r="H1050" s="167">
        <v>7.65</v>
      </c>
      <c r="I1050" s="168"/>
      <c r="J1050" s="168"/>
      <c r="M1050" s="164"/>
      <c r="N1050" s="169"/>
      <c r="X1050" s="170"/>
      <c r="AT1050" s="165" t="s">
        <v>217</v>
      </c>
      <c r="AU1050" s="165" t="s">
        <v>171</v>
      </c>
      <c r="AV1050" s="14" t="s">
        <v>189</v>
      </c>
      <c r="AW1050" s="14" t="s">
        <v>5</v>
      </c>
      <c r="AX1050" s="14" t="s">
        <v>85</v>
      </c>
      <c r="AY1050" s="165" t="s">
        <v>163</v>
      </c>
    </row>
    <row r="1051" spans="2:51" s="13" customFormat="1" ht="11.25">
      <c r="B1051" s="157"/>
      <c r="D1051" s="151" t="s">
        <v>217</v>
      </c>
      <c r="F1051" s="159" t="s">
        <v>1874</v>
      </c>
      <c r="H1051" s="160">
        <v>8.415</v>
      </c>
      <c r="I1051" s="161"/>
      <c r="J1051" s="161"/>
      <c r="M1051" s="157"/>
      <c r="N1051" s="162"/>
      <c r="X1051" s="163"/>
      <c r="AT1051" s="158" t="s">
        <v>217</v>
      </c>
      <c r="AU1051" s="158" t="s">
        <v>171</v>
      </c>
      <c r="AV1051" s="13" t="s">
        <v>171</v>
      </c>
      <c r="AW1051" s="13" t="s">
        <v>4</v>
      </c>
      <c r="AX1051" s="13" t="s">
        <v>85</v>
      </c>
      <c r="AY1051" s="158" t="s">
        <v>163</v>
      </c>
    </row>
    <row r="1052" spans="2:65" s="1" customFormat="1" ht="37.9" customHeight="1">
      <c r="B1052" s="32"/>
      <c r="C1052" s="129" t="s">
        <v>1875</v>
      </c>
      <c r="D1052" s="129" t="s">
        <v>166</v>
      </c>
      <c r="E1052" s="130" t="s">
        <v>1876</v>
      </c>
      <c r="F1052" s="131" t="s">
        <v>1877</v>
      </c>
      <c r="G1052" s="132" t="s">
        <v>252</v>
      </c>
      <c r="H1052" s="133">
        <v>2.134</v>
      </c>
      <c r="I1052" s="134"/>
      <c r="J1052" s="134"/>
      <c r="K1052" s="135">
        <f>ROUND(P1052*H1052,2)</f>
        <v>0</v>
      </c>
      <c r="L1052" s="131" t="s">
        <v>169</v>
      </c>
      <c r="M1052" s="32"/>
      <c r="N1052" s="136" t="s">
        <v>22</v>
      </c>
      <c r="O1052" s="137" t="s">
        <v>48</v>
      </c>
      <c r="P1052" s="138">
        <f>I1052+J1052</f>
        <v>0</v>
      </c>
      <c r="Q1052" s="138">
        <f>ROUND(I1052*H1052,2)</f>
        <v>0</v>
      </c>
      <c r="R1052" s="138">
        <f>ROUND(J1052*H1052,2)</f>
        <v>0</v>
      </c>
      <c r="T1052" s="139">
        <f>S1052*H1052</f>
        <v>0</v>
      </c>
      <c r="U1052" s="139">
        <v>0.023297799</v>
      </c>
      <c r="V1052" s="139">
        <f>U1052*H1052</f>
        <v>0.049717503066</v>
      </c>
      <c r="W1052" s="139">
        <v>0</v>
      </c>
      <c r="X1052" s="140">
        <f>W1052*H1052</f>
        <v>0</v>
      </c>
      <c r="AR1052" s="141" t="s">
        <v>313</v>
      </c>
      <c r="AT1052" s="141" t="s">
        <v>166</v>
      </c>
      <c r="AU1052" s="141" t="s">
        <v>171</v>
      </c>
      <c r="AY1052" s="17" t="s">
        <v>163</v>
      </c>
      <c r="BE1052" s="142">
        <f>IF(O1052="základní",K1052,0)</f>
        <v>0</v>
      </c>
      <c r="BF1052" s="142">
        <f>IF(O1052="snížená",K1052,0)</f>
        <v>0</v>
      </c>
      <c r="BG1052" s="142">
        <f>IF(O1052="zákl. přenesená",K1052,0)</f>
        <v>0</v>
      </c>
      <c r="BH1052" s="142">
        <f>IF(O1052="sníž. přenesená",K1052,0)</f>
        <v>0</v>
      </c>
      <c r="BI1052" s="142">
        <f>IF(O1052="nulová",K1052,0)</f>
        <v>0</v>
      </c>
      <c r="BJ1052" s="17" t="s">
        <v>171</v>
      </c>
      <c r="BK1052" s="142">
        <f>ROUND(P1052*H1052,2)</f>
        <v>0</v>
      </c>
      <c r="BL1052" s="17" t="s">
        <v>313</v>
      </c>
      <c r="BM1052" s="141" t="s">
        <v>1878</v>
      </c>
    </row>
    <row r="1053" spans="2:47" s="1" customFormat="1" ht="11.25">
      <c r="B1053" s="32"/>
      <c r="D1053" s="143" t="s">
        <v>173</v>
      </c>
      <c r="F1053" s="144" t="s">
        <v>1879</v>
      </c>
      <c r="I1053" s="145"/>
      <c r="J1053" s="145"/>
      <c r="M1053" s="32"/>
      <c r="N1053" s="146"/>
      <c r="X1053" s="53"/>
      <c r="AT1053" s="17" t="s">
        <v>173</v>
      </c>
      <c r="AU1053" s="17" t="s">
        <v>171</v>
      </c>
    </row>
    <row r="1054" spans="2:51" s="13" customFormat="1" ht="11.25">
      <c r="B1054" s="157"/>
      <c r="D1054" s="151" t="s">
        <v>217</v>
      </c>
      <c r="E1054" s="158" t="s">
        <v>22</v>
      </c>
      <c r="F1054" s="159" t="s">
        <v>1880</v>
      </c>
      <c r="H1054" s="160">
        <v>2.134</v>
      </c>
      <c r="I1054" s="161"/>
      <c r="J1054" s="161"/>
      <c r="M1054" s="157"/>
      <c r="N1054" s="162"/>
      <c r="X1054" s="163"/>
      <c r="AT1054" s="158" t="s">
        <v>217</v>
      </c>
      <c r="AU1054" s="158" t="s">
        <v>171</v>
      </c>
      <c r="AV1054" s="13" t="s">
        <v>171</v>
      </c>
      <c r="AW1054" s="13" t="s">
        <v>5</v>
      </c>
      <c r="AX1054" s="13" t="s">
        <v>78</v>
      </c>
      <c r="AY1054" s="158" t="s">
        <v>163</v>
      </c>
    </row>
    <row r="1055" spans="2:51" s="14" customFormat="1" ht="11.25">
      <c r="B1055" s="164"/>
      <c r="D1055" s="151" t="s">
        <v>217</v>
      </c>
      <c r="E1055" s="165" t="s">
        <v>22</v>
      </c>
      <c r="F1055" s="166" t="s">
        <v>220</v>
      </c>
      <c r="H1055" s="167">
        <v>2.134</v>
      </c>
      <c r="I1055" s="168"/>
      <c r="J1055" s="168"/>
      <c r="M1055" s="164"/>
      <c r="N1055" s="169"/>
      <c r="X1055" s="170"/>
      <c r="AT1055" s="165" t="s">
        <v>217</v>
      </c>
      <c r="AU1055" s="165" t="s">
        <v>171</v>
      </c>
      <c r="AV1055" s="14" t="s">
        <v>189</v>
      </c>
      <c r="AW1055" s="14" t="s">
        <v>5</v>
      </c>
      <c r="AX1055" s="14" t="s">
        <v>85</v>
      </c>
      <c r="AY1055" s="165" t="s">
        <v>163</v>
      </c>
    </row>
    <row r="1056" spans="2:65" s="1" customFormat="1" ht="37.9" customHeight="1">
      <c r="B1056" s="32"/>
      <c r="C1056" s="129" t="s">
        <v>1881</v>
      </c>
      <c r="D1056" s="129" t="s">
        <v>166</v>
      </c>
      <c r="E1056" s="130" t="s">
        <v>1882</v>
      </c>
      <c r="F1056" s="131" t="s">
        <v>1883</v>
      </c>
      <c r="G1056" s="132" t="s">
        <v>214</v>
      </c>
      <c r="H1056" s="133">
        <v>1</v>
      </c>
      <c r="I1056" s="134"/>
      <c r="J1056" s="134"/>
      <c r="K1056" s="135">
        <f>ROUND(P1056*H1056,2)</f>
        <v>0</v>
      </c>
      <c r="L1056" s="131" t="s">
        <v>169</v>
      </c>
      <c r="M1056" s="32"/>
      <c r="N1056" s="136" t="s">
        <v>22</v>
      </c>
      <c r="O1056" s="137" t="s">
        <v>48</v>
      </c>
      <c r="P1056" s="138">
        <f>I1056+J1056</f>
        <v>0</v>
      </c>
      <c r="Q1056" s="138">
        <f>ROUND(I1056*H1056,2)</f>
        <v>0</v>
      </c>
      <c r="R1056" s="138">
        <f>ROUND(J1056*H1056,2)</f>
        <v>0</v>
      </c>
      <c r="T1056" s="139">
        <f>S1056*H1056</f>
        <v>0</v>
      </c>
      <c r="U1056" s="139">
        <v>0.0142</v>
      </c>
      <c r="V1056" s="139">
        <f>U1056*H1056</f>
        <v>0.0142</v>
      </c>
      <c r="W1056" s="139">
        <v>0</v>
      </c>
      <c r="X1056" s="140">
        <f>W1056*H1056</f>
        <v>0</v>
      </c>
      <c r="AR1056" s="141" t="s">
        <v>313</v>
      </c>
      <c r="AT1056" s="141" t="s">
        <v>166</v>
      </c>
      <c r="AU1056" s="141" t="s">
        <v>171</v>
      </c>
      <c r="AY1056" s="17" t="s">
        <v>163</v>
      </c>
      <c r="BE1056" s="142">
        <f>IF(O1056="základní",K1056,0)</f>
        <v>0</v>
      </c>
      <c r="BF1056" s="142">
        <f>IF(O1056="snížená",K1056,0)</f>
        <v>0</v>
      </c>
      <c r="BG1056" s="142">
        <f>IF(O1056="zákl. přenesená",K1056,0)</f>
        <v>0</v>
      </c>
      <c r="BH1056" s="142">
        <f>IF(O1056="sníž. přenesená",K1056,0)</f>
        <v>0</v>
      </c>
      <c r="BI1056" s="142">
        <f>IF(O1056="nulová",K1056,0)</f>
        <v>0</v>
      </c>
      <c r="BJ1056" s="17" t="s">
        <v>171</v>
      </c>
      <c r="BK1056" s="142">
        <f>ROUND(P1056*H1056,2)</f>
        <v>0</v>
      </c>
      <c r="BL1056" s="17" t="s">
        <v>313</v>
      </c>
      <c r="BM1056" s="141" t="s">
        <v>1884</v>
      </c>
    </row>
    <row r="1057" spans="2:47" s="1" customFormat="1" ht="11.25">
      <c r="B1057" s="32"/>
      <c r="D1057" s="143" t="s">
        <v>173</v>
      </c>
      <c r="F1057" s="144" t="s">
        <v>1885</v>
      </c>
      <c r="I1057" s="145"/>
      <c r="J1057" s="145"/>
      <c r="M1057" s="32"/>
      <c r="N1057" s="146"/>
      <c r="X1057" s="53"/>
      <c r="AT1057" s="17" t="s">
        <v>173</v>
      </c>
      <c r="AU1057" s="17" t="s">
        <v>171</v>
      </c>
    </row>
    <row r="1058" spans="2:51" s="12" customFormat="1" ht="11.25">
      <c r="B1058" s="150"/>
      <c r="D1058" s="151" t="s">
        <v>217</v>
      </c>
      <c r="E1058" s="152" t="s">
        <v>22</v>
      </c>
      <c r="F1058" s="153" t="s">
        <v>1886</v>
      </c>
      <c r="H1058" s="152" t="s">
        <v>22</v>
      </c>
      <c r="I1058" s="154"/>
      <c r="J1058" s="154"/>
      <c r="M1058" s="150"/>
      <c r="N1058" s="155"/>
      <c r="X1058" s="156"/>
      <c r="AT1058" s="152" t="s">
        <v>217</v>
      </c>
      <c r="AU1058" s="152" t="s">
        <v>171</v>
      </c>
      <c r="AV1058" s="12" t="s">
        <v>85</v>
      </c>
      <c r="AW1058" s="12" t="s">
        <v>5</v>
      </c>
      <c r="AX1058" s="12" t="s">
        <v>78</v>
      </c>
      <c r="AY1058" s="152" t="s">
        <v>163</v>
      </c>
    </row>
    <row r="1059" spans="2:51" s="13" customFormat="1" ht="11.25">
      <c r="B1059" s="157"/>
      <c r="D1059" s="151" t="s">
        <v>217</v>
      </c>
      <c r="E1059" s="158" t="s">
        <v>22</v>
      </c>
      <c r="F1059" s="159" t="s">
        <v>85</v>
      </c>
      <c r="H1059" s="160">
        <v>1</v>
      </c>
      <c r="I1059" s="161"/>
      <c r="J1059" s="161"/>
      <c r="M1059" s="157"/>
      <c r="N1059" s="162"/>
      <c r="X1059" s="163"/>
      <c r="AT1059" s="158" t="s">
        <v>217</v>
      </c>
      <c r="AU1059" s="158" t="s">
        <v>171</v>
      </c>
      <c r="AV1059" s="13" t="s">
        <v>171</v>
      </c>
      <c r="AW1059" s="13" t="s">
        <v>5</v>
      </c>
      <c r="AX1059" s="13" t="s">
        <v>78</v>
      </c>
      <c r="AY1059" s="158" t="s">
        <v>163</v>
      </c>
    </row>
    <row r="1060" spans="2:51" s="14" customFormat="1" ht="11.25">
      <c r="B1060" s="164"/>
      <c r="D1060" s="151" t="s">
        <v>217</v>
      </c>
      <c r="E1060" s="165" t="s">
        <v>22</v>
      </c>
      <c r="F1060" s="166" t="s">
        <v>220</v>
      </c>
      <c r="H1060" s="167">
        <v>1</v>
      </c>
      <c r="I1060" s="168"/>
      <c r="J1060" s="168"/>
      <c r="M1060" s="164"/>
      <c r="N1060" s="169"/>
      <c r="X1060" s="170"/>
      <c r="AT1060" s="165" t="s">
        <v>217</v>
      </c>
      <c r="AU1060" s="165" t="s">
        <v>171</v>
      </c>
      <c r="AV1060" s="14" t="s">
        <v>189</v>
      </c>
      <c r="AW1060" s="14" t="s">
        <v>5</v>
      </c>
      <c r="AX1060" s="14" t="s">
        <v>85</v>
      </c>
      <c r="AY1060" s="165" t="s">
        <v>163</v>
      </c>
    </row>
    <row r="1061" spans="2:65" s="1" customFormat="1" ht="49.15" customHeight="1">
      <c r="B1061" s="32"/>
      <c r="C1061" s="129" t="s">
        <v>1887</v>
      </c>
      <c r="D1061" s="129" t="s">
        <v>166</v>
      </c>
      <c r="E1061" s="130" t="s">
        <v>1888</v>
      </c>
      <c r="F1061" s="131" t="s">
        <v>1889</v>
      </c>
      <c r="G1061" s="132" t="s">
        <v>403</v>
      </c>
      <c r="H1061" s="133">
        <v>1.478</v>
      </c>
      <c r="I1061" s="134"/>
      <c r="J1061" s="134"/>
      <c r="K1061" s="135">
        <f>ROUND(P1061*H1061,2)</f>
        <v>0</v>
      </c>
      <c r="L1061" s="131" t="s">
        <v>169</v>
      </c>
      <c r="M1061" s="32"/>
      <c r="N1061" s="136" t="s">
        <v>22</v>
      </c>
      <c r="O1061" s="137" t="s">
        <v>48</v>
      </c>
      <c r="P1061" s="138">
        <f>I1061+J1061</f>
        <v>0</v>
      </c>
      <c r="Q1061" s="138">
        <f>ROUND(I1061*H1061,2)</f>
        <v>0</v>
      </c>
      <c r="R1061" s="138">
        <f>ROUND(J1061*H1061,2)</f>
        <v>0</v>
      </c>
      <c r="T1061" s="139">
        <f>S1061*H1061</f>
        <v>0</v>
      </c>
      <c r="U1061" s="139">
        <v>0</v>
      </c>
      <c r="V1061" s="139">
        <f>U1061*H1061</f>
        <v>0</v>
      </c>
      <c r="W1061" s="139">
        <v>0</v>
      </c>
      <c r="X1061" s="140">
        <f>W1061*H1061</f>
        <v>0</v>
      </c>
      <c r="AR1061" s="141" t="s">
        <v>313</v>
      </c>
      <c r="AT1061" s="141" t="s">
        <v>166</v>
      </c>
      <c r="AU1061" s="141" t="s">
        <v>171</v>
      </c>
      <c r="AY1061" s="17" t="s">
        <v>163</v>
      </c>
      <c r="BE1061" s="142">
        <f>IF(O1061="základní",K1061,0)</f>
        <v>0</v>
      </c>
      <c r="BF1061" s="142">
        <f>IF(O1061="snížená",K1061,0)</f>
        <v>0</v>
      </c>
      <c r="BG1061" s="142">
        <f>IF(O1061="zákl. přenesená",K1061,0)</f>
        <v>0</v>
      </c>
      <c r="BH1061" s="142">
        <f>IF(O1061="sníž. přenesená",K1061,0)</f>
        <v>0</v>
      </c>
      <c r="BI1061" s="142">
        <f>IF(O1061="nulová",K1061,0)</f>
        <v>0</v>
      </c>
      <c r="BJ1061" s="17" t="s">
        <v>171</v>
      </c>
      <c r="BK1061" s="142">
        <f>ROUND(P1061*H1061,2)</f>
        <v>0</v>
      </c>
      <c r="BL1061" s="17" t="s">
        <v>313</v>
      </c>
      <c r="BM1061" s="141" t="s">
        <v>1890</v>
      </c>
    </row>
    <row r="1062" spans="2:47" s="1" customFormat="1" ht="11.25">
      <c r="B1062" s="32"/>
      <c r="D1062" s="143" t="s">
        <v>173</v>
      </c>
      <c r="F1062" s="144" t="s">
        <v>1891</v>
      </c>
      <c r="I1062" s="145"/>
      <c r="J1062" s="145"/>
      <c r="M1062" s="32"/>
      <c r="N1062" s="146"/>
      <c r="X1062" s="53"/>
      <c r="AT1062" s="17" t="s">
        <v>173</v>
      </c>
      <c r="AU1062" s="17" t="s">
        <v>171</v>
      </c>
    </row>
    <row r="1063" spans="2:63" s="11" customFormat="1" ht="22.9" customHeight="1">
      <c r="B1063" s="116"/>
      <c r="D1063" s="117" t="s">
        <v>77</v>
      </c>
      <c r="E1063" s="127" t="s">
        <v>508</v>
      </c>
      <c r="F1063" s="127" t="s">
        <v>509</v>
      </c>
      <c r="I1063" s="119"/>
      <c r="J1063" s="119"/>
      <c r="K1063" s="128">
        <f>BK1063</f>
        <v>0</v>
      </c>
      <c r="M1063" s="116"/>
      <c r="N1063" s="121"/>
      <c r="Q1063" s="122">
        <f>SUM(Q1064:Q1076)</f>
        <v>0</v>
      </c>
      <c r="R1063" s="122">
        <f>SUM(R1064:R1076)</f>
        <v>0</v>
      </c>
      <c r="T1063" s="123">
        <f>SUM(T1064:T1076)</f>
        <v>0</v>
      </c>
      <c r="V1063" s="123">
        <f>SUM(V1064:V1076)</f>
        <v>0.3651847608</v>
      </c>
      <c r="X1063" s="124">
        <f>SUM(X1064:X1076)</f>
        <v>0</v>
      </c>
      <c r="AR1063" s="117" t="s">
        <v>171</v>
      </c>
      <c r="AT1063" s="125" t="s">
        <v>77</v>
      </c>
      <c r="AU1063" s="125" t="s">
        <v>85</v>
      </c>
      <c r="AY1063" s="117" t="s">
        <v>163</v>
      </c>
      <c r="BK1063" s="126">
        <f>SUM(BK1064:BK1076)</f>
        <v>0</v>
      </c>
    </row>
    <row r="1064" spans="2:65" s="1" customFormat="1" ht="49.15" customHeight="1">
      <c r="B1064" s="32"/>
      <c r="C1064" s="129" t="s">
        <v>1892</v>
      </c>
      <c r="D1064" s="129" t="s">
        <v>166</v>
      </c>
      <c r="E1064" s="130" t="s">
        <v>1893</v>
      </c>
      <c r="F1064" s="131" t="s">
        <v>1894</v>
      </c>
      <c r="G1064" s="132" t="s">
        <v>214</v>
      </c>
      <c r="H1064" s="133">
        <v>26.14</v>
      </c>
      <c r="I1064" s="134"/>
      <c r="J1064" s="134"/>
      <c r="K1064" s="135">
        <f>ROUND(P1064*H1064,2)</f>
        <v>0</v>
      </c>
      <c r="L1064" s="131" t="s">
        <v>169</v>
      </c>
      <c r="M1064" s="32"/>
      <c r="N1064" s="136" t="s">
        <v>22</v>
      </c>
      <c r="O1064" s="137" t="s">
        <v>48</v>
      </c>
      <c r="P1064" s="138">
        <f>I1064+J1064</f>
        <v>0</v>
      </c>
      <c r="Q1064" s="138">
        <f>ROUND(I1064*H1064,2)</f>
        <v>0</v>
      </c>
      <c r="R1064" s="138">
        <f>ROUND(J1064*H1064,2)</f>
        <v>0</v>
      </c>
      <c r="T1064" s="139">
        <f>S1064*H1064</f>
        <v>0</v>
      </c>
      <c r="U1064" s="139">
        <v>0.01384872</v>
      </c>
      <c r="V1064" s="139">
        <f>U1064*H1064</f>
        <v>0.3620055408</v>
      </c>
      <c r="W1064" s="139">
        <v>0</v>
      </c>
      <c r="X1064" s="140">
        <f>W1064*H1064</f>
        <v>0</v>
      </c>
      <c r="AR1064" s="141" t="s">
        <v>313</v>
      </c>
      <c r="AT1064" s="141" t="s">
        <v>166</v>
      </c>
      <c r="AU1064" s="141" t="s">
        <v>171</v>
      </c>
      <c r="AY1064" s="17" t="s">
        <v>163</v>
      </c>
      <c r="BE1064" s="142">
        <f>IF(O1064="základní",K1064,0)</f>
        <v>0</v>
      </c>
      <c r="BF1064" s="142">
        <f>IF(O1064="snížená",K1064,0)</f>
        <v>0</v>
      </c>
      <c r="BG1064" s="142">
        <f>IF(O1064="zákl. přenesená",K1064,0)</f>
        <v>0</v>
      </c>
      <c r="BH1064" s="142">
        <f>IF(O1064="sníž. přenesená",K1064,0)</f>
        <v>0</v>
      </c>
      <c r="BI1064" s="142">
        <f>IF(O1064="nulová",K1064,0)</f>
        <v>0</v>
      </c>
      <c r="BJ1064" s="17" t="s">
        <v>171</v>
      </c>
      <c r="BK1064" s="142">
        <f>ROUND(P1064*H1064,2)</f>
        <v>0</v>
      </c>
      <c r="BL1064" s="17" t="s">
        <v>313</v>
      </c>
      <c r="BM1064" s="141" t="s">
        <v>1895</v>
      </c>
    </row>
    <row r="1065" spans="2:47" s="1" customFormat="1" ht="11.25">
      <c r="B1065" s="32"/>
      <c r="D1065" s="143" t="s">
        <v>173</v>
      </c>
      <c r="F1065" s="144" t="s">
        <v>1896</v>
      </c>
      <c r="I1065" s="145"/>
      <c r="J1065" s="145"/>
      <c r="M1065" s="32"/>
      <c r="N1065" s="146"/>
      <c r="X1065" s="53"/>
      <c r="AT1065" s="17" t="s">
        <v>173</v>
      </c>
      <c r="AU1065" s="17" t="s">
        <v>171</v>
      </c>
    </row>
    <row r="1066" spans="2:51" s="12" customFormat="1" ht="11.25">
      <c r="B1066" s="150"/>
      <c r="D1066" s="151" t="s">
        <v>217</v>
      </c>
      <c r="E1066" s="152" t="s">
        <v>22</v>
      </c>
      <c r="F1066" s="153" t="s">
        <v>381</v>
      </c>
      <c r="H1066" s="152" t="s">
        <v>22</v>
      </c>
      <c r="I1066" s="154"/>
      <c r="J1066" s="154"/>
      <c r="M1066" s="150"/>
      <c r="N1066" s="155"/>
      <c r="X1066" s="156"/>
      <c r="AT1066" s="152" t="s">
        <v>217</v>
      </c>
      <c r="AU1066" s="152" t="s">
        <v>171</v>
      </c>
      <c r="AV1066" s="12" t="s">
        <v>85</v>
      </c>
      <c r="AW1066" s="12" t="s">
        <v>5</v>
      </c>
      <c r="AX1066" s="12" t="s">
        <v>78</v>
      </c>
      <c r="AY1066" s="152" t="s">
        <v>163</v>
      </c>
    </row>
    <row r="1067" spans="2:51" s="13" customFormat="1" ht="11.25">
      <c r="B1067" s="157"/>
      <c r="D1067" s="151" t="s">
        <v>217</v>
      </c>
      <c r="E1067" s="158" t="s">
        <v>22</v>
      </c>
      <c r="F1067" s="159" t="s">
        <v>1897</v>
      </c>
      <c r="H1067" s="160">
        <v>26.14</v>
      </c>
      <c r="I1067" s="161"/>
      <c r="J1067" s="161"/>
      <c r="M1067" s="157"/>
      <c r="N1067" s="162"/>
      <c r="X1067" s="163"/>
      <c r="AT1067" s="158" t="s">
        <v>217</v>
      </c>
      <c r="AU1067" s="158" t="s">
        <v>171</v>
      </c>
      <c r="AV1067" s="13" t="s">
        <v>171</v>
      </c>
      <c r="AW1067" s="13" t="s">
        <v>5</v>
      </c>
      <c r="AX1067" s="13" t="s">
        <v>78</v>
      </c>
      <c r="AY1067" s="158" t="s">
        <v>163</v>
      </c>
    </row>
    <row r="1068" spans="2:51" s="14" customFormat="1" ht="11.25">
      <c r="B1068" s="164"/>
      <c r="D1068" s="151" t="s">
        <v>217</v>
      </c>
      <c r="E1068" s="165" t="s">
        <v>22</v>
      </c>
      <c r="F1068" s="166" t="s">
        <v>220</v>
      </c>
      <c r="H1068" s="167">
        <v>26.14</v>
      </c>
      <c r="I1068" s="168"/>
      <c r="J1068" s="168"/>
      <c r="M1068" s="164"/>
      <c r="N1068" s="169"/>
      <c r="X1068" s="170"/>
      <c r="AT1068" s="165" t="s">
        <v>217</v>
      </c>
      <c r="AU1068" s="165" t="s">
        <v>171</v>
      </c>
      <c r="AV1068" s="14" t="s">
        <v>189</v>
      </c>
      <c r="AW1068" s="14" t="s">
        <v>5</v>
      </c>
      <c r="AX1068" s="14" t="s">
        <v>85</v>
      </c>
      <c r="AY1068" s="165" t="s">
        <v>163</v>
      </c>
    </row>
    <row r="1069" spans="2:65" s="1" customFormat="1" ht="44.25" customHeight="1">
      <c r="B1069" s="32"/>
      <c r="C1069" s="129" t="s">
        <v>1898</v>
      </c>
      <c r="D1069" s="129" t="s">
        <v>166</v>
      </c>
      <c r="E1069" s="130" t="s">
        <v>1899</v>
      </c>
      <c r="F1069" s="131" t="s">
        <v>1900</v>
      </c>
      <c r="G1069" s="132" t="s">
        <v>214</v>
      </c>
      <c r="H1069" s="133">
        <v>26.14</v>
      </c>
      <c r="I1069" s="134"/>
      <c r="J1069" s="134"/>
      <c r="K1069" s="135">
        <f>ROUND(P1069*H1069,2)</f>
        <v>0</v>
      </c>
      <c r="L1069" s="131" t="s">
        <v>169</v>
      </c>
      <c r="M1069" s="32"/>
      <c r="N1069" s="136" t="s">
        <v>22</v>
      </c>
      <c r="O1069" s="137" t="s">
        <v>48</v>
      </c>
      <c r="P1069" s="138">
        <f>I1069+J1069</f>
        <v>0</v>
      </c>
      <c r="Q1069" s="138">
        <f>ROUND(I1069*H1069,2)</f>
        <v>0</v>
      </c>
      <c r="R1069" s="138">
        <f>ROUND(J1069*H1069,2)</f>
        <v>0</v>
      </c>
      <c r="T1069" s="139">
        <f>S1069*H1069</f>
        <v>0</v>
      </c>
      <c r="U1069" s="139">
        <v>0</v>
      </c>
      <c r="V1069" s="139">
        <f>U1069*H1069</f>
        <v>0</v>
      </c>
      <c r="W1069" s="139">
        <v>0</v>
      </c>
      <c r="X1069" s="140">
        <f>W1069*H1069</f>
        <v>0</v>
      </c>
      <c r="AR1069" s="141" t="s">
        <v>313</v>
      </c>
      <c r="AT1069" s="141" t="s">
        <v>166</v>
      </c>
      <c r="AU1069" s="141" t="s">
        <v>171</v>
      </c>
      <c r="AY1069" s="17" t="s">
        <v>163</v>
      </c>
      <c r="BE1069" s="142">
        <f>IF(O1069="základní",K1069,0)</f>
        <v>0</v>
      </c>
      <c r="BF1069" s="142">
        <f>IF(O1069="snížená",K1069,0)</f>
        <v>0</v>
      </c>
      <c r="BG1069" s="142">
        <f>IF(O1069="zákl. přenesená",K1069,0)</f>
        <v>0</v>
      </c>
      <c r="BH1069" s="142">
        <f>IF(O1069="sníž. přenesená",K1069,0)</f>
        <v>0</v>
      </c>
      <c r="BI1069" s="142">
        <f>IF(O1069="nulová",K1069,0)</f>
        <v>0</v>
      </c>
      <c r="BJ1069" s="17" t="s">
        <v>171</v>
      </c>
      <c r="BK1069" s="142">
        <f>ROUND(P1069*H1069,2)</f>
        <v>0</v>
      </c>
      <c r="BL1069" s="17" t="s">
        <v>313</v>
      </c>
      <c r="BM1069" s="141" t="s">
        <v>1901</v>
      </c>
    </row>
    <row r="1070" spans="2:47" s="1" customFormat="1" ht="11.25">
      <c r="B1070" s="32"/>
      <c r="D1070" s="143" t="s">
        <v>173</v>
      </c>
      <c r="F1070" s="144" t="s">
        <v>1902</v>
      </c>
      <c r="I1070" s="145"/>
      <c r="J1070" s="145"/>
      <c r="M1070" s="32"/>
      <c r="N1070" s="146"/>
      <c r="X1070" s="53"/>
      <c r="AT1070" s="17" t="s">
        <v>173</v>
      </c>
      <c r="AU1070" s="17" t="s">
        <v>171</v>
      </c>
    </row>
    <row r="1071" spans="2:51" s="13" customFormat="1" ht="11.25">
      <c r="B1071" s="157"/>
      <c r="D1071" s="151" t="s">
        <v>217</v>
      </c>
      <c r="E1071" s="158" t="s">
        <v>22</v>
      </c>
      <c r="F1071" s="159" t="s">
        <v>1897</v>
      </c>
      <c r="H1071" s="160">
        <v>26.14</v>
      </c>
      <c r="I1071" s="161"/>
      <c r="J1071" s="161"/>
      <c r="M1071" s="157"/>
      <c r="N1071" s="162"/>
      <c r="X1071" s="163"/>
      <c r="AT1071" s="158" t="s">
        <v>217</v>
      </c>
      <c r="AU1071" s="158" t="s">
        <v>171</v>
      </c>
      <c r="AV1071" s="13" t="s">
        <v>171</v>
      </c>
      <c r="AW1071" s="13" t="s">
        <v>5</v>
      </c>
      <c r="AX1071" s="13" t="s">
        <v>78</v>
      </c>
      <c r="AY1071" s="158" t="s">
        <v>163</v>
      </c>
    </row>
    <row r="1072" spans="2:51" s="14" customFormat="1" ht="11.25">
      <c r="B1072" s="164"/>
      <c r="D1072" s="151" t="s">
        <v>217</v>
      </c>
      <c r="E1072" s="165" t="s">
        <v>22</v>
      </c>
      <c r="F1072" s="166" t="s">
        <v>220</v>
      </c>
      <c r="H1072" s="167">
        <v>26.14</v>
      </c>
      <c r="I1072" s="168"/>
      <c r="J1072" s="168"/>
      <c r="M1072" s="164"/>
      <c r="N1072" s="169"/>
      <c r="X1072" s="170"/>
      <c r="AT1072" s="165" t="s">
        <v>217</v>
      </c>
      <c r="AU1072" s="165" t="s">
        <v>171</v>
      </c>
      <c r="AV1072" s="14" t="s">
        <v>189</v>
      </c>
      <c r="AW1072" s="14" t="s">
        <v>5</v>
      </c>
      <c r="AX1072" s="14" t="s">
        <v>85</v>
      </c>
      <c r="AY1072" s="165" t="s">
        <v>163</v>
      </c>
    </row>
    <row r="1073" spans="2:65" s="1" customFormat="1" ht="24.2" customHeight="1">
      <c r="B1073" s="32"/>
      <c r="C1073" s="181" t="s">
        <v>1903</v>
      </c>
      <c r="D1073" s="181" t="s">
        <v>770</v>
      </c>
      <c r="E1073" s="182" t="s">
        <v>1904</v>
      </c>
      <c r="F1073" s="183" t="s">
        <v>1905</v>
      </c>
      <c r="G1073" s="184" t="s">
        <v>214</v>
      </c>
      <c r="H1073" s="185">
        <v>28.902</v>
      </c>
      <c r="I1073" s="186"/>
      <c r="J1073" s="187"/>
      <c r="K1073" s="188">
        <f>ROUND(P1073*H1073,2)</f>
        <v>0</v>
      </c>
      <c r="L1073" s="183" t="s">
        <v>169</v>
      </c>
      <c r="M1073" s="189"/>
      <c r="N1073" s="190" t="s">
        <v>22</v>
      </c>
      <c r="O1073" s="137" t="s">
        <v>48</v>
      </c>
      <c r="P1073" s="138">
        <f>I1073+J1073</f>
        <v>0</v>
      </c>
      <c r="Q1073" s="138">
        <f>ROUND(I1073*H1073,2)</f>
        <v>0</v>
      </c>
      <c r="R1073" s="138">
        <f>ROUND(J1073*H1073,2)</f>
        <v>0</v>
      </c>
      <c r="T1073" s="139">
        <f>S1073*H1073</f>
        <v>0</v>
      </c>
      <c r="U1073" s="139">
        <v>0.00011</v>
      </c>
      <c r="V1073" s="139">
        <f>U1073*H1073</f>
        <v>0.0031792200000000004</v>
      </c>
      <c r="W1073" s="139">
        <v>0</v>
      </c>
      <c r="X1073" s="140">
        <f>W1073*H1073</f>
        <v>0</v>
      </c>
      <c r="AR1073" s="141" t="s">
        <v>440</v>
      </c>
      <c r="AT1073" s="141" t="s">
        <v>770</v>
      </c>
      <c r="AU1073" s="141" t="s">
        <v>171</v>
      </c>
      <c r="AY1073" s="17" t="s">
        <v>163</v>
      </c>
      <c r="BE1073" s="142">
        <f>IF(O1073="základní",K1073,0)</f>
        <v>0</v>
      </c>
      <c r="BF1073" s="142">
        <f>IF(O1073="snížená",K1073,0)</f>
        <v>0</v>
      </c>
      <c r="BG1073" s="142">
        <f>IF(O1073="zákl. přenesená",K1073,0)</f>
        <v>0</v>
      </c>
      <c r="BH1073" s="142">
        <f>IF(O1073="sníž. přenesená",K1073,0)</f>
        <v>0</v>
      </c>
      <c r="BI1073" s="142">
        <f>IF(O1073="nulová",K1073,0)</f>
        <v>0</v>
      </c>
      <c r="BJ1073" s="17" t="s">
        <v>171</v>
      </c>
      <c r="BK1073" s="142">
        <f>ROUND(P1073*H1073,2)</f>
        <v>0</v>
      </c>
      <c r="BL1073" s="17" t="s">
        <v>313</v>
      </c>
      <c r="BM1073" s="141" t="s">
        <v>1906</v>
      </c>
    </row>
    <row r="1074" spans="2:51" s="13" customFormat="1" ht="22.5">
      <c r="B1074" s="157"/>
      <c r="D1074" s="151" t="s">
        <v>217</v>
      </c>
      <c r="F1074" s="159" t="s">
        <v>1907</v>
      </c>
      <c r="H1074" s="160">
        <v>28.902</v>
      </c>
      <c r="I1074" s="161"/>
      <c r="J1074" s="161"/>
      <c r="M1074" s="157"/>
      <c r="N1074" s="162"/>
      <c r="X1074" s="163"/>
      <c r="AT1074" s="158" t="s">
        <v>217</v>
      </c>
      <c r="AU1074" s="158" t="s">
        <v>171</v>
      </c>
      <c r="AV1074" s="13" t="s">
        <v>171</v>
      </c>
      <c r="AW1074" s="13" t="s">
        <v>4</v>
      </c>
      <c r="AX1074" s="13" t="s">
        <v>85</v>
      </c>
      <c r="AY1074" s="158" t="s">
        <v>163</v>
      </c>
    </row>
    <row r="1075" spans="2:65" s="1" customFormat="1" ht="44.25" customHeight="1">
      <c r="B1075" s="32"/>
      <c r="C1075" s="129" t="s">
        <v>1908</v>
      </c>
      <c r="D1075" s="129" t="s">
        <v>166</v>
      </c>
      <c r="E1075" s="130" t="s">
        <v>1909</v>
      </c>
      <c r="F1075" s="131" t="s">
        <v>1910</v>
      </c>
      <c r="G1075" s="132" t="s">
        <v>403</v>
      </c>
      <c r="H1075" s="133">
        <v>0.365</v>
      </c>
      <c r="I1075" s="134"/>
      <c r="J1075" s="134"/>
      <c r="K1075" s="135">
        <f>ROUND(P1075*H1075,2)</f>
        <v>0</v>
      </c>
      <c r="L1075" s="131" t="s">
        <v>169</v>
      </c>
      <c r="M1075" s="32"/>
      <c r="N1075" s="136" t="s">
        <v>22</v>
      </c>
      <c r="O1075" s="137" t="s">
        <v>48</v>
      </c>
      <c r="P1075" s="138">
        <f>I1075+J1075</f>
        <v>0</v>
      </c>
      <c r="Q1075" s="138">
        <f>ROUND(I1075*H1075,2)</f>
        <v>0</v>
      </c>
      <c r="R1075" s="138">
        <f>ROUND(J1075*H1075,2)</f>
        <v>0</v>
      </c>
      <c r="T1075" s="139">
        <f>S1075*H1075</f>
        <v>0</v>
      </c>
      <c r="U1075" s="139">
        <v>0</v>
      </c>
      <c r="V1075" s="139">
        <f>U1075*H1075</f>
        <v>0</v>
      </c>
      <c r="W1075" s="139">
        <v>0</v>
      </c>
      <c r="X1075" s="140">
        <f>W1075*H1075</f>
        <v>0</v>
      </c>
      <c r="AR1075" s="141" t="s">
        <v>313</v>
      </c>
      <c r="AT1075" s="141" t="s">
        <v>166</v>
      </c>
      <c r="AU1075" s="141" t="s">
        <v>171</v>
      </c>
      <c r="AY1075" s="17" t="s">
        <v>163</v>
      </c>
      <c r="BE1075" s="142">
        <f>IF(O1075="základní",K1075,0)</f>
        <v>0</v>
      </c>
      <c r="BF1075" s="142">
        <f>IF(O1075="snížená",K1075,0)</f>
        <v>0</v>
      </c>
      <c r="BG1075" s="142">
        <f>IF(O1075="zákl. přenesená",K1075,0)</f>
        <v>0</v>
      </c>
      <c r="BH1075" s="142">
        <f>IF(O1075="sníž. přenesená",K1075,0)</f>
        <v>0</v>
      </c>
      <c r="BI1075" s="142">
        <f>IF(O1075="nulová",K1075,0)</f>
        <v>0</v>
      </c>
      <c r="BJ1075" s="17" t="s">
        <v>171</v>
      </c>
      <c r="BK1075" s="142">
        <f>ROUND(P1075*H1075,2)</f>
        <v>0</v>
      </c>
      <c r="BL1075" s="17" t="s">
        <v>313</v>
      </c>
      <c r="BM1075" s="141" t="s">
        <v>1911</v>
      </c>
    </row>
    <row r="1076" spans="2:47" s="1" customFormat="1" ht="11.25">
      <c r="B1076" s="32"/>
      <c r="D1076" s="143" t="s">
        <v>173</v>
      </c>
      <c r="F1076" s="144" t="s">
        <v>1912</v>
      </c>
      <c r="I1076" s="145"/>
      <c r="J1076" s="145"/>
      <c r="M1076" s="32"/>
      <c r="N1076" s="146"/>
      <c r="X1076" s="53"/>
      <c r="AT1076" s="17" t="s">
        <v>173</v>
      </c>
      <c r="AU1076" s="17" t="s">
        <v>171</v>
      </c>
    </row>
    <row r="1077" spans="2:63" s="11" customFormat="1" ht="22.9" customHeight="1">
      <c r="B1077" s="116"/>
      <c r="D1077" s="117" t="s">
        <v>77</v>
      </c>
      <c r="E1077" s="127" t="s">
        <v>515</v>
      </c>
      <c r="F1077" s="127" t="s">
        <v>516</v>
      </c>
      <c r="I1077" s="119"/>
      <c r="J1077" s="119"/>
      <c r="K1077" s="128">
        <f>BK1077</f>
        <v>0</v>
      </c>
      <c r="M1077" s="116"/>
      <c r="N1077" s="121"/>
      <c r="Q1077" s="122">
        <f>SUM(Q1078:Q1107)</f>
        <v>0</v>
      </c>
      <c r="R1077" s="122">
        <f>SUM(R1078:R1107)</f>
        <v>0</v>
      </c>
      <c r="T1077" s="123">
        <f>SUM(T1078:T1107)</f>
        <v>0</v>
      </c>
      <c r="V1077" s="123">
        <f>SUM(V1078:V1107)</f>
        <v>0.06488797075</v>
      </c>
      <c r="X1077" s="124">
        <f>SUM(X1078:X1107)</f>
        <v>0</v>
      </c>
      <c r="AR1077" s="117" t="s">
        <v>171</v>
      </c>
      <c r="AT1077" s="125" t="s">
        <v>77</v>
      </c>
      <c r="AU1077" s="125" t="s">
        <v>85</v>
      </c>
      <c r="AY1077" s="117" t="s">
        <v>163</v>
      </c>
      <c r="BK1077" s="126">
        <f>SUM(BK1078:BK1107)</f>
        <v>0</v>
      </c>
    </row>
    <row r="1078" spans="2:65" s="1" customFormat="1" ht="16.5" customHeight="1">
      <c r="B1078" s="32"/>
      <c r="C1078" s="129" t="s">
        <v>1913</v>
      </c>
      <c r="D1078" s="129" t="s">
        <v>166</v>
      </c>
      <c r="E1078" s="130" t="s">
        <v>1914</v>
      </c>
      <c r="F1078" s="131" t="s">
        <v>1915</v>
      </c>
      <c r="G1078" s="132" t="s">
        <v>178</v>
      </c>
      <c r="H1078" s="133">
        <v>1</v>
      </c>
      <c r="I1078" s="134"/>
      <c r="J1078" s="134"/>
      <c r="K1078" s="135">
        <f>ROUND(P1078*H1078,2)</f>
        <v>0</v>
      </c>
      <c r="L1078" s="131" t="s">
        <v>394</v>
      </c>
      <c r="M1078" s="32"/>
      <c r="N1078" s="136" t="s">
        <v>22</v>
      </c>
      <c r="O1078" s="137" t="s">
        <v>48</v>
      </c>
      <c r="P1078" s="138">
        <f>I1078+J1078</f>
        <v>0</v>
      </c>
      <c r="Q1078" s="138">
        <f>ROUND(I1078*H1078,2)</f>
        <v>0</v>
      </c>
      <c r="R1078" s="138">
        <f>ROUND(J1078*H1078,2)</f>
        <v>0</v>
      </c>
      <c r="T1078" s="139">
        <f>S1078*H1078</f>
        <v>0</v>
      </c>
      <c r="U1078" s="139">
        <v>0.00217</v>
      </c>
      <c r="V1078" s="139">
        <f>U1078*H1078</f>
        <v>0.00217</v>
      </c>
      <c r="W1078" s="139">
        <v>0</v>
      </c>
      <c r="X1078" s="140">
        <f>W1078*H1078</f>
        <v>0</v>
      </c>
      <c r="AR1078" s="141" t="s">
        <v>313</v>
      </c>
      <c r="AT1078" s="141" t="s">
        <v>166</v>
      </c>
      <c r="AU1078" s="141" t="s">
        <v>171</v>
      </c>
      <c r="AY1078" s="17" t="s">
        <v>163</v>
      </c>
      <c r="BE1078" s="142">
        <f>IF(O1078="základní",K1078,0)</f>
        <v>0</v>
      </c>
      <c r="BF1078" s="142">
        <f>IF(O1078="snížená",K1078,0)</f>
        <v>0</v>
      </c>
      <c r="BG1078" s="142">
        <f>IF(O1078="zákl. přenesená",K1078,0)</f>
        <v>0</v>
      </c>
      <c r="BH1078" s="142">
        <f>IF(O1078="sníž. přenesená",K1078,0)</f>
        <v>0</v>
      </c>
      <c r="BI1078" s="142">
        <f>IF(O1078="nulová",K1078,0)</f>
        <v>0</v>
      </c>
      <c r="BJ1078" s="17" t="s">
        <v>171</v>
      </c>
      <c r="BK1078" s="142">
        <f>ROUND(P1078*H1078,2)</f>
        <v>0</v>
      </c>
      <c r="BL1078" s="17" t="s">
        <v>313</v>
      </c>
      <c r="BM1078" s="141" t="s">
        <v>1916</v>
      </c>
    </row>
    <row r="1079" spans="2:51" s="13" customFormat="1" ht="11.25">
      <c r="B1079" s="157"/>
      <c r="D1079" s="151" t="s">
        <v>217</v>
      </c>
      <c r="E1079" s="158" t="s">
        <v>22</v>
      </c>
      <c r="F1079" s="159" t="s">
        <v>85</v>
      </c>
      <c r="H1079" s="160">
        <v>1</v>
      </c>
      <c r="I1079" s="161"/>
      <c r="J1079" s="161"/>
      <c r="M1079" s="157"/>
      <c r="N1079" s="162"/>
      <c r="X1079" s="163"/>
      <c r="AT1079" s="158" t="s">
        <v>217</v>
      </c>
      <c r="AU1079" s="158" t="s">
        <v>171</v>
      </c>
      <c r="AV1079" s="13" t="s">
        <v>171</v>
      </c>
      <c r="AW1079" s="13" t="s">
        <v>5</v>
      </c>
      <c r="AX1079" s="13" t="s">
        <v>78</v>
      </c>
      <c r="AY1079" s="158" t="s">
        <v>163</v>
      </c>
    </row>
    <row r="1080" spans="2:51" s="14" customFormat="1" ht="11.25">
      <c r="B1080" s="164"/>
      <c r="D1080" s="151" t="s">
        <v>217</v>
      </c>
      <c r="E1080" s="165" t="s">
        <v>22</v>
      </c>
      <c r="F1080" s="166" t="s">
        <v>220</v>
      </c>
      <c r="H1080" s="167">
        <v>1</v>
      </c>
      <c r="I1080" s="168"/>
      <c r="J1080" s="168"/>
      <c r="M1080" s="164"/>
      <c r="N1080" s="169"/>
      <c r="X1080" s="170"/>
      <c r="AT1080" s="165" t="s">
        <v>217</v>
      </c>
      <c r="AU1080" s="165" t="s">
        <v>171</v>
      </c>
      <c r="AV1080" s="14" t="s">
        <v>189</v>
      </c>
      <c r="AW1080" s="14" t="s">
        <v>5</v>
      </c>
      <c r="AX1080" s="14" t="s">
        <v>85</v>
      </c>
      <c r="AY1080" s="165" t="s">
        <v>163</v>
      </c>
    </row>
    <row r="1081" spans="2:65" s="1" customFormat="1" ht="24.2" customHeight="1">
      <c r="B1081" s="32"/>
      <c r="C1081" s="129" t="s">
        <v>1917</v>
      </c>
      <c r="D1081" s="129" t="s">
        <v>166</v>
      </c>
      <c r="E1081" s="130" t="s">
        <v>1918</v>
      </c>
      <c r="F1081" s="131" t="s">
        <v>1919</v>
      </c>
      <c r="G1081" s="132" t="s">
        <v>178</v>
      </c>
      <c r="H1081" s="133">
        <v>1</v>
      </c>
      <c r="I1081" s="134"/>
      <c r="J1081" s="134"/>
      <c r="K1081" s="135">
        <f>ROUND(P1081*H1081,2)</f>
        <v>0</v>
      </c>
      <c r="L1081" s="131" t="s">
        <v>394</v>
      </c>
      <c r="M1081" s="32"/>
      <c r="N1081" s="136" t="s">
        <v>22</v>
      </c>
      <c r="O1081" s="137" t="s">
        <v>48</v>
      </c>
      <c r="P1081" s="138">
        <f>I1081+J1081</f>
        <v>0</v>
      </c>
      <c r="Q1081" s="138">
        <f>ROUND(I1081*H1081,2)</f>
        <v>0</v>
      </c>
      <c r="R1081" s="138">
        <f>ROUND(J1081*H1081,2)</f>
        <v>0</v>
      </c>
      <c r="T1081" s="139">
        <f>S1081*H1081</f>
        <v>0</v>
      </c>
      <c r="U1081" s="139">
        <v>0.00217</v>
      </c>
      <c r="V1081" s="139">
        <f>U1081*H1081</f>
        <v>0.00217</v>
      </c>
      <c r="W1081" s="139">
        <v>0</v>
      </c>
      <c r="X1081" s="140">
        <f>W1081*H1081</f>
        <v>0</v>
      </c>
      <c r="AR1081" s="141" t="s">
        <v>313</v>
      </c>
      <c r="AT1081" s="141" t="s">
        <v>166</v>
      </c>
      <c r="AU1081" s="141" t="s">
        <v>171</v>
      </c>
      <c r="AY1081" s="17" t="s">
        <v>163</v>
      </c>
      <c r="BE1081" s="142">
        <f>IF(O1081="základní",K1081,0)</f>
        <v>0</v>
      </c>
      <c r="BF1081" s="142">
        <f>IF(O1081="snížená",K1081,0)</f>
        <v>0</v>
      </c>
      <c r="BG1081" s="142">
        <f>IF(O1081="zákl. přenesená",K1081,0)</f>
        <v>0</v>
      </c>
      <c r="BH1081" s="142">
        <f>IF(O1081="sníž. přenesená",K1081,0)</f>
        <v>0</v>
      </c>
      <c r="BI1081" s="142">
        <f>IF(O1081="nulová",K1081,0)</f>
        <v>0</v>
      </c>
      <c r="BJ1081" s="17" t="s">
        <v>171</v>
      </c>
      <c r="BK1081" s="142">
        <f>ROUND(P1081*H1081,2)</f>
        <v>0</v>
      </c>
      <c r="BL1081" s="17" t="s">
        <v>313</v>
      </c>
      <c r="BM1081" s="141" t="s">
        <v>1920</v>
      </c>
    </row>
    <row r="1082" spans="2:65" s="1" customFormat="1" ht="37.9" customHeight="1">
      <c r="B1082" s="32"/>
      <c r="C1082" s="129" t="s">
        <v>1921</v>
      </c>
      <c r="D1082" s="129" t="s">
        <v>166</v>
      </c>
      <c r="E1082" s="130" t="s">
        <v>1922</v>
      </c>
      <c r="F1082" s="131" t="s">
        <v>1923</v>
      </c>
      <c r="G1082" s="132" t="s">
        <v>229</v>
      </c>
      <c r="H1082" s="133">
        <v>1</v>
      </c>
      <c r="I1082" s="134"/>
      <c r="J1082" s="134"/>
      <c r="K1082" s="135">
        <f>ROUND(P1082*H1082,2)</f>
        <v>0</v>
      </c>
      <c r="L1082" s="131" t="s">
        <v>169</v>
      </c>
      <c r="M1082" s="32"/>
      <c r="N1082" s="136" t="s">
        <v>22</v>
      </c>
      <c r="O1082" s="137" t="s">
        <v>48</v>
      </c>
      <c r="P1082" s="138">
        <f>I1082+J1082</f>
        <v>0</v>
      </c>
      <c r="Q1082" s="138">
        <f>ROUND(I1082*H1082,2)</f>
        <v>0</v>
      </c>
      <c r="R1082" s="138">
        <f>ROUND(J1082*H1082,2)</f>
        <v>0</v>
      </c>
      <c r="T1082" s="139">
        <f>S1082*H1082</f>
        <v>0</v>
      </c>
      <c r="U1082" s="139">
        <v>0.00438</v>
      </c>
      <c r="V1082" s="139">
        <f>U1082*H1082</f>
        <v>0.00438</v>
      </c>
      <c r="W1082" s="139">
        <v>0</v>
      </c>
      <c r="X1082" s="140">
        <f>W1082*H1082</f>
        <v>0</v>
      </c>
      <c r="AR1082" s="141" t="s">
        <v>313</v>
      </c>
      <c r="AT1082" s="141" t="s">
        <v>166</v>
      </c>
      <c r="AU1082" s="141" t="s">
        <v>171</v>
      </c>
      <c r="AY1082" s="17" t="s">
        <v>163</v>
      </c>
      <c r="BE1082" s="142">
        <f>IF(O1082="základní",K1082,0)</f>
        <v>0</v>
      </c>
      <c r="BF1082" s="142">
        <f>IF(O1082="snížená",K1082,0)</f>
        <v>0</v>
      </c>
      <c r="BG1082" s="142">
        <f>IF(O1082="zákl. přenesená",K1082,0)</f>
        <v>0</v>
      </c>
      <c r="BH1082" s="142">
        <f>IF(O1082="sníž. přenesená",K1082,0)</f>
        <v>0</v>
      </c>
      <c r="BI1082" s="142">
        <f>IF(O1082="nulová",K1082,0)</f>
        <v>0</v>
      </c>
      <c r="BJ1082" s="17" t="s">
        <v>171</v>
      </c>
      <c r="BK1082" s="142">
        <f>ROUND(P1082*H1082,2)</f>
        <v>0</v>
      </c>
      <c r="BL1082" s="17" t="s">
        <v>313</v>
      </c>
      <c r="BM1082" s="141" t="s">
        <v>1924</v>
      </c>
    </row>
    <row r="1083" spans="2:47" s="1" customFormat="1" ht="11.25">
      <c r="B1083" s="32"/>
      <c r="D1083" s="143" t="s">
        <v>173</v>
      </c>
      <c r="F1083" s="144" t="s">
        <v>1925</v>
      </c>
      <c r="I1083" s="145"/>
      <c r="J1083" s="145"/>
      <c r="M1083" s="32"/>
      <c r="N1083" s="146"/>
      <c r="X1083" s="53"/>
      <c r="AT1083" s="17" t="s">
        <v>173</v>
      </c>
      <c r="AU1083" s="17" t="s">
        <v>171</v>
      </c>
    </row>
    <row r="1084" spans="2:51" s="13" customFormat="1" ht="11.25">
      <c r="B1084" s="157"/>
      <c r="D1084" s="151" t="s">
        <v>217</v>
      </c>
      <c r="E1084" s="158" t="s">
        <v>22</v>
      </c>
      <c r="F1084" s="159" t="s">
        <v>85</v>
      </c>
      <c r="H1084" s="160">
        <v>1</v>
      </c>
      <c r="I1084" s="161"/>
      <c r="J1084" s="161"/>
      <c r="M1084" s="157"/>
      <c r="N1084" s="162"/>
      <c r="X1084" s="163"/>
      <c r="AT1084" s="158" t="s">
        <v>217</v>
      </c>
      <c r="AU1084" s="158" t="s">
        <v>171</v>
      </c>
      <c r="AV1084" s="13" t="s">
        <v>171</v>
      </c>
      <c r="AW1084" s="13" t="s">
        <v>5</v>
      </c>
      <c r="AX1084" s="13" t="s">
        <v>78</v>
      </c>
      <c r="AY1084" s="158" t="s">
        <v>163</v>
      </c>
    </row>
    <row r="1085" spans="2:51" s="14" customFormat="1" ht="11.25">
      <c r="B1085" s="164"/>
      <c r="D1085" s="151" t="s">
        <v>217</v>
      </c>
      <c r="E1085" s="165" t="s">
        <v>22</v>
      </c>
      <c r="F1085" s="166" t="s">
        <v>220</v>
      </c>
      <c r="H1085" s="167">
        <v>1</v>
      </c>
      <c r="I1085" s="168"/>
      <c r="J1085" s="168"/>
      <c r="M1085" s="164"/>
      <c r="N1085" s="169"/>
      <c r="X1085" s="170"/>
      <c r="AT1085" s="165" t="s">
        <v>217</v>
      </c>
      <c r="AU1085" s="165" t="s">
        <v>171</v>
      </c>
      <c r="AV1085" s="14" t="s">
        <v>189</v>
      </c>
      <c r="AW1085" s="14" t="s">
        <v>5</v>
      </c>
      <c r="AX1085" s="14" t="s">
        <v>85</v>
      </c>
      <c r="AY1085" s="165" t="s">
        <v>163</v>
      </c>
    </row>
    <row r="1086" spans="2:65" s="1" customFormat="1" ht="37.9" customHeight="1">
      <c r="B1086" s="32"/>
      <c r="C1086" s="129" t="s">
        <v>1926</v>
      </c>
      <c r="D1086" s="129" t="s">
        <v>166</v>
      </c>
      <c r="E1086" s="130" t="s">
        <v>1927</v>
      </c>
      <c r="F1086" s="131" t="s">
        <v>1928</v>
      </c>
      <c r="G1086" s="132" t="s">
        <v>229</v>
      </c>
      <c r="H1086" s="133">
        <v>4.135</v>
      </c>
      <c r="I1086" s="134"/>
      <c r="J1086" s="134"/>
      <c r="K1086" s="135">
        <f>ROUND(P1086*H1086,2)</f>
        <v>0</v>
      </c>
      <c r="L1086" s="131" t="s">
        <v>169</v>
      </c>
      <c r="M1086" s="32"/>
      <c r="N1086" s="136" t="s">
        <v>22</v>
      </c>
      <c r="O1086" s="137" t="s">
        <v>48</v>
      </c>
      <c r="P1086" s="138">
        <f>I1086+J1086</f>
        <v>0</v>
      </c>
      <c r="Q1086" s="138">
        <f>ROUND(I1086*H1086,2)</f>
        <v>0</v>
      </c>
      <c r="R1086" s="138">
        <f>ROUND(J1086*H1086,2)</f>
        <v>0</v>
      </c>
      <c r="T1086" s="139">
        <f>S1086*H1086</f>
        <v>0</v>
      </c>
      <c r="U1086" s="139">
        <v>0.002221466</v>
      </c>
      <c r="V1086" s="139">
        <f>U1086*H1086</f>
        <v>0.00918576191</v>
      </c>
      <c r="W1086" s="139">
        <v>0</v>
      </c>
      <c r="X1086" s="140">
        <f>W1086*H1086</f>
        <v>0</v>
      </c>
      <c r="AR1086" s="141" t="s">
        <v>313</v>
      </c>
      <c r="AT1086" s="141" t="s">
        <v>166</v>
      </c>
      <c r="AU1086" s="141" t="s">
        <v>171</v>
      </c>
      <c r="AY1086" s="17" t="s">
        <v>163</v>
      </c>
      <c r="BE1086" s="142">
        <f>IF(O1086="základní",K1086,0)</f>
        <v>0</v>
      </c>
      <c r="BF1086" s="142">
        <f>IF(O1086="snížená",K1086,0)</f>
        <v>0</v>
      </c>
      <c r="BG1086" s="142">
        <f>IF(O1086="zákl. přenesená",K1086,0)</f>
        <v>0</v>
      </c>
      <c r="BH1086" s="142">
        <f>IF(O1086="sníž. přenesená",K1086,0)</f>
        <v>0</v>
      </c>
      <c r="BI1086" s="142">
        <f>IF(O1086="nulová",K1086,0)</f>
        <v>0</v>
      </c>
      <c r="BJ1086" s="17" t="s">
        <v>171</v>
      </c>
      <c r="BK1086" s="142">
        <f>ROUND(P1086*H1086,2)</f>
        <v>0</v>
      </c>
      <c r="BL1086" s="17" t="s">
        <v>313</v>
      </c>
      <c r="BM1086" s="141" t="s">
        <v>1929</v>
      </c>
    </row>
    <row r="1087" spans="2:47" s="1" customFormat="1" ht="11.25">
      <c r="B1087" s="32"/>
      <c r="D1087" s="143" t="s">
        <v>173</v>
      </c>
      <c r="F1087" s="144" t="s">
        <v>1930</v>
      </c>
      <c r="I1087" s="145"/>
      <c r="J1087" s="145"/>
      <c r="M1087" s="32"/>
      <c r="N1087" s="146"/>
      <c r="X1087" s="53"/>
      <c r="AT1087" s="17" t="s">
        <v>173</v>
      </c>
      <c r="AU1087" s="17" t="s">
        <v>171</v>
      </c>
    </row>
    <row r="1088" spans="2:51" s="13" customFormat="1" ht="11.25">
      <c r="B1088" s="157"/>
      <c r="D1088" s="151" t="s">
        <v>217</v>
      </c>
      <c r="E1088" s="158" t="s">
        <v>22</v>
      </c>
      <c r="F1088" s="159" t="s">
        <v>1931</v>
      </c>
      <c r="H1088" s="160">
        <v>4.135</v>
      </c>
      <c r="I1088" s="161"/>
      <c r="J1088" s="161"/>
      <c r="M1088" s="157"/>
      <c r="N1088" s="162"/>
      <c r="X1088" s="163"/>
      <c r="AT1088" s="158" t="s">
        <v>217</v>
      </c>
      <c r="AU1088" s="158" t="s">
        <v>171</v>
      </c>
      <c r="AV1088" s="13" t="s">
        <v>171</v>
      </c>
      <c r="AW1088" s="13" t="s">
        <v>5</v>
      </c>
      <c r="AX1088" s="13" t="s">
        <v>78</v>
      </c>
      <c r="AY1088" s="158" t="s">
        <v>163</v>
      </c>
    </row>
    <row r="1089" spans="2:51" s="14" customFormat="1" ht="11.25">
      <c r="B1089" s="164"/>
      <c r="D1089" s="151" t="s">
        <v>217</v>
      </c>
      <c r="E1089" s="165" t="s">
        <v>22</v>
      </c>
      <c r="F1089" s="166" t="s">
        <v>220</v>
      </c>
      <c r="H1089" s="167">
        <v>4.135</v>
      </c>
      <c r="I1089" s="168"/>
      <c r="J1089" s="168"/>
      <c r="M1089" s="164"/>
      <c r="N1089" s="169"/>
      <c r="X1089" s="170"/>
      <c r="AT1089" s="165" t="s">
        <v>217</v>
      </c>
      <c r="AU1089" s="165" t="s">
        <v>171</v>
      </c>
      <c r="AV1089" s="14" t="s">
        <v>189</v>
      </c>
      <c r="AW1089" s="14" t="s">
        <v>5</v>
      </c>
      <c r="AX1089" s="14" t="s">
        <v>85</v>
      </c>
      <c r="AY1089" s="165" t="s">
        <v>163</v>
      </c>
    </row>
    <row r="1090" spans="2:65" s="1" customFormat="1" ht="37.9" customHeight="1">
      <c r="B1090" s="32"/>
      <c r="C1090" s="129" t="s">
        <v>1932</v>
      </c>
      <c r="D1090" s="129" t="s">
        <v>166</v>
      </c>
      <c r="E1090" s="130" t="s">
        <v>1933</v>
      </c>
      <c r="F1090" s="131" t="s">
        <v>1934</v>
      </c>
      <c r="G1090" s="132" t="s">
        <v>229</v>
      </c>
      <c r="H1090" s="133">
        <v>2.24</v>
      </c>
      <c r="I1090" s="134"/>
      <c r="J1090" s="134"/>
      <c r="K1090" s="135">
        <f>ROUND(P1090*H1090,2)</f>
        <v>0</v>
      </c>
      <c r="L1090" s="131" t="s">
        <v>169</v>
      </c>
      <c r="M1090" s="32"/>
      <c r="N1090" s="136" t="s">
        <v>22</v>
      </c>
      <c r="O1090" s="137" t="s">
        <v>48</v>
      </c>
      <c r="P1090" s="138">
        <f>I1090+J1090</f>
        <v>0</v>
      </c>
      <c r="Q1090" s="138">
        <f>ROUND(I1090*H1090,2)</f>
        <v>0</v>
      </c>
      <c r="R1090" s="138">
        <f>ROUND(J1090*H1090,2)</f>
        <v>0</v>
      </c>
      <c r="T1090" s="139">
        <f>S1090*H1090</f>
        <v>0</v>
      </c>
      <c r="U1090" s="139">
        <v>0.003581466</v>
      </c>
      <c r="V1090" s="139">
        <f>U1090*H1090</f>
        <v>0.00802248384</v>
      </c>
      <c r="W1090" s="139">
        <v>0</v>
      </c>
      <c r="X1090" s="140">
        <f>W1090*H1090</f>
        <v>0</v>
      </c>
      <c r="AR1090" s="141" t="s">
        <v>313</v>
      </c>
      <c r="AT1090" s="141" t="s">
        <v>166</v>
      </c>
      <c r="AU1090" s="141" t="s">
        <v>171</v>
      </c>
      <c r="AY1090" s="17" t="s">
        <v>163</v>
      </c>
      <c r="BE1090" s="142">
        <f>IF(O1090="základní",K1090,0)</f>
        <v>0</v>
      </c>
      <c r="BF1090" s="142">
        <f>IF(O1090="snížená",K1090,0)</f>
        <v>0</v>
      </c>
      <c r="BG1090" s="142">
        <f>IF(O1090="zákl. přenesená",K1090,0)</f>
        <v>0</v>
      </c>
      <c r="BH1090" s="142">
        <f>IF(O1090="sníž. přenesená",K1090,0)</f>
        <v>0</v>
      </c>
      <c r="BI1090" s="142">
        <f>IF(O1090="nulová",K1090,0)</f>
        <v>0</v>
      </c>
      <c r="BJ1090" s="17" t="s">
        <v>171</v>
      </c>
      <c r="BK1090" s="142">
        <f>ROUND(P1090*H1090,2)</f>
        <v>0</v>
      </c>
      <c r="BL1090" s="17" t="s">
        <v>313</v>
      </c>
      <c r="BM1090" s="141" t="s">
        <v>1935</v>
      </c>
    </row>
    <row r="1091" spans="2:47" s="1" customFormat="1" ht="11.25">
      <c r="B1091" s="32"/>
      <c r="D1091" s="143" t="s">
        <v>173</v>
      </c>
      <c r="F1091" s="144" t="s">
        <v>1936</v>
      </c>
      <c r="I1091" s="145"/>
      <c r="J1091" s="145"/>
      <c r="M1091" s="32"/>
      <c r="N1091" s="146"/>
      <c r="X1091" s="53"/>
      <c r="AT1091" s="17" t="s">
        <v>173</v>
      </c>
      <c r="AU1091" s="17" t="s">
        <v>171</v>
      </c>
    </row>
    <row r="1092" spans="2:51" s="13" customFormat="1" ht="11.25">
      <c r="B1092" s="157"/>
      <c r="D1092" s="151" t="s">
        <v>217</v>
      </c>
      <c r="E1092" s="158" t="s">
        <v>22</v>
      </c>
      <c r="F1092" s="159" t="s">
        <v>1937</v>
      </c>
      <c r="H1092" s="160">
        <v>2.24</v>
      </c>
      <c r="I1092" s="161"/>
      <c r="J1092" s="161"/>
      <c r="M1092" s="157"/>
      <c r="N1092" s="162"/>
      <c r="X1092" s="163"/>
      <c r="AT1092" s="158" t="s">
        <v>217</v>
      </c>
      <c r="AU1092" s="158" t="s">
        <v>171</v>
      </c>
      <c r="AV1092" s="13" t="s">
        <v>171</v>
      </c>
      <c r="AW1092" s="13" t="s">
        <v>5</v>
      </c>
      <c r="AX1092" s="13" t="s">
        <v>78</v>
      </c>
      <c r="AY1092" s="158" t="s">
        <v>163</v>
      </c>
    </row>
    <row r="1093" spans="2:51" s="14" customFormat="1" ht="11.25">
      <c r="B1093" s="164"/>
      <c r="D1093" s="151" t="s">
        <v>217</v>
      </c>
      <c r="E1093" s="165" t="s">
        <v>22</v>
      </c>
      <c r="F1093" s="166" t="s">
        <v>220</v>
      </c>
      <c r="H1093" s="167">
        <v>2.24</v>
      </c>
      <c r="I1093" s="168"/>
      <c r="J1093" s="168"/>
      <c r="M1093" s="164"/>
      <c r="N1093" s="169"/>
      <c r="X1093" s="170"/>
      <c r="AT1093" s="165" t="s">
        <v>217</v>
      </c>
      <c r="AU1093" s="165" t="s">
        <v>171</v>
      </c>
      <c r="AV1093" s="14" t="s">
        <v>189</v>
      </c>
      <c r="AW1093" s="14" t="s">
        <v>5</v>
      </c>
      <c r="AX1093" s="14" t="s">
        <v>85</v>
      </c>
      <c r="AY1093" s="165" t="s">
        <v>163</v>
      </c>
    </row>
    <row r="1094" spans="2:65" s="1" customFormat="1" ht="33" customHeight="1">
      <c r="B1094" s="32"/>
      <c r="C1094" s="129" t="s">
        <v>1938</v>
      </c>
      <c r="D1094" s="129" t="s">
        <v>166</v>
      </c>
      <c r="E1094" s="130" t="s">
        <v>1939</v>
      </c>
      <c r="F1094" s="131" t="s">
        <v>1940</v>
      </c>
      <c r="G1094" s="132" t="s">
        <v>229</v>
      </c>
      <c r="H1094" s="133">
        <v>4.75</v>
      </c>
      <c r="I1094" s="134"/>
      <c r="J1094" s="134"/>
      <c r="K1094" s="135">
        <f>ROUND(P1094*H1094,2)</f>
        <v>0</v>
      </c>
      <c r="L1094" s="131" t="s">
        <v>169</v>
      </c>
      <c r="M1094" s="32"/>
      <c r="N1094" s="136" t="s">
        <v>22</v>
      </c>
      <c r="O1094" s="137" t="s">
        <v>48</v>
      </c>
      <c r="P1094" s="138">
        <f>I1094+J1094</f>
        <v>0</v>
      </c>
      <c r="Q1094" s="138">
        <f>ROUND(I1094*H1094,2)</f>
        <v>0</v>
      </c>
      <c r="R1094" s="138">
        <f>ROUND(J1094*H1094,2)</f>
        <v>0</v>
      </c>
      <c r="T1094" s="139">
        <f>S1094*H1094</f>
        <v>0</v>
      </c>
      <c r="U1094" s="139">
        <v>0.0016887</v>
      </c>
      <c r="V1094" s="139">
        <f>U1094*H1094</f>
        <v>0.008021325</v>
      </c>
      <c r="W1094" s="139">
        <v>0</v>
      </c>
      <c r="X1094" s="140">
        <f>W1094*H1094</f>
        <v>0</v>
      </c>
      <c r="AR1094" s="141" t="s">
        <v>313</v>
      </c>
      <c r="AT1094" s="141" t="s">
        <v>166</v>
      </c>
      <c r="AU1094" s="141" t="s">
        <v>171</v>
      </c>
      <c r="AY1094" s="17" t="s">
        <v>163</v>
      </c>
      <c r="BE1094" s="142">
        <f>IF(O1094="základní",K1094,0)</f>
        <v>0</v>
      </c>
      <c r="BF1094" s="142">
        <f>IF(O1094="snížená",K1094,0)</f>
        <v>0</v>
      </c>
      <c r="BG1094" s="142">
        <f>IF(O1094="zákl. přenesená",K1094,0)</f>
        <v>0</v>
      </c>
      <c r="BH1094" s="142">
        <f>IF(O1094="sníž. přenesená",K1094,0)</f>
        <v>0</v>
      </c>
      <c r="BI1094" s="142">
        <f>IF(O1094="nulová",K1094,0)</f>
        <v>0</v>
      </c>
      <c r="BJ1094" s="17" t="s">
        <v>171</v>
      </c>
      <c r="BK1094" s="142">
        <f>ROUND(P1094*H1094,2)</f>
        <v>0</v>
      </c>
      <c r="BL1094" s="17" t="s">
        <v>313</v>
      </c>
      <c r="BM1094" s="141" t="s">
        <v>1941</v>
      </c>
    </row>
    <row r="1095" spans="2:47" s="1" customFormat="1" ht="11.25">
      <c r="B1095" s="32"/>
      <c r="D1095" s="143" t="s">
        <v>173</v>
      </c>
      <c r="F1095" s="144" t="s">
        <v>1942</v>
      </c>
      <c r="I1095" s="145"/>
      <c r="J1095" s="145"/>
      <c r="M1095" s="32"/>
      <c r="N1095" s="146"/>
      <c r="X1095" s="53"/>
      <c r="AT1095" s="17" t="s">
        <v>173</v>
      </c>
      <c r="AU1095" s="17" t="s">
        <v>171</v>
      </c>
    </row>
    <row r="1096" spans="2:51" s="13" customFormat="1" ht="11.25">
      <c r="B1096" s="157"/>
      <c r="D1096" s="151" t="s">
        <v>217</v>
      </c>
      <c r="E1096" s="158" t="s">
        <v>22</v>
      </c>
      <c r="F1096" s="159" t="s">
        <v>1628</v>
      </c>
      <c r="H1096" s="160">
        <v>4.75</v>
      </c>
      <c r="I1096" s="161"/>
      <c r="J1096" s="161"/>
      <c r="M1096" s="157"/>
      <c r="N1096" s="162"/>
      <c r="X1096" s="163"/>
      <c r="AT1096" s="158" t="s">
        <v>217</v>
      </c>
      <c r="AU1096" s="158" t="s">
        <v>171</v>
      </c>
      <c r="AV1096" s="13" t="s">
        <v>171</v>
      </c>
      <c r="AW1096" s="13" t="s">
        <v>5</v>
      </c>
      <c r="AX1096" s="13" t="s">
        <v>78</v>
      </c>
      <c r="AY1096" s="158" t="s">
        <v>163</v>
      </c>
    </row>
    <row r="1097" spans="2:51" s="14" customFormat="1" ht="11.25">
      <c r="B1097" s="164"/>
      <c r="D1097" s="151" t="s">
        <v>217</v>
      </c>
      <c r="E1097" s="165" t="s">
        <v>22</v>
      </c>
      <c r="F1097" s="166" t="s">
        <v>220</v>
      </c>
      <c r="H1097" s="167">
        <v>4.75</v>
      </c>
      <c r="I1097" s="168"/>
      <c r="J1097" s="168"/>
      <c r="M1097" s="164"/>
      <c r="N1097" s="169"/>
      <c r="X1097" s="170"/>
      <c r="AT1097" s="165" t="s">
        <v>217</v>
      </c>
      <c r="AU1097" s="165" t="s">
        <v>171</v>
      </c>
      <c r="AV1097" s="14" t="s">
        <v>189</v>
      </c>
      <c r="AW1097" s="14" t="s">
        <v>5</v>
      </c>
      <c r="AX1097" s="14" t="s">
        <v>85</v>
      </c>
      <c r="AY1097" s="165" t="s">
        <v>163</v>
      </c>
    </row>
    <row r="1098" spans="2:65" s="1" customFormat="1" ht="33" customHeight="1">
      <c r="B1098" s="32"/>
      <c r="C1098" s="129" t="s">
        <v>1943</v>
      </c>
      <c r="D1098" s="129" t="s">
        <v>166</v>
      </c>
      <c r="E1098" s="130" t="s">
        <v>1944</v>
      </c>
      <c r="F1098" s="131" t="s">
        <v>1945</v>
      </c>
      <c r="G1098" s="132" t="s">
        <v>178</v>
      </c>
      <c r="H1098" s="133">
        <v>2</v>
      </c>
      <c r="I1098" s="134"/>
      <c r="J1098" s="134"/>
      <c r="K1098" s="135">
        <f>ROUND(P1098*H1098,2)</f>
        <v>0</v>
      </c>
      <c r="L1098" s="131" t="s">
        <v>169</v>
      </c>
      <c r="M1098" s="32"/>
      <c r="N1098" s="136" t="s">
        <v>22</v>
      </c>
      <c r="O1098" s="137" t="s">
        <v>48</v>
      </c>
      <c r="P1098" s="138">
        <f>I1098+J1098</f>
        <v>0</v>
      </c>
      <c r="Q1098" s="138">
        <f>ROUND(I1098*H1098,2)</f>
        <v>0</v>
      </c>
      <c r="R1098" s="138">
        <f>ROUND(J1098*H1098,2)</f>
        <v>0</v>
      </c>
      <c r="T1098" s="139">
        <f>S1098*H1098</f>
        <v>0</v>
      </c>
      <c r="U1098" s="139">
        <v>0.00031</v>
      </c>
      <c r="V1098" s="139">
        <f>U1098*H1098</f>
        <v>0.00062</v>
      </c>
      <c r="W1098" s="139">
        <v>0</v>
      </c>
      <c r="X1098" s="140">
        <f>W1098*H1098</f>
        <v>0</v>
      </c>
      <c r="AR1098" s="141" t="s">
        <v>313</v>
      </c>
      <c r="AT1098" s="141" t="s">
        <v>166</v>
      </c>
      <c r="AU1098" s="141" t="s">
        <v>171</v>
      </c>
      <c r="AY1098" s="17" t="s">
        <v>163</v>
      </c>
      <c r="BE1098" s="142">
        <f>IF(O1098="základní",K1098,0)</f>
        <v>0</v>
      </c>
      <c r="BF1098" s="142">
        <f>IF(O1098="snížená",K1098,0)</f>
        <v>0</v>
      </c>
      <c r="BG1098" s="142">
        <f>IF(O1098="zákl. přenesená",K1098,0)</f>
        <v>0</v>
      </c>
      <c r="BH1098" s="142">
        <f>IF(O1098="sníž. přenesená",K1098,0)</f>
        <v>0</v>
      </c>
      <c r="BI1098" s="142">
        <f>IF(O1098="nulová",K1098,0)</f>
        <v>0</v>
      </c>
      <c r="BJ1098" s="17" t="s">
        <v>171</v>
      </c>
      <c r="BK1098" s="142">
        <f>ROUND(P1098*H1098,2)</f>
        <v>0</v>
      </c>
      <c r="BL1098" s="17" t="s">
        <v>313</v>
      </c>
      <c r="BM1098" s="141" t="s">
        <v>1946</v>
      </c>
    </row>
    <row r="1099" spans="2:47" s="1" customFormat="1" ht="11.25">
      <c r="B1099" s="32"/>
      <c r="D1099" s="143" t="s">
        <v>173</v>
      </c>
      <c r="F1099" s="144" t="s">
        <v>1947</v>
      </c>
      <c r="I1099" s="145"/>
      <c r="J1099" s="145"/>
      <c r="M1099" s="32"/>
      <c r="N1099" s="146"/>
      <c r="X1099" s="53"/>
      <c r="AT1099" s="17" t="s">
        <v>173</v>
      </c>
      <c r="AU1099" s="17" t="s">
        <v>171</v>
      </c>
    </row>
    <row r="1100" spans="2:51" s="13" customFormat="1" ht="11.25">
      <c r="B1100" s="157"/>
      <c r="D1100" s="151" t="s">
        <v>217</v>
      </c>
      <c r="E1100" s="158" t="s">
        <v>22</v>
      </c>
      <c r="F1100" s="159" t="s">
        <v>171</v>
      </c>
      <c r="H1100" s="160">
        <v>2</v>
      </c>
      <c r="I1100" s="161"/>
      <c r="J1100" s="161"/>
      <c r="M1100" s="157"/>
      <c r="N1100" s="162"/>
      <c r="X1100" s="163"/>
      <c r="AT1100" s="158" t="s">
        <v>217</v>
      </c>
      <c r="AU1100" s="158" t="s">
        <v>171</v>
      </c>
      <c r="AV1100" s="13" t="s">
        <v>171</v>
      </c>
      <c r="AW1100" s="13" t="s">
        <v>5</v>
      </c>
      <c r="AX1100" s="13" t="s">
        <v>78</v>
      </c>
      <c r="AY1100" s="158" t="s">
        <v>163</v>
      </c>
    </row>
    <row r="1101" spans="2:51" s="14" customFormat="1" ht="11.25">
      <c r="B1101" s="164"/>
      <c r="D1101" s="151" t="s">
        <v>217</v>
      </c>
      <c r="E1101" s="165" t="s">
        <v>22</v>
      </c>
      <c r="F1101" s="166" t="s">
        <v>220</v>
      </c>
      <c r="H1101" s="167">
        <v>2</v>
      </c>
      <c r="I1101" s="168"/>
      <c r="J1101" s="168"/>
      <c r="M1101" s="164"/>
      <c r="N1101" s="169"/>
      <c r="X1101" s="170"/>
      <c r="AT1101" s="165" t="s">
        <v>217</v>
      </c>
      <c r="AU1101" s="165" t="s">
        <v>171</v>
      </c>
      <c r="AV1101" s="14" t="s">
        <v>189</v>
      </c>
      <c r="AW1101" s="14" t="s">
        <v>5</v>
      </c>
      <c r="AX1101" s="14" t="s">
        <v>85</v>
      </c>
      <c r="AY1101" s="165" t="s">
        <v>163</v>
      </c>
    </row>
    <row r="1102" spans="2:65" s="1" customFormat="1" ht="37.9" customHeight="1">
      <c r="B1102" s="32"/>
      <c r="C1102" s="129" t="s">
        <v>1948</v>
      </c>
      <c r="D1102" s="129" t="s">
        <v>166</v>
      </c>
      <c r="E1102" s="130" t="s">
        <v>1949</v>
      </c>
      <c r="F1102" s="131" t="s">
        <v>1950</v>
      </c>
      <c r="G1102" s="132" t="s">
        <v>229</v>
      </c>
      <c r="H1102" s="133">
        <v>14</v>
      </c>
      <c r="I1102" s="134"/>
      <c r="J1102" s="134"/>
      <c r="K1102" s="135">
        <f>ROUND(P1102*H1102,2)</f>
        <v>0</v>
      </c>
      <c r="L1102" s="131" t="s">
        <v>169</v>
      </c>
      <c r="M1102" s="32"/>
      <c r="N1102" s="136" t="s">
        <v>22</v>
      </c>
      <c r="O1102" s="137" t="s">
        <v>48</v>
      </c>
      <c r="P1102" s="138">
        <f>I1102+J1102</f>
        <v>0</v>
      </c>
      <c r="Q1102" s="138">
        <f>ROUND(I1102*H1102,2)</f>
        <v>0</v>
      </c>
      <c r="R1102" s="138">
        <f>ROUND(J1102*H1102,2)</f>
        <v>0</v>
      </c>
      <c r="T1102" s="139">
        <f>S1102*H1102</f>
        <v>0</v>
      </c>
      <c r="U1102" s="139">
        <v>0.0021656</v>
      </c>
      <c r="V1102" s="139">
        <f>U1102*H1102</f>
        <v>0.030318400000000002</v>
      </c>
      <c r="W1102" s="139">
        <v>0</v>
      </c>
      <c r="X1102" s="140">
        <f>W1102*H1102</f>
        <v>0</v>
      </c>
      <c r="AR1102" s="141" t="s">
        <v>313</v>
      </c>
      <c r="AT1102" s="141" t="s">
        <v>166</v>
      </c>
      <c r="AU1102" s="141" t="s">
        <v>171</v>
      </c>
      <c r="AY1102" s="17" t="s">
        <v>163</v>
      </c>
      <c r="BE1102" s="142">
        <f>IF(O1102="základní",K1102,0)</f>
        <v>0</v>
      </c>
      <c r="BF1102" s="142">
        <f>IF(O1102="snížená",K1102,0)</f>
        <v>0</v>
      </c>
      <c r="BG1102" s="142">
        <f>IF(O1102="zákl. přenesená",K1102,0)</f>
        <v>0</v>
      </c>
      <c r="BH1102" s="142">
        <f>IF(O1102="sníž. přenesená",K1102,0)</f>
        <v>0</v>
      </c>
      <c r="BI1102" s="142">
        <f>IF(O1102="nulová",K1102,0)</f>
        <v>0</v>
      </c>
      <c r="BJ1102" s="17" t="s">
        <v>171</v>
      </c>
      <c r="BK1102" s="142">
        <f>ROUND(P1102*H1102,2)</f>
        <v>0</v>
      </c>
      <c r="BL1102" s="17" t="s">
        <v>313</v>
      </c>
      <c r="BM1102" s="141" t="s">
        <v>1951</v>
      </c>
    </row>
    <row r="1103" spans="2:47" s="1" customFormat="1" ht="11.25">
      <c r="B1103" s="32"/>
      <c r="D1103" s="143" t="s">
        <v>173</v>
      </c>
      <c r="F1103" s="144" t="s">
        <v>1952</v>
      </c>
      <c r="I1103" s="145"/>
      <c r="J1103" s="145"/>
      <c r="M1103" s="32"/>
      <c r="N1103" s="146"/>
      <c r="X1103" s="53"/>
      <c r="AT1103" s="17" t="s">
        <v>173</v>
      </c>
      <c r="AU1103" s="17" t="s">
        <v>171</v>
      </c>
    </row>
    <row r="1104" spans="2:51" s="13" customFormat="1" ht="11.25">
      <c r="B1104" s="157"/>
      <c r="D1104" s="151" t="s">
        <v>217</v>
      </c>
      <c r="E1104" s="158" t="s">
        <v>22</v>
      </c>
      <c r="F1104" s="159" t="s">
        <v>1953</v>
      </c>
      <c r="H1104" s="160">
        <v>14</v>
      </c>
      <c r="I1104" s="161"/>
      <c r="J1104" s="161"/>
      <c r="M1104" s="157"/>
      <c r="N1104" s="162"/>
      <c r="X1104" s="163"/>
      <c r="AT1104" s="158" t="s">
        <v>217</v>
      </c>
      <c r="AU1104" s="158" t="s">
        <v>171</v>
      </c>
      <c r="AV1104" s="13" t="s">
        <v>171</v>
      </c>
      <c r="AW1104" s="13" t="s">
        <v>5</v>
      </c>
      <c r="AX1104" s="13" t="s">
        <v>78</v>
      </c>
      <c r="AY1104" s="158" t="s">
        <v>163</v>
      </c>
    </row>
    <row r="1105" spans="2:51" s="14" customFormat="1" ht="11.25">
      <c r="B1105" s="164"/>
      <c r="D1105" s="151" t="s">
        <v>217</v>
      </c>
      <c r="E1105" s="165" t="s">
        <v>22</v>
      </c>
      <c r="F1105" s="166" t="s">
        <v>220</v>
      </c>
      <c r="H1105" s="167">
        <v>14</v>
      </c>
      <c r="I1105" s="168"/>
      <c r="J1105" s="168"/>
      <c r="M1105" s="164"/>
      <c r="N1105" s="169"/>
      <c r="X1105" s="170"/>
      <c r="AT1105" s="165" t="s">
        <v>217</v>
      </c>
      <c r="AU1105" s="165" t="s">
        <v>171</v>
      </c>
      <c r="AV1105" s="14" t="s">
        <v>189</v>
      </c>
      <c r="AW1105" s="14" t="s">
        <v>5</v>
      </c>
      <c r="AX1105" s="14" t="s">
        <v>85</v>
      </c>
      <c r="AY1105" s="165" t="s">
        <v>163</v>
      </c>
    </row>
    <row r="1106" spans="2:65" s="1" customFormat="1" ht="49.15" customHeight="1">
      <c r="B1106" s="32"/>
      <c r="C1106" s="129" t="s">
        <v>1954</v>
      </c>
      <c r="D1106" s="129" t="s">
        <v>166</v>
      </c>
      <c r="E1106" s="130" t="s">
        <v>1955</v>
      </c>
      <c r="F1106" s="131" t="s">
        <v>1956</v>
      </c>
      <c r="G1106" s="132" t="s">
        <v>403</v>
      </c>
      <c r="H1106" s="133">
        <v>0.065</v>
      </c>
      <c r="I1106" s="134"/>
      <c r="J1106" s="134"/>
      <c r="K1106" s="135">
        <f>ROUND(P1106*H1106,2)</f>
        <v>0</v>
      </c>
      <c r="L1106" s="131" t="s">
        <v>169</v>
      </c>
      <c r="M1106" s="32"/>
      <c r="N1106" s="136" t="s">
        <v>22</v>
      </c>
      <c r="O1106" s="137" t="s">
        <v>48</v>
      </c>
      <c r="P1106" s="138">
        <f>I1106+J1106</f>
        <v>0</v>
      </c>
      <c r="Q1106" s="138">
        <f>ROUND(I1106*H1106,2)</f>
        <v>0</v>
      </c>
      <c r="R1106" s="138">
        <f>ROUND(J1106*H1106,2)</f>
        <v>0</v>
      </c>
      <c r="T1106" s="139">
        <f>S1106*H1106</f>
        <v>0</v>
      </c>
      <c r="U1106" s="139">
        <v>0</v>
      </c>
      <c r="V1106" s="139">
        <f>U1106*H1106</f>
        <v>0</v>
      </c>
      <c r="W1106" s="139">
        <v>0</v>
      </c>
      <c r="X1106" s="140">
        <f>W1106*H1106</f>
        <v>0</v>
      </c>
      <c r="AR1106" s="141" t="s">
        <v>313</v>
      </c>
      <c r="AT1106" s="141" t="s">
        <v>166</v>
      </c>
      <c r="AU1106" s="141" t="s">
        <v>171</v>
      </c>
      <c r="AY1106" s="17" t="s">
        <v>163</v>
      </c>
      <c r="BE1106" s="142">
        <f>IF(O1106="základní",K1106,0)</f>
        <v>0</v>
      </c>
      <c r="BF1106" s="142">
        <f>IF(O1106="snížená",K1106,0)</f>
        <v>0</v>
      </c>
      <c r="BG1106" s="142">
        <f>IF(O1106="zákl. přenesená",K1106,0)</f>
        <v>0</v>
      </c>
      <c r="BH1106" s="142">
        <f>IF(O1106="sníž. přenesená",K1106,0)</f>
        <v>0</v>
      </c>
      <c r="BI1106" s="142">
        <f>IF(O1106="nulová",K1106,0)</f>
        <v>0</v>
      </c>
      <c r="BJ1106" s="17" t="s">
        <v>171</v>
      </c>
      <c r="BK1106" s="142">
        <f>ROUND(P1106*H1106,2)</f>
        <v>0</v>
      </c>
      <c r="BL1106" s="17" t="s">
        <v>313</v>
      </c>
      <c r="BM1106" s="141" t="s">
        <v>1957</v>
      </c>
    </row>
    <row r="1107" spans="2:47" s="1" customFormat="1" ht="11.25">
      <c r="B1107" s="32"/>
      <c r="D1107" s="143" t="s">
        <v>173</v>
      </c>
      <c r="F1107" s="144" t="s">
        <v>1958</v>
      </c>
      <c r="I1107" s="145"/>
      <c r="J1107" s="145"/>
      <c r="M1107" s="32"/>
      <c r="N1107" s="146"/>
      <c r="X1107" s="53"/>
      <c r="AT1107" s="17" t="s">
        <v>173</v>
      </c>
      <c r="AU1107" s="17" t="s">
        <v>171</v>
      </c>
    </row>
    <row r="1108" spans="2:63" s="11" customFormat="1" ht="22.9" customHeight="1">
      <c r="B1108" s="116"/>
      <c r="D1108" s="117" t="s">
        <v>77</v>
      </c>
      <c r="E1108" s="127" t="s">
        <v>608</v>
      </c>
      <c r="F1108" s="127" t="s">
        <v>609</v>
      </c>
      <c r="I1108" s="119"/>
      <c r="J1108" s="119"/>
      <c r="K1108" s="128">
        <f>BK1108</f>
        <v>0</v>
      </c>
      <c r="M1108" s="116"/>
      <c r="N1108" s="121"/>
      <c r="Q1108" s="122">
        <f>SUM(Q1109:Q1148)</f>
        <v>0</v>
      </c>
      <c r="R1108" s="122">
        <f>SUM(R1109:R1148)</f>
        <v>0</v>
      </c>
      <c r="T1108" s="123">
        <f>SUM(T1109:T1148)</f>
        <v>0</v>
      </c>
      <c r="V1108" s="123">
        <f>SUM(V1109:V1148)</f>
        <v>0.20841400000000004</v>
      </c>
      <c r="X1108" s="124">
        <f>SUM(X1109:X1148)</f>
        <v>0</v>
      </c>
      <c r="AR1108" s="117" t="s">
        <v>171</v>
      </c>
      <c r="AT1108" s="125" t="s">
        <v>77</v>
      </c>
      <c r="AU1108" s="125" t="s">
        <v>85</v>
      </c>
      <c r="AY1108" s="117" t="s">
        <v>163</v>
      </c>
      <c r="BK1108" s="126">
        <f>SUM(BK1109:BK1148)</f>
        <v>0</v>
      </c>
    </row>
    <row r="1109" spans="2:65" s="1" customFormat="1" ht="37.9" customHeight="1">
      <c r="B1109" s="32"/>
      <c r="C1109" s="129" t="s">
        <v>1959</v>
      </c>
      <c r="D1109" s="129" t="s">
        <v>166</v>
      </c>
      <c r="E1109" s="130" t="s">
        <v>1960</v>
      </c>
      <c r="F1109" s="131" t="s">
        <v>1961</v>
      </c>
      <c r="G1109" s="132" t="s">
        <v>178</v>
      </c>
      <c r="H1109" s="133">
        <v>1</v>
      </c>
      <c r="I1109" s="134"/>
      <c r="J1109" s="134"/>
      <c r="K1109" s="135">
        <f>ROUND(P1109*H1109,2)</f>
        <v>0</v>
      </c>
      <c r="L1109" s="131" t="s">
        <v>169</v>
      </c>
      <c r="M1109" s="32"/>
      <c r="N1109" s="136" t="s">
        <v>22</v>
      </c>
      <c r="O1109" s="137" t="s">
        <v>48</v>
      </c>
      <c r="P1109" s="138">
        <f>I1109+J1109</f>
        <v>0</v>
      </c>
      <c r="Q1109" s="138">
        <f>ROUND(I1109*H1109,2)</f>
        <v>0</v>
      </c>
      <c r="R1109" s="138">
        <f>ROUND(J1109*H1109,2)</f>
        <v>0</v>
      </c>
      <c r="T1109" s="139">
        <f>S1109*H1109</f>
        <v>0</v>
      </c>
      <c r="U1109" s="139">
        <v>0</v>
      </c>
      <c r="V1109" s="139">
        <f>U1109*H1109</f>
        <v>0</v>
      </c>
      <c r="W1109" s="139">
        <v>0</v>
      </c>
      <c r="X1109" s="140">
        <f>W1109*H1109</f>
        <v>0</v>
      </c>
      <c r="AR1109" s="141" t="s">
        <v>313</v>
      </c>
      <c r="AT1109" s="141" t="s">
        <v>166</v>
      </c>
      <c r="AU1109" s="141" t="s">
        <v>171</v>
      </c>
      <c r="AY1109" s="17" t="s">
        <v>163</v>
      </c>
      <c r="BE1109" s="142">
        <f>IF(O1109="základní",K1109,0)</f>
        <v>0</v>
      </c>
      <c r="BF1109" s="142">
        <f>IF(O1109="snížená",K1109,0)</f>
        <v>0</v>
      </c>
      <c r="BG1109" s="142">
        <f>IF(O1109="zákl. přenesená",K1109,0)</f>
        <v>0</v>
      </c>
      <c r="BH1109" s="142">
        <f>IF(O1109="sníž. přenesená",K1109,0)</f>
        <v>0</v>
      </c>
      <c r="BI1109" s="142">
        <f>IF(O1109="nulová",K1109,0)</f>
        <v>0</v>
      </c>
      <c r="BJ1109" s="17" t="s">
        <v>171</v>
      </c>
      <c r="BK1109" s="142">
        <f>ROUND(P1109*H1109,2)</f>
        <v>0</v>
      </c>
      <c r="BL1109" s="17" t="s">
        <v>313</v>
      </c>
      <c r="BM1109" s="141" t="s">
        <v>1962</v>
      </c>
    </row>
    <row r="1110" spans="2:47" s="1" customFormat="1" ht="11.25">
      <c r="B1110" s="32"/>
      <c r="D1110" s="143" t="s">
        <v>173</v>
      </c>
      <c r="F1110" s="144" t="s">
        <v>1963</v>
      </c>
      <c r="I1110" s="145"/>
      <c r="J1110" s="145"/>
      <c r="M1110" s="32"/>
      <c r="N1110" s="146"/>
      <c r="X1110" s="53"/>
      <c r="AT1110" s="17" t="s">
        <v>173</v>
      </c>
      <c r="AU1110" s="17" t="s">
        <v>171</v>
      </c>
    </row>
    <row r="1111" spans="2:51" s="13" customFormat="1" ht="11.25">
      <c r="B1111" s="157"/>
      <c r="D1111" s="151" t="s">
        <v>217</v>
      </c>
      <c r="E1111" s="158" t="s">
        <v>22</v>
      </c>
      <c r="F1111" s="159" t="s">
        <v>85</v>
      </c>
      <c r="H1111" s="160">
        <v>1</v>
      </c>
      <c r="I1111" s="161"/>
      <c r="J1111" s="161"/>
      <c r="M1111" s="157"/>
      <c r="N1111" s="162"/>
      <c r="X1111" s="163"/>
      <c r="AT1111" s="158" t="s">
        <v>217</v>
      </c>
      <c r="AU1111" s="158" t="s">
        <v>171</v>
      </c>
      <c r="AV1111" s="13" t="s">
        <v>171</v>
      </c>
      <c r="AW1111" s="13" t="s">
        <v>5</v>
      </c>
      <c r="AX1111" s="13" t="s">
        <v>78</v>
      </c>
      <c r="AY1111" s="158" t="s">
        <v>163</v>
      </c>
    </row>
    <row r="1112" spans="2:51" s="14" customFormat="1" ht="11.25">
      <c r="B1112" s="164"/>
      <c r="D1112" s="151" t="s">
        <v>217</v>
      </c>
      <c r="E1112" s="165" t="s">
        <v>22</v>
      </c>
      <c r="F1112" s="166" t="s">
        <v>220</v>
      </c>
      <c r="H1112" s="167">
        <v>1</v>
      </c>
      <c r="I1112" s="168"/>
      <c r="J1112" s="168"/>
      <c r="M1112" s="164"/>
      <c r="N1112" s="169"/>
      <c r="X1112" s="170"/>
      <c r="AT1112" s="165" t="s">
        <v>217</v>
      </c>
      <c r="AU1112" s="165" t="s">
        <v>171</v>
      </c>
      <c r="AV1112" s="14" t="s">
        <v>189</v>
      </c>
      <c r="AW1112" s="14" t="s">
        <v>5</v>
      </c>
      <c r="AX1112" s="14" t="s">
        <v>85</v>
      </c>
      <c r="AY1112" s="165" t="s">
        <v>163</v>
      </c>
    </row>
    <row r="1113" spans="2:65" s="1" customFormat="1" ht="24.2" customHeight="1">
      <c r="B1113" s="32"/>
      <c r="C1113" s="181" t="s">
        <v>1964</v>
      </c>
      <c r="D1113" s="181" t="s">
        <v>770</v>
      </c>
      <c r="E1113" s="182" t="s">
        <v>1965</v>
      </c>
      <c r="F1113" s="183" t="s">
        <v>1966</v>
      </c>
      <c r="G1113" s="184" t="s">
        <v>178</v>
      </c>
      <c r="H1113" s="185">
        <v>1</v>
      </c>
      <c r="I1113" s="186"/>
      <c r="J1113" s="187"/>
      <c r="K1113" s="188">
        <f>ROUND(P1113*H1113,2)</f>
        <v>0</v>
      </c>
      <c r="L1113" s="183" t="s">
        <v>394</v>
      </c>
      <c r="M1113" s="189"/>
      <c r="N1113" s="190" t="s">
        <v>22</v>
      </c>
      <c r="O1113" s="137" t="s">
        <v>48</v>
      </c>
      <c r="P1113" s="138">
        <f>I1113+J1113</f>
        <v>0</v>
      </c>
      <c r="Q1113" s="138">
        <f>ROUND(I1113*H1113,2)</f>
        <v>0</v>
      </c>
      <c r="R1113" s="138">
        <f>ROUND(J1113*H1113,2)</f>
        <v>0</v>
      </c>
      <c r="T1113" s="139">
        <f>S1113*H1113</f>
        <v>0</v>
      </c>
      <c r="U1113" s="139">
        <v>0.016</v>
      </c>
      <c r="V1113" s="139">
        <f>U1113*H1113</f>
        <v>0.016</v>
      </c>
      <c r="W1113" s="139">
        <v>0</v>
      </c>
      <c r="X1113" s="140">
        <f>W1113*H1113</f>
        <v>0</v>
      </c>
      <c r="AR1113" s="141" t="s">
        <v>440</v>
      </c>
      <c r="AT1113" s="141" t="s">
        <v>770</v>
      </c>
      <c r="AU1113" s="141" t="s">
        <v>171</v>
      </c>
      <c r="AY1113" s="17" t="s">
        <v>163</v>
      </c>
      <c r="BE1113" s="142">
        <f>IF(O1113="základní",K1113,0)</f>
        <v>0</v>
      </c>
      <c r="BF1113" s="142">
        <f>IF(O1113="snížená",K1113,0)</f>
        <v>0</v>
      </c>
      <c r="BG1113" s="142">
        <f>IF(O1113="zákl. přenesená",K1113,0)</f>
        <v>0</v>
      </c>
      <c r="BH1113" s="142">
        <f>IF(O1113="sníž. přenesená",K1113,0)</f>
        <v>0</v>
      </c>
      <c r="BI1113" s="142">
        <f>IF(O1113="nulová",K1113,0)</f>
        <v>0</v>
      </c>
      <c r="BJ1113" s="17" t="s">
        <v>171</v>
      </c>
      <c r="BK1113" s="142">
        <f>ROUND(P1113*H1113,2)</f>
        <v>0</v>
      </c>
      <c r="BL1113" s="17" t="s">
        <v>313</v>
      </c>
      <c r="BM1113" s="141" t="s">
        <v>1967</v>
      </c>
    </row>
    <row r="1114" spans="2:51" s="13" customFormat="1" ht="11.25">
      <c r="B1114" s="157"/>
      <c r="D1114" s="151" t="s">
        <v>217</v>
      </c>
      <c r="E1114" s="158" t="s">
        <v>22</v>
      </c>
      <c r="F1114" s="159" t="s">
        <v>85</v>
      </c>
      <c r="H1114" s="160">
        <v>1</v>
      </c>
      <c r="I1114" s="161"/>
      <c r="J1114" s="161"/>
      <c r="M1114" s="157"/>
      <c r="N1114" s="162"/>
      <c r="X1114" s="163"/>
      <c r="AT1114" s="158" t="s">
        <v>217</v>
      </c>
      <c r="AU1114" s="158" t="s">
        <v>171</v>
      </c>
      <c r="AV1114" s="13" t="s">
        <v>171</v>
      </c>
      <c r="AW1114" s="13" t="s">
        <v>5</v>
      </c>
      <c r="AX1114" s="13" t="s">
        <v>78</v>
      </c>
      <c r="AY1114" s="158" t="s">
        <v>163</v>
      </c>
    </row>
    <row r="1115" spans="2:51" s="14" customFormat="1" ht="11.25">
      <c r="B1115" s="164"/>
      <c r="D1115" s="151" t="s">
        <v>217</v>
      </c>
      <c r="E1115" s="165" t="s">
        <v>22</v>
      </c>
      <c r="F1115" s="166" t="s">
        <v>220</v>
      </c>
      <c r="H1115" s="167">
        <v>1</v>
      </c>
      <c r="I1115" s="168"/>
      <c r="J1115" s="168"/>
      <c r="M1115" s="164"/>
      <c r="N1115" s="169"/>
      <c r="X1115" s="170"/>
      <c r="AT1115" s="165" t="s">
        <v>217</v>
      </c>
      <c r="AU1115" s="165" t="s">
        <v>171</v>
      </c>
      <c r="AV1115" s="14" t="s">
        <v>189</v>
      </c>
      <c r="AW1115" s="14" t="s">
        <v>5</v>
      </c>
      <c r="AX1115" s="14" t="s">
        <v>85</v>
      </c>
      <c r="AY1115" s="165" t="s">
        <v>163</v>
      </c>
    </row>
    <row r="1116" spans="2:65" s="1" customFormat="1" ht="37.9" customHeight="1">
      <c r="B1116" s="32"/>
      <c r="C1116" s="129" t="s">
        <v>1968</v>
      </c>
      <c r="D1116" s="129" t="s">
        <v>166</v>
      </c>
      <c r="E1116" s="130" t="s">
        <v>1969</v>
      </c>
      <c r="F1116" s="131" t="s">
        <v>1970</v>
      </c>
      <c r="G1116" s="132" t="s">
        <v>178</v>
      </c>
      <c r="H1116" s="133">
        <v>1</v>
      </c>
      <c r="I1116" s="134"/>
      <c r="J1116" s="134"/>
      <c r="K1116" s="135">
        <f>ROUND(P1116*H1116,2)</f>
        <v>0</v>
      </c>
      <c r="L1116" s="131" t="s">
        <v>169</v>
      </c>
      <c r="M1116" s="32"/>
      <c r="N1116" s="136" t="s">
        <v>22</v>
      </c>
      <c r="O1116" s="137" t="s">
        <v>48</v>
      </c>
      <c r="P1116" s="138">
        <f>I1116+J1116</f>
        <v>0</v>
      </c>
      <c r="Q1116" s="138">
        <f>ROUND(I1116*H1116,2)</f>
        <v>0</v>
      </c>
      <c r="R1116" s="138">
        <f>ROUND(J1116*H1116,2)</f>
        <v>0</v>
      </c>
      <c r="T1116" s="139">
        <f>S1116*H1116</f>
        <v>0</v>
      </c>
      <c r="U1116" s="139">
        <v>0</v>
      </c>
      <c r="V1116" s="139">
        <f>U1116*H1116</f>
        <v>0</v>
      </c>
      <c r="W1116" s="139">
        <v>0</v>
      </c>
      <c r="X1116" s="140">
        <f>W1116*H1116</f>
        <v>0</v>
      </c>
      <c r="AR1116" s="141" t="s">
        <v>313</v>
      </c>
      <c r="AT1116" s="141" t="s">
        <v>166</v>
      </c>
      <c r="AU1116" s="141" t="s">
        <v>171</v>
      </c>
      <c r="AY1116" s="17" t="s">
        <v>163</v>
      </c>
      <c r="BE1116" s="142">
        <f>IF(O1116="základní",K1116,0)</f>
        <v>0</v>
      </c>
      <c r="BF1116" s="142">
        <f>IF(O1116="snížená",K1116,0)</f>
        <v>0</v>
      </c>
      <c r="BG1116" s="142">
        <f>IF(O1116="zákl. přenesená",K1116,0)</f>
        <v>0</v>
      </c>
      <c r="BH1116" s="142">
        <f>IF(O1116="sníž. přenesená",K1116,0)</f>
        <v>0</v>
      </c>
      <c r="BI1116" s="142">
        <f>IF(O1116="nulová",K1116,0)</f>
        <v>0</v>
      </c>
      <c r="BJ1116" s="17" t="s">
        <v>171</v>
      </c>
      <c r="BK1116" s="142">
        <f>ROUND(P1116*H1116,2)</f>
        <v>0</v>
      </c>
      <c r="BL1116" s="17" t="s">
        <v>313</v>
      </c>
      <c r="BM1116" s="141" t="s">
        <v>1971</v>
      </c>
    </row>
    <row r="1117" spans="2:47" s="1" customFormat="1" ht="11.25">
      <c r="B1117" s="32"/>
      <c r="D1117" s="143" t="s">
        <v>173</v>
      </c>
      <c r="F1117" s="144" t="s">
        <v>1972</v>
      </c>
      <c r="I1117" s="145"/>
      <c r="J1117" s="145"/>
      <c r="M1117" s="32"/>
      <c r="N1117" s="146"/>
      <c r="X1117" s="53"/>
      <c r="AT1117" s="17" t="s">
        <v>173</v>
      </c>
      <c r="AU1117" s="17" t="s">
        <v>171</v>
      </c>
    </row>
    <row r="1118" spans="2:51" s="13" customFormat="1" ht="11.25">
      <c r="B1118" s="157"/>
      <c r="D1118" s="151" t="s">
        <v>217</v>
      </c>
      <c r="E1118" s="158" t="s">
        <v>22</v>
      </c>
      <c r="F1118" s="159" t="s">
        <v>85</v>
      </c>
      <c r="H1118" s="160">
        <v>1</v>
      </c>
      <c r="I1118" s="161"/>
      <c r="J1118" s="161"/>
      <c r="M1118" s="157"/>
      <c r="N1118" s="162"/>
      <c r="X1118" s="163"/>
      <c r="AT1118" s="158" t="s">
        <v>217</v>
      </c>
      <c r="AU1118" s="158" t="s">
        <v>171</v>
      </c>
      <c r="AV1118" s="13" t="s">
        <v>171</v>
      </c>
      <c r="AW1118" s="13" t="s">
        <v>5</v>
      </c>
      <c r="AX1118" s="13" t="s">
        <v>78</v>
      </c>
      <c r="AY1118" s="158" t="s">
        <v>163</v>
      </c>
    </row>
    <row r="1119" spans="2:51" s="14" customFormat="1" ht="11.25">
      <c r="B1119" s="164"/>
      <c r="D1119" s="151" t="s">
        <v>217</v>
      </c>
      <c r="E1119" s="165" t="s">
        <v>22</v>
      </c>
      <c r="F1119" s="166" t="s">
        <v>220</v>
      </c>
      <c r="H1119" s="167">
        <v>1</v>
      </c>
      <c r="I1119" s="168"/>
      <c r="J1119" s="168"/>
      <c r="M1119" s="164"/>
      <c r="N1119" s="169"/>
      <c r="X1119" s="170"/>
      <c r="AT1119" s="165" t="s">
        <v>217</v>
      </c>
      <c r="AU1119" s="165" t="s">
        <v>171</v>
      </c>
      <c r="AV1119" s="14" t="s">
        <v>189</v>
      </c>
      <c r="AW1119" s="14" t="s">
        <v>5</v>
      </c>
      <c r="AX1119" s="14" t="s">
        <v>85</v>
      </c>
      <c r="AY1119" s="165" t="s">
        <v>163</v>
      </c>
    </row>
    <row r="1120" spans="2:65" s="1" customFormat="1" ht="24.2" customHeight="1">
      <c r="B1120" s="32"/>
      <c r="C1120" s="181" t="s">
        <v>1973</v>
      </c>
      <c r="D1120" s="181" t="s">
        <v>770</v>
      </c>
      <c r="E1120" s="182" t="s">
        <v>1974</v>
      </c>
      <c r="F1120" s="183" t="s">
        <v>1975</v>
      </c>
      <c r="G1120" s="184" t="s">
        <v>178</v>
      </c>
      <c r="H1120" s="185">
        <v>1</v>
      </c>
      <c r="I1120" s="186"/>
      <c r="J1120" s="187"/>
      <c r="K1120" s="188">
        <f>ROUND(P1120*H1120,2)</f>
        <v>0</v>
      </c>
      <c r="L1120" s="183" t="s">
        <v>394</v>
      </c>
      <c r="M1120" s="189"/>
      <c r="N1120" s="190" t="s">
        <v>22</v>
      </c>
      <c r="O1120" s="137" t="s">
        <v>48</v>
      </c>
      <c r="P1120" s="138">
        <f>I1120+J1120</f>
        <v>0</v>
      </c>
      <c r="Q1120" s="138">
        <f>ROUND(I1120*H1120,2)</f>
        <v>0</v>
      </c>
      <c r="R1120" s="138">
        <f>ROUND(J1120*H1120,2)</f>
        <v>0</v>
      </c>
      <c r="T1120" s="139">
        <f>S1120*H1120</f>
        <v>0</v>
      </c>
      <c r="U1120" s="139">
        <v>0.0175</v>
      </c>
      <c r="V1120" s="139">
        <f>U1120*H1120</f>
        <v>0.0175</v>
      </c>
      <c r="W1120" s="139">
        <v>0</v>
      </c>
      <c r="X1120" s="140">
        <f>W1120*H1120</f>
        <v>0</v>
      </c>
      <c r="AR1120" s="141" t="s">
        <v>440</v>
      </c>
      <c r="AT1120" s="141" t="s">
        <v>770</v>
      </c>
      <c r="AU1120" s="141" t="s">
        <v>171</v>
      </c>
      <c r="AY1120" s="17" t="s">
        <v>163</v>
      </c>
      <c r="BE1120" s="142">
        <f>IF(O1120="základní",K1120,0)</f>
        <v>0</v>
      </c>
      <c r="BF1120" s="142">
        <f>IF(O1120="snížená",K1120,0)</f>
        <v>0</v>
      </c>
      <c r="BG1120" s="142">
        <f>IF(O1120="zákl. přenesená",K1120,0)</f>
        <v>0</v>
      </c>
      <c r="BH1120" s="142">
        <f>IF(O1120="sníž. přenesená",K1120,0)</f>
        <v>0</v>
      </c>
      <c r="BI1120" s="142">
        <f>IF(O1120="nulová",K1120,0)</f>
        <v>0</v>
      </c>
      <c r="BJ1120" s="17" t="s">
        <v>171</v>
      </c>
      <c r="BK1120" s="142">
        <f>ROUND(P1120*H1120,2)</f>
        <v>0</v>
      </c>
      <c r="BL1120" s="17" t="s">
        <v>313</v>
      </c>
      <c r="BM1120" s="141" t="s">
        <v>1976</v>
      </c>
    </row>
    <row r="1121" spans="2:51" s="13" customFormat="1" ht="11.25">
      <c r="B1121" s="157"/>
      <c r="D1121" s="151" t="s">
        <v>217</v>
      </c>
      <c r="E1121" s="158" t="s">
        <v>22</v>
      </c>
      <c r="F1121" s="159" t="s">
        <v>85</v>
      </c>
      <c r="H1121" s="160">
        <v>1</v>
      </c>
      <c r="I1121" s="161"/>
      <c r="J1121" s="161"/>
      <c r="M1121" s="157"/>
      <c r="N1121" s="162"/>
      <c r="X1121" s="163"/>
      <c r="AT1121" s="158" t="s">
        <v>217</v>
      </c>
      <c r="AU1121" s="158" t="s">
        <v>171</v>
      </c>
      <c r="AV1121" s="13" t="s">
        <v>171</v>
      </c>
      <c r="AW1121" s="13" t="s">
        <v>5</v>
      </c>
      <c r="AX1121" s="13" t="s">
        <v>78</v>
      </c>
      <c r="AY1121" s="158" t="s">
        <v>163</v>
      </c>
    </row>
    <row r="1122" spans="2:51" s="14" customFormat="1" ht="11.25">
      <c r="B1122" s="164"/>
      <c r="D1122" s="151" t="s">
        <v>217</v>
      </c>
      <c r="E1122" s="165" t="s">
        <v>22</v>
      </c>
      <c r="F1122" s="166" t="s">
        <v>220</v>
      </c>
      <c r="H1122" s="167">
        <v>1</v>
      </c>
      <c r="I1122" s="168"/>
      <c r="J1122" s="168"/>
      <c r="M1122" s="164"/>
      <c r="N1122" s="169"/>
      <c r="X1122" s="170"/>
      <c r="AT1122" s="165" t="s">
        <v>217</v>
      </c>
      <c r="AU1122" s="165" t="s">
        <v>171</v>
      </c>
      <c r="AV1122" s="14" t="s">
        <v>189</v>
      </c>
      <c r="AW1122" s="14" t="s">
        <v>5</v>
      </c>
      <c r="AX1122" s="14" t="s">
        <v>85</v>
      </c>
      <c r="AY1122" s="165" t="s">
        <v>163</v>
      </c>
    </row>
    <row r="1123" spans="2:65" s="1" customFormat="1" ht="33" customHeight="1">
      <c r="B1123" s="32"/>
      <c r="C1123" s="129" t="s">
        <v>1977</v>
      </c>
      <c r="D1123" s="129" t="s">
        <v>166</v>
      </c>
      <c r="E1123" s="130" t="s">
        <v>1978</v>
      </c>
      <c r="F1123" s="131" t="s">
        <v>1979</v>
      </c>
      <c r="G1123" s="132" t="s">
        <v>229</v>
      </c>
      <c r="H1123" s="133">
        <v>4</v>
      </c>
      <c r="I1123" s="134"/>
      <c r="J1123" s="134"/>
      <c r="K1123" s="135">
        <f>ROUND(P1123*H1123,2)</f>
        <v>0</v>
      </c>
      <c r="L1123" s="131" t="s">
        <v>169</v>
      </c>
      <c r="M1123" s="32"/>
      <c r="N1123" s="136" t="s">
        <v>22</v>
      </c>
      <c r="O1123" s="137" t="s">
        <v>48</v>
      </c>
      <c r="P1123" s="138">
        <f>I1123+J1123</f>
        <v>0</v>
      </c>
      <c r="Q1123" s="138">
        <f>ROUND(I1123*H1123,2)</f>
        <v>0</v>
      </c>
      <c r="R1123" s="138">
        <f>ROUND(J1123*H1123,2)</f>
        <v>0</v>
      </c>
      <c r="T1123" s="139">
        <f>S1123*H1123</f>
        <v>0</v>
      </c>
      <c r="U1123" s="139">
        <v>0</v>
      </c>
      <c r="V1123" s="139">
        <f>U1123*H1123</f>
        <v>0</v>
      </c>
      <c r="W1123" s="139">
        <v>0</v>
      </c>
      <c r="X1123" s="140">
        <f>W1123*H1123</f>
        <v>0</v>
      </c>
      <c r="AR1123" s="141" t="s">
        <v>189</v>
      </c>
      <c r="AT1123" s="141" t="s">
        <v>166</v>
      </c>
      <c r="AU1123" s="141" t="s">
        <v>171</v>
      </c>
      <c r="AY1123" s="17" t="s">
        <v>163</v>
      </c>
      <c r="BE1123" s="142">
        <f>IF(O1123="základní",K1123,0)</f>
        <v>0</v>
      </c>
      <c r="BF1123" s="142">
        <f>IF(O1123="snížená",K1123,0)</f>
        <v>0</v>
      </c>
      <c r="BG1123" s="142">
        <f>IF(O1123="zákl. přenesená",K1123,0)</f>
        <v>0</v>
      </c>
      <c r="BH1123" s="142">
        <f>IF(O1123="sníž. přenesená",K1123,0)</f>
        <v>0</v>
      </c>
      <c r="BI1123" s="142">
        <f>IF(O1123="nulová",K1123,0)</f>
        <v>0</v>
      </c>
      <c r="BJ1123" s="17" t="s">
        <v>171</v>
      </c>
      <c r="BK1123" s="142">
        <f>ROUND(P1123*H1123,2)</f>
        <v>0</v>
      </c>
      <c r="BL1123" s="17" t="s">
        <v>189</v>
      </c>
      <c r="BM1123" s="141" t="s">
        <v>1980</v>
      </c>
    </row>
    <row r="1124" spans="2:47" s="1" customFormat="1" ht="11.25">
      <c r="B1124" s="32"/>
      <c r="D1124" s="143" t="s">
        <v>173</v>
      </c>
      <c r="F1124" s="144" t="s">
        <v>1981</v>
      </c>
      <c r="I1124" s="145"/>
      <c r="J1124" s="145"/>
      <c r="M1124" s="32"/>
      <c r="N1124" s="146"/>
      <c r="X1124" s="53"/>
      <c r="AT1124" s="17" t="s">
        <v>173</v>
      </c>
      <c r="AU1124" s="17" t="s">
        <v>171</v>
      </c>
    </row>
    <row r="1125" spans="2:51" s="12" customFormat="1" ht="11.25">
      <c r="B1125" s="150"/>
      <c r="D1125" s="151" t="s">
        <v>217</v>
      </c>
      <c r="E1125" s="152" t="s">
        <v>22</v>
      </c>
      <c r="F1125" s="153" t="s">
        <v>1062</v>
      </c>
      <c r="H1125" s="152" t="s">
        <v>22</v>
      </c>
      <c r="I1125" s="154"/>
      <c r="J1125" s="154"/>
      <c r="M1125" s="150"/>
      <c r="N1125" s="155"/>
      <c r="X1125" s="156"/>
      <c r="AT1125" s="152" t="s">
        <v>217</v>
      </c>
      <c r="AU1125" s="152" t="s">
        <v>171</v>
      </c>
      <c r="AV1125" s="12" t="s">
        <v>85</v>
      </c>
      <c r="AW1125" s="12" t="s">
        <v>5</v>
      </c>
      <c r="AX1125" s="12" t="s">
        <v>78</v>
      </c>
      <c r="AY1125" s="152" t="s">
        <v>163</v>
      </c>
    </row>
    <row r="1126" spans="2:51" s="13" customFormat="1" ht="11.25">
      <c r="B1126" s="157"/>
      <c r="D1126" s="151" t="s">
        <v>217</v>
      </c>
      <c r="E1126" s="158" t="s">
        <v>22</v>
      </c>
      <c r="F1126" s="159" t="s">
        <v>1982</v>
      </c>
      <c r="H1126" s="160">
        <v>1.235</v>
      </c>
      <c r="I1126" s="161"/>
      <c r="J1126" s="161"/>
      <c r="M1126" s="157"/>
      <c r="N1126" s="162"/>
      <c r="X1126" s="163"/>
      <c r="AT1126" s="158" t="s">
        <v>217</v>
      </c>
      <c r="AU1126" s="158" t="s">
        <v>171</v>
      </c>
      <c r="AV1126" s="13" t="s">
        <v>171</v>
      </c>
      <c r="AW1126" s="13" t="s">
        <v>5</v>
      </c>
      <c r="AX1126" s="13" t="s">
        <v>78</v>
      </c>
      <c r="AY1126" s="158" t="s">
        <v>163</v>
      </c>
    </row>
    <row r="1127" spans="2:51" s="12" customFormat="1" ht="11.25">
      <c r="B1127" s="150"/>
      <c r="D1127" s="151" t="s">
        <v>217</v>
      </c>
      <c r="E1127" s="152" t="s">
        <v>22</v>
      </c>
      <c r="F1127" s="153" t="s">
        <v>1060</v>
      </c>
      <c r="H1127" s="152" t="s">
        <v>22</v>
      </c>
      <c r="I1127" s="154"/>
      <c r="J1127" s="154"/>
      <c r="M1127" s="150"/>
      <c r="N1127" s="155"/>
      <c r="X1127" s="156"/>
      <c r="AT1127" s="152" t="s">
        <v>217</v>
      </c>
      <c r="AU1127" s="152" t="s">
        <v>171</v>
      </c>
      <c r="AV1127" s="12" t="s">
        <v>85</v>
      </c>
      <c r="AW1127" s="12" t="s">
        <v>5</v>
      </c>
      <c r="AX1127" s="12" t="s">
        <v>78</v>
      </c>
      <c r="AY1127" s="152" t="s">
        <v>163</v>
      </c>
    </row>
    <row r="1128" spans="2:51" s="13" customFormat="1" ht="11.25">
      <c r="B1128" s="157"/>
      <c r="D1128" s="151" t="s">
        <v>217</v>
      </c>
      <c r="E1128" s="158" t="s">
        <v>22</v>
      </c>
      <c r="F1128" s="159" t="s">
        <v>1983</v>
      </c>
      <c r="H1128" s="160">
        <v>1.145</v>
      </c>
      <c r="I1128" s="161"/>
      <c r="J1128" s="161"/>
      <c r="M1128" s="157"/>
      <c r="N1128" s="162"/>
      <c r="X1128" s="163"/>
      <c r="AT1128" s="158" t="s">
        <v>217</v>
      </c>
      <c r="AU1128" s="158" t="s">
        <v>171</v>
      </c>
      <c r="AV1128" s="13" t="s">
        <v>171</v>
      </c>
      <c r="AW1128" s="13" t="s">
        <v>5</v>
      </c>
      <c r="AX1128" s="13" t="s">
        <v>78</v>
      </c>
      <c r="AY1128" s="158" t="s">
        <v>163</v>
      </c>
    </row>
    <row r="1129" spans="2:51" s="12" customFormat="1" ht="11.25">
      <c r="B1129" s="150"/>
      <c r="D1129" s="151" t="s">
        <v>217</v>
      </c>
      <c r="E1129" s="152" t="s">
        <v>22</v>
      </c>
      <c r="F1129" s="153" t="s">
        <v>650</v>
      </c>
      <c r="H1129" s="152" t="s">
        <v>22</v>
      </c>
      <c r="I1129" s="154"/>
      <c r="J1129" s="154"/>
      <c r="M1129" s="150"/>
      <c r="N1129" s="155"/>
      <c r="X1129" s="156"/>
      <c r="AT1129" s="152" t="s">
        <v>217</v>
      </c>
      <c r="AU1129" s="152" t="s">
        <v>171</v>
      </c>
      <c r="AV1129" s="12" t="s">
        <v>85</v>
      </c>
      <c r="AW1129" s="12" t="s">
        <v>5</v>
      </c>
      <c r="AX1129" s="12" t="s">
        <v>78</v>
      </c>
      <c r="AY1129" s="152" t="s">
        <v>163</v>
      </c>
    </row>
    <row r="1130" spans="2:51" s="13" customFormat="1" ht="11.25">
      <c r="B1130" s="157"/>
      <c r="D1130" s="151" t="s">
        <v>217</v>
      </c>
      <c r="E1130" s="158" t="s">
        <v>22</v>
      </c>
      <c r="F1130" s="159" t="s">
        <v>1984</v>
      </c>
      <c r="H1130" s="160">
        <v>1.62</v>
      </c>
      <c r="I1130" s="161"/>
      <c r="J1130" s="161"/>
      <c r="M1130" s="157"/>
      <c r="N1130" s="162"/>
      <c r="X1130" s="163"/>
      <c r="AT1130" s="158" t="s">
        <v>217</v>
      </c>
      <c r="AU1130" s="158" t="s">
        <v>171</v>
      </c>
      <c r="AV1130" s="13" t="s">
        <v>171</v>
      </c>
      <c r="AW1130" s="13" t="s">
        <v>5</v>
      </c>
      <c r="AX1130" s="13" t="s">
        <v>78</v>
      </c>
      <c r="AY1130" s="158" t="s">
        <v>163</v>
      </c>
    </row>
    <row r="1131" spans="2:51" s="14" customFormat="1" ht="11.25">
      <c r="B1131" s="164"/>
      <c r="D1131" s="151" t="s">
        <v>217</v>
      </c>
      <c r="E1131" s="165" t="s">
        <v>22</v>
      </c>
      <c r="F1131" s="166" t="s">
        <v>220</v>
      </c>
      <c r="H1131" s="167">
        <v>4</v>
      </c>
      <c r="I1131" s="168"/>
      <c r="J1131" s="168"/>
      <c r="M1131" s="164"/>
      <c r="N1131" s="169"/>
      <c r="X1131" s="170"/>
      <c r="AT1131" s="165" t="s">
        <v>217</v>
      </c>
      <c r="AU1131" s="165" t="s">
        <v>171</v>
      </c>
      <c r="AV1131" s="14" t="s">
        <v>189</v>
      </c>
      <c r="AW1131" s="14" t="s">
        <v>5</v>
      </c>
      <c r="AX1131" s="14" t="s">
        <v>85</v>
      </c>
      <c r="AY1131" s="165" t="s">
        <v>163</v>
      </c>
    </row>
    <row r="1132" spans="2:65" s="1" customFormat="1" ht="24">
      <c r="B1132" s="32"/>
      <c r="C1132" s="181" t="s">
        <v>1985</v>
      </c>
      <c r="D1132" s="181" t="s">
        <v>770</v>
      </c>
      <c r="E1132" s="182" t="s">
        <v>1986</v>
      </c>
      <c r="F1132" s="183" t="s">
        <v>1987</v>
      </c>
      <c r="G1132" s="184" t="s">
        <v>229</v>
      </c>
      <c r="H1132" s="185">
        <v>1.235</v>
      </c>
      <c r="I1132" s="186"/>
      <c r="J1132" s="187"/>
      <c r="K1132" s="188">
        <f>ROUND(P1132*H1132,2)</f>
        <v>0</v>
      </c>
      <c r="L1132" s="183" t="s">
        <v>169</v>
      </c>
      <c r="M1132" s="189"/>
      <c r="N1132" s="190" t="s">
        <v>22</v>
      </c>
      <c r="O1132" s="137" t="s">
        <v>48</v>
      </c>
      <c r="P1132" s="138">
        <f>I1132+J1132</f>
        <v>0</v>
      </c>
      <c r="Q1132" s="138">
        <f>ROUND(I1132*H1132,2)</f>
        <v>0</v>
      </c>
      <c r="R1132" s="138">
        <f>ROUND(J1132*H1132,2)</f>
        <v>0</v>
      </c>
      <c r="T1132" s="139">
        <f>S1132*H1132</f>
        <v>0</v>
      </c>
      <c r="U1132" s="139">
        <v>0.0015</v>
      </c>
      <c r="V1132" s="139">
        <f>U1132*H1132</f>
        <v>0.0018525000000000002</v>
      </c>
      <c r="W1132" s="139">
        <v>0</v>
      </c>
      <c r="X1132" s="140">
        <f>W1132*H1132</f>
        <v>0</v>
      </c>
      <c r="AR1132" s="141" t="s">
        <v>257</v>
      </c>
      <c r="AT1132" s="141" t="s">
        <v>770</v>
      </c>
      <c r="AU1132" s="141" t="s">
        <v>171</v>
      </c>
      <c r="AY1132" s="17" t="s">
        <v>163</v>
      </c>
      <c r="BE1132" s="142">
        <f>IF(O1132="základní",K1132,0)</f>
        <v>0</v>
      </c>
      <c r="BF1132" s="142">
        <f>IF(O1132="snížená",K1132,0)</f>
        <v>0</v>
      </c>
      <c r="BG1132" s="142">
        <f>IF(O1132="zákl. přenesená",K1132,0)</f>
        <v>0</v>
      </c>
      <c r="BH1132" s="142">
        <f>IF(O1132="sníž. přenesená",K1132,0)</f>
        <v>0</v>
      </c>
      <c r="BI1132" s="142">
        <f>IF(O1132="nulová",K1132,0)</f>
        <v>0</v>
      </c>
      <c r="BJ1132" s="17" t="s">
        <v>171</v>
      </c>
      <c r="BK1132" s="142">
        <f>ROUND(P1132*H1132,2)</f>
        <v>0</v>
      </c>
      <c r="BL1132" s="17" t="s">
        <v>189</v>
      </c>
      <c r="BM1132" s="141" t="s">
        <v>1988</v>
      </c>
    </row>
    <row r="1133" spans="2:51" s="13" customFormat="1" ht="11.25">
      <c r="B1133" s="157"/>
      <c r="D1133" s="151" t="s">
        <v>217</v>
      </c>
      <c r="E1133" s="158" t="s">
        <v>22</v>
      </c>
      <c r="F1133" s="159" t="s">
        <v>1982</v>
      </c>
      <c r="H1133" s="160">
        <v>1.235</v>
      </c>
      <c r="I1133" s="161"/>
      <c r="J1133" s="161"/>
      <c r="M1133" s="157"/>
      <c r="N1133" s="162"/>
      <c r="X1133" s="163"/>
      <c r="AT1133" s="158" t="s">
        <v>217</v>
      </c>
      <c r="AU1133" s="158" t="s">
        <v>171</v>
      </c>
      <c r="AV1133" s="13" t="s">
        <v>171</v>
      </c>
      <c r="AW1133" s="13" t="s">
        <v>5</v>
      </c>
      <c r="AX1133" s="13" t="s">
        <v>78</v>
      </c>
      <c r="AY1133" s="158" t="s">
        <v>163</v>
      </c>
    </row>
    <row r="1134" spans="2:51" s="14" customFormat="1" ht="11.25">
      <c r="B1134" s="164"/>
      <c r="D1134" s="151" t="s">
        <v>217</v>
      </c>
      <c r="E1134" s="165" t="s">
        <v>22</v>
      </c>
      <c r="F1134" s="166" t="s">
        <v>220</v>
      </c>
      <c r="H1134" s="167">
        <v>1.235</v>
      </c>
      <c r="I1134" s="168"/>
      <c r="J1134" s="168"/>
      <c r="M1134" s="164"/>
      <c r="N1134" s="169"/>
      <c r="X1134" s="170"/>
      <c r="AT1134" s="165" t="s">
        <v>217</v>
      </c>
      <c r="AU1134" s="165" t="s">
        <v>171</v>
      </c>
      <c r="AV1134" s="14" t="s">
        <v>189</v>
      </c>
      <c r="AW1134" s="14" t="s">
        <v>5</v>
      </c>
      <c r="AX1134" s="14" t="s">
        <v>85</v>
      </c>
      <c r="AY1134" s="165" t="s">
        <v>163</v>
      </c>
    </row>
    <row r="1135" spans="2:65" s="1" customFormat="1" ht="24.2" customHeight="1">
      <c r="B1135" s="32"/>
      <c r="C1135" s="181" t="s">
        <v>1989</v>
      </c>
      <c r="D1135" s="181" t="s">
        <v>770</v>
      </c>
      <c r="E1135" s="182" t="s">
        <v>1990</v>
      </c>
      <c r="F1135" s="183" t="s">
        <v>1991</v>
      </c>
      <c r="G1135" s="184" t="s">
        <v>229</v>
      </c>
      <c r="H1135" s="185">
        <v>2.765</v>
      </c>
      <c r="I1135" s="186"/>
      <c r="J1135" s="187"/>
      <c r="K1135" s="188">
        <f>ROUND(P1135*H1135,2)</f>
        <v>0</v>
      </c>
      <c r="L1135" s="183" t="s">
        <v>394</v>
      </c>
      <c r="M1135" s="189"/>
      <c r="N1135" s="190" t="s">
        <v>22</v>
      </c>
      <c r="O1135" s="137" t="s">
        <v>48</v>
      </c>
      <c r="P1135" s="138">
        <f>I1135+J1135</f>
        <v>0</v>
      </c>
      <c r="Q1135" s="138">
        <f>ROUND(I1135*H1135,2)</f>
        <v>0</v>
      </c>
      <c r="R1135" s="138">
        <f>ROUND(J1135*H1135,2)</f>
        <v>0</v>
      </c>
      <c r="T1135" s="139">
        <f>S1135*H1135</f>
        <v>0</v>
      </c>
      <c r="U1135" s="139">
        <v>0.0011</v>
      </c>
      <c r="V1135" s="139">
        <f>U1135*H1135</f>
        <v>0.0030415000000000004</v>
      </c>
      <c r="W1135" s="139">
        <v>0</v>
      </c>
      <c r="X1135" s="140">
        <f>W1135*H1135</f>
        <v>0</v>
      </c>
      <c r="AR1135" s="141" t="s">
        <v>257</v>
      </c>
      <c r="AT1135" s="141" t="s">
        <v>770</v>
      </c>
      <c r="AU1135" s="141" t="s">
        <v>171</v>
      </c>
      <c r="AY1135" s="17" t="s">
        <v>163</v>
      </c>
      <c r="BE1135" s="142">
        <f>IF(O1135="základní",K1135,0)</f>
        <v>0</v>
      </c>
      <c r="BF1135" s="142">
        <f>IF(O1135="snížená",K1135,0)</f>
        <v>0</v>
      </c>
      <c r="BG1135" s="142">
        <f>IF(O1135="zákl. přenesená",K1135,0)</f>
        <v>0</v>
      </c>
      <c r="BH1135" s="142">
        <f>IF(O1135="sníž. přenesená",K1135,0)</f>
        <v>0</v>
      </c>
      <c r="BI1135" s="142">
        <f>IF(O1135="nulová",K1135,0)</f>
        <v>0</v>
      </c>
      <c r="BJ1135" s="17" t="s">
        <v>171</v>
      </c>
      <c r="BK1135" s="142">
        <f>ROUND(P1135*H1135,2)</f>
        <v>0</v>
      </c>
      <c r="BL1135" s="17" t="s">
        <v>189</v>
      </c>
      <c r="BM1135" s="141" t="s">
        <v>1992</v>
      </c>
    </row>
    <row r="1136" spans="2:51" s="12" customFormat="1" ht="11.25">
      <c r="B1136" s="150"/>
      <c r="D1136" s="151" t="s">
        <v>217</v>
      </c>
      <c r="E1136" s="152" t="s">
        <v>22</v>
      </c>
      <c r="F1136" s="153" t="s">
        <v>1060</v>
      </c>
      <c r="H1136" s="152" t="s">
        <v>22</v>
      </c>
      <c r="I1136" s="154"/>
      <c r="J1136" s="154"/>
      <c r="M1136" s="150"/>
      <c r="N1136" s="155"/>
      <c r="X1136" s="156"/>
      <c r="AT1136" s="152" t="s">
        <v>217</v>
      </c>
      <c r="AU1136" s="152" t="s">
        <v>171</v>
      </c>
      <c r="AV1136" s="12" t="s">
        <v>85</v>
      </c>
      <c r="AW1136" s="12" t="s">
        <v>5</v>
      </c>
      <c r="AX1136" s="12" t="s">
        <v>78</v>
      </c>
      <c r="AY1136" s="152" t="s">
        <v>163</v>
      </c>
    </row>
    <row r="1137" spans="2:51" s="13" customFormat="1" ht="11.25">
      <c r="B1137" s="157"/>
      <c r="D1137" s="151" t="s">
        <v>217</v>
      </c>
      <c r="E1137" s="158" t="s">
        <v>22</v>
      </c>
      <c r="F1137" s="159" t="s">
        <v>1983</v>
      </c>
      <c r="H1137" s="160">
        <v>1.145</v>
      </c>
      <c r="I1137" s="161"/>
      <c r="J1137" s="161"/>
      <c r="M1137" s="157"/>
      <c r="N1137" s="162"/>
      <c r="X1137" s="163"/>
      <c r="AT1137" s="158" t="s">
        <v>217</v>
      </c>
      <c r="AU1137" s="158" t="s">
        <v>171</v>
      </c>
      <c r="AV1137" s="13" t="s">
        <v>171</v>
      </c>
      <c r="AW1137" s="13" t="s">
        <v>5</v>
      </c>
      <c r="AX1137" s="13" t="s">
        <v>78</v>
      </c>
      <c r="AY1137" s="158" t="s">
        <v>163</v>
      </c>
    </row>
    <row r="1138" spans="2:51" s="12" customFormat="1" ht="11.25">
      <c r="B1138" s="150"/>
      <c r="D1138" s="151" t="s">
        <v>217</v>
      </c>
      <c r="E1138" s="152" t="s">
        <v>22</v>
      </c>
      <c r="F1138" s="153" t="s">
        <v>650</v>
      </c>
      <c r="H1138" s="152" t="s">
        <v>22</v>
      </c>
      <c r="I1138" s="154"/>
      <c r="J1138" s="154"/>
      <c r="M1138" s="150"/>
      <c r="N1138" s="155"/>
      <c r="X1138" s="156"/>
      <c r="AT1138" s="152" t="s">
        <v>217</v>
      </c>
      <c r="AU1138" s="152" t="s">
        <v>171</v>
      </c>
      <c r="AV1138" s="12" t="s">
        <v>85</v>
      </c>
      <c r="AW1138" s="12" t="s">
        <v>5</v>
      </c>
      <c r="AX1138" s="12" t="s">
        <v>78</v>
      </c>
      <c r="AY1138" s="152" t="s">
        <v>163</v>
      </c>
    </row>
    <row r="1139" spans="2:51" s="13" customFormat="1" ht="11.25">
      <c r="B1139" s="157"/>
      <c r="D1139" s="151" t="s">
        <v>217</v>
      </c>
      <c r="E1139" s="158" t="s">
        <v>22</v>
      </c>
      <c r="F1139" s="159" t="s">
        <v>1984</v>
      </c>
      <c r="H1139" s="160">
        <v>1.62</v>
      </c>
      <c r="I1139" s="161"/>
      <c r="J1139" s="161"/>
      <c r="M1139" s="157"/>
      <c r="N1139" s="162"/>
      <c r="X1139" s="163"/>
      <c r="AT1139" s="158" t="s">
        <v>217</v>
      </c>
      <c r="AU1139" s="158" t="s">
        <v>171</v>
      </c>
      <c r="AV1139" s="13" t="s">
        <v>171</v>
      </c>
      <c r="AW1139" s="13" t="s">
        <v>5</v>
      </c>
      <c r="AX1139" s="13" t="s">
        <v>78</v>
      </c>
      <c r="AY1139" s="158" t="s">
        <v>163</v>
      </c>
    </row>
    <row r="1140" spans="2:51" s="14" customFormat="1" ht="11.25">
      <c r="B1140" s="164"/>
      <c r="D1140" s="151" t="s">
        <v>217</v>
      </c>
      <c r="E1140" s="165" t="s">
        <v>22</v>
      </c>
      <c r="F1140" s="166" t="s">
        <v>220</v>
      </c>
      <c r="H1140" s="167">
        <v>2.765</v>
      </c>
      <c r="I1140" s="168"/>
      <c r="J1140" s="168"/>
      <c r="M1140" s="164"/>
      <c r="N1140" s="169"/>
      <c r="X1140" s="170"/>
      <c r="AT1140" s="165" t="s">
        <v>217</v>
      </c>
      <c r="AU1140" s="165" t="s">
        <v>171</v>
      </c>
      <c r="AV1140" s="14" t="s">
        <v>189</v>
      </c>
      <c r="AW1140" s="14" t="s">
        <v>5</v>
      </c>
      <c r="AX1140" s="14" t="s">
        <v>85</v>
      </c>
      <c r="AY1140" s="165" t="s">
        <v>163</v>
      </c>
    </row>
    <row r="1141" spans="2:65" s="1" customFormat="1" ht="24.2" customHeight="1">
      <c r="B1141" s="32"/>
      <c r="C1141" s="129" t="s">
        <v>1993</v>
      </c>
      <c r="D1141" s="129" t="s">
        <v>166</v>
      </c>
      <c r="E1141" s="130" t="s">
        <v>1994</v>
      </c>
      <c r="F1141" s="131" t="s">
        <v>1995</v>
      </c>
      <c r="G1141" s="132" t="s">
        <v>178</v>
      </c>
      <c r="H1141" s="133">
        <v>1</v>
      </c>
      <c r="I1141" s="134"/>
      <c r="J1141" s="134"/>
      <c r="K1141" s="135">
        <f aca="true" t="shared" si="1" ref="K1141:K1147">ROUND(P1141*H1141,2)</f>
        <v>0</v>
      </c>
      <c r="L1141" s="131" t="s">
        <v>394</v>
      </c>
      <c r="M1141" s="32"/>
      <c r="N1141" s="136" t="s">
        <v>22</v>
      </c>
      <c r="O1141" s="137" t="s">
        <v>48</v>
      </c>
      <c r="P1141" s="138">
        <f aca="true" t="shared" si="2" ref="P1141:P1147">I1141+J1141</f>
        <v>0</v>
      </c>
      <c r="Q1141" s="138">
        <f aca="true" t="shared" si="3" ref="Q1141:Q1147">ROUND(I1141*H1141,2)</f>
        <v>0</v>
      </c>
      <c r="R1141" s="138">
        <f aca="true" t="shared" si="4" ref="R1141:R1147">ROUND(J1141*H1141,2)</f>
        <v>0</v>
      </c>
      <c r="T1141" s="139">
        <f aca="true" t="shared" si="5" ref="T1141:T1147">S1141*H1141</f>
        <v>0</v>
      </c>
      <c r="U1141" s="139">
        <v>0.00027</v>
      </c>
      <c r="V1141" s="139">
        <f aca="true" t="shared" si="6" ref="V1141:V1147">U1141*H1141</f>
        <v>0.00027</v>
      </c>
      <c r="W1141" s="139">
        <v>0</v>
      </c>
      <c r="X1141" s="140">
        <f aca="true" t="shared" si="7" ref="X1141:X1147">W1141*H1141</f>
        <v>0</v>
      </c>
      <c r="AR1141" s="141" t="s">
        <v>313</v>
      </c>
      <c r="AT1141" s="141" t="s">
        <v>166</v>
      </c>
      <c r="AU1141" s="141" t="s">
        <v>171</v>
      </c>
      <c r="AY1141" s="17" t="s">
        <v>163</v>
      </c>
      <c r="BE1141" s="142">
        <f aca="true" t="shared" si="8" ref="BE1141:BE1147">IF(O1141="základní",K1141,0)</f>
        <v>0</v>
      </c>
      <c r="BF1141" s="142">
        <f aca="true" t="shared" si="9" ref="BF1141:BF1147">IF(O1141="snížená",K1141,0)</f>
        <v>0</v>
      </c>
      <c r="BG1141" s="142">
        <f aca="true" t="shared" si="10" ref="BG1141:BG1147">IF(O1141="zákl. přenesená",K1141,0)</f>
        <v>0</v>
      </c>
      <c r="BH1141" s="142">
        <f aca="true" t="shared" si="11" ref="BH1141:BH1147">IF(O1141="sníž. přenesená",K1141,0)</f>
        <v>0</v>
      </c>
      <c r="BI1141" s="142">
        <f aca="true" t="shared" si="12" ref="BI1141:BI1147">IF(O1141="nulová",K1141,0)</f>
        <v>0</v>
      </c>
      <c r="BJ1141" s="17" t="s">
        <v>171</v>
      </c>
      <c r="BK1141" s="142">
        <f aca="true" t="shared" si="13" ref="BK1141:BK1147">ROUND(P1141*H1141,2)</f>
        <v>0</v>
      </c>
      <c r="BL1141" s="17" t="s">
        <v>313</v>
      </c>
      <c r="BM1141" s="141" t="s">
        <v>1996</v>
      </c>
    </row>
    <row r="1142" spans="2:65" s="1" customFormat="1" ht="24.2" customHeight="1">
      <c r="B1142" s="32"/>
      <c r="C1142" s="181" t="s">
        <v>1997</v>
      </c>
      <c r="D1142" s="181" t="s">
        <v>770</v>
      </c>
      <c r="E1142" s="182" t="s">
        <v>1998</v>
      </c>
      <c r="F1142" s="183" t="s">
        <v>1999</v>
      </c>
      <c r="G1142" s="184" t="s">
        <v>178</v>
      </c>
      <c r="H1142" s="185">
        <v>1</v>
      </c>
      <c r="I1142" s="186"/>
      <c r="J1142" s="187"/>
      <c r="K1142" s="188">
        <f t="shared" si="1"/>
        <v>0</v>
      </c>
      <c r="L1142" s="183" t="s">
        <v>394</v>
      </c>
      <c r="M1142" s="189"/>
      <c r="N1142" s="190" t="s">
        <v>22</v>
      </c>
      <c r="O1142" s="137" t="s">
        <v>48</v>
      </c>
      <c r="P1142" s="138">
        <f t="shared" si="2"/>
        <v>0</v>
      </c>
      <c r="Q1142" s="138">
        <f t="shared" si="3"/>
        <v>0</v>
      </c>
      <c r="R1142" s="138">
        <f t="shared" si="4"/>
        <v>0</v>
      </c>
      <c r="T1142" s="139">
        <f t="shared" si="5"/>
        <v>0</v>
      </c>
      <c r="U1142" s="139">
        <v>0.03395</v>
      </c>
      <c r="V1142" s="139">
        <f t="shared" si="6"/>
        <v>0.03395</v>
      </c>
      <c r="W1142" s="139">
        <v>0</v>
      </c>
      <c r="X1142" s="140">
        <f t="shared" si="7"/>
        <v>0</v>
      </c>
      <c r="AR1142" s="141" t="s">
        <v>440</v>
      </c>
      <c r="AT1142" s="141" t="s">
        <v>770</v>
      </c>
      <c r="AU1142" s="141" t="s">
        <v>171</v>
      </c>
      <c r="AY1142" s="17" t="s">
        <v>163</v>
      </c>
      <c r="BE1142" s="142">
        <f t="shared" si="8"/>
        <v>0</v>
      </c>
      <c r="BF1142" s="142">
        <f t="shared" si="9"/>
        <v>0</v>
      </c>
      <c r="BG1142" s="142">
        <f t="shared" si="10"/>
        <v>0</v>
      </c>
      <c r="BH1142" s="142">
        <f t="shared" si="11"/>
        <v>0</v>
      </c>
      <c r="BI1142" s="142">
        <f t="shared" si="12"/>
        <v>0</v>
      </c>
      <c r="BJ1142" s="17" t="s">
        <v>171</v>
      </c>
      <c r="BK1142" s="142">
        <f t="shared" si="13"/>
        <v>0</v>
      </c>
      <c r="BL1142" s="17" t="s">
        <v>313</v>
      </c>
      <c r="BM1142" s="141" t="s">
        <v>2000</v>
      </c>
    </row>
    <row r="1143" spans="2:65" s="1" customFormat="1" ht="24.2" customHeight="1">
      <c r="B1143" s="32"/>
      <c r="C1143" s="181" t="s">
        <v>2001</v>
      </c>
      <c r="D1143" s="181" t="s">
        <v>770</v>
      </c>
      <c r="E1143" s="182" t="s">
        <v>2002</v>
      </c>
      <c r="F1143" s="183" t="s">
        <v>2003</v>
      </c>
      <c r="G1143" s="184" t="s">
        <v>178</v>
      </c>
      <c r="H1143" s="185">
        <v>1</v>
      </c>
      <c r="I1143" s="186"/>
      <c r="J1143" s="187"/>
      <c r="K1143" s="188">
        <f t="shared" si="1"/>
        <v>0</v>
      </c>
      <c r="L1143" s="183" t="s">
        <v>394</v>
      </c>
      <c r="M1143" s="189"/>
      <c r="N1143" s="190" t="s">
        <v>22</v>
      </c>
      <c r="O1143" s="137" t="s">
        <v>48</v>
      </c>
      <c r="P1143" s="138">
        <f t="shared" si="2"/>
        <v>0</v>
      </c>
      <c r="Q1143" s="138">
        <f t="shared" si="3"/>
        <v>0</v>
      </c>
      <c r="R1143" s="138">
        <f t="shared" si="4"/>
        <v>0</v>
      </c>
      <c r="T1143" s="139">
        <f t="shared" si="5"/>
        <v>0</v>
      </c>
      <c r="U1143" s="139">
        <v>0.03395</v>
      </c>
      <c r="V1143" s="139">
        <f t="shared" si="6"/>
        <v>0.03395</v>
      </c>
      <c r="W1143" s="139">
        <v>0</v>
      </c>
      <c r="X1143" s="140">
        <f t="shared" si="7"/>
        <v>0</v>
      </c>
      <c r="AR1143" s="141" t="s">
        <v>440</v>
      </c>
      <c r="AT1143" s="141" t="s">
        <v>770</v>
      </c>
      <c r="AU1143" s="141" t="s">
        <v>171</v>
      </c>
      <c r="AY1143" s="17" t="s">
        <v>163</v>
      </c>
      <c r="BE1143" s="142">
        <f t="shared" si="8"/>
        <v>0</v>
      </c>
      <c r="BF1143" s="142">
        <f t="shared" si="9"/>
        <v>0</v>
      </c>
      <c r="BG1143" s="142">
        <f t="shared" si="10"/>
        <v>0</v>
      </c>
      <c r="BH1143" s="142">
        <f t="shared" si="11"/>
        <v>0</v>
      </c>
      <c r="BI1143" s="142">
        <f t="shared" si="12"/>
        <v>0</v>
      </c>
      <c r="BJ1143" s="17" t="s">
        <v>171</v>
      </c>
      <c r="BK1143" s="142">
        <f t="shared" si="13"/>
        <v>0</v>
      </c>
      <c r="BL1143" s="17" t="s">
        <v>313</v>
      </c>
      <c r="BM1143" s="141" t="s">
        <v>2004</v>
      </c>
    </row>
    <row r="1144" spans="2:65" s="1" customFormat="1" ht="16.5" customHeight="1">
      <c r="B1144" s="32"/>
      <c r="C1144" s="181" t="s">
        <v>2005</v>
      </c>
      <c r="D1144" s="181" t="s">
        <v>770</v>
      </c>
      <c r="E1144" s="182" t="s">
        <v>2006</v>
      </c>
      <c r="F1144" s="183" t="s">
        <v>2007</v>
      </c>
      <c r="G1144" s="184" t="s">
        <v>178</v>
      </c>
      <c r="H1144" s="185">
        <v>1</v>
      </c>
      <c r="I1144" s="186"/>
      <c r="J1144" s="187"/>
      <c r="K1144" s="188">
        <f t="shared" si="1"/>
        <v>0</v>
      </c>
      <c r="L1144" s="183" t="s">
        <v>394</v>
      </c>
      <c r="M1144" s="189"/>
      <c r="N1144" s="190" t="s">
        <v>22</v>
      </c>
      <c r="O1144" s="137" t="s">
        <v>48</v>
      </c>
      <c r="P1144" s="138">
        <f t="shared" si="2"/>
        <v>0</v>
      </c>
      <c r="Q1144" s="138">
        <f t="shared" si="3"/>
        <v>0</v>
      </c>
      <c r="R1144" s="138">
        <f t="shared" si="4"/>
        <v>0</v>
      </c>
      <c r="T1144" s="139">
        <f t="shared" si="5"/>
        <v>0</v>
      </c>
      <c r="U1144" s="139">
        <v>0.03395</v>
      </c>
      <c r="V1144" s="139">
        <f t="shared" si="6"/>
        <v>0.03395</v>
      </c>
      <c r="W1144" s="139">
        <v>0</v>
      </c>
      <c r="X1144" s="140">
        <f t="shared" si="7"/>
        <v>0</v>
      </c>
      <c r="AR1144" s="141" t="s">
        <v>440</v>
      </c>
      <c r="AT1144" s="141" t="s">
        <v>770</v>
      </c>
      <c r="AU1144" s="141" t="s">
        <v>171</v>
      </c>
      <c r="AY1144" s="17" t="s">
        <v>163</v>
      </c>
      <c r="BE1144" s="142">
        <f t="shared" si="8"/>
        <v>0</v>
      </c>
      <c r="BF1144" s="142">
        <f t="shared" si="9"/>
        <v>0</v>
      </c>
      <c r="BG1144" s="142">
        <f t="shared" si="10"/>
        <v>0</v>
      </c>
      <c r="BH1144" s="142">
        <f t="shared" si="11"/>
        <v>0</v>
      </c>
      <c r="BI1144" s="142">
        <f t="shared" si="12"/>
        <v>0</v>
      </c>
      <c r="BJ1144" s="17" t="s">
        <v>171</v>
      </c>
      <c r="BK1144" s="142">
        <f t="shared" si="13"/>
        <v>0</v>
      </c>
      <c r="BL1144" s="17" t="s">
        <v>313</v>
      </c>
      <c r="BM1144" s="141" t="s">
        <v>2008</v>
      </c>
    </row>
    <row r="1145" spans="2:65" s="1" customFormat="1" ht="16.5" customHeight="1">
      <c r="B1145" s="32"/>
      <c r="C1145" s="181" t="s">
        <v>2009</v>
      </c>
      <c r="D1145" s="181" t="s">
        <v>770</v>
      </c>
      <c r="E1145" s="182" t="s">
        <v>2010</v>
      </c>
      <c r="F1145" s="183" t="s">
        <v>2011</v>
      </c>
      <c r="G1145" s="184" t="s">
        <v>178</v>
      </c>
      <c r="H1145" s="185">
        <v>1</v>
      </c>
      <c r="I1145" s="186"/>
      <c r="J1145" s="187"/>
      <c r="K1145" s="188">
        <f t="shared" si="1"/>
        <v>0</v>
      </c>
      <c r="L1145" s="183" t="s">
        <v>394</v>
      </c>
      <c r="M1145" s="189"/>
      <c r="N1145" s="190" t="s">
        <v>22</v>
      </c>
      <c r="O1145" s="137" t="s">
        <v>48</v>
      </c>
      <c r="P1145" s="138">
        <f t="shared" si="2"/>
        <v>0</v>
      </c>
      <c r="Q1145" s="138">
        <f t="shared" si="3"/>
        <v>0</v>
      </c>
      <c r="R1145" s="138">
        <f t="shared" si="4"/>
        <v>0</v>
      </c>
      <c r="T1145" s="139">
        <f t="shared" si="5"/>
        <v>0</v>
      </c>
      <c r="U1145" s="139">
        <v>0.03395</v>
      </c>
      <c r="V1145" s="139">
        <f t="shared" si="6"/>
        <v>0.03395</v>
      </c>
      <c r="W1145" s="139">
        <v>0</v>
      </c>
      <c r="X1145" s="140">
        <f t="shared" si="7"/>
        <v>0</v>
      </c>
      <c r="AR1145" s="141" t="s">
        <v>440</v>
      </c>
      <c r="AT1145" s="141" t="s">
        <v>770</v>
      </c>
      <c r="AU1145" s="141" t="s">
        <v>171</v>
      </c>
      <c r="AY1145" s="17" t="s">
        <v>163</v>
      </c>
      <c r="BE1145" s="142">
        <f t="shared" si="8"/>
        <v>0</v>
      </c>
      <c r="BF1145" s="142">
        <f t="shared" si="9"/>
        <v>0</v>
      </c>
      <c r="BG1145" s="142">
        <f t="shared" si="10"/>
        <v>0</v>
      </c>
      <c r="BH1145" s="142">
        <f t="shared" si="11"/>
        <v>0</v>
      </c>
      <c r="BI1145" s="142">
        <f t="shared" si="12"/>
        <v>0</v>
      </c>
      <c r="BJ1145" s="17" t="s">
        <v>171</v>
      </c>
      <c r="BK1145" s="142">
        <f t="shared" si="13"/>
        <v>0</v>
      </c>
      <c r="BL1145" s="17" t="s">
        <v>313</v>
      </c>
      <c r="BM1145" s="141" t="s">
        <v>2012</v>
      </c>
    </row>
    <row r="1146" spans="2:65" s="1" customFormat="1" ht="24.2" customHeight="1">
      <c r="B1146" s="32"/>
      <c r="C1146" s="181" t="s">
        <v>2013</v>
      </c>
      <c r="D1146" s="181" t="s">
        <v>770</v>
      </c>
      <c r="E1146" s="182" t="s">
        <v>2014</v>
      </c>
      <c r="F1146" s="183" t="s">
        <v>2015</v>
      </c>
      <c r="G1146" s="184" t="s">
        <v>178</v>
      </c>
      <c r="H1146" s="185">
        <v>1</v>
      </c>
      <c r="I1146" s="186"/>
      <c r="J1146" s="187"/>
      <c r="K1146" s="188">
        <f t="shared" si="1"/>
        <v>0</v>
      </c>
      <c r="L1146" s="183" t="s">
        <v>394</v>
      </c>
      <c r="M1146" s="189"/>
      <c r="N1146" s="190" t="s">
        <v>22</v>
      </c>
      <c r="O1146" s="137" t="s">
        <v>48</v>
      </c>
      <c r="P1146" s="138">
        <f t="shared" si="2"/>
        <v>0</v>
      </c>
      <c r="Q1146" s="138">
        <f t="shared" si="3"/>
        <v>0</v>
      </c>
      <c r="R1146" s="138">
        <f t="shared" si="4"/>
        <v>0</v>
      </c>
      <c r="T1146" s="139">
        <f t="shared" si="5"/>
        <v>0</v>
      </c>
      <c r="U1146" s="139">
        <v>0.03395</v>
      </c>
      <c r="V1146" s="139">
        <f t="shared" si="6"/>
        <v>0.03395</v>
      </c>
      <c r="W1146" s="139">
        <v>0</v>
      </c>
      <c r="X1146" s="140">
        <f t="shared" si="7"/>
        <v>0</v>
      </c>
      <c r="AR1146" s="141" t="s">
        <v>440</v>
      </c>
      <c r="AT1146" s="141" t="s">
        <v>770</v>
      </c>
      <c r="AU1146" s="141" t="s">
        <v>171</v>
      </c>
      <c r="AY1146" s="17" t="s">
        <v>163</v>
      </c>
      <c r="BE1146" s="142">
        <f t="shared" si="8"/>
        <v>0</v>
      </c>
      <c r="BF1146" s="142">
        <f t="shared" si="9"/>
        <v>0</v>
      </c>
      <c r="BG1146" s="142">
        <f t="shared" si="10"/>
        <v>0</v>
      </c>
      <c r="BH1146" s="142">
        <f t="shared" si="11"/>
        <v>0</v>
      </c>
      <c r="BI1146" s="142">
        <f t="shared" si="12"/>
        <v>0</v>
      </c>
      <c r="BJ1146" s="17" t="s">
        <v>171</v>
      </c>
      <c r="BK1146" s="142">
        <f t="shared" si="13"/>
        <v>0</v>
      </c>
      <c r="BL1146" s="17" t="s">
        <v>313</v>
      </c>
      <c r="BM1146" s="141" t="s">
        <v>2016</v>
      </c>
    </row>
    <row r="1147" spans="2:65" s="1" customFormat="1" ht="44.25" customHeight="1">
      <c r="B1147" s="32"/>
      <c r="C1147" s="129" t="s">
        <v>2017</v>
      </c>
      <c r="D1147" s="129" t="s">
        <v>166</v>
      </c>
      <c r="E1147" s="130" t="s">
        <v>2018</v>
      </c>
      <c r="F1147" s="131" t="s">
        <v>2019</v>
      </c>
      <c r="G1147" s="132" t="s">
        <v>1816</v>
      </c>
      <c r="H1147" s="192"/>
      <c r="I1147" s="134"/>
      <c r="J1147" s="134"/>
      <c r="K1147" s="135">
        <f t="shared" si="1"/>
        <v>0</v>
      </c>
      <c r="L1147" s="131" t="s">
        <v>169</v>
      </c>
      <c r="M1147" s="32"/>
      <c r="N1147" s="136" t="s">
        <v>22</v>
      </c>
      <c r="O1147" s="137" t="s">
        <v>48</v>
      </c>
      <c r="P1147" s="138">
        <f t="shared" si="2"/>
        <v>0</v>
      </c>
      <c r="Q1147" s="138">
        <f t="shared" si="3"/>
        <v>0</v>
      </c>
      <c r="R1147" s="138">
        <f t="shared" si="4"/>
        <v>0</v>
      </c>
      <c r="T1147" s="139">
        <f t="shared" si="5"/>
        <v>0</v>
      </c>
      <c r="U1147" s="139">
        <v>0</v>
      </c>
      <c r="V1147" s="139">
        <f t="shared" si="6"/>
        <v>0</v>
      </c>
      <c r="W1147" s="139">
        <v>0</v>
      </c>
      <c r="X1147" s="140">
        <f t="shared" si="7"/>
        <v>0</v>
      </c>
      <c r="AR1147" s="141" t="s">
        <v>313</v>
      </c>
      <c r="AT1147" s="141" t="s">
        <v>166</v>
      </c>
      <c r="AU1147" s="141" t="s">
        <v>171</v>
      </c>
      <c r="AY1147" s="17" t="s">
        <v>163</v>
      </c>
      <c r="BE1147" s="142">
        <f t="shared" si="8"/>
        <v>0</v>
      </c>
      <c r="BF1147" s="142">
        <f t="shared" si="9"/>
        <v>0</v>
      </c>
      <c r="BG1147" s="142">
        <f t="shared" si="10"/>
        <v>0</v>
      </c>
      <c r="BH1147" s="142">
        <f t="shared" si="11"/>
        <v>0</v>
      </c>
      <c r="BI1147" s="142">
        <f t="shared" si="12"/>
        <v>0</v>
      </c>
      <c r="BJ1147" s="17" t="s">
        <v>171</v>
      </c>
      <c r="BK1147" s="142">
        <f t="shared" si="13"/>
        <v>0</v>
      </c>
      <c r="BL1147" s="17" t="s">
        <v>313</v>
      </c>
      <c r="BM1147" s="141" t="s">
        <v>2020</v>
      </c>
    </row>
    <row r="1148" spans="2:47" s="1" customFormat="1" ht="11.25">
      <c r="B1148" s="32"/>
      <c r="D1148" s="143" t="s">
        <v>173</v>
      </c>
      <c r="F1148" s="144" t="s">
        <v>2021</v>
      </c>
      <c r="I1148" s="145"/>
      <c r="J1148" s="145"/>
      <c r="M1148" s="32"/>
      <c r="N1148" s="146"/>
      <c r="X1148" s="53"/>
      <c r="AT1148" s="17" t="s">
        <v>173</v>
      </c>
      <c r="AU1148" s="17" t="s">
        <v>171</v>
      </c>
    </row>
    <row r="1149" spans="2:63" s="11" customFormat="1" ht="22.9" customHeight="1">
      <c r="B1149" s="116"/>
      <c r="D1149" s="117" t="s">
        <v>77</v>
      </c>
      <c r="E1149" s="127" t="s">
        <v>622</v>
      </c>
      <c r="F1149" s="127" t="s">
        <v>623</v>
      </c>
      <c r="I1149" s="119"/>
      <c r="J1149" s="119"/>
      <c r="K1149" s="128">
        <f>BK1149</f>
        <v>0</v>
      </c>
      <c r="M1149" s="116"/>
      <c r="N1149" s="121"/>
      <c r="Q1149" s="122">
        <f>SUM(Q1150:Q1209)</f>
        <v>0</v>
      </c>
      <c r="R1149" s="122">
        <f>SUM(R1150:R1209)</f>
        <v>0</v>
      </c>
      <c r="T1149" s="123">
        <f>SUM(T1150:T1209)</f>
        <v>0</v>
      </c>
      <c r="V1149" s="123">
        <f>SUM(V1150:V1209)</f>
        <v>0.2582703692875</v>
      </c>
      <c r="X1149" s="124">
        <f>SUM(X1150:X1209)</f>
        <v>0</v>
      </c>
      <c r="AR1149" s="117" t="s">
        <v>171</v>
      </c>
      <c r="AT1149" s="125" t="s">
        <v>77</v>
      </c>
      <c r="AU1149" s="125" t="s">
        <v>85</v>
      </c>
      <c r="AY1149" s="117" t="s">
        <v>163</v>
      </c>
      <c r="BK1149" s="126">
        <f>SUM(BK1150:BK1209)</f>
        <v>0</v>
      </c>
    </row>
    <row r="1150" spans="2:65" s="1" customFormat="1" ht="24.2" customHeight="1">
      <c r="B1150" s="32"/>
      <c r="C1150" s="129" t="s">
        <v>2022</v>
      </c>
      <c r="D1150" s="129" t="s">
        <v>166</v>
      </c>
      <c r="E1150" s="130" t="s">
        <v>2023</v>
      </c>
      <c r="F1150" s="131" t="s">
        <v>2024</v>
      </c>
      <c r="G1150" s="132" t="s">
        <v>229</v>
      </c>
      <c r="H1150" s="133">
        <v>1</v>
      </c>
      <c r="I1150" s="134"/>
      <c r="J1150" s="134"/>
      <c r="K1150" s="135">
        <f>ROUND(P1150*H1150,2)</f>
        <v>0</v>
      </c>
      <c r="L1150" s="131" t="s">
        <v>169</v>
      </c>
      <c r="M1150" s="32"/>
      <c r="N1150" s="136" t="s">
        <v>22</v>
      </c>
      <c r="O1150" s="137" t="s">
        <v>48</v>
      </c>
      <c r="P1150" s="138">
        <f>I1150+J1150</f>
        <v>0</v>
      </c>
      <c r="Q1150" s="138">
        <f>ROUND(I1150*H1150,2)</f>
        <v>0</v>
      </c>
      <c r="R1150" s="138">
        <f>ROUND(J1150*H1150,2)</f>
        <v>0</v>
      </c>
      <c r="T1150" s="139">
        <f>S1150*H1150</f>
        <v>0</v>
      </c>
      <c r="U1150" s="139">
        <v>0</v>
      </c>
      <c r="V1150" s="139">
        <f>U1150*H1150</f>
        <v>0</v>
      </c>
      <c r="W1150" s="139">
        <v>0</v>
      </c>
      <c r="X1150" s="140">
        <f>W1150*H1150</f>
        <v>0</v>
      </c>
      <c r="AR1150" s="141" t="s">
        <v>313</v>
      </c>
      <c r="AT1150" s="141" t="s">
        <v>166</v>
      </c>
      <c r="AU1150" s="141" t="s">
        <v>171</v>
      </c>
      <c r="AY1150" s="17" t="s">
        <v>163</v>
      </c>
      <c r="BE1150" s="142">
        <f>IF(O1150="základní",K1150,0)</f>
        <v>0</v>
      </c>
      <c r="BF1150" s="142">
        <f>IF(O1150="snížená",K1150,0)</f>
        <v>0</v>
      </c>
      <c r="BG1150" s="142">
        <f>IF(O1150="zákl. přenesená",K1150,0)</f>
        <v>0</v>
      </c>
      <c r="BH1150" s="142">
        <f>IF(O1150="sníž. přenesená",K1150,0)</f>
        <v>0</v>
      </c>
      <c r="BI1150" s="142">
        <f>IF(O1150="nulová",K1150,0)</f>
        <v>0</v>
      </c>
      <c r="BJ1150" s="17" t="s">
        <v>171</v>
      </c>
      <c r="BK1150" s="142">
        <f>ROUND(P1150*H1150,2)</f>
        <v>0</v>
      </c>
      <c r="BL1150" s="17" t="s">
        <v>313</v>
      </c>
      <c r="BM1150" s="141" t="s">
        <v>2025</v>
      </c>
    </row>
    <row r="1151" spans="2:47" s="1" customFormat="1" ht="11.25">
      <c r="B1151" s="32"/>
      <c r="D1151" s="143" t="s">
        <v>173</v>
      </c>
      <c r="F1151" s="144" t="s">
        <v>2026</v>
      </c>
      <c r="I1151" s="145"/>
      <c r="J1151" s="145"/>
      <c r="M1151" s="32"/>
      <c r="N1151" s="146"/>
      <c r="X1151" s="53"/>
      <c r="AT1151" s="17" t="s">
        <v>173</v>
      </c>
      <c r="AU1151" s="17" t="s">
        <v>171</v>
      </c>
    </row>
    <row r="1152" spans="2:51" s="12" customFormat="1" ht="11.25">
      <c r="B1152" s="150"/>
      <c r="D1152" s="151" t="s">
        <v>217</v>
      </c>
      <c r="E1152" s="152" t="s">
        <v>22</v>
      </c>
      <c r="F1152" s="153" t="s">
        <v>2027</v>
      </c>
      <c r="H1152" s="152" t="s">
        <v>22</v>
      </c>
      <c r="I1152" s="154"/>
      <c r="J1152" s="154"/>
      <c r="M1152" s="150"/>
      <c r="N1152" s="155"/>
      <c r="X1152" s="156"/>
      <c r="AT1152" s="152" t="s">
        <v>217</v>
      </c>
      <c r="AU1152" s="152" t="s">
        <v>171</v>
      </c>
      <c r="AV1152" s="12" t="s">
        <v>85</v>
      </c>
      <c r="AW1152" s="12" t="s">
        <v>5</v>
      </c>
      <c r="AX1152" s="12" t="s">
        <v>78</v>
      </c>
      <c r="AY1152" s="152" t="s">
        <v>163</v>
      </c>
    </row>
    <row r="1153" spans="2:51" s="13" customFormat="1" ht="11.25">
      <c r="B1153" s="157"/>
      <c r="D1153" s="151" t="s">
        <v>217</v>
      </c>
      <c r="E1153" s="158" t="s">
        <v>22</v>
      </c>
      <c r="F1153" s="159" t="s">
        <v>85</v>
      </c>
      <c r="H1153" s="160">
        <v>1</v>
      </c>
      <c r="I1153" s="161"/>
      <c r="J1153" s="161"/>
      <c r="M1153" s="157"/>
      <c r="N1153" s="162"/>
      <c r="X1153" s="163"/>
      <c r="AT1153" s="158" t="s">
        <v>217</v>
      </c>
      <c r="AU1153" s="158" t="s">
        <v>171</v>
      </c>
      <c r="AV1153" s="13" t="s">
        <v>171</v>
      </c>
      <c r="AW1153" s="13" t="s">
        <v>5</v>
      </c>
      <c r="AX1153" s="13" t="s">
        <v>78</v>
      </c>
      <c r="AY1153" s="158" t="s">
        <v>163</v>
      </c>
    </row>
    <row r="1154" spans="2:51" s="14" customFormat="1" ht="11.25">
      <c r="B1154" s="164"/>
      <c r="D1154" s="151" t="s">
        <v>217</v>
      </c>
      <c r="E1154" s="165" t="s">
        <v>22</v>
      </c>
      <c r="F1154" s="166" t="s">
        <v>220</v>
      </c>
      <c r="H1154" s="167">
        <v>1</v>
      </c>
      <c r="I1154" s="168"/>
      <c r="J1154" s="168"/>
      <c r="M1154" s="164"/>
      <c r="N1154" s="169"/>
      <c r="X1154" s="170"/>
      <c r="AT1154" s="165" t="s">
        <v>217</v>
      </c>
      <c r="AU1154" s="165" t="s">
        <v>171</v>
      </c>
      <c r="AV1154" s="14" t="s">
        <v>189</v>
      </c>
      <c r="AW1154" s="14" t="s">
        <v>5</v>
      </c>
      <c r="AX1154" s="14" t="s">
        <v>85</v>
      </c>
      <c r="AY1154" s="165" t="s">
        <v>163</v>
      </c>
    </row>
    <row r="1155" spans="2:65" s="1" customFormat="1" ht="24.2" customHeight="1">
      <c r="B1155" s="32"/>
      <c r="C1155" s="181" t="s">
        <v>2028</v>
      </c>
      <c r="D1155" s="181" t="s">
        <v>770</v>
      </c>
      <c r="E1155" s="182" t="s">
        <v>2029</v>
      </c>
      <c r="F1155" s="183" t="s">
        <v>2030</v>
      </c>
      <c r="G1155" s="184" t="s">
        <v>229</v>
      </c>
      <c r="H1155" s="185">
        <v>1</v>
      </c>
      <c r="I1155" s="186"/>
      <c r="J1155" s="187"/>
      <c r="K1155" s="188">
        <f>ROUND(P1155*H1155,2)</f>
        <v>0</v>
      </c>
      <c r="L1155" s="183" t="s">
        <v>394</v>
      </c>
      <c r="M1155" s="189"/>
      <c r="N1155" s="190" t="s">
        <v>22</v>
      </c>
      <c r="O1155" s="137" t="s">
        <v>48</v>
      </c>
      <c r="P1155" s="138">
        <f>I1155+J1155</f>
        <v>0</v>
      </c>
      <c r="Q1155" s="138">
        <f>ROUND(I1155*H1155,2)</f>
        <v>0</v>
      </c>
      <c r="R1155" s="138">
        <f>ROUND(J1155*H1155,2)</f>
        <v>0</v>
      </c>
      <c r="T1155" s="139">
        <f>S1155*H1155</f>
        <v>0</v>
      </c>
      <c r="U1155" s="139">
        <v>0</v>
      </c>
      <c r="V1155" s="139">
        <f>U1155*H1155</f>
        <v>0</v>
      </c>
      <c r="W1155" s="139">
        <v>0</v>
      </c>
      <c r="X1155" s="140">
        <f>W1155*H1155</f>
        <v>0</v>
      </c>
      <c r="AR1155" s="141" t="s">
        <v>440</v>
      </c>
      <c r="AT1155" s="141" t="s">
        <v>770</v>
      </c>
      <c r="AU1155" s="141" t="s">
        <v>171</v>
      </c>
      <c r="AY1155" s="17" t="s">
        <v>163</v>
      </c>
      <c r="BE1155" s="142">
        <f>IF(O1155="základní",K1155,0)</f>
        <v>0</v>
      </c>
      <c r="BF1155" s="142">
        <f>IF(O1155="snížená",K1155,0)</f>
        <v>0</v>
      </c>
      <c r="BG1155" s="142">
        <f>IF(O1155="zákl. přenesená",K1155,0)</f>
        <v>0</v>
      </c>
      <c r="BH1155" s="142">
        <f>IF(O1155="sníž. přenesená",K1155,0)</f>
        <v>0</v>
      </c>
      <c r="BI1155" s="142">
        <f>IF(O1155="nulová",K1155,0)</f>
        <v>0</v>
      </c>
      <c r="BJ1155" s="17" t="s">
        <v>171</v>
      </c>
      <c r="BK1155" s="142">
        <f>ROUND(P1155*H1155,2)</f>
        <v>0</v>
      </c>
      <c r="BL1155" s="17" t="s">
        <v>313</v>
      </c>
      <c r="BM1155" s="141" t="s">
        <v>2031</v>
      </c>
    </row>
    <row r="1156" spans="2:51" s="12" customFormat="1" ht="11.25">
      <c r="B1156" s="150"/>
      <c r="D1156" s="151" t="s">
        <v>217</v>
      </c>
      <c r="E1156" s="152" t="s">
        <v>22</v>
      </c>
      <c r="F1156" s="153" t="s">
        <v>2027</v>
      </c>
      <c r="H1156" s="152" t="s">
        <v>22</v>
      </c>
      <c r="I1156" s="154"/>
      <c r="J1156" s="154"/>
      <c r="M1156" s="150"/>
      <c r="N1156" s="155"/>
      <c r="X1156" s="156"/>
      <c r="AT1156" s="152" t="s">
        <v>217</v>
      </c>
      <c r="AU1156" s="152" t="s">
        <v>171</v>
      </c>
      <c r="AV1156" s="12" t="s">
        <v>85</v>
      </c>
      <c r="AW1156" s="12" t="s">
        <v>5</v>
      </c>
      <c r="AX1156" s="12" t="s">
        <v>78</v>
      </c>
      <c r="AY1156" s="152" t="s">
        <v>163</v>
      </c>
    </row>
    <row r="1157" spans="2:51" s="13" customFormat="1" ht="11.25">
      <c r="B1157" s="157"/>
      <c r="D1157" s="151" t="s">
        <v>217</v>
      </c>
      <c r="E1157" s="158" t="s">
        <v>22</v>
      </c>
      <c r="F1157" s="159" t="s">
        <v>85</v>
      </c>
      <c r="H1157" s="160">
        <v>1</v>
      </c>
      <c r="I1157" s="161"/>
      <c r="J1157" s="161"/>
      <c r="M1157" s="157"/>
      <c r="N1157" s="162"/>
      <c r="X1157" s="163"/>
      <c r="AT1157" s="158" t="s">
        <v>217</v>
      </c>
      <c r="AU1157" s="158" t="s">
        <v>171</v>
      </c>
      <c r="AV1157" s="13" t="s">
        <v>171</v>
      </c>
      <c r="AW1157" s="13" t="s">
        <v>5</v>
      </c>
      <c r="AX1157" s="13" t="s">
        <v>78</v>
      </c>
      <c r="AY1157" s="158" t="s">
        <v>163</v>
      </c>
    </row>
    <row r="1158" spans="2:51" s="14" customFormat="1" ht="11.25">
      <c r="B1158" s="164"/>
      <c r="D1158" s="151" t="s">
        <v>217</v>
      </c>
      <c r="E1158" s="165" t="s">
        <v>22</v>
      </c>
      <c r="F1158" s="166" t="s">
        <v>220</v>
      </c>
      <c r="H1158" s="167">
        <v>1</v>
      </c>
      <c r="I1158" s="168"/>
      <c r="J1158" s="168"/>
      <c r="M1158" s="164"/>
      <c r="N1158" s="169"/>
      <c r="X1158" s="170"/>
      <c r="AT1158" s="165" t="s">
        <v>217</v>
      </c>
      <c r="AU1158" s="165" t="s">
        <v>171</v>
      </c>
      <c r="AV1158" s="14" t="s">
        <v>189</v>
      </c>
      <c r="AW1158" s="14" t="s">
        <v>5</v>
      </c>
      <c r="AX1158" s="14" t="s">
        <v>85</v>
      </c>
      <c r="AY1158" s="165" t="s">
        <v>163</v>
      </c>
    </row>
    <row r="1159" spans="2:65" s="1" customFormat="1" ht="24.2" customHeight="1">
      <c r="B1159" s="32"/>
      <c r="C1159" s="129" t="s">
        <v>2032</v>
      </c>
      <c r="D1159" s="129" t="s">
        <v>166</v>
      </c>
      <c r="E1159" s="130" t="s">
        <v>2033</v>
      </c>
      <c r="F1159" s="131" t="s">
        <v>2034</v>
      </c>
      <c r="G1159" s="132" t="s">
        <v>214</v>
      </c>
      <c r="H1159" s="133">
        <v>4.5</v>
      </c>
      <c r="I1159" s="134"/>
      <c r="J1159" s="134"/>
      <c r="K1159" s="135">
        <f>ROUND(P1159*H1159,2)</f>
        <v>0</v>
      </c>
      <c r="L1159" s="131" t="s">
        <v>169</v>
      </c>
      <c r="M1159" s="32"/>
      <c r="N1159" s="136" t="s">
        <v>22</v>
      </c>
      <c r="O1159" s="137" t="s">
        <v>48</v>
      </c>
      <c r="P1159" s="138">
        <f>I1159+J1159</f>
        <v>0</v>
      </c>
      <c r="Q1159" s="138">
        <f>ROUND(I1159*H1159,2)</f>
        <v>0</v>
      </c>
      <c r="R1159" s="138">
        <f>ROUND(J1159*H1159,2)</f>
        <v>0</v>
      </c>
      <c r="T1159" s="139">
        <f>S1159*H1159</f>
        <v>0</v>
      </c>
      <c r="U1159" s="139">
        <v>0</v>
      </c>
      <c r="V1159" s="139">
        <f>U1159*H1159</f>
        <v>0</v>
      </c>
      <c r="W1159" s="139">
        <v>0</v>
      </c>
      <c r="X1159" s="140">
        <f>W1159*H1159</f>
        <v>0</v>
      </c>
      <c r="AR1159" s="141" t="s">
        <v>313</v>
      </c>
      <c r="AT1159" s="141" t="s">
        <v>166</v>
      </c>
      <c r="AU1159" s="141" t="s">
        <v>171</v>
      </c>
      <c r="AY1159" s="17" t="s">
        <v>163</v>
      </c>
      <c r="BE1159" s="142">
        <f>IF(O1159="základní",K1159,0)</f>
        <v>0</v>
      </c>
      <c r="BF1159" s="142">
        <f>IF(O1159="snížená",K1159,0)</f>
        <v>0</v>
      </c>
      <c r="BG1159" s="142">
        <f>IF(O1159="zákl. přenesená",K1159,0)</f>
        <v>0</v>
      </c>
      <c r="BH1159" s="142">
        <f>IF(O1159="sníž. přenesená",K1159,0)</f>
        <v>0</v>
      </c>
      <c r="BI1159" s="142">
        <f>IF(O1159="nulová",K1159,0)</f>
        <v>0</v>
      </c>
      <c r="BJ1159" s="17" t="s">
        <v>171</v>
      </c>
      <c r="BK1159" s="142">
        <f>ROUND(P1159*H1159,2)</f>
        <v>0</v>
      </c>
      <c r="BL1159" s="17" t="s">
        <v>313</v>
      </c>
      <c r="BM1159" s="141" t="s">
        <v>2035</v>
      </c>
    </row>
    <row r="1160" spans="2:47" s="1" customFormat="1" ht="11.25">
      <c r="B1160" s="32"/>
      <c r="D1160" s="143" t="s">
        <v>173</v>
      </c>
      <c r="F1160" s="144" t="s">
        <v>2036</v>
      </c>
      <c r="I1160" s="145"/>
      <c r="J1160" s="145"/>
      <c r="M1160" s="32"/>
      <c r="N1160" s="146"/>
      <c r="X1160" s="53"/>
      <c r="AT1160" s="17" t="s">
        <v>173</v>
      </c>
      <c r="AU1160" s="17" t="s">
        <v>171</v>
      </c>
    </row>
    <row r="1161" spans="2:51" s="13" customFormat="1" ht="11.25">
      <c r="B1161" s="157"/>
      <c r="D1161" s="151" t="s">
        <v>217</v>
      </c>
      <c r="E1161" s="158" t="s">
        <v>22</v>
      </c>
      <c r="F1161" s="159" t="s">
        <v>2037</v>
      </c>
      <c r="H1161" s="160">
        <v>4.5</v>
      </c>
      <c r="I1161" s="161"/>
      <c r="J1161" s="161"/>
      <c r="M1161" s="157"/>
      <c r="N1161" s="162"/>
      <c r="X1161" s="163"/>
      <c r="AT1161" s="158" t="s">
        <v>217</v>
      </c>
      <c r="AU1161" s="158" t="s">
        <v>171</v>
      </c>
      <c r="AV1161" s="13" t="s">
        <v>171</v>
      </c>
      <c r="AW1161" s="13" t="s">
        <v>5</v>
      </c>
      <c r="AX1161" s="13" t="s">
        <v>78</v>
      </c>
      <c r="AY1161" s="158" t="s">
        <v>163</v>
      </c>
    </row>
    <row r="1162" spans="2:51" s="14" customFormat="1" ht="11.25">
      <c r="B1162" s="164"/>
      <c r="D1162" s="151" t="s">
        <v>217</v>
      </c>
      <c r="E1162" s="165" t="s">
        <v>22</v>
      </c>
      <c r="F1162" s="166" t="s">
        <v>220</v>
      </c>
      <c r="H1162" s="167">
        <v>4.5</v>
      </c>
      <c r="I1162" s="168"/>
      <c r="J1162" s="168"/>
      <c r="M1162" s="164"/>
      <c r="N1162" s="169"/>
      <c r="X1162" s="170"/>
      <c r="AT1162" s="165" t="s">
        <v>217</v>
      </c>
      <c r="AU1162" s="165" t="s">
        <v>171</v>
      </c>
      <c r="AV1162" s="14" t="s">
        <v>189</v>
      </c>
      <c r="AW1162" s="14" t="s">
        <v>5</v>
      </c>
      <c r="AX1162" s="14" t="s">
        <v>85</v>
      </c>
      <c r="AY1162" s="165" t="s">
        <v>163</v>
      </c>
    </row>
    <row r="1163" spans="2:65" s="1" customFormat="1" ht="21.75" customHeight="1">
      <c r="B1163" s="32"/>
      <c r="C1163" s="181" t="s">
        <v>2038</v>
      </c>
      <c r="D1163" s="181" t="s">
        <v>770</v>
      </c>
      <c r="E1163" s="182" t="s">
        <v>2039</v>
      </c>
      <c r="F1163" s="183" t="s">
        <v>2040</v>
      </c>
      <c r="G1163" s="184" t="s">
        <v>214</v>
      </c>
      <c r="H1163" s="185">
        <v>4.95</v>
      </c>
      <c r="I1163" s="186"/>
      <c r="J1163" s="187"/>
      <c r="K1163" s="188">
        <f>ROUND(P1163*H1163,2)</f>
        <v>0</v>
      </c>
      <c r="L1163" s="183" t="s">
        <v>394</v>
      </c>
      <c r="M1163" s="189"/>
      <c r="N1163" s="190" t="s">
        <v>22</v>
      </c>
      <c r="O1163" s="137" t="s">
        <v>48</v>
      </c>
      <c r="P1163" s="138">
        <f>I1163+J1163</f>
        <v>0</v>
      </c>
      <c r="Q1163" s="138">
        <f>ROUND(I1163*H1163,2)</f>
        <v>0</v>
      </c>
      <c r="R1163" s="138">
        <f>ROUND(J1163*H1163,2)</f>
        <v>0</v>
      </c>
      <c r="T1163" s="139">
        <f>S1163*H1163</f>
        <v>0</v>
      </c>
      <c r="U1163" s="139">
        <v>0.016</v>
      </c>
      <c r="V1163" s="139">
        <f>U1163*H1163</f>
        <v>0.0792</v>
      </c>
      <c r="W1163" s="139">
        <v>0</v>
      </c>
      <c r="X1163" s="140">
        <f>W1163*H1163</f>
        <v>0</v>
      </c>
      <c r="AR1163" s="141" t="s">
        <v>440</v>
      </c>
      <c r="AT1163" s="141" t="s">
        <v>770</v>
      </c>
      <c r="AU1163" s="141" t="s">
        <v>171</v>
      </c>
      <c r="AY1163" s="17" t="s">
        <v>163</v>
      </c>
      <c r="BE1163" s="142">
        <f>IF(O1163="základní",K1163,0)</f>
        <v>0</v>
      </c>
      <c r="BF1163" s="142">
        <f>IF(O1163="snížená",K1163,0)</f>
        <v>0</v>
      </c>
      <c r="BG1163" s="142">
        <f>IF(O1163="zákl. přenesená",K1163,0)</f>
        <v>0</v>
      </c>
      <c r="BH1163" s="142">
        <f>IF(O1163="sníž. přenesená",K1163,0)</f>
        <v>0</v>
      </c>
      <c r="BI1163" s="142">
        <f>IF(O1163="nulová",K1163,0)</f>
        <v>0</v>
      </c>
      <c r="BJ1163" s="17" t="s">
        <v>171</v>
      </c>
      <c r="BK1163" s="142">
        <f>ROUND(P1163*H1163,2)</f>
        <v>0</v>
      </c>
      <c r="BL1163" s="17" t="s">
        <v>313</v>
      </c>
      <c r="BM1163" s="141" t="s">
        <v>2041</v>
      </c>
    </row>
    <row r="1164" spans="2:51" s="13" customFormat="1" ht="11.25">
      <c r="B1164" s="157"/>
      <c r="D1164" s="151" t="s">
        <v>217</v>
      </c>
      <c r="E1164" s="158" t="s">
        <v>22</v>
      </c>
      <c r="F1164" s="159" t="s">
        <v>2042</v>
      </c>
      <c r="H1164" s="160">
        <v>4.5</v>
      </c>
      <c r="I1164" s="161"/>
      <c r="J1164" s="161"/>
      <c r="M1164" s="157"/>
      <c r="N1164" s="162"/>
      <c r="X1164" s="163"/>
      <c r="AT1164" s="158" t="s">
        <v>217</v>
      </c>
      <c r="AU1164" s="158" t="s">
        <v>171</v>
      </c>
      <c r="AV1164" s="13" t="s">
        <v>171</v>
      </c>
      <c r="AW1164" s="13" t="s">
        <v>5</v>
      </c>
      <c r="AX1164" s="13" t="s">
        <v>78</v>
      </c>
      <c r="AY1164" s="158" t="s">
        <v>163</v>
      </c>
    </row>
    <row r="1165" spans="2:51" s="14" customFormat="1" ht="11.25">
      <c r="B1165" s="164"/>
      <c r="D1165" s="151" t="s">
        <v>217</v>
      </c>
      <c r="E1165" s="165" t="s">
        <v>22</v>
      </c>
      <c r="F1165" s="166" t="s">
        <v>220</v>
      </c>
      <c r="H1165" s="167">
        <v>4.5</v>
      </c>
      <c r="I1165" s="168"/>
      <c r="J1165" s="168"/>
      <c r="M1165" s="164"/>
      <c r="N1165" s="169"/>
      <c r="X1165" s="170"/>
      <c r="AT1165" s="165" t="s">
        <v>217</v>
      </c>
      <c r="AU1165" s="165" t="s">
        <v>171</v>
      </c>
      <c r="AV1165" s="14" t="s">
        <v>189</v>
      </c>
      <c r="AW1165" s="14" t="s">
        <v>5</v>
      </c>
      <c r="AX1165" s="14" t="s">
        <v>85</v>
      </c>
      <c r="AY1165" s="165" t="s">
        <v>163</v>
      </c>
    </row>
    <row r="1166" spans="2:51" s="13" customFormat="1" ht="11.25">
      <c r="B1166" s="157"/>
      <c r="D1166" s="151" t="s">
        <v>217</v>
      </c>
      <c r="F1166" s="159" t="s">
        <v>2043</v>
      </c>
      <c r="H1166" s="160">
        <v>4.95</v>
      </c>
      <c r="I1166" s="161"/>
      <c r="J1166" s="161"/>
      <c r="M1166" s="157"/>
      <c r="N1166" s="162"/>
      <c r="X1166" s="163"/>
      <c r="AT1166" s="158" t="s">
        <v>217</v>
      </c>
      <c r="AU1166" s="158" t="s">
        <v>171</v>
      </c>
      <c r="AV1166" s="13" t="s">
        <v>171</v>
      </c>
      <c r="AW1166" s="13" t="s">
        <v>4</v>
      </c>
      <c r="AX1166" s="13" t="s">
        <v>85</v>
      </c>
      <c r="AY1166" s="158" t="s">
        <v>163</v>
      </c>
    </row>
    <row r="1167" spans="2:65" s="1" customFormat="1" ht="33" customHeight="1">
      <c r="B1167" s="32"/>
      <c r="C1167" s="129" t="s">
        <v>2044</v>
      </c>
      <c r="D1167" s="129" t="s">
        <v>166</v>
      </c>
      <c r="E1167" s="130" t="s">
        <v>2045</v>
      </c>
      <c r="F1167" s="131" t="s">
        <v>2046</v>
      </c>
      <c r="G1167" s="132" t="s">
        <v>229</v>
      </c>
      <c r="H1167" s="133">
        <v>12</v>
      </c>
      <c r="I1167" s="134"/>
      <c r="J1167" s="134"/>
      <c r="K1167" s="135">
        <f>ROUND(P1167*H1167,2)</f>
        <v>0</v>
      </c>
      <c r="L1167" s="131" t="s">
        <v>169</v>
      </c>
      <c r="M1167" s="32"/>
      <c r="N1167" s="136" t="s">
        <v>22</v>
      </c>
      <c r="O1167" s="137" t="s">
        <v>48</v>
      </c>
      <c r="P1167" s="138">
        <f>I1167+J1167</f>
        <v>0</v>
      </c>
      <c r="Q1167" s="138">
        <f>ROUND(I1167*H1167,2)</f>
        <v>0</v>
      </c>
      <c r="R1167" s="138">
        <f>ROUND(J1167*H1167,2)</f>
        <v>0</v>
      </c>
      <c r="T1167" s="139">
        <f>S1167*H1167</f>
        <v>0</v>
      </c>
      <c r="U1167" s="139">
        <v>0</v>
      </c>
      <c r="V1167" s="139">
        <f>U1167*H1167</f>
        <v>0</v>
      </c>
      <c r="W1167" s="139">
        <v>0</v>
      </c>
      <c r="X1167" s="140">
        <f>W1167*H1167</f>
        <v>0</v>
      </c>
      <c r="AR1167" s="141" t="s">
        <v>189</v>
      </c>
      <c r="AT1167" s="141" t="s">
        <v>166</v>
      </c>
      <c r="AU1167" s="141" t="s">
        <v>171</v>
      </c>
      <c r="AY1167" s="17" t="s">
        <v>163</v>
      </c>
      <c r="BE1167" s="142">
        <f>IF(O1167="základní",K1167,0)</f>
        <v>0</v>
      </c>
      <c r="BF1167" s="142">
        <f>IF(O1167="snížená",K1167,0)</f>
        <v>0</v>
      </c>
      <c r="BG1167" s="142">
        <f>IF(O1167="zákl. přenesená",K1167,0)</f>
        <v>0</v>
      </c>
      <c r="BH1167" s="142">
        <f>IF(O1167="sníž. přenesená",K1167,0)</f>
        <v>0</v>
      </c>
      <c r="BI1167" s="142">
        <f>IF(O1167="nulová",K1167,0)</f>
        <v>0</v>
      </c>
      <c r="BJ1167" s="17" t="s">
        <v>171</v>
      </c>
      <c r="BK1167" s="142">
        <f>ROUND(P1167*H1167,2)</f>
        <v>0</v>
      </c>
      <c r="BL1167" s="17" t="s">
        <v>189</v>
      </c>
      <c r="BM1167" s="141" t="s">
        <v>2047</v>
      </c>
    </row>
    <row r="1168" spans="2:47" s="1" customFormat="1" ht="11.25">
      <c r="B1168" s="32"/>
      <c r="D1168" s="143" t="s">
        <v>173</v>
      </c>
      <c r="F1168" s="144" t="s">
        <v>2048</v>
      </c>
      <c r="I1168" s="145"/>
      <c r="J1168" s="145"/>
      <c r="M1168" s="32"/>
      <c r="N1168" s="146"/>
      <c r="X1168" s="53"/>
      <c r="AT1168" s="17" t="s">
        <v>173</v>
      </c>
      <c r="AU1168" s="17" t="s">
        <v>171</v>
      </c>
    </row>
    <row r="1169" spans="2:51" s="13" customFormat="1" ht="11.25">
      <c r="B1169" s="157"/>
      <c r="D1169" s="151" t="s">
        <v>217</v>
      </c>
      <c r="E1169" s="158" t="s">
        <v>22</v>
      </c>
      <c r="F1169" s="159" t="s">
        <v>2049</v>
      </c>
      <c r="H1169" s="160">
        <v>12</v>
      </c>
      <c r="I1169" s="161"/>
      <c r="J1169" s="161"/>
      <c r="M1169" s="157"/>
      <c r="N1169" s="162"/>
      <c r="X1169" s="163"/>
      <c r="AT1169" s="158" t="s">
        <v>217</v>
      </c>
      <c r="AU1169" s="158" t="s">
        <v>171</v>
      </c>
      <c r="AV1169" s="13" t="s">
        <v>171</v>
      </c>
      <c r="AW1169" s="13" t="s">
        <v>5</v>
      </c>
      <c r="AX1169" s="13" t="s">
        <v>78</v>
      </c>
      <c r="AY1169" s="158" t="s">
        <v>163</v>
      </c>
    </row>
    <row r="1170" spans="2:51" s="14" customFormat="1" ht="11.25">
      <c r="B1170" s="164"/>
      <c r="D1170" s="151" t="s">
        <v>217</v>
      </c>
      <c r="E1170" s="165" t="s">
        <v>22</v>
      </c>
      <c r="F1170" s="166" t="s">
        <v>220</v>
      </c>
      <c r="H1170" s="167">
        <v>12</v>
      </c>
      <c r="I1170" s="168"/>
      <c r="J1170" s="168"/>
      <c r="M1170" s="164"/>
      <c r="N1170" s="169"/>
      <c r="X1170" s="170"/>
      <c r="AT1170" s="165" t="s">
        <v>217</v>
      </c>
      <c r="AU1170" s="165" t="s">
        <v>171</v>
      </c>
      <c r="AV1170" s="14" t="s">
        <v>189</v>
      </c>
      <c r="AW1170" s="14" t="s">
        <v>5</v>
      </c>
      <c r="AX1170" s="14" t="s">
        <v>85</v>
      </c>
      <c r="AY1170" s="165" t="s">
        <v>163</v>
      </c>
    </row>
    <row r="1171" spans="2:65" s="1" customFormat="1" ht="24.2" customHeight="1">
      <c r="B1171" s="32"/>
      <c r="C1171" s="181" t="s">
        <v>2050</v>
      </c>
      <c r="D1171" s="181" t="s">
        <v>770</v>
      </c>
      <c r="E1171" s="182" t="s">
        <v>2051</v>
      </c>
      <c r="F1171" s="183" t="s">
        <v>2052</v>
      </c>
      <c r="G1171" s="184" t="s">
        <v>229</v>
      </c>
      <c r="H1171" s="185">
        <v>13.2</v>
      </c>
      <c r="I1171" s="186"/>
      <c r="J1171" s="187"/>
      <c r="K1171" s="188">
        <f>ROUND(P1171*H1171,2)</f>
        <v>0</v>
      </c>
      <c r="L1171" s="183" t="s">
        <v>169</v>
      </c>
      <c r="M1171" s="189"/>
      <c r="N1171" s="190" t="s">
        <v>22</v>
      </c>
      <c r="O1171" s="137" t="s">
        <v>48</v>
      </c>
      <c r="P1171" s="138">
        <f>I1171+J1171</f>
        <v>0</v>
      </c>
      <c r="Q1171" s="138">
        <f>ROUND(I1171*H1171,2)</f>
        <v>0</v>
      </c>
      <c r="R1171" s="138">
        <f>ROUND(J1171*H1171,2)</f>
        <v>0</v>
      </c>
      <c r="T1171" s="139">
        <f>S1171*H1171</f>
        <v>0</v>
      </c>
      <c r="U1171" s="139">
        <v>0.0002</v>
      </c>
      <c r="V1171" s="139">
        <f>U1171*H1171</f>
        <v>0.00264</v>
      </c>
      <c r="W1171" s="139">
        <v>0</v>
      </c>
      <c r="X1171" s="140">
        <f>W1171*H1171</f>
        <v>0</v>
      </c>
      <c r="AR1171" s="141" t="s">
        <v>257</v>
      </c>
      <c r="AT1171" s="141" t="s">
        <v>770</v>
      </c>
      <c r="AU1171" s="141" t="s">
        <v>171</v>
      </c>
      <c r="AY1171" s="17" t="s">
        <v>163</v>
      </c>
      <c r="BE1171" s="142">
        <f>IF(O1171="základní",K1171,0)</f>
        <v>0</v>
      </c>
      <c r="BF1171" s="142">
        <f>IF(O1171="snížená",K1171,0)</f>
        <v>0</v>
      </c>
      <c r="BG1171" s="142">
        <f>IF(O1171="zákl. přenesená",K1171,0)</f>
        <v>0</v>
      </c>
      <c r="BH1171" s="142">
        <f>IF(O1171="sníž. přenesená",K1171,0)</f>
        <v>0</v>
      </c>
      <c r="BI1171" s="142">
        <f>IF(O1171="nulová",K1171,0)</f>
        <v>0</v>
      </c>
      <c r="BJ1171" s="17" t="s">
        <v>171</v>
      </c>
      <c r="BK1171" s="142">
        <f>ROUND(P1171*H1171,2)</f>
        <v>0</v>
      </c>
      <c r="BL1171" s="17" t="s">
        <v>189</v>
      </c>
      <c r="BM1171" s="141" t="s">
        <v>2053</v>
      </c>
    </row>
    <row r="1172" spans="2:51" s="13" customFormat="1" ht="11.25">
      <c r="B1172" s="157"/>
      <c r="D1172" s="151" t="s">
        <v>217</v>
      </c>
      <c r="E1172" s="158" t="s">
        <v>22</v>
      </c>
      <c r="F1172" s="159" t="s">
        <v>287</v>
      </c>
      <c r="H1172" s="160">
        <v>12</v>
      </c>
      <c r="I1172" s="161"/>
      <c r="J1172" s="161"/>
      <c r="M1172" s="157"/>
      <c r="N1172" s="162"/>
      <c r="X1172" s="163"/>
      <c r="AT1172" s="158" t="s">
        <v>217</v>
      </c>
      <c r="AU1172" s="158" t="s">
        <v>171</v>
      </c>
      <c r="AV1172" s="13" t="s">
        <v>171</v>
      </c>
      <c r="AW1172" s="13" t="s">
        <v>5</v>
      </c>
      <c r="AX1172" s="13" t="s">
        <v>78</v>
      </c>
      <c r="AY1172" s="158" t="s">
        <v>163</v>
      </c>
    </row>
    <row r="1173" spans="2:51" s="14" customFormat="1" ht="11.25">
      <c r="B1173" s="164"/>
      <c r="D1173" s="151" t="s">
        <v>217</v>
      </c>
      <c r="E1173" s="165" t="s">
        <v>22</v>
      </c>
      <c r="F1173" s="166" t="s">
        <v>220</v>
      </c>
      <c r="H1173" s="167">
        <v>12</v>
      </c>
      <c r="I1173" s="168"/>
      <c r="J1173" s="168"/>
      <c r="M1173" s="164"/>
      <c r="N1173" s="169"/>
      <c r="X1173" s="170"/>
      <c r="AT1173" s="165" t="s">
        <v>217</v>
      </c>
      <c r="AU1173" s="165" t="s">
        <v>171</v>
      </c>
      <c r="AV1173" s="14" t="s">
        <v>189</v>
      </c>
      <c r="AW1173" s="14" t="s">
        <v>5</v>
      </c>
      <c r="AX1173" s="14" t="s">
        <v>85</v>
      </c>
      <c r="AY1173" s="165" t="s">
        <v>163</v>
      </c>
    </row>
    <row r="1174" spans="2:51" s="13" customFormat="1" ht="11.25">
      <c r="B1174" s="157"/>
      <c r="D1174" s="151" t="s">
        <v>217</v>
      </c>
      <c r="F1174" s="159" t="s">
        <v>2054</v>
      </c>
      <c r="H1174" s="160">
        <v>13.2</v>
      </c>
      <c r="I1174" s="161"/>
      <c r="J1174" s="161"/>
      <c r="M1174" s="157"/>
      <c r="N1174" s="162"/>
      <c r="X1174" s="163"/>
      <c r="AT1174" s="158" t="s">
        <v>217</v>
      </c>
      <c r="AU1174" s="158" t="s">
        <v>171</v>
      </c>
      <c r="AV1174" s="13" t="s">
        <v>171</v>
      </c>
      <c r="AW1174" s="13" t="s">
        <v>4</v>
      </c>
      <c r="AX1174" s="13" t="s">
        <v>85</v>
      </c>
      <c r="AY1174" s="158" t="s">
        <v>163</v>
      </c>
    </row>
    <row r="1175" spans="2:65" s="1" customFormat="1" ht="24.2" customHeight="1">
      <c r="B1175" s="32"/>
      <c r="C1175" s="129" t="s">
        <v>2055</v>
      </c>
      <c r="D1175" s="129" t="s">
        <v>166</v>
      </c>
      <c r="E1175" s="130" t="s">
        <v>2056</v>
      </c>
      <c r="F1175" s="131" t="s">
        <v>2057</v>
      </c>
      <c r="G1175" s="132" t="s">
        <v>178</v>
      </c>
      <c r="H1175" s="133">
        <v>1</v>
      </c>
      <c r="I1175" s="134"/>
      <c r="J1175" s="134"/>
      <c r="K1175" s="135">
        <f>ROUND(P1175*H1175,2)</f>
        <v>0</v>
      </c>
      <c r="L1175" s="131" t="s">
        <v>394</v>
      </c>
      <c r="M1175" s="32"/>
      <c r="N1175" s="136" t="s">
        <v>22</v>
      </c>
      <c r="O1175" s="137" t="s">
        <v>48</v>
      </c>
      <c r="P1175" s="138">
        <f>I1175+J1175</f>
        <v>0</v>
      </c>
      <c r="Q1175" s="138">
        <f>ROUND(I1175*H1175,2)</f>
        <v>0</v>
      </c>
      <c r="R1175" s="138">
        <f>ROUND(J1175*H1175,2)</f>
        <v>0</v>
      </c>
      <c r="T1175" s="139">
        <f>S1175*H1175</f>
        <v>0</v>
      </c>
      <c r="U1175" s="139">
        <v>0.00046</v>
      </c>
      <c r="V1175" s="139">
        <f>U1175*H1175</f>
        <v>0.00046</v>
      </c>
      <c r="W1175" s="139">
        <v>0</v>
      </c>
      <c r="X1175" s="140">
        <f>W1175*H1175</f>
        <v>0</v>
      </c>
      <c r="AR1175" s="141" t="s">
        <v>313</v>
      </c>
      <c r="AT1175" s="141" t="s">
        <v>166</v>
      </c>
      <c r="AU1175" s="141" t="s">
        <v>171</v>
      </c>
      <c r="AY1175" s="17" t="s">
        <v>163</v>
      </c>
      <c r="BE1175" s="142">
        <f>IF(O1175="základní",K1175,0)</f>
        <v>0</v>
      </c>
      <c r="BF1175" s="142">
        <f>IF(O1175="snížená",K1175,0)</f>
        <v>0</v>
      </c>
      <c r="BG1175" s="142">
        <f>IF(O1175="zákl. přenesená",K1175,0)</f>
        <v>0</v>
      </c>
      <c r="BH1175" s="142">
        <f>IF(O1175="sníž. přenesená",K1175,0)</f>
        <v>0</v>
      </c>
      <c r="BI1175" s="142">
        <f>IF(O1175="nulová",K1175,0)</f>
        <v>0</v>
      </c>
      <c r="BJ1175" s="17" t="s">
        <v>171</v>
      </c>
      <c r="BK1175" s="142">
        <f>ROUND(P1175*H1175,2)</f>
        <v>0</v>
      </c>
      <c r="BL1175" s="17" t="s">
        <v>313</v>
      </c>
      <c r="BM1175" s="141" t="s">
        <v>2058</v>
      </c>
    </row>
    <row r="1176" spans="2:65" s="1" customFormat="1" ht="37.9" customHeight="1">
      <c r="B1176" s="32"/>
      <c r="C1176" s="129" t="s">
        <v>2059</v>
      </c>
      <c r="D1176" s="129" t="s">
        <v>166</v>
      </c>
      <c r="E1176" s="130" t="s">
        <v>2060</v>
      </c>
      <c r="F1176" s="131" t="s">
        <v>2061</v>
      </c>
      <c r="G1176" s="132" t="s">
        <v>178</v>
      </c>
      <c r="H1176" s="133">
        <v>1</v>
      </c>
      <c r="I1176" s="134"/>
      <c r="J1176" s="134"/>
      <c r="K1176" s="135">
        <f>ROUND(P1176*H1176,2)</f>
        <v>0</v>
      </c>
      <c r="L1176" s="131" t="s">
        <v>169</v>
      </c>
      <c r="M1176" s="32"/>
      <c r="N1176" s="136" t="s">
        <v>22</v>
      </c>
      <c r="O1176" s="137" t="s">
        <v>48</v>
      </c>
      <c r="P1176" s="138">
        <f>I1176+J1176</f>
        <v>0</v>
      </c>
      <c r="Q1176" s="138">
        <f>ROUND(I1176*H1176,2)</f>
        <v>0</v>
      </c>
      <c r="R1176" s="138">
        <f>ROUND(J1176*H1176,2)</f>
        <v>0</v>
      </c>
      <c r="T1176" s="139">
        <f>S1176*H1176</f>
        <v>0</v>
      </c>
      <c r="U1176" s="139">
        <v>3.6E-05</v>
      </c>
      <c r="V1176" s="139">
        <f>U1176*H1176</f>
        <v>3.6E-05</v>
      </c>
      <c r="W1176" s="139">
        <v>0</v>
      </c>
      <c r="X1176" s="140">
        <f>W1176*H1176</f>
        <v>0</v>
      </c>
      <c r="AR1176" s="141" t="s">
        <v>313</v>
      </c>
      <c r="AT1176" s="141" t="s">
        <v>166</v>
      </c>
      <c r="AU1176" s="141" t="s">
        <v>171</v>
      </c>
      <c r="AY1176" s="17" t="s">
        <v>163</v>
      </c>
      <c r="BE1176" s="142">
        <f>IF(O1176="základní",K1176,0)</f>
        <v>0</v>
      </c>
      <c r="BF1176" s="142">
        <f>IF(O1176="snížená",K1176,0)</f>
        <v>0</v>
      </c>
      <c r="BG1176" s="142">
        <f>IF(O1176="zákl. přenesená",K1176,0)</f>
        <v>0</v>
      </c>
      <c r="BH1176" s="142">
        <f>IF(O1176="sníž. přenesená",K1176,0)</f>
        <v>0</v>
      </c>
      <c r="BI1176" s="142">
        <f>IF(O1176="nulová",K1176,0)</f>
        <v>0</v>
      </c>
      <c r="BJ1176" s="17" t="s">
        <v>171</v>
      </c>
      <c r="BK1176" s="142">
        <f>ROUND(P1176*H1176,2)</f>
        <v>0</v>
      </c>
      <c r="BL1176" s="17" t="s">
        <v>313</v>
      </c>
      <c r="BM1176" s="141" t="s">
        <v>2062</v>
      </c>
    </row>
    <row r="1177" spans="2:47" s="1" customFormat="1" ht="11.25">
      <c r="B1177" s="32"/>
      <c r="D1177" s="143" t="s">
        <v>173</v>
      </c>
      <c r="F1177" s="144" t="s">
        <v>2063</v>
      </c>
      <c r="I1177" s="145"/>
      <c r="J1177" s="145"/>
      <c r="M1177" s="32"/>
      <c r="N1177" s="146"/>
      <c r="X1177" s="53"/>
      <c r="AT1177" s="17" t="s">
        <v>173</v>
      </c>
      <c r="AU1177" s="17" t="s">
        <v>171</v>
      </c>
    </row>
    <row r="1178" spans="2:51" s="13" customFormat="1" ht="11.25">
      <c r="B1178" s="157"/>
      <c r="D1178" s="151" t="s">
        <v>217</v>
      </c>
      <c r="E1178" s="158" t="s">
        <v>22</v>
      </c>
      <c r="F1178" s="159" t="s">
        <v>85</v>
      </c>
      <c r="H1178" s="160">
        <v>1</v>
      </c>
      <c r="I1178" s="161"/>
      <c r="J1178" s="161"/>
      <c r="M1178" s="157"/>
      <c r="N1178" s="162"/>
      <c r="X1178" s="163"/>
      <c r="AT1178" s="158" t="s">
        <v>217</v>
      </c>
      <c r="AU1178" s="158" t="s">
        <v>171</v>
      </c>
      <c r="AV1178" s="13" t="s">
        <v>171</v>
      </c>
      <c r="AW1178" s="13" t="s">
        <v>5</v>
      </c>
      <c r="AX1178" s="13" t="s">
        <v>78</v>
      </c>
      <c r="AY1178" s="158" t="s">
        <v>163</v>
      </c>
    </row>
    <row r="1179" spans="2:51" s="14" customFormat="1" ht="11.25">
      <c r="B1179" s="164"/>
      <c r="D1179" s="151" t="s">
        <v>217</v>
      </c>
      <c r="E1179" s="165" t="s">
        <v>22</v>
      </c>
      <c r="F1179" s="166" t="s">
        <v>220</v>
      </c>
      <c r="H1179" s="167">
        <v>1</v>
      </c>
      <c r="I1179" s="168"/>
      <c r="J1179" s="168"/>
      <c r="M1179" s="164"/>
      <c r="N1179" s="169"/>
      <c r="X1179" s="170"/>
      <c r="AT1179" s="165" t="s">
        <v>217</v>
      </c>
      <c r="AU1179" s="165" t="s">
        <v>171</v>
      </c>
      <c r="AV1179" s="14" t="s">
        <v>189</v>
      </c>
      <c r="AW1179" s="14" t="s">
        <v>5</v>
      </c>
      <c r="AX1179" s="14" t="s">
        <v>85</v>
      </c>
      <c r="AY1179" s="165" t="s">
        <v>163</v>
      </c>
    </row>
    <row r="1180" spans="2:65" s="1" customFormat="1" ht="24.2" customHeight="1">
      <c r="B1180" s="32"/>
      <c r="C1180" s="181" t="s">
        <v>2064</v>
      </c>
      <c r="D1180" s="181" t="s">
        <v>770</v>
      </c>
      <c r="E1180" s="182" t="s">
        <v>2065</v>
      </c>
      <c r="F1180" s="183" t="s">
        <v>2066</v>
      </c>
      <c r="G1180" s="184" t="s">
        <v>178</v>
      </c>
      <c r="H1180" s="185">
        <v>1</v>
      </c>
      <c r="I1180" s="186"/>
      <c r="J1180" s="187"/>
      <c r="K1180" s="188">
        <f>ROUND(P1180*H1180,2)</f>
        <v>0</v>
      </c>
      <c r="L1180" s="183" t="s">
        <v>169</v>
      </c>
      <c r="M1180" s="189"/>
      <c r="N1180" s="190" t="s">
        <v>22</v>
      </c>
      <c r="O1180" s="137" t="s">
        <v>48</v>
      </c>
      <c r="P1180" s="138">
        <f>I1180+J1180</f>
        <v>0</v>
      </c>
      <c r="Q1180" s="138">
        <f>ROUND(I1180*H1180,2)</f>
        <v>0</v>
      </c>
      <c r="R1180" s="138">
        <f>ROUND(J1180*H1180,2)</f>
        <v>0</v>
      </c>
      <c r="T1180" s="139">
        <f>S1180*H1180</f>
        <v>0</v>
      </c>
      <c r="U1180" s="139">
        <v>0.045</v>
      </c>
      <c r="V1180" s="139">
        <f>U1180*H1180</f>
        <v>0.045</v>
      </c>
      <c r="W1180" s="139">
        <v>0</v>
      </c>
      <c r="X1180" s="140">
        <f>W1180*H1180</f>
        <v>0</v>
      </c>
      <c r="AR1180" s="141" t="s">
        <v>440</v>
      </c>
      <c r="AT1180" s="141" t="s">
        <v>770</v>
      </c>
      <c r="AU1180" s="141" t="s">
        <v>171</v>
      </c>
      <c r="AY1180" s="17" t="s">
        <v>163</v>
      </c>
      <c r="BE1180" s="142">
        <f>IF(O1180="základní",K1180,0)</f>
        <v>0</v>
      </c>
      <c r="BF1180" s="142">
        <f>IF(O1180="snížená",K1180,0)</f>
        <v>0</v>
      </c>
      <c r="BG1180" s="142">
        <f>IF(O1180="zákl. přenesená",K1180,0)</f>
        <v>0</v>
      </c>
      <c r="BH1180" s="142">
        <f>IF(O1180="sníž. přenesená",K1180,0)</f>
        <v>0</v>
      </c>
      <c r="BI1180" s="142">
        <f>IF(O1180="nulová",K1180,0)</f>
        <v>0</v>
      </c>
      <c r="BJ1180" s="17" t="s">
        <v>171</v>
      </c>
      <c r="BK1180" s="142">
        <f>ROUND(P1180*H1180,2)</f>
        <v>0</v>
      </c>
      <c r="BL1180" s="17" t="s">
        <v>313</v>
      </c>
      <c r="BM1180" s="141" t="s">
        <v>2067</v>
      </c>
    </row>
    <row r="1181" spans="2:65" s="1" customFormat="1" ht="24.2" customHeight="1">
      <c r="B1181" s="32"/>
      <c r="C1181" s="129" t="s">
        <v>2068</v>
      </c>
      <c r="D1181" s="129" t="s">
        <v>166</v>
      </c>
      <c r="E1181" s="130" t="s">
        <v>2069</v>
      </c>
      <c r="F1181" s="131" t="s">
        <v>2070</v>
      </c>
      <c r="G1181" s="132" t="s">
        <v>634</v>
      </c>
      <c r="H1181" s="133">
        <v>29.836</v>
      </c>
      <c r="I1181" s="134"/>
      <c r="J1181" s="134"/>
      <c r="K1181" s="135">
        <f>ROUND(P1181*H1181,2)</f>
        <v>0</v>
      </c>
      <c r="L1181" s="131" t="s">
        <v>169</v>
      </c>
      <c r="M1181" s="32"/>
      <c r="N1181" s="136" t="s">
        <v>22</v>
      </c>
      <c r="O1181" s="137" t="s">
        <v>48</v>
      </c>
      <c r="P1181" s="138">
        <f>I1181+J1181</f>
        <v>0</v>
      </c>
      <c r="Q1181" s="138">
        <f>ROUND(I1181*H1181,2)</f>
        <v>0</v>
      </c>
      <c r="R1181" s="138">
        <f>ROUND(J1181*H1181,2)</f>
        <v>0</v>
      </c>
      <c r="T1181" s="139">
        <f>S1181*H1181</f>
        <v>0</v>
      </c>
      <c r="U1181" s="139">
        <v>5.12625E-05</v>
      </c>
      <c r="V1181" s="139">
        <f>U1181*H1181</f>
        <v>0.00152946795</v>
      </c>
      <c r="W1181" s="139">
        <v>0</v>
      </c>
      <c r="X1181" s="140">
        <f>W1181*H1181</f>
        <v>0</v>
      </c>
      <c r="AR1181" s="141" t="s">
        <v>313</v>
      </c>
      <c r="AT1181" s="141" t="s">
        <v>166</v>
      </c>
      <c r="AU1181" s="141" t="s">
        <v>171</v>
      </c>
      <c r="AY1181" s="17" t="s">
        <v>163</v>
      </c>
      <c r="BE1181" s="142">
        <f>IF(O1181="základní",K1181,0)</f>
        <v>0</v>
      </c>
      <c r="BF1181" s="142">
        <f>IF(O1181="snížená",K1181,0)</f>
        <v>0</v>
      </c>
      <c r="BG1181" s="142">
        <f>IF(O1181="zákl. přenesená",K1181,0)</f>
        <v>0</v>
      </c>
      <c r="BH1181" s="142">
        <f>IF(O1181="sníž. přenesená",K1181,0)</f>
        <v>0</v>
      </c>
      <c r="BI1181" s="142">
        <f>IF(O1181="nulová",K1181,0)</f>
        <v>0</v>
      </c>
      <c r="BJ1181" s="17" t="s">
        <v>171</v>
      </c>
      <c r="BK1181" s="142">
        <f>ROUND(P1181*H1181,2)</f>
        <v>0</v>
      </c>
      <c r="BL1181" s="17" t="s">
        <v>313</v>
      </c>
      <c r="BM1181" s="141" t="s">
        <v>2071</v>
      </c>
    </row>
    <row r="1182" spans="2:47" s="1" customFormat="1" ht="11.25">
      <c r="B1182" s="32"/>
      <c r="D1182" s="143" t="s">
        <v>173</v>
      </c>
      <c r="F1182" s="144" t="s">
        <v>2072</v>
      </c>
      <c r="I1182" s="145"/>
      <c r="J1182" s="145"/>
      <c r="M1182" s="32"/>
      <c r="N1182" s="146"/>
      <c r="X1182" s="53"/>
      <c r="AT1182" s="17" t="s">
        <v>173</v>
      </c>
      <c r="AU1182" s="17" t="s">
        <v>171</v>
      </c>
    </row>
    <row r="1183" spans="2:51" s="13" customFormat="1" ht="11.25">
      <c r="B1183" s="157"/>
      <c r="D1183" s="151" t="s">
        <v>217</v>
      </c>
      <c r="E1183" s="158" t="s">
        <v>22</v>
      </c>
      <c r="F1183" s="159" t="s">
        <v>2073</v>
      </c>
      <c r="H1183" s="160">
        <v>29.836</v>
      </c>
      <c r="I1183" s="161"/>
      <c r="J1183" s="161"/>
      <c r="M1183" s="157"/>
      <c r="N1183" s="162"/>
      <c r="X1183" s="163"/>
      <c r="AT1183" s="158" t="s">
        <v>217</v>
      </c>
      <c r="AU1183" s="158" t="s">
        <v>171</v>
      </c>
      <c r="AV1183" s="13" t="s">
        <v>171</v>
      </c>
      <c r="AW1183" s="13" t="s">
        <v>5</v>
      </c>
      <c r="AX1183" s="13" t="s">
        <v>78</v>
      </c>
      <c r="AY1183" s="158" t="s">
        <v>163</v>
      </c>
    </row>
    <row r="1184" spans="2:51" s="14" customFormat="1" ht="11.25">
      <c r="B1184" s="164"/>
      <c r="D1184" s="151" t="s">
        <v>217</v>
      </c>
      <c r="E1184" s="165" t="s">
        <v>22</v>
      </c>
      <c r="F1184" s="166" t="s">
        <v>220</v>
      </c>
      <c r="H1184" s="167">
        <v>29.836</v>
      </c>
      <c r="I1184" s="168"/>
      <c r="J1184" s="168"/>
      <c r="M1184" s="164"/>
      <c r="N1184" s="169"/>
      <c r="X1184" s="170"/>
      <c r="AT1184" s="165" t="s">
        <v>217</v>
      </c>
      <c r="AU1184" s="165" t="s">
        <v>171</v>
      </c>
      <c r="AV1184" s="14" t="s">
        <v>189</v>
      </c>
      <c r="AW1184" s="14" t="s">
        <v>5</v>
      </c>
      <c r="AX1184" s="14" t="s">
        <v>85</v>
      </c>
      <c r="AY1184" s="165" t="s">
        <v>163</v>
      </c>
    </row>
    <row r="1185" spans="2:65" s="1" customFormat="1" ht="24.2" customHeight="1">
      <c r="B1185" s="32"/>
      <c r="C1185" s="181" t="s">
        <v>2074</v>
      </c>
      <c r="D1185" s="181" t="s">
        <v>770</v>
      </c>
      <c r="E1185" s="182" t="s">
        <v>2075</v>
      </c>
      <c r="F1185" s="183" t="s">
        <v>2076</v>
      </c>
      <c r="G1185" s="184" t="s">
        <v>403</v>
      </c>
      <c r="H1185" s="185">
        <v>0.031</v>
      </c>
      <c r="I1185" s="186"/>
      <c r="J1185" s="187"/>
      <c r="K1185" s="188">
        <f>ROUND(P1185*H1185,2)</f>
        <v>0</v>
      </c>
      <c r="L1185" s="183" t="s">
        <v>169</v>
      </c>
      <c r="M1185" s="189"/>
      <c r="N1185" s="190" t="s">
        <v>22</v>
      </c>
      <c r="O1185" s="137" t="s">
        <v>48</v>
      </c>
      <c r="P1185" s="138">
        <f>I1185+J1185</f>
        <v>0</v>
      </c>
      <c r="Q1185" s="138">
        <f>ROUND(I1185*H1185,2)</f>
        <v>0</v>
      </c>
      <c r="R1185" s="138">
        <f>ROUND(J1185*H1185,2)</f>
        <v>0</v>
      </c>
      <c r="T1185" s="139">
        <f>S1185*H1185</f>
        <v>0</v>
      </c>
      <c r="U1185" s="139">
        <v>1</v>
      </c>
      <c r="V1185" s="139">
        <f>U1185*H1185</f>
        <v>0.031</v>
      </c>
      <c r="W1185" s="139">
        <v>0</v>
      </c>
      <c r="X1185" s="140">
        <f>W1185*H1185</f>
        <v>0</v>
      </c>
      <c r="AR1185" s="141" t="s">
        <v>440</v>
      </c>
      <c r="AT1185" s="141" t="s">
        <v>770</v>
      </c>
      <c r="AU1185" s="141" t="s">
        <v>171</v>
      </c>
      <c r="AY1185" s="17" t="s">
        <v>163</v>
      </c>
      <c r="BE1185" s="142">
        <f>IF(O1185="základní",K1185,0)</f>
        <v>0</v>
      </c>
      <c r="BF1185" s="142">
        <f>IF(O1185="snížená",K1185,0)</f>
        <v>0</v>
      </c>
      <c r="BG1185" s="142">
        <f>IF(O1185="zákl. přenesená",K1185,0)</f>
        <v>0</v>
      </c>
      <c r="BH1185" s="142">
        <f>IF(O1185="sníž. přenesená",K1185,0)</f>
        <v>0</v>
      </c>
      <c r="BI1185" s="142">
        <f>IF(O1185="nulová",K1185,0)</f>
        <v>0</v>
      </c>
      <c r="BJ1185" s="17" t="s">
        <v>171</v>
      </c>
      <c r="BK1185" s="142">
        <f>ROUND(P1185*H1185,2)</f>
        <v>0</v>
      </c>
      <c r="BL1185" s="17" t="s">
        <v>313</v>
      </c>
      <c r="BM1185" s="141" t="s">
        <v>2077</v>
      </c>
    </row>
    <row r="1186" spans="2:51" s="13" customFormat="1" ht="11.25">
      <c r="B1186" s="157"/>
      <c r="D1186" s="151" t="s">
        <v>217</v>
      </c>
      <c r="E1186" s="158" t="s">
        <v>22</v>
      </c>
      <c r="F1186" s="159" t="s">
        <v>2078</v>
      </c>
      <c r="H1186" s="160">
        <v>0.031</v>
      </c>
      <c r="I1186" s="161"/>
      <c r="J1186" s="161"/>
      <c r="M1186" s="157"/>
      <c r="N1186" s="162"/>
      <c r="X1186" s="163"/>
      <c r="AT1186" s="158" t="s">
        <v>217</v>
      </c>
      <c r="AU1186" s="158" t="s">
        <v>171</v>
      </c>
      <c r="AV1186" s="13" t="s">
        <v>171</v>
      </c>
      <c r="AW1186" s="13" t="s">
        <v>5</v>
      </c>
      <c r="AX1186" s="13" t="s">
        <v>78</v>
      </c>
      <c r="AY1186" s="158" t="s">
        <v>163</v>
      </c>
    </row>
    <row r="1187" spans="2:51" s="14" customFormat="1" ht="11.25">
      <c r="B1187" s="164"/>
      <c r="D1187" s="151" t="s">
        <v>217</v>
      </c>
      <c r="E1187" s="165" t="s">
        <v>22</v>
      </c>
      <c r="F1187" s="166" t="s">
        <v>220</v>
      </c>
      <c r="H1187" s="167">
        <v>0.031</v>
      </c>
      <c r="I1187" s="168"/>
      <c r="J1187" s="168"/>
      <c r="M1187" s="164"/>
      <c r="N1187" s="169"/>
      <c r="X1187" s="170"/>
      <c r="AT1187" s="165" t="s">
        <v>217</v>
      </c>
      <c r="AU1187" s="165" t="s">
        <v>171</v>
      </c>
      <c r="AV1187" s="14" t="s">
        <v>189</v>
      </c>
      <c r="AW1187" s="14" t="s">
        <v>5</v>
      </c>
      <c r="AX1187" s="14" t="s">
        <v>85</v>
      </c>
      <c r="AY1187" s="165" t="s">
        <v>163</v>
      </c>
    </row>
    <row r="1188" spans="2:65" s="1" customFormat="1" ht="24.2" customHeight="1">
      <c r="B1188" s="32"/>
      <c r="C1188" s="129" t="s">
        <v>2079</v>
      </c>
      <c r="D1188" s="129" t="s">
        <v>166</v>
      </c>
      <c r="E1188" s="130" t="s">
        <v>2080</v>
      </c>
      <c r="F1188" s="131" t="s">
        <v>2081</v>
      </c>
      <c r="G1188" s="132" t="s">
        <v>634</v>
      </c>
      <c r="H1188" s="133">
        <v>89.281</v>
      </c>
      <c r="I1188" s="134"/>
      <c r="J1188" s="134"/>
      <c r="K1188" s="135">
        <f>ROUND(P1188*H1188,2)</f>
        <v>0</v>
      </c>
      <c r="L1188" s="131" t="s">
        <v>169</v>
      </c>
      <c r="M1188" s="32"/>
      <c r="N1188" s="136" t="s">
        <v>22</v>
      </c>
      <c r="O1188" s="137" t="s">
        <v>48</v>
      </c>
      <c r="P1188" s="138">
        <f>I1188+J1188</f>
        <v>0</v>
      </c>
      <c r="Q1188" s="138">
        <f>ROUND(I1188*H1188,2)</f>
        <v>0</v>
      </c>
      <c r="R1188" s="138">
        <f>ROUND(J1188*H1188,2)</f>
        <v>0</v>
      </c>
      <c r="T1188" s="139">
        <f>S1188*H1188</f>
        <v>0</v>
      </c>
      <c r="U1188" s="139">
        <v>4.93375E-05</v>
      </c>
      <c r="V1188" s="139">
        <f>U1188*H1188</f>
        <v>0.0044049013375</v>
      </c>
      <c r="W1188" s="139">
        <v>0</v>
      </c>
      <c r="X1188" s="140">
        <f>W1188*H1188</f>
        <v>0</v>
      </c>
      <c r="AR1188" s="141" t="s">
        <v>313</v>
      </c>
      <c r="AT1188" s="141" t="s">
        <v>166</v>
      </c>
      <c r="AU1188" s="141" t="s">
        <v>171</v>
      </c>
      <c r="AY1188" s="17" t="s">
        <v>163</v>
      </c>
      <c r="BE1188" s="142">
        <f>IF(O1188="základní",K1188,0)</f>
        <v>0</v>
      </c>
      <c r="BF1188" s="142">
        <f>IF(O1188="snížená",K1188,0)</f>
        <v>0</v>
      </c>
      <c r="BG1188" s="142">
        <f>IF(O1188="zákl. přenesená",K1188,0)</f>
        <v>0</v>
      </c>
      <c r="BH1188" s="142">
        <f>IF(O1188="sníž. přenesená",K1188,0)</f>
        <v>0</v>
      </c>
      <c r="BI1188" s="142">
        <f>IF(O1188="nulová",K1188,0)</f>
        <v>0</v>
      </c>
      <c r="BJ1188" s="17" t="s">
        <v>171</v>
      </c>
      <c r="BK1188" s="142">
        <f>ROUND(P1188*H1188,2)</f>
        <v>0</v>
      </c>
      <c r="BL1188" s="17" t="s">
        <v>313</v>
      </c>
      <c r="BM1188" s="141" t="s">
        <v>2082</v>
      </c>
    </row>
    <row r="1189" spans="2:47" s="1" customFormat="1" ht="11.25">
      <c r="B1189" s="32"/>
      <c r="D1189" s="143" t="s">
        <v>173</v>
      </c>
      <c r="F1189" s="144" t="s">
        <v>2083</v>
      </c>
      <c r="I1189" s="145"/>
      <c r="J1189" s="145"/>
      <c r="M1189" s="32"/>
      <c r="N1189" s="146"/>
      <c r="X1189" s="53"/>
      <c r="AT1189" s="17" t="s">
        <v>173</v>
      </c>
      <c r="AU1189" s="17" t="s">
        <v>171</v>
      </c>
    </row>
    <row r="1190" spans="2:51" s="12" customFormat="1" ht="11.25">
      <c r="B1190" s="150"/>
      <c r="D1190" s="151" t="s">
        <v>217</v>
      </c>
      <c r="E1190" s="152" t="s">
        <v>22</v>
      </c>
      <c r="F1190" s="153" t="s">
        <v>2084</v>
      </c>
      <c r="H1190" s="152" t="s">
        <v>22</v>
      </c>
      <c r="I1190" s="154"/>
      <c r="J1190" s="154"/>
      <c r="M1190" s="150"/>
      <c r="N1190" s="155"/>
      <c r="X1190" s="156"/>
      <c r="AT1190" s="152" t="s">
        <v>217</v>
      </c>
      <c r="AU1190" s="152" t="s">
        <v>171</v>
      </c>
      <c r="AV1190" s="12" t="s">
        <v>85</v>
      </c>
      <c r="AW1190" s="12" t="s">
        <v>5</v>
      </c>
      <c r="AX1190" s="12" t="s">
        <v>78</v>
      </c>
      <c r="AY1190" s="152" t="s">
        <v>163</v>
      </c>
    </row>
    <row r="1191" spans="2:51" s="13" customFormat="1" ht="11.25">
      <c r="B1191" s="157"/>
      <c r="D1191" s="151" t="s">
        <v>217</v>
      </c>
      <c r="E1191" s="158" t="s">
        <v>22</v>
      </c>
      <c r="F1191" s="159" t="s">
        <v>2085</v>
      </c>
      <c r="H1191" s="160">
        <v>89.281</v>
      </c>
      <c r="I1191" s="161"/>
      <c r="J1191" s="161"/>
      <c r="M1191" s="157"/>
      <c r="N1191" s="162"/>
      <c r="X1191" s="163"/>
      <c r="AT1191" s="158" t="s">
        <v>217</v>
      </c>
      <c r="AU1191" s="158" t="s">
        <v>171</v>
      </c>
      <c r="AV1191" s="13" t="s">
        <v>171</v>
      </c>
      <c r="AW1191" s="13" t="s">
        <v>5</v>
      </c>
      <c r="AX1191" s="13" t="s">
        <v>78</v>
      </c>
      <c r="AY1191" s="158" t="s">
        <v>163</v>
      </c>
    </row>
    <row r="1192" spans="2:51" s="14" customFormat="1" ht="11.25">
      <c r="B1192" s="164"/>
      <c r="D1192" s="151" t="s">
        <v>217</v>
      </c>
      <c r="E1192" s="165" t="s">
        <v>22</v>
      </c>
      <c r="F1192" s="166" t="s">
        <v>220</v>
      </c>
      <c r="H1192" s="167">
        <v>89.281</v>
      </c>
      <c r="I1192" s="168"/>
      <c r="J1192" s="168"/>
      <c r="M1192" s="164"/>
      <c r="N1192" s="169"/>
      <c r="X1192" s="170"/>
      <c r="AT1192" s="165" t="s">
        <v>217</v>
      </c>
      <c r="AU1192" s="165" t="s">
        <v>171</v>
      </c>
      <c r="AV1192" s="14" t="s">
        <v>189</v>
      </c>
      <c r="AW1192" s="14" t="s">
        <v>5</v>
      </c>
      <c r="AX1192" s="14" t="s">
        <v>85</v>
      </c>
      <c r="AY1192" s="165" t="s">
        <v>163</v>
      </c>
    </row>
    <row r="1193" spans="2:65" s="1" customFormat="1" ht="24.2" customHeight="1">
      <c r="B1193" s="32"/>
      <c r="C1193" s="181" t="s">
        <v>2086</v>
      </c>
      <c r="D1193" s="181" t="s">
        <v>770</v>
      </c>
      <c r="E1193" s="182" t="s">
        <v>2087</v>
      </c>
      <c r="F1193" s="183" t="s">
        <v>2088</v>
      </c>
      <c r="G1193" s="184" t="s">
        <v>403</v>
      </c>
      <c r="H1193" s="185">
        <v>0.094</v>
      </c>
      <c r="I1193" s="186"/>
      <c r="J1193" s="187"/>
      <c r="K1193" s="188">
        <f>ROUND(P1193*H1193,2)</f>
        <v>0</v>
      </c>
      <c r="L1193" s="183" t="s">
        <v>394</v>
      </c>
      <c r="M1193" s="189"/>
      <c r="N1193" s="190" t="s">
        <v>22</v>
      </c>
      <c r="O1193" s="137" t="s">
        <v>48</v>
      </c>
      <c r="P1193" s="138">
        <f>I1193+J1193</f>
        <v>0</v>
      </c>
      <c r="Q1193" s="138">
        <f>ROUND(I1193*H1193,2)</f>
        <v>0</v>
      </c>
      <c r="R1193" s="138">
        <f>ROUND(J1193*H1193,2)</f>
        <v>0</v>
      </c>
      <c r="T1193" s="139">
        <f>S1193*H1193</f>
        <v>0</v>
      </c>
      <c r="U1193" s="139">
        <v>1</v>
      </c>
      <c r="V1193" s="139">
        <f>U1193*H1193</f>
        <v>0.094</v>
      </c>
      <c r="W1193" s="139">
        <v>0</v>
      </c>
      <c r="X1193" s="140">
        <f>W1193*H1193</f>
        <v>0</v>
      </c>
      <c r="AR1193" s="141" t="s">
        <v>440</v>
      </c>
      <c r="AT1193" s="141" t="s">
        <v>770</v>
      </c>
      <c r="AU1193" s="141" t="s">
        <v>171</v>
      </c>
      <c r="AY1193" s="17" t="s">
        <v>163</v>
      </c>
      <c r="BE1193" s="142">
        <f>IF(O1193="základní",K1193,0)</f>
        <v>0</v>
      </c>
      <c r="BF1193" s="142">
        <f>IF(O1193="snížená",K1193,0)</f>
        <v>0</v>
      </c>
      <c r="BG1193" s="142">
        <f>IF(O1193="zákl. přenesená",K1193,0)</f>
        <v>0</v>
      </c>
      <c r="BH1193" s="142">
        <f>IF(O1193="sníž. přenesená",K1193,0)</f>
        <v>0</v>
      </c>
      <c r="BI1193" s="142">
        <f>IF(O1193="nulová",K1193,0)</f>
        <v>0</v>
      </c>
      <c r="BJ1193" s="17" t="s">
        <v>171</v>
      </c>
      <c r="BK1193" s="142">
        <f>ROUND(P1193*H1193,2)</f>
        <v>0</v>
      </c>
      <c r="BL1193" s="17" t="s">
        <v>313</v>
      </c>
      <c r="BM1193" s="141" t="s">
        <v>2089</v>
      </c>
    </row>
    <row r="1194" spans="2:51" s="13" customFormat="1" ht="11.25">
      <c r="B1194" s="157"/>
      <c r="D1194" s="151" t="s">
        <v>217</v>
      </c>
      <c r="E1194" s="158" t="s">
        <v>22</v>
      </c>
      <c r="F1194" s="159" t="s">
        <v>2090</v>
      </c>
      <c r="H1194" s="160">
        <v>0.094</v>
      </c>
      <c r="I1194" s="161"/>
      <c r="J1194" s="161"/>
      <c r="M1194" s="157"/>
      <c r="N1194" s="162"/>
      <c r="X1194" s="163"/>
      <c r="AT1194" s="158" t="s">
        <v>217</v>
      </c>
      <c r="AU1194" s="158" t="s">
        <v>171</v>
      </c>
      <c r="AV1194" s="13" t="s">
        <v>171</v>
      </c>
      <c r="AW1194" s="13" t="s">
        <v>5</v>
      </c>
      <c r="AX1194" s="13" t="s">
        <v>78</v>
      </c>
      <c r="AY1194" s="158" t="s">
        <v>163</v>
      </c>
    </row>
    <row r="1195" spans="2:51" s="14" customFormat="1" ht="11.25">
      <c r="B1195" s="164"/>
      <c r="D1195" s="151" t="s">
        <v>217</v>
      </c>
      <c r="E1195" s="165" t="s">
        <v>22</v>
      </c>
      <c r="F1195" s="166" t="s">
        <v>220</v>
      </c>
      <c r="H1195" s="167">
        <v>0.094</v>
      </c>
      <c r="I1195" s="168"/>
      <c r="J1195" s="168"/>
      <c r="M1195" s="164"/>
      <c r="N1195" s="169"/>
      <c r="X1195" s="170"/>
      <c r="AT1195" s="165" t="s">
        <v>217</v>
      </c>
      <c r="AU1195" s="165" t="s">
        <v>171</v>
      </c>
      <c r="AV1195" s="14" t="s">
        <v>189</v>
      </c>
      <c r="AW1195" s="14" t="s">
        <v>5</v>
      </c>
      <c r="AX1195" s="14" t="s">
        <v>85</v>
      </c>
      <c r="AY1195" s="165" t="s">
        <v>163</v>
      </c>
    </row>
    <row r="1196" spans="2:65" s="1" customFormat="1" ht="44.25" customHeight="1">
      <c r="B1196" s="32"/>
      <c r="C1196" s="129" t="s">
        <v>2091</v>
      </c>
      <c r="D1196" s="129" t="s">
        <v>166</v>
      </c>
      <c r="E1196" s="130" t="s">
        <v>2092</v>
      </c>
      <c r="F1196" s="131" t="s">
        <v>2093</v>
      </c>
      <c r="G1196" s="132" t="s">
        <v>178</v>
      </c>
      <c r="H1196" s="133">
        <v>1</v>
      </c>
      <c r="I1196" s="134"/>
      <c r="J1196" s="134"/>
      <c r="K1196" s="135">
        <f>ROUND(P1196*H1196,2)</f>
        <v>0</v>
      </c>
      <c r="L1196" s="131" t="s">
        <v>394</v>
      </c>
      <c r="M1196" s="32"/>
      <c r="N1196" s="136" t="s">
        <v>22</v>
      </c>
      <c r="O1196" s="137" t="s">
        <v>48</v>
      </c>
      <c r="P1196" s="138">
        <f>I1196+J1196</f>
        <v>0</v>
      </c>
      <c r="Q1196" s="138">
        <f>ROUND(I1196*H1196,2)</f>
        <v>0</v>
      </c>
      <c r="R1196" s="138">
        <f>ROUND(J1196*H1196,2)</f>
        <v>0</v>
      </c>
      <c r="T1196" s="139">
        <f>S1196*H1196</f>
        <v>0</v>
      </c>
      <c r="U1196" s="139">
        <v>0</v>
      </c>
      <c r="V1196" s="139">
        <f>U1196*H1196</f>
        <v>0</v>
      </c>
      <c r="W1196" s="139">
        <v>0</v>
      </c>
      <c r="X1196" s="140">
        <f>W1196*H1196</f>
        <v>0</v>
      </c>
      <c r="AR1196" s="141" t="s">
        <v>313</v>
      </c>
      <c r="AT1196" s="141" t="s">
        <v>166</v>
      </c>
      <c r="AU1196" s="141" t="s">
        <v>171</v>
      </c>
      <c r="AY1196" s="17" t="s">
        <v>163</v>
      </c>
      <c r="BE1196" s="142">
        <f>IF(O1196="základní",K1196,0)</f>
        <v>0</v>
      </c>
      <c r="BF1196" s="142">
        <f>IF(O1196="snížená",K1196,0)</f>
        <v>0</v>
      </c>
      <c r="BG1196" s="142">
        <f>IF(O1196="zákl. přenesená",K1196,0)</f>
        <v>0</v>
      </c>
      <c r="BH1196" s="142">
        <f>IF(O1196="sníž. přenesená",K1196,0)</f>
        <v>0</v>
      </c>
      <c r="BI1196" s="142">
        <f>IF(O1196="nulová",K1196,0)</f>
        <v>0</v>
      </c>
      <c r="BJ1196" s="17" t="s">
        <v>171</v>
      </c>
      <c r="BK1196" s="142">
        <f>ROUND(P1196*H1196,2)</f>
        <v>0</v>
      </c>
      <c r="BL1196" s="17" t="s">
        <v>313</v>
      </c>
      <c r="BM1196" s="141" t="s">
        <v>2094</v>
      </c>
    </row>
    <row r="1197" spans="2:51" s="13" customFormat="1" ht="11.25">
      <c r="B1197" s="157"/>
      <c r="D1197" s="151" t="s">
        <v>217</v>
      </c>
      <c r="E1197" s="158" t="s">
        <v>22</v>
      </c>
      <c r="F1197" s="159" t="s">
        <v>85</v>
      </c>
      <c r="H1197" s="160">
        <v>1</v>
      </c>
      <c r="I1197" s="161"/>
      <c r="J1197" s="161"/>
      <c r="M1197" s="157"/>
      <c r="N1197" s="162"/>
      <c r="X1197" s="163"/>
      <c r="AT1197" s="158" t="s">
        <v>217</v>
      </c>
      <c r="AU1197" s="158" t="s">
        <v>171</v>
      </c>
      <c r="AV1197" s="13" t="s">
        <v>171</v>
      </c>
      <c r="AW1197" s="13" t="s">
        <v>5</v>
      </c>
      <c r="AX1197" s="13" t="s">
        <v>78</v>
      </c>
      <c r="AY1197" s="158" t="s">
        <v>163</v>
      </c>
    </row>
    <row r="1198" spans="2:51" s="14" customFormat="1" ht="11.25">
      <c r="B1198" s="164"/>
      <c r="D1198" s="151" t="s">
        <v>217</v>
      </c>
      <c r="E1198" s="165" t="s">
        <v>22</v>
      </c>
      <c r="F1198" s="166" t="s">
        <v>220</v>
      </c>
      <c r="H1198" s="167">
        <v>1</v>
      </c>
      <c r="I1198" s="168"/>
      <c r="J1198" s="168"/>
      <c r="M1198" s="164"/>
      <c r="N1198" s="169"/>
      <c r="X1198" s="170"/>
      <c r="AT1198" s="165" t="s">
        <v>217</v>
      </c>
      <c r="AU1198" s="165" t="s">
        <v>171</v>
      </c>
      <c r="AV1198" s="14" t="s">
        <v>189</v>
      </c>
      <c r="AW1198" s="14" t="s">
        <v>5</v>
      </c>
      <c r="AX1198" s="14" t="s">
        <v>85</v>
      </c>
      <c r="AY1198" s="165" t="s">
        <v>163</v>
      </c>
    </row>
    <row r="1199" spans="2:65" s="1" customFormat="1" ht="37.9" customHeight="1">
      <c r="B1199" s="32"/>
      <c r="C1199" s="129" t="s">
        <v>2095</v>
      </c>
      <c r="D1199" s="129" t="s">
        <v>166</v>
      </c>
      <c r="E1199" s="130" t="s">
        <v>2096</v>
      </c>
      <c r="F1199" s="131" t="s">
        <v>2097</v>
      </c>
      <c r="G1199" s="132" t="s">
        <v>178</v>
      </c>
      <c r="H1199" s="133">
        <v>1</v>
      </c>
      <c r="I1199" s="134"/>
      <c r="J1199" s="134"/>
      <c r="K1199" s="135">
        <f>ROUND(P1199*H1199,2)</f>
        <v>0</v>
      </c>
      <c r="L1199" s="131" t="s">
        <v>394</v>
      </c>
      <c r="M1199" s="32"/>
      <c r="N1199" s="136" t="s">
        <v>22</v>
      </c>
      <c r="O1199" s="137" t="s">
        <v>48</v>
      </c>
      <c r="P1199" s="138">
        <f>I1199+J1199</f>
        <v>0</v>
      </c>
      <c r="Q1199" s="138">
        <f>ROUND(I1199*H1199,2)</f>
        <v>0</v>
      </c>
      <c r="R1199" s="138">
        <f>ROUND(J1199*H1199,2)</f>
        <v>0</v>
      </c>
      <c r="T1199" s="139">
        <f>S1199*H1199</f>
        <v>0</v>
      </c>
      <c r="U1199" s="139">
        <v>0</v>
      </c>
      <c r="V1199" s="139">
        <f>U1199*H1199</f>
        <v>0</v>
      </c>
      <c r="W1199" s="139">
        <v>0</v>
      </c>
      <c r="X1199" s="140">
        <f>W1199*H1199</f>
        <v>0</v>
      </c>
      <c r="AR1199" s="141" t="s">
        <v>313</v>
      </c>
      <c r="AT1199" s="141" t="s">
        <v>166</v>
      </c>
      <c r="AU1199" s="141" t="s">
        <v>171</v>
      </c>
      <c r="AY1199" s="17" t="s">
        <v>163</v>
      </c>
      <c r="BE1199" s="142">
        <f>IF(O1199="základní",K1199,0)</f>
        <v>0</v>
      </c>
      <c r="BF1199" s="142">
        <f>IF(O1199="snížená",K1199,0)</f>
        <v>0</v>
      </c>
      <c r="BG1199" s="142">
        <f>IF(O1199="zákl. přenesená",K1199,0)</f>
        <v>0</v>
      </c>
      <c r="BH1199" s="142">
        <f>IF(O1199="sníž. přenesená",K1199,0)</f>
        <v>0</v>
      </c>
      <c r="BI1199" s="142">
        <f>IF(O1199="nulová",K1199,0)</f>
        <v>0</v>
      </c>
      <c r="BJ1199" s="17" t="s">
        <v>171</v>
      </c>
      <c r="BK1199" s="142">
        <f>ROUND(P1199*H1199,2)</f>
        <v>0</v>
      </c>
      <c r="BL1199" s="17" t="s">
        <v>313</v>
      </c>
      <c r="BM1199" s="141" t="s">
        <v>2098</v>
      </c>
    </row>
    <row r="1200" spans="2:51" s="13" customFormat="1" ht="11.25">
      <c r="B1200" s="157"/>
      <c r="D1200" s="151" t="s">
        <v>217</v>
      </c>
      <c r="E1200" s="158" t="s">
        <v>22</v>
      </c>
      <c r="F1200" s="159" t="s">
        <v>85</v>
      </c>
      <c r="H1200" s="160">
        <v>1</v>
      </c>
      <c r="I1200" s="161"/>
      <c r="J1200" s="161"/>
      <c r="M1200" s="157"/>
      <c r="N1200" s="162"/>
      <c r="X1200" s="163"/>
      <c r="AT1200" s="158" t="s">
        <v>217</v>
      </c>
      <c r="AU1200" s="158" t="s">
        <v>171</v>
      </c>
      <c r="AV1200" s="13" t="s">
        <v>171</v>
      </c>
      <c r="AW1200" s="13" t="s">
        <v>5</v>
      </c>
      <c r="AX1200" s="13" t="s">
        <v>78</v>
      </c>
      <c r="AY1200" s="158" t="s">
        <v>163</v>
      </c>
    </row>
    <row r="1201" spans="2:51" s="14" customFormat="1" ht="11.25">
      <c r="B1201" s="164"/>
      <c r="D1201" s="151" t="s">
        <v>217</v>
      </c>
      <c r="E1201" s="165" t="s">
        <v>22</v>
      </c>
      <c r="F1201" s="166" t="s">
        <v>220</v>
      </c>
      <c r="H1201" s="167">
        <v>1</v>
      </c>
      <c r="I1201" s="168"/>
      <c r="J1201" s="168"/>
      <c r="M1201" s="164"/>
      <c r="N1201" s="169"/>
      <c r="X1201" s="170"/>
      <c r="AT1201" s="165" t="s">
        <v>217</v>
      </c>
      <c r="AU1201" s="165" t="s">
        <v>171</v>
      </c>
      <c r="AV1201" s="14" t="s">
        <v>189</v>
      </c>
      <c r="AW1201" s="14" t="s">
        <v>5</v>
      </c>
      <c r="AX1201" s="14" t="s">
        <v>85</v>
      </c>
      <c r="AY1201" s="165" t="s">
        <v>163</v>
      </c>
    </row>
    <row r="1202" spans="2:65" s="1" customFormat="1" ht="37.9" customHeight="1">
      <c r="B1202" s="32"/>
      <c r="C1202" s="129" t="s">
        <v>2099</v>
      </c>
      <c r="D1202" s="129" t="s">
        <v>166</v>
      </c>
      <c r="E1202" s="130" t="s">
        <v>2100</v>
      </c>
      <c r="F1202" s="131" t="s">
        <v>2101</v>
      </c>
      <c r="G1202" s="132" t="s">
        <v>178</v>
      </c>
      <c r="H1202" s="133">
        <v>1</v>
      </c>
      <c r="I1202" s="134"/>
      <c r="J1202" s="134"/>
      <c r="K1202" s="135">
        <f>ROUND(P1202*H1202,2)</f>
        <v>0</v>
      </c>
      <c r="L1202" s="131" t="s">
        <v>394</v>
      </c>
      <c r="M1202" s="32"/>
      <c r="N1202" s="136" t="s">
        <v>22</v>
      </c>
      <c r="O1202" s="137" t="s">
        <v>48</v>
      </c>
      <c r="P1202" s="138">
        <f>I1202+J1202</f>
        <v>0</v>
      </c>
      <c r="Q1202" s="138">
        <f>ROUND(I1202*H1202,2)</f>
        <v>0</v>
      </c>
      <c r="R1202" s="138">
        <f>ROUND(J1202*H1202,2)</f>
        <v>0</v>
      </c>
      <c r="T1202" s="139">
        <f>S1202*H1202</f>
        <v>0</v>
      </c>
      <c r="U1202" s="139">
        <v>0</v>
      </c>
      <c r="V1202" s="139">
        <f>U1202*H1202</f>
        <v>0</v>
      </c>
      <c r="W1202" s="139">
        <v>0</v>
      </c>
      <c r="X1202" s="140">
        <f>W1202*H1202</f>
        <v>0</v>
      </c>
      <c r="AR1202" s="141" t="s">
        <v>313</v>
      </c>
      <c r="AT1202" s="141" t="s">
        <v>166</v>
      </c>
      <c r="AU1202" s="141" t="s">
        <v>171</v>
      </c>
      <c r="AY1202" s="17" t="s">
        <v>163</v>
      </c>
      <c r="BE1202" s="142">
        <f>IF(O1202="základní",K1202,0)</f>
        <v>0</v>
      </c>
      <c r="BF1202" s="142">
        <f>IF(O1202="snížená",K1202,0)</f>
        <v>0</v>
      </c>
      <c r="BG1202" s="142">
        <f>IF(O1202="zákl. přenesená",K1202,0)</f>
        <v>0</v>
      </c>
      <c r="BH1202" s="142">
        <f>IF(O1202="sníž. přenesená",K1202,0)</f>
        <v>0</v>
      </c>
      <c r="BI1202" s="142">
        <f>IF(O1202="nulová",K1202,0)</f>
        <v>0</v>
      </c>
      <c r="BJ1202" s="17" t="s">
        <v>171</v>
      </c>
      <c r="BK1202" s="142">
        <f>ROUND(P1202*H1202,2)</f>
        <v>0</v>
      </c>
      <c r="BL1202" s="17" t="s">
        <v>313</v>
      </c>
      <c r="BM1202" s="141" t="s">
        <v>2102</v>
      </c>
    </row>
    <row r="1203" spans="2:51" s="13" customFormat="1" ht="11.25">
      <c r="B1203" s="157"/>
      <c r="D1203" s="151" t="s">
        <v>217</v>
      </c>
      <c r="E1203" s="158" t="s">
        <v>22</v>
      </c>
      <c r="F1203" s="159" t="s">
        <v>85</v>
      </c>
      <c r="H1203" s="160">
        <v>1</v>
      </c>
      <c r="I1203" s="161"/>
      <c r="J1203" s="161"/>
      <c r="M1203" s="157"/>
      <c r="N1203" s="162"/>
      <c r="X1203" s="163"/>
      <c r="AT1203" s="158" t="s">
        <v>217</v>
      </c>
      <c r="AU1203" s="158" t="s">
        <v>171</v>
      </c>
      <c r="AV1203" s="13" t="s">
        <v>171</v>
      </c>
      <c r="AW1203" s="13" t="s">
        <v>5</v>
      </c>
      <c r="AX1203" s="13" t="s">
        <v>78</v>
      </c>
      <c r="AY1203" s="158" t="s">
        <v>163</v>
      </c>
    </row>
    <row r="1204" spans="2:51" s="14" customFormat="1" ht="11.25">
      <c r="B1204" s="164"/>
      <c r="D1204" s="151" t="s">
        <v>217</v>
      </c>
      <c r="E1204" s="165" t="s">
        <v>22</v>
      </c>
      <c r="F1204" s="166" t="s">
        <v>220</v>
      </c>
      <c r="H1204" s="167">
        <v>1</v>
      </c>
      <c r="I1204" s="168"/>
      <c r="J1204" s="168"/>
      <c r="M1204" s="164"/>
      <c r="N1204" s="169"/>
      <c r="X1204" s="170"/>
      <c r="AT1204" s="165" t="s">
        <v>217</v>
      </c>
      <c r="AU1204" s="165" t="s">
        <v>171</v>
      </c>
      <c r="AV1204" s="14" t="s">
        <v>189</v>
      </c>
      <c r="AW1204" s="14" t="s">
        <v>5</v>
      </c>
      <c r="AX1204" s="14" t="s">
        <v>85</v>
      </c>
      <c r="AY1204" s="165" t="s">
        <v>163</v>
      </c>
    </row>
    <row r="1205" spans="2:65" s="1" customFormat="1" ht="37.9" customHeight="1">
      <c r="B1205" s="32"/>
      <c r="C1205" s="129" t="s">
        <v>2103</v>
      </c>
      <c r="D1205" s="129" t="s">
        <v>166</v>
      </c>
      <c r="E1205" s="130" t="s">
        <v>2104</v>
      </c>
      <c r="F1205" s="131" t="s">
        <v>2105</v>
      </c>
      <c r="G1205" s="132" t="s">
        <v>178</v>
      </c>
      <c r="H1205" s="133">
        <v>1</v>
      </c>
      <c r="I1205" s="134"/>
      <c r="J1205" s="134"/>
      <c r="K1205" s="135">
        <f>ROUND(P1205*H1205,2)</f>
        <v>0</v>
      </c>
      <c r="L1205" s="131" t="s">
        <v>394</v>
      </c>
      <c r="M1205" s="32"/>
      <c r="N1205" s="136" t="s">
        <v>22</v>
      </c>
      <c r="O1205" s="137" t="s">
        <v>48</v>
      </c>
      <c r="P1205" s="138">
        <f>I1205+J1205</f>
        <v>0</v>
      </c>
      <c r="Q1205" s="138">
        <f>ROUND(I1205*H1205,2)</f>
        <v>0</v>
      </c>
      <c r="R1205" s="138">
        <f>ROUND(J1205*H1205,2)</f>
        <v>0</v>
      </c>
      <c r="T1205" s="139">
        <f>S1205*H1205</f>
        <v>0</v>
      </c>
      <c r="U1205" s="139">
        <v>0</v>
      </c>
      <c r="V1205" s="139">
        <f>U1205*H1205</f>
        <v>0</v>
      </c>
      <c r="W1205" s="139">
        <v>0</v>
      </c>
      <c r="X1205" s="140">
        <f>W1205*H1205</f>
        <v>0</v>
      </c>
      <c r="AR1205" s="141" t="s">
        <v>313</v>
      </c>
      <c r="AT1205" s="141" t="s">
        <v>166</v>
      </c>
      <c r="AU1205" s="141" t="s">
        <v>171</v>
      </c>
      <c r="AY1205" s="17" t="s">
        <v>163</v>
      </c>
      <c r="BE1205" s="142">
        <f>IF(O1205="základní",K1205,0)</f>
        <v>0</v>
      </c>
      <c r="BF1205" s="142">
        <f>IF(O1205="snížená",K1205,0)</f>
        <v>0</v>
      </c>
      <c r="BG1205" s="142">
        <f>IF(O1205="zákl. přenesená",K1205,0)</f>
        <v>0</v>
      </c>
      <c r="BH1205" s="142">
        <f>IF(O1205="sníž. přenesená",K1205,0)</f>
        <v>0</v>
      </c>
      <c r="BI1205" s="142">
        <f>IF(O1205="nulová",K1205,0)</f>
        <v>0</v>
      </c>
      <c r="BJ1205" s="17" t="s">
        <v>171</v>
      </c>
      <c r="BK1205" s="142">
        <f>ROUND(P1205*H1205,2)</f>
        <v>0</v>
      </c>
      <c r="BL1205" s="17" t="s">
        <v>313</v>
      </c>
      <c r="BM1205" s="141" t="s">
        <v>2106</v>
      </c>
    </row>
    <row r="1206" spans="2:51" s="13" customFormat="1" ht="11.25">
      <c r="B1206" s="157"/>
      <c r="D1206" s="151" t="s">
        <v>217</v>
      </c>
      <c r="E1206" s="158" t="s">
        <v>22</v>
      </c>
      <c r="F1206" s="159" t="s">
        <v>85</v>
      </c>
      <c r="H1206" s="160">
        <v>1</v>
      </c>
      <c r="I1206" s="161"/>
      <c r="J1206" s="161"/>
      <c r="M1206" s="157"/>
      <c r="N1206" s="162"/>
      <c r="X1206" s="163"/>
      <c r="AT1206" s="158" t="s">
        <v>217</v>
      </c>
      <c r="AU1206" s="158" t="s">
        <v>171</v>
      </c>
      <c r="AV1206" s="13" t="s">
        <v>171</v>
      </c>
      <c r="AW1206" s="13" t="s">
        <v>5</v>
      </c>
      <c r="AX1206" s="13" t="s">
        <v>78</v>
      </c>
      <c r="AY1206" s="158" t="s">
        <v>163</v>
      </c>
    </row>
    <row r="1207" spans="2:51" s="14" customFormat="1" ht="11.25">
      <c r="B1207" s="164"/>
      <c r="D1207" s="151" t="s">
        <v>217</v>
      </c>
      <c r="E1207" s="165" t="s">
        <v>22</v>
      </c>
      <c r="F1207" s="166" t="s">
        <v>220</v>
      </c>
      <c r="H1207" s="167">
        <v>1</v>
      </c>
      <c r="I1207" s="168"/>
      <c r="J1207" s="168"/>
      <c r="M1207" s="164"/>
      <c r="N1207" s="169"/>
      <c r="X1207" s="170"/>
      <c r="AT1207" s="165" t="s">
        <v>217</v>
      </c>
      <c r="AU1207" s="165" t="s">
        <v>171</v>
      </c>
      <c r="AV1207" s="14" t="s">
        <v>189</v>
      </c>
      <c r="AW1207" s="14" t="s">
        <v>5</v>
      </c>
      <c r="AX1207" s="14" t="s">
        <v>85</v>
      </c>
      <c r="AY1207" s="165" t="s">
        <v>163</v>
      </c>
    </row>
    <row r="1208" spans="2:65" s="1" customFormat="1" ht="44.25" customHeight="1">
      <c r="B1208" s="32"/>
      <c r="C1208" s="129" t="s">
        <v>2107</v>
      </c>
      <c r="D1208" s="129" t="s">
        <v>166</v>
      </c>
      <c r="E1208" s="130" t="s">
        <v>2108</v>
      </c>
      <c r="F1208" s="131" t="s">
        <v>2109</v>
      </c>
      <c r="G1208" s="132" t="s">
        <v>1816</v>
      </c>
      <c r="H1208" s="192"/>
      <c r="I1208" s="134"/>
      <c r="J1208" s="134"/>
      <c r="K1208" s="135">
        <f>ROUND(P1208*H1208,2)</f>
        <v>0</v>
      </c>
      <c r="L1208" s="131" t="s">
        <v>169</v>
      </c>
      <c r="M1208" s="32"/>
      <c r="N1208" s="136" t="s">
        <v>22</v>
      </c>
      <c r="O1208" s="137" t="s">
        <v>48</v>
      </c>
      <c r="P1208" s="138">
        <f>I1208+J1208</f>
        <v>0</v>
      </c>
      <c r="Q1208" s="138">
        <f>ROUND(I1208*H1208,2)</f>
        <v>0</v>
      </c>
      <c r="R1208" s="138">
        <f>ROUND(J1208*H1208,2)</f>
        <v>0</v>
      </c>
      <c r="T1208" s="139">
        <f>S1208*H1208</f>
        <v>0</v>
      </c>
      <c r="U1208" s="139">
        <v>0</v>
      </c>
      <c r="V1208" s="139">
        <f>U1208*H1208</f>
        <v>0</v>
      </c>
      <c r="W1208" s="139">
        <v>0</v>
      </c>
      <c r="X1208" s="140">
        <f>W1208*H1208</f>
        <v>0</v>
      </c>
      <c r="AR1208" s="141" t="s">
        <v>313</v>
      </c>
      <c r="AT1208" s="141" t="s">
        <v>166</v>
      </c>
      <c r="AU1208" s="141" t="s">
        <v>171</v>
      </c>
      <c r="AY1208" s="17" t="s">
        <v>163</v>
      </c>
      <c r="BE1208" s="142">
        <f>IF(O1208="základní",K1208,0)</f>
        <v>0</v>
      </c>
      <c r="BF1208" s="142">
        <f>IF(O1208="snížená",K1208,0)</f>
        <v>0</v>
      </c>
      <c r="BG1208" s="142">
        <f>IF(O1208="zákl. přenesená",K1208,0)</f>
        <v>0</v>
      </c>
      <c r="BH1208" s="142">
        <f>IF(O1208="sníž. přenesená",K1208,0)</f>
        <v>0</v>
      </c>
      <c r="BI1208" s="142">
        <f>IF(O1208="nulová",K1208,0)</f>
        <v>0</v>
      </c>
      <c r="BJ1208" s="17" t="s">
        <v>171</v>
      </c>
      <c r="BK1208" s="142">
        <f>ROUND(P1208*H1208,2)</f>
        <v>0</v>
      </c>
      <c r="BL1208" s="17" t="s">
        <v>313</v>
      </c>
      <c r="BM1208" s="141" t="s">
        <v>2110</v>
      </c>
    </row>
    <row r="1209" spans="2:47" s="1" customFormat="1" ht="11.25">
      <c r="B1209" s="32"/>
      <c r="D1209" s="143" t="s">
        <v>173</v>
      </c>
      <c r="F1209" s="144" t="s">
        <v>2111</v>
      </c>
      <c r="I1209" s="145"/>
      <c r="J1209" s="145"/>
      <c r="M1209" s="32"/>
      <c r="N1209" s="146"/>
      <c r="X1209" s="53"/>
      <c r="AT1209" s="17" t="s">
        <v>173</v>
      </c>
      <c r="AU1209" s="17" t="s">
        <v>171</v>
      </c>
    </row>
    <row r="1210" spans="2:63" s="11" customFormat="1" ht="22.9" customHeight="1">
      <c r="B1210" s="116"/>
      <c r="D1210" s="117" t="s">
        <v>77</v>
      </c>
      <c r="E1210" s="127" t="s">
        <v>643</v>
      </c>
      <c r="F1210" s="127" t="s">
        <v>644</v>
      </c>
      <c r="I1210" s="119"/>
      <c r="J1210" s="119"/>
      <c r="K1210" s="128">
        <f>BK1210</f>
        <v>0</v>
      </c>
      <c r="M1210" s="116"/>
      <c r="N1210" s="121"/>
      <c r="Q1210" s="122">
        <f>SUM(Q1211:Q1254)</f>
        <v>0</v>
      </c>
      <c r="R1210" s="122">
        <f>SUM(R1211:R1254)</f>
        <v>0</v>
      </c>
      <c r="T1210" s="123">
        <f>SUM(T1211:T1254)</f>
        <v>0</v>
      </c>
      <c r="V1210" s="123">
        <f>SUM(V1211:V1254)</f>
        <v>1.4756500279999998</v>
      </c>
      <c r="X1210" s="124">
        <f>SUM(X1211:X1254)</f>
        <v>0</v>
      </c>
      <c r="AR1210" s="117" t="s">
        <v>171</v>
      </c>
      <c r="AT1210" s="125" t="s">
        <v>77</v>
      </c>
      <c r="AU1210" s="125" t="s">
        <v>85</v>
      </c>
      <c r="AY1210" s="117" t="s">
        <v>163</v>
      </c>
      <c r="BK1210" s="126">
        <f>SUM(BK1211:BK1254)</f>
        <v>0</v>
      </c>
    </row>
    <row r="1211" spans="2:65" s="1" customFormat="1" ht="24.2" customHeight="1">
      <c r="B1211" s="32"/>
      <c r="C1211" s="129" t="s">
        <v>2112</v>
      </c>
      <c r="D1211" s="129" t="s">
        <v>166</v>
      </c>
      <c r="E1211" s="130" t="s">
        <v>2113</v>
      </c>
      <c r="F1211" s="131" t="s">
        <v>2114</v>
      </c>
      <c r="G1211" s="132" t="s">
        <v>214</v>
      </c>
      <c r="H1211" s="133">
        <v>45.04</v>
      </c>
      <c r="I1211" s="134"/>
      <c r="J1211" s="134"/>
      <c r="K1211" s="135">
        <f>ROUND(P1211*H1211,2)</f>
        <v>0</v>
      </c>
      <c r="L1211" s="131" t="s">
        <v>169</v>
      </c>
      <c r="M1211" s="32"/>
      <c r="N1211" s="136" t="s">
        <v>22</v>
      </c>
      <c r="O1211" s="137" t="s">
        <v>48</v>
      </c>
      <c r="P1211" s="138">
        <f>I1211+J1211</f>
        <v>0</v>
      </c>
      <c r="Q1211" s="138">
        <f>ROUND(I1211*H1211,2)</f>
        <v>0</v>
      </c>
      <c r="R1211" s="138">
        <f>ROUND(J1211*H1211,2)</f>
        <v>0</v>
      </c>
      <c r="T1211" s="139">
        <f>S1211*H1211</f>
        <v>0</v>
      </c>
      <c r="U1211" s="139">
        <v>0.0003</v>
      </c>
      <c r="V1211" s="139">
        <f>U1211*H1211</f>
        <v>0.013511999999999998</v>
      </c>
      <c r="W1211" s="139">
        <v>0</v>
      </c>
      <c r="X1211" s="140">
        <f>W1211*H1211</f>
        <v>0</v>
      </c>
      <c r="AR1211" s="141" t="s">
        <v>313</v>
      </c>
      <c r="AT1211" s="141" t="s">
        <v>166</v>
      </c>
      <c r="AU1211" s="141" t="s">
        <v>171</v>
      </c>
      <c r="AY1211" s="17" t="s">
        <v>163</v>
      </c>
      <c r="BE1211" s="142">
        <f>IF(O1211="základní",K1211,0)</f>
        <v>0</v>
      </c>
      <c r="BF1211" s="142">
        <f>IF(O1211="snížená",K1211,0)</f>
        <v>0</v>
      </c>
      <c r="BG1211" s="142">
        <f>IF(O1211="zákl. přenesená",K1211,0)</f>
        <v>0</v>
      </c>
      <c r="BH1211" s="142">
        <f>IF(O1211="sníž. přenesená",K1211,0)</f>
        <v>0</v>
      </c>
      <c r="BI1211" s="142">
        <f>IF(O1211="nulová",K1211,0)</f>
        <v>0</v>
      </c>
      <c r="BJ1211" s="17" t="s">
        <v>171</v>
      </c>
      <c r="BK1211" s="142">
        <f>ROUND(P1211*H1211,2)</f>
        <v>0</v>
      </c>
      <c r="BL1211" s="17" t="s">
        <v>313</v>
      </c>
      <c r="BM1211" s="141" t="s">
        <v>2115</v>
      </c>
    </row>
    <row r="1212" spans="2:47" s="1" customFormat="1" ht="11.25">
      <c r="B1212" s="32"/>
      <c r="D1212" s="143" t="s">
        <v>173</v>
      </c>
      <c r="F1212" s="144" t="s">
        <v>2116</v>
      </c>
      <c r="I1212" s="145"/>
      <c r="J1212" s="145"/>
      <c r="M1212" s="32"/>
      <c r="N1212" s="146"/>
      <c r="X1212" s="53"/>
      <c r="AT1212" s="17" t="s">
        <v>173</v>
      </c>
      <c r="AU1212" s="17" t="s">
        <v>171</v>
      </c>
    </row>
    <row r="1213" spans="2:51" s="13" customFormat="1" ht="11.25">
      <c r="B1213" s="157"/>
      <c r="D1213" s="151" t="s">
        <v>217</v>
      </c>
      <c r="E1213" s="158" t="s">
        <v>22</v>
      </c>
      <c r="F1213" s="159" t="s">
        <v>2117</v>
      </c>
      <c r="H1213" s="160">
        <v>45.04</v>
      </c>
      <c r="I1213" s="161"/>
      <c r="J1213" s="161"/>
      <c r="M1213" s="157"/>
      <c r="N1213" s="162"/>
      <c r="X1213" s="163"/>
      <c r="AT1213" s="158" t="s">
        <v>217</v>
      </c>
      <c r="AU1213" s="158" t="s">
        <v>171</v>
      </c>
      <c r="AV1213" s="13" t="s">
        <v>171</v>
      </c>
      <c r="AW1213" s="13" t="s">
        <v>5</v>
      </c>
      <c r="AX1213" s="13" t="s">
        <v>78</v>
      </c>
      <c r="AY1213" s="158" t="s">
        <v>163</v>
      </c>
    </row>
    <row r="1214" spans="2:51" s="14" customFormat="1" ht="11.25">
      <c r="B1214" s="164"/>
      <c r="D1214" s="151" t="s">
        <v>217</v>
      </c>
      <c r="E1214" s="165" t="s">
        <v>22</v>
      </c>
      <c r="F1214" s="166" t="s">
        <v>220</v>
      </c>
      <c r="H1214" s="167">
        <v>45.04</v>
      </c>
      <c r="I1214" s="168"/>
      <c r="J1214" s="168"/>
      <c r="M1214" s="164"/>
      <c r="N1214" s="169"/>
      <c r="X1214" s="170"/>
      <c r="AT1214" s="165" t="s">
        <v>217</v>
      </c>
      <c r="AU1214" s="165" t="s">
        <v>171</v>
      </c>
      <c r="AV1214" s="14" t="s">
        <v>189</v>
      </c>
      <c r="AW1214" s="14" t="s">
        <v>5</v>
      </c>
      <c r="AX1214" s="14" t="s">
        <v>85</v>
      </c>
      <c r="AY1214" s="165" t="s">
        <v>163</v>
      </c>
    </row>
    <row r="1215" spans="2:65" s="1" customFormat="1" ht="44.25" customHeight="1">
      <c r="B1215" s="32"/>
      <c r="C1215" s="129" t="s">
        <v>2118</v>
      </c>
      <c r="D1215" s="129" t="s">
        <v>166</v>
      </c>
      <c r="E1215" s="130" t="s">
        <v>2119</v>
      </c>
      <c r="F1215" s="131" t="s">
        <v>2120</v>
      </c>
      <c r="G1215" s="132" t="s">
        <v>229</v>
      </c>
      <c r="H1215" s="133">
        <v>6.834</v>
      </c>
      <c r="I1215" s="134"/>
      <c r="J1215" s="134"/>
      <c r="K1215" s="135">
        <f>ROUND(P1215*H1215,2)</f>
        <v>0</v>
      </c>
      <c r="L1215" s="131" t="s">
        <v>169</v>
      </c>
      <c r="M1215" s="32"/>
      <c r="N1215" s="136" t="s">
        <v>22</v>
      </c>
      <c r="O1215" s="137" t="s">
        <v>48</v>
      </c>
      <c r="P1215" s="138">
        <f>I1215+J1215</f>
        <v>0</v>
      </c>
      <c r="Q1215" s="138">
        <f>ROUND(I1215*H1215,2)</f>
        <v>0</v>
      </c>
      <c r="R1215" s="138">
        <f>ROUND(J1215*H1215,2)</f>
        <v>0</v>
      </c>
      <c r="T1215" s="139">
        <f>S1215*H1215</f>
        <v>0</v>
      </c>
      <c r="U1215" s="139">
        <v>0.00177</v>
      </c>
      <c r="V1215" s="139">
        <f>U1215*H1215</f>
        <v>0.01209618</v>
      </c>
      <c r="W1215" s="139">
        <v>0</v>
      </c>
      <c r="X1215" s="140">
        <f>W1215*H1215</f>
        <v>0</v>
      </c>
      <c r="AR1215" s="141" t="s">
        <v>313</v>
      </c>
      <c r="AT1215" s="141" t="s">
        <v>166</v>
      </c>
      <c r="AU1215" s="141" t="s">
        <v>171</v>
      </c>
      <c r="AY1215" s="17" t="s">
        <v>163</v>
      </c>
      <c r="BE1215" s="142">
        <f>IF(O1215="základní",K1215,0)</f>
        <v>0</v>
      </c>
      <c r="BF1215" s="142">
        <f>IF(O1215="snížená",K1215,0)</f>
        <v>0</v>
      </c>
      <c r="BG1215" s="142">
        <f>IF(O1215="zákl. přenesená",K1215,0)</f>
        <v>0</v>
      </c>
      <c r="BH1215" s="142">
        <f>IF(O1215="sníž. přenesená",K1215,0)</f>
        <v>0</v>
      </c>
      <c r="BI1215" s="142">
        <f>IF(O1215="nulová",K1215,0)</f>
        <v>0</v>
      </c>
      <c r="BJ1215" s="17" t="s">
        <v>171</v>
      </c>
      <c r="BK1215" s="142">
        <f>ROUND(P1215*H1215,2)</f>
        <v>0</v>
      </c>
      <c r="BL1215" s="17" t="s">
        <v>313</v>
      </c>
      <c r="BM1215" s="141" t="s">
        <v>2121</v>
      </c>
    </row>
    <row r="1216" spans="2:47" s="1" customFormat="1" ht="11.25">
      <c r="B1216" s="32"/>
      <c r="D1216" s="143" t="s">
        <v>173</v>
      </c>
      <c r="F1216" s="144" t="s">
        <v>2122</v>
      </c>
      <c r="I1216" s="145"/>
      <c r="J1216" s="145"/>
      <c r="M1216" s="32"/>
      <c r="N1216" s="146"/>
      <c r="X1216" s="53"/>
      <c r="AT1216" s="17" t="s">
        <v>173</v>
      </c>
      <c r="AU1216" s="17" t="s">
        <v>171</v>
      </c>
    </row>
    <row r="1217" spans="2:51" s="13" customFormat="1" ht="11.25">
      <c r="B1217" s="157"/>
      <c r="D1217" s="151" t="s">
        <v>217</v>
      </c>
      <c r="E1217" s="158" t="s">
        <v>22</v>
      </c>
      <c r="F1217" s="159" t="s">
        <v>2123</v>
      </c>
      <c r="H1217" s="160">
        <v>6.834</v>
      </c>
      <c r="I1217" s="161"/>
      <c r="J1217" s="161"/>
      <c r="M1217" s="157"/>
      <c r="N1217" s="162"/>
      <c r="X1217" s="163"/>
      <c r="AT1217" s="158" t="s">
        <v>217</v>
      </c>
      <c r="AU1217" s="158" t="s">
        <v>171</v>
      </c>
      <c r="AV1217" s="13" t="s">
        <v>171</v>
      </c>
      <c r="AW1217" s="13" t="s">
        <v>5</v>
      </c>
      <c r="AX1217" s="13" t="s">
        <v>78</v>
      </c>
      <c r="AY1217" s="158" t="s">
        <v>163</v>
      </c>
    </row>
    <row r="1218" spans="2:51" s="14" customFormat="1" ht="11.25">
      <c r="B1218" s="164"/>
      <c r="D1218" s="151" t="s">
        <v>217</v>
      </c>
      <c r="E1218" s="165" t="s">
        <v>22</v>
      </c>
      <c r="F1218" s="166" t="s">
        <v>220</v>
      </c>
      <c r="H1218" s="167">
        <v>6.834</v>
      </c>
      <c r="I1218" s="168"/>
      <c r="J1218" s="168"/>
      <c r="M1218" s="164"/>
      <c r="N1218" s="169"/>
      <c r="X1218" s="170"/>
      <c r="AT1218" s="165" t="s">
        <v>217</v>
      </c>
      <c r="AU1218" s="165" t="s">
        <v>171</v>
      </c>
      <c r="AV1218" s="14" t="s">
        <v>189</v>
      </c>
      <c r="AW1218" s="14" t="s">
        <v>5</v>
      </c>
      <c r="AX1218" s="14" t="s">
        <v>85</v>
      </c>
      <c r="AY1218" s="165" t="s">
        <v>163</v>
      </c>
    </row>
    <row r="1219" spans="2:65" s="1" customFormat="1" ht="24.2" customHeight="1">
      <c r="B1219" s="32"/>
      <c r="C1219" s="181" t="s">
        <v>2124</v>
      </c>
      <c r="D1219" s="181" t="s">
        <v>770</v>
      </c>
      <c r="E1219" s="182" t="s">
        <v>2125</v>
      </c>
      <c r="F1219" s="183" t="s">
        <v>2126</v>
      </c>
      <c r="G1219" s="184" t="s">
        <v>178</v>
      </c>
      <c r="H1219" s="185">
        <v>22.778</v>
      </c>
      <c r="I1219" s="186"/>
      <c r="J1219" s="187"/>
      <c r="K1219" s="188">
        <f>ROUND(P1219*H1219,2)</f>
        <v>0</v>
      </c>
      <c r="L1219" s="183" t="s">
        <v>1707</v>
      </c>
      <c r="M1219" s="189"/>
      <c r="N1219" s="190" t="s">
        <v>22</v>
      </c>
      <c r="O1219" s="137" t="s">
        <v>48</v>
      </c>
      <c r="P1219" s="138">
        <f>I1219+J1219</f>
        <v>0</v>
      </c>
      <c r="Q1219" s="138">
        <f>ROUND(I1219*H1219,2)</f>
        <v>0</v>
      </c>
      <c r="R1219" s="138">
        <f>ROUND(J1219*H1219,2)</f>
        <v>0</v>
      </c>
      <c r="T1219" s="139">
        <f>S1219*H1219</f>
        <v>0</v>
      </c>
      <c r="U1219" s="139">
        <v>0.0021</v>
      </c>
      <c r="V1219" s="139">
        <f>U1219*H1219</f>
        <v>0.047833799999999996</v>
      </c>
      <c r="W1219" s="139">
        <v>0</v>
      </c>
      <c r="X1219" s="140">
        <f>W1219*H1219</f>
        <v>0</v>
      </c>
      <c r="AR1219" s="141" t="s">
        <v>440</v>
      </c>
      <c r="AT1219" s="141" t="s">
        <v>770</v>
      </c>
      <c r="AU1219" s="141" t="s">
        <v>171</v>
      </c>
      <c r="AY1219" s="17" t="s">
        <v>163</v>
      </c>
      <c r="BE1219" s="142">
        <f>IF(O1219="základní",K1219,0)</f>
        <v>0</v>
      </c>
      <c r="BF1219" s="142">
        <f>IF(O1219="snížená",K1219,0)</f>
        <v>0</v>
      </c>
      <c r="BG1219" s="142">
        <f>IF(O1219="zákl. přenesená",K1219,0)</f>
        <v>0</v>
      </c>
      <c r="BH1219" s="142">
        <f>IF(O1219="sníž. přenesená",K1219,0)</f>
        <v>0</v>
      </c>
      <c r="BI1219" s="142">
        <f>IF(O1219="nulová",K1219,0)</f>
        <v>0</v>
      </c>
      <c r="BJ1219" s="17" t="s">
        <v>171</v>
      </c>
      <c r="BK1219" s="142">
        <f>ROUND(P1219*H1219,2)</f>
        <v>0</v>
      </c>
      <c r="BL1219" s="17" t="s">
        <v>313</v>
      </c>
      <c r="BM1219" s="141" t="s">
        <v>2127</v>
      </c>
    </row>
    <row r="1220" spans="2:51" s="13" customFormat="1" ht="11.25">
      <c r="B1220" s="157"/>
      <c r="D1220" s="151" t="s">
        <v>217</v>
      </c>
      <c r="F1220" s="159" t="s">
        <v>2128</v>
      </c>
      <c r="H1220" s="160">
        <v>22.778</v>
      </c>
      <c r="I1220" s="161"/>
      <c r="J1220" s="161"/>
      <c r="M1220" s="157"/>
      <c r="N1220" s="162"/>
      <c r="X1220" s="163"/>
      <c r="AT1220" s="158" t="s">
        <v>217</v>
      </c>
      <c r="AU1220" s="158" t="s">
        <v>171</v>
      </c>
      <c r="AV1220" s="13" t="s">
        <v>171</v>
      </c>
      <c r="AW1220" s="13" t="s">
        <v>4</v>
      </c>
      <c r="AX1220" s="13" t="s">
        <v>85</v>
      </c>
      <c r="AY1220" s="158" t="s">
        <v>163</v>
      </c>
    </row>
    <row r="1221" spans="2:65" s="1" customFormat="1" ht="44.25" customHeight="1">
      <c r="B1221" s="32"/>
      <c r="C1221" s="129" t="s">
        <v>2129</v>
      </c>
      <c r="D1221" s="129" t="s">
        <v>166</v>
      </c>
      <c r="E1221" s="130" t="s">
        <v>2130</v>
      </c>
      <c r="F1221" s="131" t="s">
        <v>2131</v>
      </c>
      <c r="G1221" s="132" t="s">
        <v>229</v>
      </c>
      <c r="H1221" s="133">
        <v>6.834</v>
      </c>
      <c r="I1221" s="134"/>
      <c r="J1221" s="134"/>
      <c r="K1221" s="135">
        <f>ROUND(P1221*H1221,2)</f>
        <v>0</v>
      </c>
      <c r="L1221" s="131" t="s">
        <v>169</v>
      </c>
      <c r="M1221" s="32"/>
      <c r="N1221" s="136" t="s">
        <v>22</v>
      </c>
      <c r="O1221" s="137" t="s">
        <v>48</v>
      </c>
      <c r="P1221" s="138">
        <f>I1221+J1221</f>
        <v>0</v>
      </c>
      <c r="Q1221" s="138">
        <f>ROUND(I1221*H1221,2)</f>
        <v>0</v>
      </c>
      <c r="R1221" s="138">
        <f>ROUND(J1221*H1221,2)</f>
        <v>0</v>
      </c>
      <c r="T1221" s="139">
        <f>S1221*H1221</f>
        <v>0</v>
      </c>
      <c r="U1221" s="139">
        <v>0.00075</v>
      </c>
      <c r="V1221" s="139">
        <f>U1221*H1221</f>
        <v>0.0051255</v>
      </c>
      <c r="W1221" s="139">
        <v>0</v>
      </c>
      <c r="X1221" s="140">
        <f>W1221*H1221</f>
        <v>0</v>
      </c>
      <c r="AR1221" s="141" t="s">
        <v>313</v>
      </c>
      <c r="AT1221" s="141" t="s">
        <v>166</v>
      </c>
      <c r="AU1221" s="141" t="s">
        <v>171</v>
      </c>
      <c r="AY1221" s="17" t="s">
        <v>163</v>
      </c>
      <c r="BE1221" s="142">
        <f>IF(O1221="základní",K1221,0)</f>
        <v>0</v>
      </c>
      <c r="BF1221" s="142">
        <f>IF(O1221="snížená",K1221,0)</f>
        <v>0</v>
      </c>
      <c r="BG1221" s="142">
        <f>IF(O1221="zákl. přenesená",K1221,0)</f>
        <v>0</v>
      </c>
      <c r="BH1221" s="142">
        <f>IF(O1221="sníž. přenesená",K1221,0)</f>
        <v>0</v>
      </c>
      <c r="BI1221" s="142">
        <f>IF(O1221="nulová",K1221,0)</f>
        <v>0</v>
      </c>
      <c r="BJ1221" s="17" t="s">
        <v>171</v>
      </c>
      <c r="BK1221" s="142">
        <f>ROUND(P1221*H1221,2)</f>
        <v>0</v>
      </c>
      <c r="BL1221" s="17" t="s">
        <v>313</v>
      </c>
      <c r="BM1221" s="141" t="s">
        <v>2132</v>
      </c>
    </row>
    <row r="1222" spans="2:47" s="1" customFormat="1" ht="11.25">
      <c r="B1222" s="32"/>
      <c r="D1222" s="143" t="s">
        <v>173</v>
      </c>
      <c r="F1222" s="144" t="s">
        <v>2133</v>
      </c>
      <c r="I1222" s="145"/>
      <c r="J1222" s="145"/>
      <c r="M1222" s="32"/>
      <c r="N1222" s="146"/>
      <c r="X1222" s="53"/>
      <c r="AT1222" s="17" t="s">
        <v>173</v>
      </c>
      <c r="AU1222" s="17" t="s">
        <v>171</v>
      </c>
    </row>
    <row r="1223" spans="2:51" s="13" customFormat="1" ht="11.25">
      <c r="B1223" s="157"/>
      <c r="D1223" s="151" t="s">
        <v>217</v>
      </c>
      <c r="E1223" s="158" t="s">
        <v>22</v>
      </c>
      <c r="F1223" s="159" t="s">
        <v>2123</v>
      </c>
      <c r="H1223" s="160">
        <v>6.834</v>
      </c>
      <c r="I1223" s="161"/>
      <c r="J1223" s="161"/>
      <c r="M1223" s="157"/>
      <c r="N1223" s="162"/>
      <c r="X1223" s="163"/>
      <c r="AT1223" s="158" t="s">
        <v>217</v>
      </c>
      <c r="AU1223" s="158" t="s">
        <v>171</v>
      </c>
      <c r="AV1223" s="13" t="s">
        <v>171</v>
      </c>
      <c r="AW1223" s="13" t="s">
        <v>5</v>
      </c>
      <c r="AX1223" s="13" t="s">
        <v>78</v>
      </c>
      <c r="AY1223" s="158" t="s">
        <v>163</v>
      </c>
    </row>
    <row r="1224" spans="2:51" s="14" customFormat="1" ht="11.25">
      <c r="B1224" s="164"/>
      <c r="D1224" s="151" t="s">
        <v>217</v>
      </c>
      <c r="E1224" s="165" t="s">
        <v>22</v>
      </c>
      <c r="F1224" s="166" t="s">
        <v>220</v>
      </c>
      <c r="H1224" s="167">
        <v>6.834</v>
      </c>
      <c r="I1224" s="168"/>
      <c r="J1224" s="168"/>
      <c r="M1224" s="164"/>
      <c r="N1224" s="169"/>
      <c r="X1224" s="170"/>
      <c r="AT1224" s="165" t="s">
        <v>217</v>
      </c>
      <c r="AU1224" s="165" t="s">
        <v>171</v>
      </c>
      <c r="AV1224" s="14" t="s">
        <v>189</v>
      </c>
      <c r="AW1224" s="14" t="s">
        <v>5</v>
      </c>
      <c r="AX1224" s="14" t="s">
        <v>85</v>
      </c>
      <c r="AY1224" s="165" t="s">
        <v>163</v>
      </c>
    </row>
    <row r="1225" spans="2:65" s="1" customFormat="1" ht="37.9" customHeight="1">
      <c r="B1225" s="32"/>
      <c r="C1225" s="129" t="s">
        <v>2134</v>
      </c>
      <c r="D1225" s="129" t="s">
        <v>166</v>
      </c>
      <c r="E1225" s="130" t="s">
        <v>2135</v>
      </c>
      <c r="F1225" s="131" t="s">
        <v>2136</v>
      </c>
      <c r="G1225" s="132" t="s">
        <v>229</v>
      </c>
      <c r="H1225" s="133">
        <v>42.662</v>
      </c>
      <c r="I1225" s="134"/>
      <c r="J1225" s="134"/>
      <c r="K1225" s="135">
        <f>ROUND(P1225*H1225,2)</f>
        <v>0</v>
      </c>
      <c r="L1225" s="131" t="s">
        <v>169</v>
      </c>
      <c r="M1225" s="32"/>
      <c r="N1225" s="136" t="s">
        <v>22</v>
      </c>
      <c r="O1225" s="137" t="s">
        <v>48</v>
      </c>
      <c r="P1225" s="138">
        <f>I1225+J1225</f>
        <v>0</v>
      </c>
      <c r="Q1225" s="138">
        <f>ROUND(I1225*H1225,2)</f>
        <v>0</v>
      </c>
      <c r="R1225" s="138">
        <f>ROUND(J1225*H1225,2)</f>
        <v>0</v>
      </c>
      <c r="T1225" s="139">
        <f>S1225*H1225</f>
        <v>0</v>
      </c>
      <c r="U1225" s="139">
        <v>0.000584</v>
      </c>
      <c r="V1225" s="139">
        <f>U1225*H1225</f>
        <v>0.024914607999999998</v>
      </c>
      <c r="W1225" s="139">
        <v>0</v>
      </c>
      <c r="X1225" s="140">
        <f>W1225*H1225</f>
        <v>0</v>
      </c>
      <c r="AR1225" s="141" t="s">
        <v>313</v>
      </c>
      <c r="AT1225" s="141" t="s">
        <v>166</v>
      </c>
      <c r="AU1225" s="141" t="s">
        <v>171</v>
      </c>
      <c r="AY1225" s="17" t="s">
        <v>163</v>
      </c>
      <c r="BE1225" s="142">
        <f>IF(O1225="základní",K1225,0)</f>
        <v>0</v>
      </c>
      <c r="BF1225" s="142">
        <f>IF(O1225="snížená",K1225,0)</f>
        <v>0</v>
      </c>
      <c r="BG1225" s="142">
        <f>IF(O1225="zákl. přenesená",K1225,0)</f>
        <v>0</v>
      </c>
      <c r="BH1225" s="142">
        <f>IF(O1225="sníž. přenesená",K1225,0)</f>
        <v>0</v>
      </c>
      <c r="BI1225" s="142">
        <f>IF(O1225="nulová",K1225,0)</f>
        <v>0</v>
      </c>
      <c r="BJ1225" s="17" t="s">
        <v>171</v>
      </c>
      <c r="BK1225" s="142">
        <f>ROUND(P1225*H1225,2)</f>
        <v>0</v>
      </c>
      <c r="BL1225" s="17" t="s">
        <v>313</v>
      </c>
      <c r="BM1225" s="141" t="s">
        <v>2137</v>
      </c>
    </row>
    <row r="1226" spans="2:47" s="1" customFormat="1" ht="11.25">
      <c r="B1226" s="32"/>
      <c r="D1226" s="143" t="s">
        <v>173</v>
      </c>
      <c r="F1226" s="144" t="s">
        <v>2138</v>
      </c>
      <c r="I1226" s="145"/>
      <c r="J1226" s="145"/>
      <c r="M1226" s="32"/>
      <c r="N1226" s="146"/>
      <c r="X1226" s="53"/>
      <c r="AT1226" s="17" t="s">
        <v>173</v>
      </c>
      <c r="AU1226" s="17" t="s">
        <v>171</v>
      </c>
    </row>
    <row r="1227" spans="2:51" s="12" customFormat="1" ht="22.5">
      <c r="B1227" s="150"/>
      <c r="D1227" s="151" t="s">
        <v>217</v>
      </c>
      <c r="E1227" s="152" t="s">
        <v>22</v>
      </c>
      <c r="F1227" s="153" t="s">
        <v>2139</v>
      </c>
      <c r="H1227" s="152" t="s">
        <v>22</v>
      </c>
      <c r="I1227" s="154"/>
      <c r="J1227" s="154"/>
      <c r="M1227" s="150"/>
      <c r="N1227" s="155"/>
      <c r="X1227" s="156"/>
      <c r="AT1227" s="152" t="s">
        <v>217</v>
      </c>
      <c r="AU1227" s="152" t="s">
        <v>171</v>
      </c>
      <c r="AV1227" s="12" t="s">
        <v>85</v>
      </c>
      <c r="AW1227" s="12" t="s">
        <v>5</v>
      </c>
      <c r="AX1227" s="12" t="s">
        <v>78</v>
      </c>
      <c r="AY1227" s="152" t="s">
        <v>163</v>
      </c>
    </row>
    <row r="1228" spans="2:51" s="13" customFormat="1" ht="22.5">
      <c r="B1228" s="157"/>
      <c r="D1228" s="151" t="s">
        <v>217</v>
      </c>
      <c r="E1228" s="158" t="s">
        <v>22</v>
      </c>
      <c r="F1228" s="159" t="s">
        <v>2140</v>
      </c>
      <c r="H1228" s="160">
        <v>16.865</v>
      </c>
      <c r="I1228" s="161"/>
      <c r="J1228" s="161"/>
      <c r="M1228" s="157"/>
      <c r="N1228" s="162"/>
      <c r="X1228" s="163"/>
      <c r="AT1228" s="158" t="s">
        <v>217</v>
      </c>
      <c r="AU1228" s="158" t="s">
        <v>171</v>
      </c>
      <c r="AV1228" s="13" t="s">
        <v>171</v>
      </c>
      <c r="AW1228" s="13" t="s">
        <v>5</v>
      </c>
      <c r="AX1228" s="13" t="s">
        <v>78</v>
      </c>
      <c r="AY1228" s="158" t="s">
        <v>163</v>
      </c>
    </row>
    <row r="1229" spans="2:51" s="12" customFormat="1" ht="11.25">
      <c r="B1229" s="150"/>
      <c r="D1229" s="151" t="s">
        <v>217</v>
      </c>
      <c r="E1229" s="152" t="s">
        <v>22</v>
      </c>
      <c r="F1229" s="153" t="s">
        <v>2141</v>
      </c>
      <c r="H1229" s="152" t="s">
        <v>22</v>
      </c>
      <c r="I1229" s="154"/>
      <c r="J1229" s="154"/>
      <c r="M1229" s="150"/>
      <c r="N1229" s="155"/>
      <c r="X1229" s="156"/>
      <c r="AT1229" s="152" t="s">
        <v>217</v>
      </c>
      <c r="AU1229" s="152" t="s">
        <v>171</v>
      </c>
      <c r="AV1229" s="12" t="s">
        <v>85</v>
      </c>
      <c r="AW1229" s="12" t="s">
        <v>5</v>
      </c>
      <c r="AX1229" s="12" t="s">
        <v>78</v>
      </c>
      <c r="AY1229" s="152" t="s">
        <v>163</v>
      </c>
    </row>
    <row r="1230" spans="2:51" s="13" customFormat="1" ht="11.25">
      <c r="B1230" s="157"/>
      <c r="D1230" s="151" t="s">
        <v>217</v>
      </c>
      <c r="E1230" s="158" t="s">
        <v>22</v>
      </c>
      <c r="F1230" s="159" t="s">
        <v>2142</v>
      </c>
      <c r="H1230" s="160">
        <v>25.797</v>
      </c>
      <c r="I1230" s="161"/>
      <c r="J1230" s="161"/>
      <c r="M1230" s="157"/>
      <c r="N1230" s="162"/>
      <c r="X1230" s="163"/>
      <c r="AT1230" s="158" t="s">
        <v>217</v>
      </c>
      <c r="AU1230" s="158" t="s">
        <v>171</v>
      </c>
      <c r="AV1230" s="13" t="s">
        <v>171</v>
      </c>
      <c r="AW1230" s="13" t="s">
        <v>5</v>
      </c>
      <c r="AX1230" s="13" t="s">
        <v>78</v>
      </c>
      <c r="AY1230" s="158" t="s">
        <v>163</v>
      </c>
    </row>
    <row r="1231" spans="2:51" s="14" customFormat="1" ht="11.25">
      <c r="B1231" s="164"/>
      <c r="D1231" s="151" t="s">
        <v>217</v>
      </c>
      <c r="E1231" s="165" t="s">
        <v>22</v>
      </c>
      <c r="F1231" s="166" t="s">
        <v>220</v>
      </c>
      <c r="H1231" s="167">
        <v>42.662</v>
      </c>
      <c r="I1231" s="168"/>
      <c r="J1231" s="168"/>
      <c r="M1231" s="164"/>
      <c r="N1231" s="169"/>
      <c r="X1231" s="170"/>
      <c r="AT1231" s="165" t="s">
        <v>217</v>
      </c>
      <c r="AU1231" s="165" t="s">
        <v>171</v>
      </c>
      <c r="AV1231" s="14" t="s">
        <v>189</v>
      </c>
      <c r="AW1231" s="14" t="s">
        <v>5</v>
      </c>
      <c r="AX1231" s="14" t="s">
        <v>85</v>
      </c>
      <c r="AY1231" s="165" t="s">
        <v>163</v>
      </c>
    </row>
    <row r="1232" spans="2:65" s="1" customFormat="1" ht="24.2" customHeight="1">
      <c r="B1232" s="32"/>
      <c r="C1232" s="181" t="s">
        <v>2143</v>
      </c>
      <c r="D1232" s="181" t="s">
        <v>770</v>
      </c>
      <c r="E1232" s="182" t="s">
        <v>2144</v>
      </c>
      <c r="F1232" s="183" t="s">
        <v>2145</v>
      </c>
      <c r="G1232" s="184" t="s">
        <v>178</v>
      </c>
      <c r="H1232" s="185">
        <v>78.37</v>
      </c>
      <c r="I1232" s="186"/>
      <c r="J1232" s="187"/>
      <c r="K1232" s="188">
        <f>ROUND(P1232*H1232,2)</f>
        <v>0</v>
      </c>
      <c r="L1232" s="183" t="s">
        <v>1707</v>
      </c>
      <c r="M1232" s="189"/>
      <c r="N1232" s="190" t="s">
        <v>22</v>
      </c>
      <c r="O1232" s="137" t="s">
        <v>48</v>
      </c>
      <c r="P1232" s="138">
        <f>I1232+J1232</f>
        <v>0</v>
      </c>
      <c r="Q1232" s="138">
        <f>ROUND(I1232*H1232,2)</f>
        <v>0</v>
      </c>
      <c r="R1232" s="138">
        <f>ROUND(J1232*H1232,2)</f>
        <v>0</v>
      </c>
      <c r="T1232" s="139">
        <f>S1232*H1232</f>
        <v>0</v>
      </c>
      <c r="U1232" s="139">
        <v>0.0012</v>
      </c>
      <c r="V1232" s="139">
        <f>U1232*H1232</f>
        <v>0.094044</v>
      </c>
      <c r="W1232" s="139">
        <v>0</v>
      </c>
      <c r="X1232" s="140">
        <f>W1232*H1232</f>
        <v>0</v>
      </c>
      <c r="AR1232" s="141" t="s">
        <v>440</v>
      </c>
      <c r="AT1232" s="141" t="s">
        <v>770</v>
      </c>
      <c r="AU1232" s="141" t="s">
        <v>171</v>
      </c>
      <c r="AY1232" s="17" t="s">
        <v>163</v>
      </c>
      <c r="BE1232" s="142">
        <f>IF(O1232="základní",K1232,0)</f>
        <v>0</v>
      </c>
      <c r="BF1232" s="142">
        <f>IF(O1232="snížená",K1232,0)</f>
        <v>0</v>
      </c>
      <c r="BG1232" s="142">
        <f>IF(O1232="zákl. přenesená",K1232,0)</f>
        <v>0</v>
      </c>
      <c r="BH1232" s="142">
        <f>IF(O1232="sníž. přenesená",K1232,0)</f>
        <v>0</v>
      </c>
      <c r="BI1232" s="142">
        <f>IF(O1232="nulová",K1232,0)</f>
        <v>0</v>
      </c>
      <c r="BJ1232" s="17" t="s">
        <v>171</v>
      </c>
      <c r="BK1232" s="142">
        <f>ROUND(P1232*H1232,2)</f>
        <v>0</v>
      </c>
      <c r="BL1232" s="17" t="s">
        <v>313</v>
      </c>
      <c r="BM1232" s="141" t="s">
        <v>2146</v>
      </c>
    </row>
    <row r="1233" spans="2:51" s="13" customFormat="1" ht="11.25">
      <c r="B1233" s="157"/>
      <c r="D1233" s="151" t="s">
        <v>217</v>
      </c>
      <c r="E1233" s="158" t="s">
        <v>22</v>
      </c>
      <c r="F1233" s="159" t="s">
        <v>2147</v>
      </c>
      <c r="H1233" s="160">
        <v>42.662</v>
      </c>
      <c r="I1233" s="161"/>
      <c r="J1233" s="161"/>
      <c r="M1233" s="157"/>
      <c r="N1233" s="162"/>
      <c r="X1233" s="163"/>
      <c r="AT1233" s="158" t="s">
        <v>217</v>
      </c>
      <c r="AU1233" s="158" t="s">
        <v>171</v>
      </c>
      <c r="AV1233" s="13" t="s">
        <v>171</v>
      </c>
      <c r="AW1233" s="13" t="s">
        <v>5</v>
      </c>
      <c r="AX1233" s="13" t="s">
        <v>78</v>
      </c>
      <c r="AY1233" s="158" t="s">
        <v>163</v>
      </c>
    </row>
    <row r="1234" spans="2:51" s="14" customFormat="1" ht="11.25">
      <c r="B1234" s="164"/>
      <c r="D1234" s="151" t="s">
        <v>217</v>
      </c>
      <c r="E1234" s="165" t="s">
        <v>22</v>
      </c>
      <c r="F1234" s="166" t="s">
        <v>220</v>
      </c>
      <c r="H1234" s="167">
        <v>42.662</v>
      </c>
      <c r="I1234" s="168"/>
      <c r="J1234" s="168"/>
      <c r="M1234" s="164"/>
      <c r="N1234" s="169"/>
      <c r="X1234" s="170"/>
      <c r="AT1234" s="165" t="s">
        <v>217</v>
      </c>
      <c r="AU1234" s="165" t="s">
        <v>171</v>
      </c>
      <c r="AV1234" s="14" t="s">
        <v>189</v>
      </c>
      <c r="AW1234" s="14" t="s">
        <v>5</v>
      </c>
      <c r="AX1234" s="14" t="s">
        <v>85</v>
      </c>
      <c r="AY1234" s="165" t="s">
        <v>163</v>
      </c>
    </row>
    <row r="1235" spans="2:51" s="13" customFormat="1" ht="11.25">
      <c r="B1235" s="157"/>
      <c r="D1235" s="151" t="s">
        <v>217</v>
      </c>
      <c r="F1235" s="159" t="s">
        <v>2148</v>
      </c>
      <c r="H1235" s="160">
        <v>78.37</v>
      </c>
      <c r="I1235" s="161"/>
      <c r="J1235" s="161"/>
      <c r="M1235" s="157"/>
      <c r="N1235" s="162"/>
      <c r="X1235" s="163"/>
      <c r="AT1235" s="158" t="s">
        <v>217</v>
      </c>
      <c r="AU1235" s="158" t="s">
        <v>171</v>
      </c>
      <c r="AV1235" s="13" t="s">
        <v>171</v>
      </c>
      <c r="AW1235" s="13" t="s">
        <v>4</v>
      </c>
      <c r="AX1235" s="13" t="s">
        <v>85</v>
      </c>
      <c r="AY1235" s="158" t="s">
        <v>163</v>
      </c>
    </row>
    <row r="1236" spans="2:65" s="1" customFormat="1" ht="49.15" customHeight="1">
      <c r="B1236" s="32"/>
      <c r="C1236" s="129" t="s">
        <v>2149</v>
      </c>
      <c r="D1236" s="129" t="s">
        <v>166</v>
      </c>
      <c r="E1236" s="130" t="s">
        <v>2150</v>
      </c>
      <c r="F1236" s="131" t="s">
        <v>2151</v>
      </c>
      <c r="G1236" s="132" t="s">
        <v>214</v>
      </c>
      <c r="H1236" s="133">
        <v>44.576</v>
      </c>
      <c r="I1236" s="134"/>
      <c r="J1236" s="134"/>
      <c r="K1236" s="135">
        <f>ROUND(P1236*H1236,2)</f>
        <v>0</v>
      </c>
      <c r="L1236" s="131" t="s">
        <v>1707</v>
      </c>
      <c r="M1236" s="32"/>
      <c r="N1236" s="136" t="s">
        <v>22</v>
      </c>
      <c r="O1236" s="137" t="s">
        <v>48</v>
      </c>
      <c r="P1236" s="138">
        <f>I1236+J1236</f>
        <v>0</v>
      </c>
      <c r="Q1236" s="138">
        <f>ROUND(I1236*H1236,2)</f>
        <v>0</v>
      </c>
      <c r="R1236" s="138">
        <f>ROUND(J1236*H1236,2)</f>
        <v>0</v>
      </c>
      <c r="T1236" s="139">
        <f>S1236*H1236</f>
        <v>0</v>
      </c>
      <c r="U1236" s="139">
        <v>0.00689</v>
      </c>
      <c r="V1236" s="139">
        <f>U1236*H1236</f>
        <v>0.30712864</v>
      </c>
      <c r="W1236" s="139">
        <v>0</v>
      </c>
      <c r="X1236" s="140">
        <f>W1236*H1236</f>
        <v>0</v>
      </c>
      <c r="AR1236" s="141" t="s">
        <v>313</v>
      </c>
      <c r="AT1236" s="141" t="s">
        <v>166</v>
      </c>
      <c r="AU1236" s="141" t="s">
        <v>171</v>
      </c>
      <c r="AY1236" s="17" t="s">
        <v>163</v>
      </c>
      <c r="BE1236" s="142">
        <f>IF(O1236="základní",K1236,0)</f>
        <v>0</v>
      </c>
      <c r="BF1236" s="142">
        <f>IF(O1236="snížená",K1236,0)</f>
        <v>0</v>
      </c>
      <c r="BG1236" s="142">
        <f>IF(O1236="zákl. přenesená",K1236,0)</f>
        <v>0</v>
      </c>
      <c r="BH1236" s="142">
        <f>IF(O1236="sníž. přenesená",K1236,0)</f>
        <v>0</v>
      </c>
      <c r="BI1236" s="142">
        <f>IF(O1236="nulová",K1236,0)</f>
        <v>0</v>
      </c>
      <c r="BJ1236" s="17" t="s">
        <v>171</v>
      </c>
      <c r="BK1236" s="142">
        <f>ROUND(P1236*H1236,2)</f>
        <v>0</v>
      </c>
      <c r="BL1236" s="17" t="s">
        <v>313</v>
      </c>
      <c r="BM1236" s="141" t="s">
        <v>2152</v>
      </c>
    </row>
    <row r="1237" spans="2:47" s="1" customFormat="1" ht="11.25">
      <c r="B1237" s="32"/>
      <c r="D1237" s="143" t="s">
        <v>173</v>
      </c>
      <c r="F1237" s="144" t="s">
        <v>2153</v>
      </c>
      <c r="I1237" s="145"/>
      <c r="J1237" s="145"/>
      <c r="M1237" s="32"/>
      <c r="N1237" s="146"/>
      <c r="X1237" s="53"/>
      <c r="AT1237" s="17" t="s">
        <v>173</v>
      </c>
      <c r="AU1237" s="17" t="s">
        <v>171</v>
      </c>
    </row>
    <row r="1238" spans="2:51" s="13" customFormat="1" ht="11.25">
      <c r="B1238" s="157"/>
      <c r="D1238" s="151" t="s">
        <v>217</v>
      </c>
      <c r="E1238" s="158" t="s">
        <v>22</v>
      </c>
      <c r="F1238" s="159" t="s">
        <v>2154</v>
      </c>
      <c r="H1238" s="160">
        <v>17.98</v>
      </c>
      <c r="I1238" s="161"/>
      <c r="J1238" s="161"/>
      <c r="M1238" s="157"/>
      <c r="N1238" s="162"/>
      <c r="X1238" s="163"/>
      <c r="AT1238" s="158" t="s">
        <v>217</v>
      </c>
      <c r="AU1238" s="158" t="s">
        <v>171</v>
      </c>
      <c r="AV1238" s="13" t="s">
        <v>171</v>
      </c>
      <c r="AW1238" s="13" t="s">
        <v>5</v>
      </c>
      <c r="AX1238" s="13" t="s">
        <v>78</v>
      </c>
      <c r="AY1238" s="158" t="s">
        <v>163</v>
      </c>
    </row>
    <row r="1239" spans="2:51" s="12" customFormat="1" ht="11.25">
      <c r="B1239" s="150"/>
      <c r="D1239" s="151" t="s">
        <v>217</v>
      </c>
      <c r="E1239" s="152" t="s">
        <v>22</v>
      </c>
      <c r="F1239" s="153" t="s">
        <v>285</v>
      </c>
      <c r="H1239" s="152" t="s">
        <v>22</v>
      </c>
      <c r="I1239" s="154"/>
      <c r="J1239" s="154"/>
      <c r="M1239" s="150"/>
      <c r="N1239" s="155"/>
      <c r="X1239" s="156"/>
      <c r="AT1239" s="152" t="s">
        <v>217</v>
      </c>
      <c r="AU1239" s="152" t="s">
        <v>171</v>
      </c>
      <c r="AV1239" s="12" t="s">
        <v>85</v>
      </c>
      <c r="AW1239" s="12" t="s">
        <v>5</v>
      </c>
      <c r="AX1239" s="12" t="s">
        <v>78</v>
      </c>
      <c r="AY1239" s="152" t="s">
        <v>163</v>
      </c>
    </row>
    <row r="1240" spans="2:51" s="12" customFormat="1" ht="11.25">
      <c r="B1240" s="150"/>
      <c r="D1240" s="151" t="s">
        <v>217</v>
      </c>
      <c r="E1240" s="152" t="s">
        <v>22</v>
      </c>
      <c r="F1240" s="153" t="s">
        <v>2155</v>
      </c>
      <c r="H1240" s="152" t="s">
        <v>22</v>
      </c>
      <c r="I1240" s="154"/>
      <c r="J1240" s="154"/>
      <c r="M1240" s="150"/>
      <c r="N1240" s="155"/>
      <c r="X1240" s="156"/>
      <c r="AT1240" s="152" t="s">
        <v>217</v>
      </c>
      <c r="AU1240" s="152" t="s">
        <v>171</v>
      </c>
      <c r="AV1240" s="12" t="s">
        <v>85</v>
      </c>
      <c r="AW1240" s="12" t="s">
        <v>5</v>
      </c>
      <c r="AX1240" s="12" t="s">
        <v>78</v>
      </c>
      <c r="AY1240" s="152" t="s">
        <v>163</v>
      </c>
    </row>
    <row r="1241" spans="2:51" s="13" customFormat="1" ht="11.25">
      <c r="B1241" s="157"/>
      <c r="D1241" s="151" t="s">
        <v>217</v>
      </c>
      <c r="E1241" s="158" t="s">
        <v>22</v>
      </c>
      <c r="F1241" s="159" t="s">
        <v>2156</v>
      </c>
      <c r="H1241" s="160">
        <v>26.596</v>
      </c>
      <c r="I1241" s="161"/>
      <c r="J1241" s="161"/>
      <c r="M1241" s="157"/>
      <c r="N1241" s="162"/>
      <c r="X1241" s="163"/>
      <c r="AT1241" s="158" t="s">
        <v>217</v>
      </c>
      <c r="AU1241" s="158" t="s">
        <v>171</v>
      </c>
      <c r="AV1241" s="13" t="s">
        <v>171</v>
      </c>
      <c r="AW1241" s="13" t="s">
        <v>5</v>
      </c>
      <c r="AX1241" s="13" t="s">
        <v>78</v>
      </c>
      <c r="AY1241" s="158" t="s">
        <v>163</v>
      </c>
    </row>
    <row r="1242" spans="2:51" s="14" customFormat="1" ht="11.25">
      <c r="B1242" s="164"/>
      <c r="D1242" s="151" t="s">
        <v>217</v>
      </c>
      <c r="E1242" s="165" t="s">
        <v>22</v>
      </c>
      <c r="F1242" s="166" t="s">
        <v>220</v>
      </c>
      <c r="H1242" s="167">
        <v>44.576</v>
      </c>
      <c r="I1242" s="168"/>
      <c r="J1242" s="168"/>
      <c r="M1242" s="164"/>
      <c r="N1242" s="169"/>
      <c r="X1242" s="170"/>
      <c r="AT1242" s="165" t="s">
        <v>217</v>
      </c>
      <c r="AU1242" s="165" t="s">
        <v>171</v>
      </c>
      <c r="AV1242" s="14" t="s">
        <v>189</v>
      </c>
      <c r="AW1242" s="14" t="s">
        <v>5</v>
      </c>
      <c r="AX1242" s="14" t="s">
        <v>85</v>
      </c>
      <c r="AY1242" s="165" t="s">
        <v>163</v>
      </c>
    </row>
    <row r="1243" spans="2:65" s="1" customFormat="1" ht="37.9" customHeight="1">
      <c r="B1243" s="32"/>
      <c r="C1243" s="181" t="s">
        <v>2157</v>
      </c>
      <c r="D1243" s="181" t="s">
        <v>770</v>
      </c>
      <c r="E1243" s="182" t="s">
        <v>2158</v>
      </c>
      <c r="F1243" s="183" t="s">
        <v>2159</v>
      </c>
      <c r="G1243" s="184" t="s">
        <v>214</v>
      </c>
      <c r="H1243" s="185">
        <v>49.034</v>
      </c>
      <c r="I1243" s="186"/>
      <c r="J1243" s="187"/>
      <c r="K1243" s="188">
        <f>ROUND(P1243*H1243,2)</f>
        <v>0</v>
      </c>
      <c r="L1243" s="183" t="s">
        <v>1707</v>
      </c>
      <c r="M1243" s="189"/>
      <c r="N1243" s="190" t="s">
        <v>22</v>
      </c>
      <c r="O1243" s="137" t="s">
        <v>48</v>
      </c>
      <c r="P1243" s="138">
        <f>I1243+J1243</f>
        <v>0</v>
      </c>
      <c r="Q1243" s="138">
        <f>ROUND(I1243*H1243,2)</f>
        <v>0</v>
      </c>
      <c r="R1243" s="138">
        <f>ROUND(J1243*H1243,2)</f>
        <v>0</v>
      </c>
      <c r="T1243" s="139">
        <f>S1243*H1243</f>
        <v>0</v>
      </c>
      <c r="U1243" s="139">
        <v>0.0192</v>
      </c>
      <c r="V1243" s="139">
        <f>U1243*H1243</f>
        <v>0.9414527999999999</v>
      </c>
      <c r="W1243" s="139">
        <v>0</v>
      </c>
      <c r="X1243" s="140">
        <f>W1243*H1243</f>
        <v>0</v>
      </c>
      <c r="AR1243" s="141" t="s">
        <v>440</v>
      </c>
      <c r="AT1243" s="141" t="s">
        <v>770</v>
      </c>
      <c r="AU1243" s="141" t="s">
        <v>171</v>
      </c>
      <c r="AY1243" s="17" t="s">
        <v>163</v>
      </c>
      <c r="BE1243" s="142">
        <f>IF(O1243="základní",K1243,0)</f>
        <v>0</v>
      </c>
      <c r="BF1243" s="142">
        <f>IF(O1243="snížená",K1243,0)</f>
        <v>0</v>
      </c>
      <c r="BG1243" s="142">
        <f>IF(O1243="zákl. přenesená",K1243,0)</f>
        <v>0</v>
      </c>
      <c r="BH1243" s="142">
        <f>IF(O1243="sníž. přenesená",K1243,0)</f>
        <v>0</v>
      </c>
      <c r="BI1243" s="142">
        <f>IF(O1243="nulová",K1243,0)</f>
        <v>0</v>
      </c>
      <c r="BJ1243" s="17" t="s">
        <v>171</v>
      </c>
      <c r="BK1243" s="142">
        <f>ROUND(P1243*H1243,2)</f>
        <v>0</v>
      </c>
      <c r="BL1243" s="17" t="s">
        <v>313</v>
      </c>
      <c r="BM1243" s="141" t="s">
        <v>2160</v>
      </c>
    </row>
    <row r="1244" spans="2:51" s="13" customFormat="1" ht="11.25">
      <c r="B1244" s="157"/>
      <c r="D1244" s="151" t="s">
        <v>217</v>
      </c>
      <c r="E1244" s="158" t="s">
        <v>22</v>
      </c>
      <c r="F1244" s="159" t="s">
        <v>2161</v>
      </c>
      <c r="H1244" s="160">
        <v>44.576</v>
      </c>
      <c r="I1244" s="161"/>
      <c r="J1244" s="161"/>
      <c r="M1244" s="157"/>
      <c r="N1244" s="162"/>
      <c r="X1244" s="163"/>
      <c r="AT1244" s="158" t="s">
        <v>217</v>
      </c>
      <c r="AU1244" s="158" t="s">
        <v>171</v>
      </c>
      <c r="AV1244" s="13" t="s">
        <v>171</v>
      </c>
      <c r="AW1244" s="13" t="s">
        <v>5</v>
      </c>
      <c r="AX1244" s="13" t="s">
        <v>78</v>
      </c>
      <c r="AY1244" s="158" t="s">
        <v>163</v>
      </c>
    </row>
    <row r="1245" spans="2:51" s="14" customFormat="1" ht="11.25">
      <c r="B1245" s="164"/>
      <c r="D1245" s="151" t="s">
        <v>217</v>
      </c>
      <c r="E1245" s="165" t="s">
        <v>22</v>
      </c>
      <c r="F1245" s="166" t="s">
        <v>220</v>
      </c>
      <c r="H1245" s="167">
        <v>44.576</v>
      </c>
      <c r="I1245" s="168"/>
      <c r="J1245" s="168"/>
      <c r="M1245" s="164"/>
      <c r="N1245" s="169"/>
      <c r="X1245" s="170"/>
      <c r="AT1245" s="165" t="s">
        <v>217</v>
      </c>
      <c r="AU1245" s="165" t="s">
        <v>171</v>
      </c>
      <c r="AV1245" s="14" t="s">
        <v>189</v>
      </c>
      <c r="AW1245" s="14" t="s">
        <v>5</v>
      </c>
      <c r="AX1245" s="14" t="s">
        <v>85</v>
      </c>
      <c r="AY1245" s="165" t="s">
        <v>163</v>
      </c>
    </row>
    <row r="1246" spans="2:51" s="13" customFormat="1" ht="11.25">
      <c r="B1246" s="157"/>
      <c r="D1246" s="151" t="s">
        <v>217</v>
      </c>
      <c r="F1246" s="159" t="s">
        <v>2162</v>
      </c>
      <c r="H1246" s="160">
        <v>49.034</v>
      </c>
      <c r="I1246" s="161"/>
      <c r="J1246" s="161"/>
      <c r="M1246" s="157"/>
      <c r="N1246" s="162"/>
      <c r="X1246" s="163"/>
      <c r="AT1246" s="158" t="s">
        <v>217</v>
      </c>
      <c r="AU1246" s="158" t="s">
        <v>171</v>
      </c>
      <c r="AV1246" s="13" t="s">
        <v>171</v>
      </c>
      <c r="AW1246" s="13" t="s">
        <v>4</v>
      </c>
      <c r="AX1246" s="13" t="s">
        <v>85</v>
      </c>
      <c r="AY1246" s="158" t="s">
        <v>163</v>
      </c>
    </row>
    <row r="1247" spans="2:65" s="1" customFormat="1" ht="24.2" customHeight="1">
      <c r="B1247" s="32"/>
      <c r="C1247" s="129" t="s">
        <v>2163</v>
      </c>
      <c r="D1247" s="129" t="s">
        <v>166</v>
      </c>
      <c r="E1247" s="130" t="s">
        <v>2164</v>
      </c>
      <c r="F1247" s="131" t="s">
        <v>2165</v>
      </c>
      <c r="G1247" s="132" t="s">
        <v>214</v>
      </c>
      <c r="H1247" s="133">
        <v>19.695</v>
      </c>
      <c r="I1247" s="134"/>
      <c r="J1247" s="134"/>
      <c r="K1247" s="135">
        <f>ROUND(P1247*H1247,2)</f>
        <v>0</v>
      </c>
      <c r="L1247" s="131" t="s">
        <v>169</v>
      </c>
      <c r="M1247" s="32"/>
      <c r="N1247" s="136" t="s">
        <v>22</v>
      </c>
      <c r="O1247" s="137" t="s">
        <v>48</v>
      </c>
      <c r="P1247" s="138">
        <f>I1247+J1247</f>
        <v>0</v>
      </c>
      <c r="Q1247" s="138">
        <f>ROUND(I1247*H1247,2)</f>
        <v>0</v>
      </c>
      <c r="R1247" s="138">
        <f>ROUND(J1247*H1247,2)</f>
        <v>0</v>
      </c>
      <c r="T1247" s="139">
        <f>S1247*H1247</f>
        <v>0</v>
      </c>
      <c r="U1247" s="139">
        <v>0.0015</v>
      </c>
      <c r="V1247" s="139">
        <f>U1247*H1247</f>
        <v>0.0295425</v>
      </c>
      <c r="W1247" s="139">
        <v>0</v>
      </c>
      <c r="X1247" s="140">
        <f>W1247*H1247</f>
        <v>0</v>
      </c>
      <c r="AR1247" s="141" t="s">
        <v>313</v>
      </c>
      <c r="AT1247" s="141" t="s">
        <v>166</v>
      </c>
      <c r="AU1247" s="141" t="s">
        <v>171</v>
      </c>
      <c r="AY1247" s="17" t="s">
        <v>163</v>
      </c>
      <c r="BE1247" s="142">
        <f>IF(O1247="základní",K1247,0)</f>
        <v>0</v>
      </c>
      <c r="BF1247" s="142">
        <f>IF(O1247="snížená",K1247,0)</f>
        <v>0</v>
      </c>
      <c r="BG1247" s="142">
        <f>IF(O1247="zákl. přenesená",K1247,0)</f>
        <v>0</v>
      </c>
      <c r="BH1247" s="142">
        <f>IF(O1247="sníž. přenesená",K1247,0)</f>
        <v>0</v>
      </c>
      <c r="BI1247" s="142">
        <f>IF(O1247="nulová",K1247,0)</f>
        <v>0</v>
      </c>
      <c r="BJ1247" s="17" t="s">
        <v>171</v>
      </c>
      <c r="BK1247" s="142">
        <f>ROUND(P1247*H1247,2)</f>
        <v>0</v>
      </c>
      <c r="BL1247" s="17" t="s">
        <v>313</v>
      </c>
      <c r="BM1247" s="141" t="s">
        <v>2166</v>
      </c>
    </row>
    <row r="1248" spans="2:47" s="1" customFormat="1" ht="11.25">
      <c r="B1248" s="32"/>
      <c r="D1248" s="143" t="s">
        <v>173</v>
      </c>
      <c r="F1248" s="144" t="s">
        <v>2167</v>
      </c>
      <c r="I1248" s="145"/>
      <c r="J1248" s="145"/>
      <c r="M1248" s="32"/>
      <c r="N1248" s="146"/>
      <c r="X1248" s="53"/>
      <c r="AT1248" s="17" t="s">
        <v>173</v>
      </c>
      <c r="AU1248" s="17" t="s">
        <v>171</v>
      </c>
    </row>
    <row r="1249" spans="2:51" s="12" customFormat="1" ht="11.25">
      <c r="B1249" s="150"/>
      <c r="D1249" s="151" t="s">
        <v>217</v>
      </c>
      <c r="E1249" s="152" t="s">
        <v>22</v>
      </c>
      <c r="F1249" s="153" t="s">
        <v>2168</v>
      </c>
      <c r="H1249" s="152" t="s">
        <v>22</v>
      </c>
      <c r="I1249" s="154"/>
      <c r="J1249" s="154"/>
      <c r="M1249" s="150"/>
      <c r="N1249" s="155"/>
      <c r="X1249" s="156"/>
      <c r="AT1249" s="152" t="s">
        <v>217</v>
      </c>
      <c r="AU1249" s="152" t="s">
        <v>171</v>
      </c>
      <c r="AV1249" s="12" t="s">
        <v>85</v>
      </c>
      <c r="AW1249" s="12" t="s">
        <v>5</v>
      </c>
      <c r="AX1249" s="12" t="s">
        <v>78</v>
      </c>
      <c r="AY1249" s="152" t="s">
        <v>163</v>
      </c>
    </row>
    <row r="1250" spans="2:51" s="13" customFormat="1" ht="11.25">
      <c r="B1250" s="157"/>
      <c r="D1250" s="151" t="s">
        <v>217</v>
      </c>
      <c r="E1250" s="158" t="s">
        <v>22</v>
      </c>
      <c r="F1250" s="159" t="s">
        <v>2154</v>
      </c>
      <c r="H1250" s="160">
        <v>17.98</v>
      </c>
      <c r="I1250" s="161"/>
      <c r="J1250" s="161"/>
      <c r="M1250" s="157"/>
      <c r="N1250" s="162"/>
      <c r="X1250" s="163"/>
      <c r="AT1250" s="158" t="s">
        <v>217</v>
      </c>
      <c r="AU1250" s="158" t="s">
        <v>171</v>
      </c>
      <c r="AV1250" s="13" t="s">
        <v>171</v>
      </c>
      <c r="AW1250" s="13" t="s">
        <v>5</v>
      </c>
      <c r="AX1250" s="13" t="s">
        <v>78</v>
      </c>
      <c r="AY1250" s="158" t="s">
        <v>163</v>
      </c>
    </row>
    <row r="1251" spans="2:51" s="13" customFormat="1" ht="22.5">
      <c r="B1251" s="157"/>
      <c r="D1251" s="151" t="s">
        <v>217</v>
      </c>
      <c r="E1251" s="158" t="s">
        <v>22</v>
      </c>
      <c r="F1251" s="159" t="s">
        <v>2169</v>
      </c>
      <c r="H1251" s="160">
        <v>1.715</v>
      </c>
      <c r="I1251" s="161"/>
      <c r="J1251" s="161"/>
      <c r="M1251" s="157"/>
      <c r="N1251" s="162"/>
      <c r="X1251" s="163"/>
      <c r="AT1251" s="158" t="s">
        <v>217</v>
      </c>
      <c r="AU1251" s="158" t="s">
        <v>171</v>
      </c>
      <c r="AV1251" s="13" t="s">
        <v>171</v>
      </c>
      <c r="AW1251" s="13" t="s">
        <v>5</v>
      </c>
      <c r="AX1251" s="13" t="s">
        <v>78</v>
      </c>
      <c r="AY1251" s="158" t="s">
        <v>163</v>
      </c>
    </row>
    <row r="1252" spans="2:51" s="14" customFormat="1" ht="11.25">
      <c r="B1252" s="164"/>
      <c r="D1252" s="151" t="s">
        <v>217</v>
      </c>
      <c r="E1252" s="165" t="s">
        <v>22</v>
      </c>
      <c r="F1252" s="166" t="s">
        <v>220</v>
      </c>
      <c r="H1252" s="167">
        <v>19.695</v>
      </c>
      <c r="I1252" s="168"/>
      <c r="J1252" s="168"/>
      <c r="M1252" s="164"/>
      <c r="N1252" s="169"/>
      <c r="X1252" s="170"/>
      <c r="AT1252" s="165" t="s">
        <v>217</v>
      </c>
      <c r="AU1252" s="165" t="s">
        <v>171</v>
      </c>
      <c r="AV1252" s="14" t="s">
        <v>189</v>
      </c>
      <c r="AW1252" s="14" t="s">
        <v>5</v>
      </c>
      <c r="AX1252" s="14" t="s">
        <v>85</v>
      </c>
      <c r="AY1252" s="165" t="s">
        <v>163</v>
      </c>
    </row>
    <row r="1253" spans="2:65" s="1" customFormat="1" ht="49.15" customHeight="1">
      <c r="B1253" s="32"/>
      <c r="C1253" s="129" t="s">
        <v>2170</v>
      </c>
      <c r="D1253" s="129" t="s">
        <v>166</v>
      </c>
      <c r="E1253" s="130" t="s">
        <v>2171</v>
      </c>
      <c r="F1253" s="131" t="s">
        <v>2172</v>
      </c>
      <c r="G1253" s="132" t="s">
        <v>403</v>
      </c>
      <c r="H1253" s="133">
        <v>1.476</v>
      </c>
      <c r="I1253" s="134"/>
      <c r="J1253" s="134"/>
      <c r="K1253" s="135">
        <f>ROUND(P1253*H1253,2)</f>
        <v>0</v>
      </c>
      <c r="L1253" s="131" t="s">
        <v>169</v>
      </c>
      <c r="M1253" s="32"/>
      <c r="N1253" s="136" t="s">
        <v>22</v>
      </c>
      <c r="O1253" s="137" t="s">
        <v>48</v>
      </c>
      <c r="P1253" s="138">
        <f>I1253+J1253</f>
        <v>0</v>
      </c>
      <c r="Q1253" s="138">
        <f>ROUND(I1253*H1253,2)</f>
        <v>0</v>
      </c>
      <c r="R1253" s="138">
        <f>ROUND(J1253*H1253,2)</f>
        <v>0</v>
      </c>
      <c r="T1253" s="139">
        <f>S1253*H1253</f>
        <v>0</v>
      </c>
      <c r="U1253" s="139">
        <v>0</v>
      </c>
      <c r="V1253" s="139">
        <f>U1253*H1253</f>
        <v>0</v>
      </c>
      <c r="W1253" s="139">
        <v>0</v>
      </c>
      <c r="X1253" s="140">
        <f>W1253*H1253</f>
        <v>0</v>
      </c>
      <c r="AR1253" s="141" t="s">
        <v>313</v>
      </c>
      <c r="AT1253" s="141" t="s">
        <v>166</v>
      </c>
      <c r="AU1253" s="141" t="s">
        <v>171</v>
      </c>
      <c r="AY1253" s="17" t="s">
        <v>163</v>
      </c>
      <c r="BE1253" s="142">
        <f>IF(O1253="základní",K1253,0)</f>
        <v>0</v>
      </c>
      <c r="BF1253" s="142">
        <f>IF(O1253="snížená",K1253,0)</f>
        <v>0</v>
      </c>
      <c r="BG1253" s="142">
        <f>IF(O1253="zákl. přenesená",K1253,0)</f>
        <v>0</v>
      </c>
      <c r="BH1253" s="142">
        <f>IF(O1253="sníž. přenesená",K1253,0)</f>
        <v>0</v>
      </c>
      <c r="BI1253" s="142">
        <f>IF(O1253="nulová",K1253,0)</f>
        <v>0</v>
      </c>
      <c r="BJ1253" s="17" t="s">
        <v>171</v>
      </c>
      <c r="BK1253" s="142">
        <f>ROUND(P1253*H1253,2)</f>
        <v>0</v>
      </c>
      <c r="BL1253" s="17" t="s">
        <v>313</v>
      </c>
      <c r="BM1253" s="141" t="s">
        <v>2173</v>
      </c>
    </row>
    <row r="1254" spans="2:47" s="1" customFormat="1" ht="11.25">
      <c r="B1254" s="32"/>
      <c r="D1254" s="143" t="s">
        <v>173</v>
      </c>
      <c r="F1254" s="144" t="s">
        <v>2174</v>
      </c>
      <c r="I1254" s="145"/>
      <c r="J1254" s="145"/>
      <c r="M1254" s="32"/>
      <c r="N1254" s="146"/>
      <c r="X1254" s="53"/>
      <c r="AT1254" s="17" t="s">
        <v>173</v>
      </c>
      <c r="AU1254" s="17" t="s">
        <v>171</v>
      </c>
    </row>
    <row r="1255" spans="2:63" s="11" customFormat="1" ht="22.9" customHeight="1">
      <c r="B1255" s="116"/>
      <c r="D1255" s="117" t="s">
        <v>77</v>
      </c>
      <c r="E1255" s="127" t="s">
        <v>2175</v>
      </c>
      <c r="F1255" s="127" t="s">
        <v>2176</v>
      </c>
      <c r="I1255" s="119"/>
      <c r="J1255" s="119"/>
      <c r="K1255" s="128">
        <f>BK1255</f>
        <v>0</v>
      </c>
      <c r="M1255" s="116"/>
      <c r="N1255" s="121"/>
      <c r="Q1255" s="122">
        <f>SUM(Q1256:Q1297)</f>
        <v>0</v>
      </c>
      <c r="R1255" s="122">
        <f>SUM(R1256:R1297)</f>
        <v>0</v>
      </c>
      <c r="T1255" s="123">
        <f>SUM(T1256:T1297)</f>
        <v>0</v>
      </c>
      <c r="V1255" s="123">
        <f>SUM(V1256:V1297)</f>
        <v>0.20115276434999999</v>
      </c>
      <c r="X1255" s="124">
        <f>SUM(X1256:X1297)</f>
        <v>0</v>
      </c>
      <c r="AR1255" s="117" t="s">
        <v>171</v>
      </c>
      <c r="AT1255" s="125" t="s">
        <v>77</v>
      </c>
      <c r="AU1255" s="125" t="s">
        <v>85</v>
      </c>
      <c r="AY1255" s="117" t="s">
        <v>163</v>
      </c>
      <c r="BK1255" s="126">
        <f>SUM(BK1256:BK1297)</f>
        <v>0</v>
      </c>
    </row>
    <row r="1256" spans="2:65" s="1" customFormat="1" ht="44.25" customHeight="1">
      <c r="B1256" s="32"/>
      <c r="C1256" s="129" t="s">
        <v>2177</v>
      </c>
      <c r="D1256" s="129" t="s">
        <v>166</v>
      </c>
      <c r="E1256" s="130" t="s">
        <v>2178</v>
      </c>
      <c r="F1256" s="131" t="s">
        <v>2179</v>
      </c>
      <c r="G1256" s="132" t="s">
        <v>214</v>
      </c>
      <c r="H1256" s="133">
        <v>96.111</v>
      </c>
      <c r="I1256" s="134"/>
      <c r="J1256" s="134"/>
      <c r="K1256" s="135">
        <f>ROUND(P1256*H1256,2)</f>
        <v>0</v>
      </c>
      <c r="L1256" s="131" t="s">
        <v>169</v>
      </c>
      <c r="M1256" s="32"/>
      <c r="N1256" s="136" t="s">
        <v>22</v>
      </c>
      <c r="O1256" s="137" t="s">
        <v>48</v>
      </c>
      <c r="P1256" s="138">
        <f>I1256+J1256</f>
        <v>0</v>
      </c>
      <c r="Q1256" s="138">
        <f>ROUND(I1256*H1256,2)</f>
        <v>0</v>
      </c>
      <c r="R1256" s="138">
        <f>ROUND(J1256*H1256,2)</f>
        <v>0</v>
      </c>
      <c r="T1256" s="139">
        <f>S1256*H1256</f>
        <v>0</v>
      </c>
      <c r="U1256" s="139">
        <v>0.0004396</v>
      </c>
      <c r="V1256" s="139">
        <f>U1256*H1256</f>
        <v>0.042250395600000004</v>
      </c>
      <c r="W1256" s="139">
        <v>0</v>
      </c>
      <c r="X1256" s="140">
        <f>W1256*H1256</f>
        <v>0</v>
      </c>
      <c r="AR1256" s="141" t="s">
        <v>313</v>
      </c>
      <c r="AT1256" s="141" t="s">
        <v>166</v>
      </c>
      <c r="AU1256" s="141" t="s">
        <v>171</v>
      </c>
      <c r="AY1256" s="17" t="s">
        <v>163</v>
      </c>
      <c r="BE1256" s="142">
        <f>IF(O1256="základní",K1256,0)</f>
        <v>0</v>
      </c>
      <c r="BF1256" s="142">
        <f>IF(O1256="snížená",K1256,0)</f>
        <v>0</v>
      </c>
      <c r="BG1256" s="142">
        <f>IF(O1256="zákl. přenesená",K1256,0)</f>
        <v>0</v>
      </c>
      <c r="BH1256" s="142">
        <f>IF(O1256="sníž. přenesená",K1256,0)</f>
        <v>0</v>
      </c>
      <c r="BI1256" s="142">
        <f>IF(O1256="nulová",K1256,0)</f>
        <v>0</v>
      </c>
      <c r="BJ1256" s="17" t="s">
        <v>171</v>
      </c>
      <c r="BK1256" s="142">
        <f>ROUND(P1256*H1256,2)</f>
        <v>0</v>
      </c>
      <c r="BL1256" s="17" t="s">
        <v>313</v>
      </c>
      <c r="BM1256" s="141" t="s">
        <v>2180</v>
      </c>
    </row>
    <row r="1257" spans="2:47" s="1" customFormat="1" ht="11.25">
      <c r="B1257" s="32"/>
      <c r="D1257" s="143" t="s">
        <v>173</v>
      </c>
      <c r="F1257" s="144" t="s">
        <v>2181</v>
      </c>
      <c r="I1257" s="145"/>
      <c r="J1257" s="145"/>
      <c r="M1257" s="32"/>
      <c r="N1257" s="146"/>
      <c r="X1257" s="53"/>
      <c r="AT1257" s="17" t="s">
        <v>173</v>
      </c>
      <c r="AU1257" s="17" t="s">
        <v>171</v>
      </c>
    </row>
    <row r="1258" spans="2:51" s="13" customFormat="1" ht="11.25">
      <c r="B1258" s="157"/>
      <c r="D1258" s="151" t="s">
        <v>217</v>
      </c>
      <c r="E1258" s="158" t="s">
        <v>22</v>
      </c>
      <c r="F1258" s="159" t="s">
        <v>2182</v>
      </c>
      <c r="H1258" s="160">
        <v>56.7</v>
      </c>
      <c r="I1258" s="161"/>
      <c r="J1258" s="161"/>
      <c r="M1258" s="157"/>
      <c r="N1258" s="162"/>
      <c r="X1258" s="163"/>
      <c r="AT1258" s="158" t="s">
        <v>217</v>
      </c>
      <c r="AU1258" s="158" t="s">
        <v>171</v>
      </c>
      <c r="AV1258" s="13" t="s">
        <v>171</v>
      </c>
      <c r="AW1258" s="13" t="s">
        <v>5</v>
      </c>
      <c r="AX1258" s="13" t="s">
        <v>78</v>
      </c>
      <c r="AY1258" s="158" t="s">
        <v>163</v>
      </c>
    </row>
    <row r="1259" spans="2:51" s="13" customFormat="1" ht="11.25">
      <c r="B1259" s="157"/>
      <c r="D1259" s="151" t="s">
        <v>217</v>
      </c>
      <c r="E1259" s="158" t="s">
        <v>22</v>
      </c>
      <c r="F1259" s="159" t="s">
        <v>2183</v>
      </c>
      <c r="H1259" s="160">
        <v>5.155</v>
      </c>
      <c r="I1259" s="161"/>
      <c r="J1259" s="161"/>
      <c r="M1259" s="157"/>
      <c r="N1259" s="162"/>
      <c r="X1259" s="163"/>
      <c r="AT1259" s="158" t="s">
        <v>217</v>
      </c>
      <c r="AU1259" s="158" t="s">
        <v>171</v>
      </c>
      <c r="AV1259" s="13" t="s">
        <v>171</v>
      </c>
      <c r="AW1259" s="13" t="s">
        <v>5</v>
      </c>
      <c r="AX1259" s="13" t="s">
        <v>78</v>
      </c>
      <c r="AY1259" s="158" t="s">
        <v>163</v>
      </c>
    </row>
    <row r="1260" spans="2:51" s="13" customFormat="1" ht="11.25">
      <c r="B1260" s="157"/>
      <c r="D1260" s="151" t="s">
        <v>217</v>
      </c>
      <c r="E1260" s="158" t="s">
        <v>22</v>
      </c>
      <c r="F1260" s="159" t="s">
        <v>2184</v>
      </c>
      <c r="H1260" s="160">
        <v>27.72</v>
      </c>
      <c r="I1260" s="161"/>
      <c r="J1260" s="161"/>
      <c r="M1260" s="157"/>
      <c r="N1260" s="162"/>
      <c r="X1260" s="163"/>
      <c r="AT1260" s="158" t="s">
        <v>217</v>
      </c>
      <c r="AU1260" s="158" t="s">
        <v>171</v>
      </c>
      <c r="AV1260" s="13" t="s">
        <v>171</v>
      </c>
      <c r="AW1260" s="13" t="s">
        <v>5</v>
      </c>
      <c r="AX1260" s="13" t="s">
        <v>78</v>
      </c>
      <c r="AY1260" s="158" t="s">
        <v>163</v>
      </c>
    </row>
    <row r="1261" spans="2:51" s="13" customFormat="1" ht="11.25">
      <c r="B1261" s="157"/>
      <c r="D1261" s="151" t="s">
        <v>217</v>
      </c>
      <c r="E1261" s="158" t="s">
        <v>22</v>
      </c>
      <c r="F1261" s="159" t="s">
        <v>2185</v>
      </c>
      <c r="H1261" s="160">
        <v>2.28</v>
      </c>
      <c r="I1261" s="161"/>
      <c r="J1261" s="161"/>
      <c r="M1261" s="157"/>
      <c r="N1261" s="162"/>
      <c r="X1261" s="163"/>
      <c r="AT1261" s="158" t="s">
        <v>217</v>
      </c>
      <c r="AU1261" s="158" t="s">
        <v>171</v>
      </c>
      <c r="AV1261" s="13" t="s">
        <v>171</v>
      </c>
      <c r="AW1261" s="13" t="s">
        <v>5</v>
      </c>
      <c r="AX1261" s="13" t="s">
        <v>78</v>
      </c>
      <c r="AY1261" s="158" t="s">
        <v>163</v>
      </c>
    </row>
    <row r="1262" spans="2:51" s="13" customFormat="1" ht="11.25">
      <c r="B1262" s="157"/>
      <c r="D1262" s="151" t="s">
        <v>217</v>
      </c>
      <c r="E1262" s="158" t="s">
        <v>22</v>
      </c>
      <c r="F1262" s="159" t="s">
        <v>2186</v>
      </c>
      <c r="H1262" s="160">
        <v>4.256</v>
      </c>
      <c r="I1262" s="161"/>
      <c r="J1262" s="161"/>
      <c r="M1262" s="157"/>
      <c r="N1262" s="162"/>
      <c r="X1262" s="163"/>
      <c r="AT1262" s="158" t="s">
        <v>217</v>
      </c>
      <c r="AU1262" s="158" t="s">
        <v>171</v>
      </c>
      <c r="AV1262" s="13" t="s">
        <v>171</v>
      </c>
      <c r="AW1262" s="13" t="s">
        <v>5</v>
      </c>
      <c r="AX1262" s="13" t="s">
        <v>78</v>
      </c>
      <c r="AY1262" s="158" t="s">
        <v>163</v>
      </c>
    </row>
    <row r="1263" spans="2:51" s="14" customFormat="1" ht="11.25">
      <c r="B1263" s="164"/>
      <c r="D1263" s="151" t="s">
        <v>217</v>
      </c>
      <c r="E1263" s="165" t="s">
        <v>22</v>
      </c>
      <c r="F1263" s="166" t="s">
        <v>220</v>
      </c>
      <c r="H1263" s="167">
        <v>96.111</v>
      </c>
      <c r="I1263" s="168"/>
      <c r="J1263" s="168"/>
      <c r="M1263" s="164"/>
      <c r="N1263" s="169"/>
      <c r="X1263" s="170"/>
      <c r="AT1263" s="165" t="s">
        <v>217</v>
      </c>
      <c r="AU1263" s="165" t="s">
        <v>171</v>
      </c>
      <c r="AV1263" s="14" t="s">
        <v>189</v>
      </c>
      <c r="AW1263" s="14" t="s">
        <v>5</v>
      </c>
      <c r="AX1263" s="14" t="s">
        <v>85</v>
      </c>
      <c r="AY1263" s="165" t="s">
        <v>163</v>
      </c>
    </row>
    <row r="1264" spans="2:65" s="1" customFormat="1" ht="24.2" customHeight="1">
      <c r="B1264" s="32"/>
      <c r="C1264" s="129" t="s">
        <v>2187</v>
      </c>
      <c r="D1264" s="129" t="s">
        <v>166</v>
      </c>
      <c r="E1264" s="130" t="s">
        <v>2188</v>
      </c>
      <c r="F1264" s="131" t="s">
        <v>2189</v>
      </c>
      <c r="G1264" s="132" t="s">
        <v>214</v>
      </c>
      <c r="H1264" s="133">
        <v>2.993</v>
      </c>
      <c r="I1264" s="134"/>
      <c r="J1264" s="134"/>
      <c r="K1264" s="135">
        <f>ROUND(P1264*H1264,2)</f>
        <v>0</v>
      </c>
      <c r="L1264" s="131" t="s">
        <v>169</v>
      </c>
      <c r="M1264" s="32"/>
      <c r="N1264" s="136" t="s">
        <v>22</v>
      </c>
      <c r="O1264" s="137" t="s">
        <v>48</v>
      </c>
      <c r="P1264" s="138">
        <f>I1264+J1264</f>
        <v>0</v>
      </c>
      <c r="Q1264" s="138">
        <f>ROUND(I1264*H1264,2)</f>
        <v>0</v>
      </c>
      <c r="R1264" s="138">
        <f>ROUND(J1264*H1264,2)</f>
        <v>0</v>
      </c>
      <c r="T1264" s="139">
        <f>S1264*H1264</f>
        <v>0</v>
      </c>
      <c r="U1264" s="139">
        <v>0.00016875</v>
      </c>
      <c r="V1264" s="139">
        <f>U1264*H1264</f>
        <v>0.00050506875</v>
      </c>
      <c r="W1264" s="139">
        <v>0</v>
      </c>
      <c r="X1264" s="140">
        <f>W1264*H1264</f>
        <v>0</v>
      </c>
      <c r="AR1264" s="141" t="s">
        <v>313</v>
      </c>
      <c r="AT1264" s="141" t="s">
        <v>166</v>
      </c>
      <c r="AU1264" s="141" t="s">
        <v>171</v>
      </c>
      <c r="AY1264" s="17" t="s">
        <v>163</v>
      </c>
      <c r="BE1264" s="142">
        <f>IF(O1264="základní",K1264,0)</f>
        <v>0</v>
      </c>
      <c r="BF1264" s="142">
        <f>IF(O1264="snížená",K1264,0)</f>
        <v>0</v>
      </c>
      <c r="BG1264" s="142">
        <f>IF(O1264="zákl. přenesená",K1264,0)</f>
        <v>0</v>
      </c>
      <c r="BH1264" s="142">
        <f>IF(O1264="sníž. přenesená",K1264,0)</f>
        <v>0</v>
      </c>
      <c r="BI1264" s="142">
        <f>IF(O1264="nulová",K1264,0)</f>
        <v>0</v>
      </c>
      <c r="BJ1264" s="17" t="s">
        <v>171</v>
      </c>
      <c r="BK1264" s="142">
        <f>ROUND(P1264*H1264,2)</f>
        <v>0</v>
      </c>
      <c r="BL1264" s="17" t="s">
        <v>313</v>
      </c>
      <c r="BM1264" s="141" t="s">
        <v>2190</v>
      </c>
    </row>
    <row r="1265" spans="2:47" s="1" customFormat="1" ht="11.25">
      <c r="B1265" s="32"/>
      <c r="D1265" s="143" t="s">
        <v>173</v>
      </c>
      <c r="F1265" s="144" t="s">
        <v>2191</v>
      </c>
      <c r="I1265" s="145"/>
      <c r="J1265" s="145"/>
      <c r="M1265" s="32"/>
      <c r="N1265" s="146"/>
      <c r="X1265" s="53"/>
      <c r="AT1265" s="17" t="s">
        <v>173</v>
      </c>
      <c r="AU1265" s="17" t="s">
        <v>171</v>
      </c>
    </row>
    <row r="1266" spans="2:51" s="12" customFormat="1" ht="11.25">
      <c r="B1266" s="150"/>
      <c r="D1266" s="151" t="s">
        <v>217</v>
      </c>
      <c r="E1266" s="152" t="s">
        <v>22</v>
      </c>
      <c r="F1266" s="153" t="s">
        <v>2192</v>
      </c>
      <c r="H1266" s="152" t="s">
        <v>22</v>
      </c>
      <c r="I1266" s="154"/>
      <c r="J1266" s="154"/>
      <c r="M1266" s="150"/>
      <c r="N1266" s="155"/>
      <c r="X1266" s="156"/>
      <c r="AT1266" s="152" t="s">
        <v>217</v>
      </c>
      <c r="AU1266" s="152" t="s">
        <v>171</v>
      </c>
      <c r="AV1266" s="12" t="s">
        <v>85</v>
      </c>
      <c r="AW1266" s="12" t="s">
        <v>5</v>
      </c>
      <c r="AX1266" s="12" t="s">
        <v>78</v>
      </c>
      <c r="AY1266" s="152" t="s">
        <v>163</v>
      </c>
    </row>
    <row r="1267" spans="2:51" s="13" customFormat="1" ht="11.25">
      <c r="B1267" s="157"/>
      <c r="D1267" s="151" t="s">
        <v>217</v>
      </c>
      <c r="E1267" s="158" t="s">
        <v>22</v>
      </c>
      <c r="F1267" s="159" t="s">
        <v>2193</v>
      </c>
      <c r="H1267" s="160">
        <v>1.025</v>
      </c>
      <c r="I1267" s="161"/>
      <c r="J1267" s="161"/>
      <c r="M1267" s="157"/>
      <c r="N1267" s="162"/>
      <c r="X1267" s="163"/>
      <c r="AT1267" s="158" t="s">
        <v>217</v>
      </c>
      <c r="AU1267" s="158" t="s">
        <v>171</v>
      </c>
      <c r="AV1267" s="13" t="s">
        <v>171</v>
      </c>
      <c r="AW1267" s="13" t="s">
        <v>5</v>
      </c>
      <c r="AX1267" s="13" t="s">
        <v>78</v>
      </c>
      <c r="AY1267" s="158" t="s">
        <v>163</v>
      </c>
    </row>
    <row r="1268" spans="2:51" s="12" customFormat="1" ht="11.25">
      <c r="B1268" s="150"/>
      <c r="D1268" s="151" t="s">
        <v>217</v>
      </c>
      <c r="E1268" s="152" t="s">
        <v>22</v>
      </c>
      <c r="F1268" s="153" t="s">
        <v>2084</v>
      </c>
      <c r="H1268" s="152" t="s">
        <v>22</v>
      </c>
      <c r="I1268" s="154"/>
      <c r="J1268" s="154"/>
      <c r="M1268" s="150"/>
      <c r="N1268" s="155"/>
      <c r="X1268" s="156"/>
      <c r="AT1268" s="152" t="s">
        <v>217</v>
      </c>
      <c r="AU1268" s="152" t="s">
        <v>171</v>
      </c>
      <c r="AV1268" s="12" t="s">
        <v>85</v>
      </c>
      <c r="AW1268" s="12" t="s">
        <v>5</v>
      </c>
      <c r="AX1268" s="12" t="s">
        <v>78</v>
      </c>
      <c r="AY1268" s="152" t="s">
        <v>163</v>
      </c>
    </row>
    <row r="1269" spans="2:51" s="13" customFormat="1" ht="11.25">
      <c r="B1269" s="157"/>
      <c r="D1269" s="151" t="s">
        <v>217</v>
      </c>
      <c r="E1269" s="158" t="s">
        <v>22</v>
      </c>
      <c r="F1269" s="159" t="s">
        <v>2194</v>
      </c>
      <c r="H1269" s="160">
        <v>1.968</v>
      </c>
      <c r="I1269" s="161"/>
      <c r="J1269" s="161"/>
      <c r="M1269" s="157"/>
      <c r="N1269" s="162"/>
      <c r="X1269" s="163"/>
      <c r="AT1269" s="158" t="s">
        <v>217</v>
      </c>
      <c r="AU1269" s="158" t="s">
        <v>171</v>
      </c>
      <c r="AV1269" s="13" t="s">
        <v>171</v>
      </c>
      <c r="AW1269" s="13" t="s">
        <v>5</v>
      </c>
      <c r="AX1269" s="13" t="s">
        <v>78</v>
      </c>
      <c r="AY1269" s="158" t="s">
        <v>163</v>
      </c>
    </row>
    <row r="1270" spans="2:51" s="14" customFormat="1" ht="11.25">
      <c r="B1270" s="164"/>
      <c r="D1270" s="151" t="s">
        <v>217</v>
      </c>
      <c r="E1270" s="165" t="s">
        <v>22</v>
      </c>
      <c r="F1270" s="166" t="s">
        <v>220</v>
      </c>
      <c r="H1270" s="167">
        <v>2.993</v>
      </c>
      <c r="I1270" s="168"/>
      <c r="J1270" s="168"/>
      <c r="M1270" s="164"/>
      <c r="N1270" s="169"/>
      <c r="X1270" s="170"/>
      <c r="AT1270" s="165" t="s">
        <v>217</v>
      </c>
      <c r="AU1270" s="165" t="s">
        <v>171</v>
      </c>
      <c r="AV1270" s="14" t="s">
        <v>189</v>
      </c>
      <c r="AW1270" s="14" t="s">
        <v>5</v>
      </c>
      <c r="AX1270" s="14" t="s">
        <v>85</v>
      </c>
      <c r="AY1270" s="165" t="s">
        <v>163</v>
      </c>
    </row>
    <row r="1271" spans="2:65" s="1" customFormat="1" ht="24.2" customHeight="1">
      <c r="B1271" s="32"/>
      <c r="C1271" s="129" t="s">
        <v>2195</v>
      </c>
      <c r="D1271" s="129" t="s">
        <v>166</v>
      </c>
      <c r="E1271" s="130" t="s">
        <v>2196</v>
      </c>
      <c r="F1271" s="131" t="s">
        <v>2197</v>
      </c>
      <c r="G1271" s="132" t="s">
        <v>214</v>
      </c>
      <c r="H1271" s="133">
        <v>2.395</v>
      </c>
      <c r="I1271" s="134"/>
      <c r="J1271" s="134"/>
      <c r="K1271" s="135">
        <f>ROUND(P1271*H1271,2)</f>
        <v>0</v>
      </c>
      <c r="L1271" s="131" t="s">
        <v>169</v>
      </c>
      <c r="M1271" s="32"/>
      <c r="N1271" s="136" t="s">
        <v>22</v>
      </c>
      <c r="O1271" s="137" t="s">
        <v>48</v>
      </c>
      <c r="P1271" s="138">
        <f>I1271+J1271</f>
        <v>0</v>
      </c>
      <c r="Q1271" s="138">
        <f>ROUND(I1271*H1271,2)</f>
        <v>0</v>
      </c>
      <c r="R1271" s="138">
        <f>ROUND(J1271*H1271,2)</f>
        <v>0</v>
      </c>
      <c r="T1271" s="139">
        <f>S1271*H1271</f>
        <v>0</v>
      </c>
      <c r="U1271" s="139">
        <v>0.00012</v>
      </c>
      <c r="V1271" s="139">
        <f>U1271*H1271</f>
        <v>0.0002874</v>
      </c>
      <c r="W1271" s="139">
        <v>0</v>
      </c>
      <c r="X1271" s="140">
        <f>W1271*H1271</f>
        <v>0</v>
      </c>
      <c r="AR1271" s="141" t="s">
        <v>313</v>
      </c>
      <c r="AT1271" s="141" t="s">
        <v>166</v>
      </c>
      <c r="AU1271" s="141" t="s">
        <v>171</v>
      </c>
      <c r="AY1271" s="17" t="s">
        <v>163</v>
      </c>
      <c r="BE1271" s="142">
        <f>IF(O1271="základní",K1271,0)</f>
        <v>0</v>
      </c>
      <c r="BF1271" s="142">
        <f>IF(O1271="snížená",K1271,0)</f>
        <v>0</v>
      </c>
      <c r="BG1271" s="142">
        <f>IF(O1271="zákl. přenesená",K1271,0)</f>
        <v>0</v>
      </c>
      <c r="BH1271" s="142">
        <f>IF(O1271="sníž. přenesená",K1271,0)</f>
        <v>0</v>
      </c>
      <c r="BI1271" s="142">
        <f>IF(O1271="nulová",K1271,0)</f>
        <v>0</v>
      </c>
      <c r="BJ1271" s="17" t="s">
        <v>171</v>
      </c>
      <c r="BK1271" s="142">
        <f>ROUND(P1271*H1271,2)</f>
        <v>0</v>
      </c>
      <c r="BL1271" s="17" t="s">
        <v>313</v>
      </c>
      <c r="BM1271" s="141" t="s">
        <v>2198</v>
      </c>
    </row>
    <row r="1272" spans="2:47" s="1" customFormat="1" ht="11.25">
      <c r="B1272" s="32"/>
      <c r="D1272" s="143" t="s">
        <v>173</v>
      </c>
      <c r="F1272" s="144" t="s">
        <v>2199</v>
      </c>
      <c r="I1272" s="145"/>
      <c r="J1272" s="145"/>
      <c r="M1272" s="32"/>
      <c r="N1272" s="146"/>
      <c r="X1272" s="53"/>
      <c r="AT1272" s="17" t="s">
        <v>173</v>
      </c>
      <c r="AU1272" s="17" t="s">
        <v>171</v>
      </c>
    </row>
    <row r="1273" spans="2:51" s="12" customFormat="1" ht="11.25">
      <c r="B1273" s="150"/>
      <c r="D1273" s="151" t="s">
        <v>217</v>
      </c>
      <c r="E1273" s="152" t="s">
        <v>22</v>
      </c>
      <c r="F1273" s="153" t="s">
        <v>2200</v>
      </c>
      <c r="H1273" s="152" t="s">
        <v>22</v>
      </c>
      <c r="I1273" s="154"/>
      <c r="J1273" s="154"/>
      <c r="M1273" s="150"/>
      <c r="N1273" s="155"/>
      <c r="X1273" s="156"/>
      <c r="AT1273" s="152" t="s">
        <v>217</v>
      </c>
      <c r="AU1273" s="152" t="s">
        <v>171</v>
      </c>
      <c r="AV1273" s="12" t="s">
        <v>85</v>
      </c>
      <c r="AW1273" s="12" t="s">
        <v>5</v>
      </c>
      <c r="AX1273" s="12" t="s">
        <v>78</v>
      </c>
      <c r="AY1273" s="152" t="s">
        <v>163</v>
      </c>
    </row>
    <row r="1274" spans="2:51" s="13" customFormat="1" ht="11.25">
      <c r="B1274" s="157"/>
      <c r="D1274" s="151" t="s">
        <v>217</v>
      </c>
      <c r="E1274" s="158" t="s">
        <v>22</v>
      </c>
      <c r="F1274" s="159" t="s">
        <v>2201</v>
      </c>
      <c r="H1274" s="160">
        <v>2.395</v>
      </c>
      <c r="I1274" s="161"/>
      <c r="J1274" s="161"/>
      <c r="M1274" s="157"/>
      <c r="N1274" s="162"/>
      <c r="X1274" s="163"/>
      <c r="AT1274" s="158" t="s">
        <v>217</v>
      </c>
      <c r="AU1274" s="158" t="s">
        <v>171</v>
      </c>
      <c r="AV1274" s="13" t="s">
        <v>171</v>
      </c>
      <c r="AW1274" s="13" t="s">
        <v>5</v>
      </c>
      <c r="AX1274" s="13" t="s">
        <v>78</v>
      </c>
      <c r="AY1274" s="158" t="s">
        <v>163</v>
      </c>
    </row>
    <row r="1275" spans="2:51" s="14" customFormat="1" ht="11.25">
      <c r="B1275" s="164"/>
      <c r="D1275" s="151" t="s">
        <v>217</v>
      </c>
      <c r="E1275" s="165" t="s">
        <v>22</v>
      </c>
      <c r="F1275" s="166" t="s">
        <v>220</v>
      </c>
      <c r="H1275" s="167">
        <v>2.395</v>
      </c>
      <c r="I1275" s="168"/>
      <c r="J1275" s="168"/>
      <c r="M1275" s="164"/>
      <c r="N1275" s="169"/>
      <c r="X1275" s="170"/>
      <c r="AT1275" s="165" t="s">
        <v>217</v>
      </c>
      <c r="AU1275" s="165" t="s">
        <v>171</v>
      </c>
      <c r="AV1275" s="14" t="s">
        <v>189</v>
      </c>
      <c r="AW1275" s="14" t="s">
        <v>5</v>
      </c>
      <c r="AX1275" s="14" t="s">
        <v>85</v>
      </c>
      <c r="AY1275" s="165" t="s">
        <v>163</v>
      </c>
    </row>
    <row r="1276" spans="2:65" s="1" customFormat="1" ht="24.2" customHeight="1">
      <c r="B1276" s="32"/>
      <c r="C1276" s="129" t="s">
        <v>2202</v>
      </c>
      <c r="D1276" s="129" t="s">
        <v>166</v>
      </c>
      <c r="E1276" s="130" t="s">
        <v>2203</v>
      </c>
      <c r="F1276" s="131" t="s">
        <v>2204</v>
      </c>
      <c r="G1276" s="132" t="s">
        <v>214</v>
      </c>
      <c r="H1276" s="133">
        <v>2.395</v>
      </c>
      <c r="I1276" s="134"/>
      <c r="J1276" s="134"/>
      <c r="K1276" s="135">
        <f>ROUND(P1276*H1276,2)</f>
        <v>0</v>
      </c>
      <c r="L1276" s="131" t="s">
        <v>169</v>
      </c>
      <c r="M1276" s="32"/>
      <c r="N1276" s="136" t="s">
        <v>22</v>
      </c>
      <c r="O1276" s="137" t="s">
        <v>48</v>
      </c>
      <c r="P1276" s="138">
        <f>I1276+J1276</f>
        <v>0</v>
      </c>
      <c r="Q1276" s="138">
        <f>ROUND(I1276*H1276,2)</f>
        <v>0</v>
      </c>
      <c r="R1276" s="138">
        <f>ROUND(J1276*H1276,2)</f>
        <v>0</v>
      </c>
      <c r="T1276" s="139">
        <f>S1276*H1276</f>
        <v>0</v>
      </c>
      <c r="U1276" s="139">
        <v>0.00012</v>
      </c>
      <c r="V1276" s="139">
        <f>U1276*H1276</f>
        <v>0.0002874</v>
      </c>
      <c r="W1276" s="139">
        <v>0</v>
      </c>
      <c r="X1276" s="140">
        <f>W1276*H1276</f>
        <v>0</v>
      </c>
      <c r="AR1276" s="141" t="s">
        <v>313</v>
      </c>
      <c r="AT1276" s="141" t="s">
        <v>166</v>
      </c>
      <c r="AU1276" s="141" t="s">
        <v>171</v>
      </c>
      <c r="AY1276" s="17" t="s">
        <v>163</v>
      </c>
      <c r="BE1276" s="142">
        <f>IF(O1276="základní",K1276,0)</f>
        <v>0</v>
      </c>
      <c r="BF1276" s="142">
        <f>IF(O1276="snížená",K1276,0)</f>
        <v>0</v>
      </c>
      <c r="BG1276" s="142">
        <f>IF(O1276="zákl. přenesená",K1276,0)</f>
        <v>0</v>
      </c>
      <c r="BH1276" s="142">
        <f>IF(O1276="sníž. přenesená",K1276,0)</f>
        <v>0</v>
      </c>
      <c r="BI1276" s="142">
        <f>IF(O1276="nulová",K1276,0)</f>
        <v>0</v>
      </c>
      <c r="BJ1276" s="17" t="s">
        <v>171</v>
      </c>
      <c r="BK1276" s="142">
        <f>ROUND(P1276*H1276,2)</f>
        <v>0</v>
      </c>
      <c r="BL1276" s="17" t="s">
        <v>313</v>
      </c>
      <c r="BM1276" s="141" t="s">
        <v>2205</v>
      </c>
    </row>
    <row r="1277" spans="2:47" s="1" customFormat="1" ht="11.25">
      <c r="B1277" s="32"/>
      <c r="D1277" s="143" t="s">
        <v>173</v>
      </c>
      <c r="F1277" s="144" t="s">
        <v>2206</v>
      </c>
      <c r="I1277" s="145"/>
      <c r="J1277" s="145"/>
      <c r="M1277" s="32"/>
      <c r="N1277" s="146"/>
      <c r="X1277" s="53"/>
      <c r="AT1277" s="17" t="s">
        <v>173</v>
      </c>
      <c r="AU1277" s="17" t="s">
        <v>171</v>
      </c>
    </row>
    <row r="1278" spans="2:51" s="13" customFormat="1" ht="11.25">
      <c r="B1278" s="157"/>
      <c r="D1278" s="151" t="s">
        <v>217</v>
      </c>
      <c r="E1278" s="158" t="s">
        <v>22</v>
      </c>
      <c r="F1278" s="159" t="s">
        <v>2207</v>
      </c>
      <c r="H1278" s="160">
        <v>2.395</v>
      </c>
      <c r="I1278" s="161"/>
      <c r="J1278" s="161"/>
      <c r="M1278" s="157"/>
      <c r="N1278" s="162"/>
      <c r="X1278" s="163"/>
      <c r="AT1278" s="158" t="s">
        <v>217</v>
      </c>
      <c r="AU1278" s="158" t="s">
        <v>171</v>
      </c>
      <c r="AV1278" s="13" t="s">
        <v>171</v>
      </c>
      <c r="AW1278" s="13" t="s">
        <v>5</v>
      </c>
      <c r="AX1278" s="13" t="s">
        <v>78</v>
      </c>
      <c r="AY1278" s="158" t="s">
        <v>163</v>
      </c>
    </row>
    <row r="1279" spans="2:51" s="14" customFormat="1" ht="11.25">
      <c r="B1279" s="164"/>
      <c r="D1279" s="151" t="s">
        <v>217</v>
      </c>
      <c r="E1279" s="165" t="s">
        <v>22</v>
      </c>
      <c r="F1279" s="166" t="s">
        <v>220</v>
      </c>
      <c r="H1279" s="167">
        <v>2.395</v>
      </c>
      <c r="I1279" s="168"/>
      <c r="J1279" s="168"/>
      <c r="M1279" s="164"/>
      <c r="N1279" s="169"/>
      <c r="X1279" s="170"/>
      <c r="AT1279" s="165" t="s">
        <v>217</v>
      </c>
      <c r="AU1279" s="165" t="s">
        <v>171</v>
      </c>
      <c r="AV1279" s="14" t="s">
        <v>189</v>
      </c>
      <c r="AW1279" s="14" t="s">
        <v>5</v>
      </c>
      <c r="AX1279" s="14" t="s">
        <v>85</v>
      </c>
      <c r="AY1279" s="165" t="s">
        <v>163</v>
      </c>
    </row>
    <row r="1280" spans="2:65" s="1" customFormat="1" ht="24.2" customHeight="1">
      <c r="B1280" s="32"/>
      <c r="C1280" s="129" t="s">
        <v>2208</v>
      </c>
      <c r="D1280" s="129" t="s">
        <v>166</v>
      </c>
      <c r="E1280" s="130" t="s">
        <v>2209</v>
      </c>
      <c r="F1280" s="131" t="s">
        <v>2210</v>
      </c>
      <c r="G1280" s="132" t="s">
        <v>214</v>
      </c>
      <c r="H1280" s="133">
        <v>19.13</v>
      </c>
      <c r="I1280" s="134"/>
      <c r="J1280" s="134"/>
      <c r="K1280" s="135">
        <f>ROUND(P1280*H1280,2)</f>
        <v>0</v>
      </c>
      <c r="L1280" s="131" t="s">
        <v>169</v>
      </c>
      <c r="M1280" s="32"/>
      <c r="N1280" s="136" t="s">
        <v>22</v>
      </c>
      <c r="O1280" s="137" t="s">
        <v>48</v>
      </c>
      <c r="P1280" s="138">
        <f>I1280+J1280</f>
        <v>0</v>
      </c>
      <c r="Q1280" s="138">
        <f>ROUND(I1280*H1280,2)</f>
        <v>0</v>
      </c>
      <c r="R1280" s="138">
        <f>ROUND(J1280*H1280,2)</f>
        <v>0</v>
      </c>
      <c r="T1280" s="139">
        <f>S1280*H1280</f>
        <v>0</v>
      </c>
      <c r="U1280" s="139">
        <v>0</v>
      </c>
      <c r="V1280" s="139">
        <f>U1280*H1280</f>
        <v>0</v>
      </c>
      <c r="W1280" s="139">
        <v>0</v>
      </c>
      <c r="X1280" s="140">
        <f>W1280*H1280</f>
        <v>0</v>
      </c>
      <c r="AR1280" s="141" t="s">
        <v>313</v>
      </c>
      <c r="AT1280" s="141" t="s">
        <v>166</v>
      </c>
      <c r="AU1280" s="141" t="s">
        <v>171</v>
      </c>
      <c r="AY1280" s="17" t="s">
        <v>163</v>
      </c>
      <c r="BE1280" s="142">
        <f>IF(O1280="základní",K1280,0)</f>
        <v>0</v>
      </c>
      <c r="BF1280" s="142">
        <f>IF(O1280="snížená",K1280,0)</f>
        <v>0</v>
      </c>
      <c r="BG1280" s="142">
        <f>IF(O1280="zákl. přenesená",K1280,0)</f>
        <v>0</v>
      </c>
      <c r="BH1280" s="142">
        <f>IF(O1280="sníž. přenesená",K1280,0)</f>
        <v>0</v>
      </c>
      <c r="BI1280" s="142">
        <f>IF(O1280="nulová",K1280,0)</f>
        <v>0</v>
      </c>
      <c r="BJ1280" s="17" t="s">
        <v>171</v>
      </c>
      <c r="BK1280" s="142">
        <f>ROUND(P1280*H1280,2)</f>
        <v>0</v>
      </c>
      <c r="BL1280" s="17" t="s">
        <v>313</v>
      </c>
      <c r="BM1280" s="141" t="s">
        <v>2211</v>
      </c>
    </row>
    <row r="1281" spans="2:47" s="1" customFormat="1" ht="11.25">
      <c r="B1281" s="32"/>
      <c r="D1281" s="143" t="s">
        <v>173</v>
      </c>
      <c r="F1281" s="144" t="s">
        <v>2212</v>
      </c>
      <c r="I1281" s="145"/>
      <c r="J1281" s="145"/>
      <c r="M1281" s="32"/>
      <c r="N1281" s="146"/>
      <c r="X1281" s="53"/>
      <c r="AT1281" s="17" t="s">
        <v>173</v>
      </c>
      <c r="AU1281" s="17" t="s">
        <v>171</v>
      </c>
    </row>
    <row r="1282" spans="2:51" s="13" customFormat="1" ht="11.25">
      <c r="B1282" s="157"/>
      <c r="D1282" s="151" t="s">
        <v>217</v>
      </c>
      <c r="E1282" s="158" t="s">
        <v>22</v>
      </c>
      <c r="F1282" s="159" t="s">
        <v>2213</v>
      </c>
      <c r="H1282" s="160">
        <v>19.13</v>
      </c>
      <c r="I1282" s="161"/>
      <c r="J1282" s="161"/>
      <c r="M1282" s="157"/>
      <c r="N1282" s="162"/>
      <c r="X1282" s="163"/>
      <c r="AT1282" s="158" t="s">
        <v>217</v>
      </c>
      <c r="AU1282" s="158" t="s">
        <v>171</v>
      </c>
      <c r="AV1282" s="13" t="s">
        <v>171</v>
      </c>
      <c r="AW1282" s="13" t="s">
        <v>5</v>
      </c>
      <c r="AX1282" s="13" t="s">
        <v>78</v>
      </c>
      <c r="AY1282" s="158" t="s">
        <v>163</v>
      </c>
    </row>
    <row r="1283" spans="2:51" s="14" customFormat="1" ht="11.25">
      <c r="B1283" s="164"/>
      <c r="D1283" s="151" t="s">
        <v>217</v>
      </c>
      <c r="E1283" s="165" t="s">
        <v>22</v>
      </c>
      <c r="F1283" s="166" t="s">
        <v>220</v>
      </c>
      <c r="H1283" s="167">
        <v>19.13</v>
      </c>
      <c r="I1283" s="168"/>
      <c r="J1283" s="168"/>
      <c r="M1283" s="164"/>
      <c r="N1283" s="169"/>
      <c r="X1283" s="170"/>
      <c r="AT1283" s="165" t="s">
        <v>217</v>
      </c>
      <c r="AU1283" s="165" t="s">
        <v>171</v>
      </c>
      <c r="AV1283" s="14" t="s">
        <v>189</v>
      </c>
      <c r="AW1283" s="14" t="s">
        <v>5</v>
      </c>
      <c r="AX1283" s="14" t="s">
        <v>85</v>
      </c>
      <c r="AY1283" s="165" t="s">
        <v>163</v>
      </c>
    </row>
    <row r="1284" spans="2:65" s="1" customFormat="1" ht="33" customHeight="1">
      <c r="B1284" s="32"/>
      <c r="C1284" s="129" t="s">
        <v>2214</v>
      </c>
      <c r="D1284" s="129" t="s">
        <v>166</v>
      </c>
      <c r="E1284" s="130" t="s">
        <v>2215</v>
      </c>
      <c r="F1284" s="131" t="s">
        <v>2216</v>
      </c>
      <c r="G1284" s="132" t="s">
        <v>214</v>
      </c>
      <c r="H1284" s="133">
        <v>19.13</v>
      </c>
      <c r="I1284" s="134"/>
      <c r="J1284" s="134"/>
      <c r="K1284" s="135">
        <f>ROUND(P1284*H1284,2)</f>
        <v>0</v>
      </c>
      <c r="L1284" s="131" t="s">
        <v>169</v>
      </c>
      <c r="M1284" s="32"/>
      <c r="N1284" s="136" t="s">
        <v>22</v>
      </c>
      <c r="O1284" s="137" t="s">
        <v>48</v>
      </c>
      <c r="P1284" s="138">
        <f>I1284+J1284</f>
        <v>0</v>
      </c>
      <c r="Q1284" s="138">
        <f>ROUND(I1284*H1284,2)</f>
        <v>0</v>
      </c>
      <c r="R1284" s="138">
        <f>ROUND(J1284*H1284,2)</f>
        <v>0</v>
      </c>
      <c r="T1284" s="139">
        <f>S1284*H1284</f>
        <v>0</v>
      </c>
      <c r="U1284" s="139">
        <v>0.0048</v>
      </c>
      <c r="V1284" s="139">
        <f>U1284*H1284</f>
        <v>0.09182399999999999</v>
      </c>
      <c r="W1284" s="139">
        <v>0</v>
      </c>
      <c r="X1284" s="140">
        <f>W1284*H1284</f>
        <v>0</v>
      </c>
      <c r="AR1284" s="141" t="s">
        <v>313</v>
      </c>
      <c r="AT1284" s="141" t="s">
        <v>166</v>
      </c>
      <c r="AU1284" s="141" t="s">
        <v>171</v>
      </c>
      <c r="AY1284" s="17" t="s">
        <v>163</v>
      </c>
      <c r="BE1284" s="142">
        <f>IF(O1284="základní",K1284,0)</f>
        <v>0</v>
      </c>
      <c r="BF1284" s="142">
        <f>IF(O1284="snížená",K1284,0)</f>
        <v>0</v>
      </c>
      <c r="BG1284" s="142">
        <f>IF(O1284="zákl. přenesená",K1284,0)</f>
        <v>0</v>
      </c>
      <c r="BH1284" s="142">
        <f>IF(O1284="sníž. přenesená",K1284,0)</f>
        <v>0</v>
      </c>
      <c r="BI1284" s="142">
        <f>IF(O1284="nulová",K1284,0)</f>
        <v>0</v>
      </c>
      <c r="BJ1284" s="17" t="s">
        <v>171</v>
      </c>
      <c r="BK1284" s="142">
        <f>ROUND(P1284*H1284,2)</f>
        <v>0</v>
      </c>
      <c r="BL1284" s="17" t="s">
        <v>313</v>
      </c>
      <c r="BM1284" s="141" t="s">
        <v>2217</v>
      </c>
    </row>
    <row r="1285" spans="2:47" s="1" customFormat="1" ht="11.25">
      <c r="B1285" s="32"/>
      <c r="D1285" s="143" t="s">
        <v>173</v>
      </c>
      <c r="F1285" s="144" t="s">
        <v>2218</v>
      </c>
      <c r="I1285" s="145"/>
      <c r="J1285" s="145"/>
      <c r="M1285" s="32"/>
      <c r="N1285" s="146"/>
      <c r="X1285" s="53"/>
      <c r="AT1285" s="17" t="s">
        <v>173</v>
      </c>
      <c r="AU1285" s="17" t="s">
        <v>171</v>
      </c>
    </row>
    <row r="1286" spans="2:51" s="13" customFormat="1" ht="11.25">
      <c r="B1286" s="157"/>
      <c r="D1286" s="151" t="s">
        <v>217</v>
      </c>
      <c r="E1286" s="158" t="s">
        <v>22</v>
      </c>
      <c r="F1286" s="159" t="s">
        <v>2219</v>
      </c>
      <c r="H1286" s="160">
        <v>19.13</v>
      </c>
      <c r="I1286" s="161"/>
      <c r="J1286" s="161"/>
      <c r="M1286" s="157"/>
      <c r="N1286" s="162"/>
      <c r="X1286" s="163"/>
      <c r="AT1286" s="158" t="s">
        <v>217</v>
      </c>
      <c r="AU1286" s="158" t="s">
        <v>171</v>
      </c>
      <c r="AV1286" s="13" t="s">
        <v>171</v>
      </c>
      <c r="AW1286" s="13" t="s">
        <v>5</v>
      </c>
      <c r="AX1286" s="13" t="s">
        <v>85</v>
      </c>
      <c r="AY1286" s="158" t="s">
        <v>163</v>
      </c>
    </row>
    <row r="1287" spans="2:65" s="1" customFormat="1" ht="37.9" customHeight="1">
      <c r="B1287" s="32"/>
      <c r="C1287" s="129" t="s">
        <v>2220</v>
      </c>
      <c r="D1287" s="129" t="s">
        <v>166</v>
      </c>
      <c r="E1287" s="130" t="s">
        <v>2221</v>
      </c>
      <c r="F1287" s="131" t="s">
        <v>2222</v>
      </c>
      <c r="G1287" s="132" t="s">
        <v>214</v>
      </c>
      <c r="H1287" s="133">
        <v>19.13</v>
      </c>
      <c r="I1287" s="134"/>
      <c r="J1287" s="134"/>
      <c r="K1287" s="135">
        <f>ROUND(P1287*H1287,2)</f>
        <v>0</v>
      </c>
      <c r="L1287" s="131" t="s">
        <v>169</v>
      </c>
      <c r="M1287" s="32"/>
      <c r="N1287" s="136" t="s">
        <v>22</v>
      </c>
      <c r="O1287" s="137" t="s">
        <v>48</v>
      </c>
      <c r="P1287" s="138">
        <f>I1287+J1287</f>
        <v>0</v>
      </c>
      <c r="Q1287" s="138">
        <f>ROUND(I1287*H1287,2)</f>
        <v>0</v>
      </c>
      <c r="R1287" s="138">
        <f>ROUND(J1287*H1287,2)</f>
        <v>0</v>
      </c>
      <c r="T1287" s="139">
        <f>S1287*H1287</f>
        <v>0</v>
      </c>
      <c r="U1287" s="139">
        <v>0.00029</v>
      </c>
      <c r="V1287" s="139">
        <f>U1287*H1287</f>
        <v>0.0055477</v>
      </c>
      <c r="W1287" s="139">
        <v>0</v>
      </c>
      <c r="X1287" s="140">
        <f>W1287*H1287</f>
        <v>0</v>
      </c>
      <c r="AR1287" s="141" t="s">
        <v>313</v>
      </c>
      <c r="AT1287" s="141" t="s">
        <v>166</v>
      </c>
      <c r="AU1287" s="141" t="s">
        <v>171</v>
      </c>
      <c r="AY1287" s="17" t="s">
        <v>163</v>
      </c>
      <c r="BE1287" s="142">
        <f>IF(O1287="základní",K1287,0)</f>
        <v>0</v>
      </c>
      <c r="BF1287" s="142">
        <f>IF(O1287="snížená",K1287,0)</f>
        <v>0</v>
      </c>
      <c r="BG1287" s="142">
        <f>IF(O1287="zákl. přenesená",K1287,0)</f>
        <v>0</v>
      </c>
      <c r="BH1287" s="142">
        <f>IF(O1287="sníž. přenesená",K1287,0)</f>
        <v>0</v>
      </c>
      <c r="BI1287" s="142">
        <f>IF(O1287="nulová",K1287,0)</f>
        <v>0</v>
      </c>
      <c r="BJ1287" s="17" t="s">
        <v>171</v>
      </c>
      <c r="BK1287" s="142">
        <f>ROUND(P1287*H1287,2)</f>
        <v>0</v>
      </c>
      <c r="BL1287" s="17" t="s">
        <v>313</v>
      </c>
      <c r="BM1287" s="141" t="s">
        <v>2223</v>
      </c>
    </row>
    <row r="1288" spans="2:47" s="1" customFormat="1" ht="11.25">
      <c r="B1288" s="32"/>
      <c r="D1288" s="143" t="s">
        <v>173</v>
      </c>
      <c r="F1288" s="144" t="s">
        <v>2224</v>
      </c>
      <c r="I1288" s="145"/>
      <c r="J1288" s="145"/>
      <c r="M1288" s="32"/>
      <c r="N1288" s="146"/>
      <c r="X1288" s="53"/>
      <c r="AT1288" s="17" t="s">
        <v>173</v>
      </c>
      <c r="AU1288" s="17" t="s">
        <v>171</v>
      </c>
    </row>
    <row r="1289" spans="2:51" s="13" customFormat="1" ht="11.25">
      <c r="B1289" s="157"/>
      <c r="D1289" s="151" t="s">
        <v>217</v>
      </c>
      <c r="E1289" s="158" t="s">
        <v>22</v>
      </c>
      <c r="F1289" s="159" t="s">
        <v>2219</v>
      </c>
      <c r="H1289" s="160">
        <v>19.13</v>
      </c>
      <c r="I1289" s="161"/>
      <c r="J1289" s="161"/>
      <c r="M1289" s="157"/>
      <c r="N1289" s="162"/>
      <c r="X1289" s="163"/>
      <c r="AT1289" s="158" t="s">
        <v>217</v>
      </c>
      <c r="AU1289" s="158" t="s">
        <v>171</v>
      </c>
      <c r="AV1289" s="13" t="s">
        <v>171</v>
      </c>
      <c r="AW1289" s="13" t="s">
        <v>5</v>
      </c>
      <c r="AX1289" s="13" t="s">
        <v>85</v>
      </c>
      <c r="AY1289" s="158" t="s">
        <v>163</v>
      </c>
    </row>
    <row r="1290" spans="2:65" s="1" customFormat="1" ht="24.2" customHeight="1">
      <c r="B1290" s="32"/>
      <c r="C1290" s="129" t="s">
        <v>2225</v>
      </c>
      <c r="D1290" s="129" t="s">
        <v>166</v>
      </c>
      <c r="E1290" s="130" t="s">
        <v>2226</v>
      </c>
      <c r="F1290" s="131" t="s">
        <v>2227</v>
      </c>
      <c r="G1290" s="132" t="s">
        <v>214</v>
      </c>
      <c r="H1290" s="133">
        <v>19.13</v>
      </c>
      <c r="I1290" s="134"/>
      <c r="J1290" s="134"/>
      <c r="K1290" s="135">
        <f>ROUND(P1290*H1290,2)</f>
        <v>0</v>
      </c>
      <c r="L1290" s="131" t="s">
        <v>169</v>
      </c>
      <c r="M1290" s="32"/>
      <c r="N1290" s="136" t="s">
        <v>22</v>
      </c>
      <c r="O1290" s="137" t="s">
        <v>48</v>
      </c>
      <c r="P1290" s="138">
        <f>I1290+J1290</f>
        <v>0</v>
      </c>
      <c r="Q1290" s="138">
        <f>ROUND(I1290*H1290,2)</f>
        <v>0</v>
      </c>
      <c r="R1290" s="138">
        <f>ROUND(J1290*H1290,2)</f>
        <v>0</v>
      </c>
      <c r="T1290" s="139">
        <f>S1290*H1290</f>
        <v>0</v>
      </c>
      <c r="U1290" s="139">
        <v>0.00066</v>
      </c>
      <c r="V1290" s="139">
        <f>U1290*H1290</f>
        <v>0.0126258</v>
      </c>
      <c r="W1290" s="139">
        <v>0</v>
      </c>
      <c r="X1290" s="140">
        <f>W1290*H1290</f>
        <v>0</v>
      </c>
      <c r="AR1290" s="141" t="s">
        <v>313</v>
      </c>
      <c r="AT1290" s="141" t="s">
        <v>166</v>
      </c>
      <c r="AU1290" s="141" t="s">
        <v>171</v>
      </c>
      <c r="AY1290" s="17" t="s">
        <v>163</v>
      </c>
      <c r="BE1290" s="142">
        <f>IF(O1290="základní",K1290,0)</f>
        <v>0</v>
      </c>
      <c r="BF1290" s="142">
        <f>IF(O1290="snížená",K1290,0)</f>
        <v>0</v>
      </c>
      <c r="BG1290" s="142">
        <f>IF(O1290="zákl. přenesená",K1290,0)</f>
        <v>0</v>
      </c>
      <c r="BH1290" s="142">
        <f>IF(O1290="sníž. přenesená",K1290,0)</f>
        <v>0</v>
      </c>
      <c r="BI1290" s="142">
        <f>IF(O1290="nulová",K1290,0)</f>
        <v>0</v>
      </c>
      <c r="BJ1290" s="17" t="s">
        <v>171</v>
      </c>
      <c r="BK1290" s="142">
        <f>ROUND(P1290*H1290,2)</f>
        <v>0</v>
      </c>
      <c r="BL1290" s="17" t="s">
        <v>313</v>
      </c>
      <c r="BM1290" s="141" t="s">
        <v>2228</v>
      </c>
    </row>
    <row r="1291" spans="2:47" s="1" customFormat="1" ht="11.25">
      <c r="B1291" s="32"/>
      <c r="D1291" s="143" t="s">
        <v>173</v>
      </c>
      <c r="F1291" s="144" t="s">
        <v>2229</v>
      </c>
      <c r="I1291" s="145"/>
      <c r="J1291" s="145"/>
      <c r="M1291" s="32"/>
      <c r="N1291" s="146"/>
      <c r="X1291" s="53"/>
      <c r="AT1291" s="17" t="s">
        <v>173</v>
      </c>
      <c r="AU1291" s="17" t="s">
        <v>171</v>
      </c>
    </row>
    <row r="1292" spans="2:51" s="13" customFormat="1" ht="11.25">
      <c r="B1292" s="157"/>
      <c r="D1292" s="151" t="s">
        <v>217</v>
      </c>
      <c r="E1292" s="158" t="s">
        <v>22</v>
      </c>
      <c r="F1292" s="159" t="s">
        <v>2219</v>
      </c>
      <c r="H1292" s="160">
        <v>19.13</v>
      </c>
      <c r="I1292" s="161"/>
      <c r="J1292" s="161"/>
      <c r="M1292" s="157"/>
      <c r="N1292" s="162"/>
      <c r="X1292" s="163"/>
      <c r="AT1292" s="158" t="s">
        <v>217</v>
      </c>
      <c r="AU1292" s="158" t="s">
        <v>171</v>
      </c>
      <c r="AV1292" s="13" t="s">
        <v>171</v>
      </c>
      <c r="AW1292" s="13" t="s">
        <v>5</v>
      </c>
      <c r="AX1292" s="13" t="s">
        <v>78</v>
      </c>
      <c r="AY1292" s="158" t="s">
        <v>163</v>
      </c>
    </row>
    <row r="1293" spans="2:51" s="14" customFormat="1" ht="11.25">
      <c r="B1293" s="164"/>
      <c r="D1293" s="151" t="s">
        <v>217</v>
      </c>
      <c r="E1293" s="165" t="s">
        <v>22</v>
      </c>
      <c r="F1293" s="166" t="s">
        <v>220</v>
      </c>
      <c r="H1293" s="167">
        <v>19.13</v>
      </c>
      <c r="I1293" s="168"/>
      <c r="J1293" s="168"/>
      <c r="M1293" s="164"/>
      <c r="N1293" s="169"/>
      <c r="X1293" s="170"/>
      <c r="AT1293" s="165" t="s">
        <v>217</v>
      </c>
      <c r="AU1293" s="165" t="s">
        <v>171</v>
      </c>
      <c r="AV1293" s="14" t="s">
        <v>189</v>
      </c>
      <c r="AW1293" s="14" t="s">
        <v>5</v>
      </c>
      <c r="AX1293" s="14" t="s">
        <v>85</v>
      </c>
      <c r="AY1293" s="165" t="s">
        <v>163</v>
      </c>
    </row>
    <row r="1294" spans="2:65" s="1" customFormat="1" ht="44.25" customHeight="1">
      <c r="B1294" s="32"/>
      <c r="C1294" s="129" t="s">
        <v>2230</v>
      </c>
      <c r="D1294" s="129" t="s">
        <v>166</v>
      </c>
      <c r="E1294" s="130" t="s">
        <v>2231</v>
      </c>
      <c r="F1294" s="131" t="s">
        <v>2232</v>
      </c>
      <c r="G1294" s="132" t="s">
        <v>214</v>
      </c>
      <c r="H1294" s="133">
        <v>19.13</v>
      </c>
      <c r="I1294" s="134"/>
      <c r="J1294" s="134"/>
      <c r="K1294" s="135">
        <f>ROUND(P1294*H1294,2)</f>
        <v>0</v>
      </c>
      <c r="L1294" s="131" t="s">
        <v>169</v>
      </c>
      <c r="M1294" s="32"/>
      <c r="N1294" s="136" t="s">
        <v>22</v>
      </c>
      <c r="O1294" s="137" t="s">
        <v>48</v>
      </c>
      <c r="P1294" s="138">
        <f>I1294+J1294</f>
        <v>0</v>
      </c>
      <c r="Q1294" s="138">
        <f>ROUND(I1294*H1294,2)</f>
        <v>0</v>
      </c>
      <c r="R1294" s="138">
        <f>ROUND(J1294*H1294,2)</f>
        <v>0</v>
      </c>
      <c r="T1294" s="139">
        <f>S1294*H1294</f>
        <v>0</v>
      </c>
      <c r="U1294" s="139">
        <v>0.0025</v>
      </c>
      <c r="V1294" s="139">
        <f>U1294*H1294</f>
        <v>0.047825</v>
      </c>
      <c r="W1294" s="139">
        <v>0</v>
      </c>
      <c r="X1294" s="140">
        <f>W1294*H1294</f>
        <v>0</v>
      </c>
      <c r="AR1294" s="141" t="s">
        <v>313</v>
      </c>
      <c r="AT1294" s="141" t="s">
        <v>166</v>
      </c>
      <c r="AU1294" s="141" t="s">
        <v>171</v>
      </c>
      <c r="AY1294" s="17" t="s">
        <v>163</v>
      </c>
      <c r="BE1294" s="142">
        <f>IF(O1294="základní",K1294,0)</f>
        <v>0</v>
      </c>
      <c r="BF1294" s="142">
        <f>IF(O1294="snížená",K1294,0)</f>
        <v>0</v>
      </c>
      <c r="BG1294" s="142">
        <f>IF(O1294="zákl. přenesená",K1294,0)</f>
        <v>0</v>
      </c>
      <c r="BH1294" s="142">
        <f>IF(O1294="sníž. přenesená",K1294,0)</f>
        <v>0</v>
      </c>
      <c r="BI1294" s="142">
        <f>IF(O1294="nulová",K1294,0)</f>
        <v>0</v>
      </c>
      <c r="BJ1294" s="17" t="s">
        <v>171</v>
      </c>
      <c r="BK1294" s="142">
        <f>ROUND(P1294*H1294,2)</f>
        <v>0</v>
      </c>
      <c r="BL1294" s="17" t="s">
        <v>313</v>
      </c>
      <c r="BM1294" s="141" t="s">
        <v>2233</v>
      </c>
    </row>
    <row r="1295" spans="2:47" s="1" customFormat="1" ht="11.25">
      <c r="B1295" s="32"/>
      <c r="D1295" s="143" t="s">
        <v>173</v>
      </c>
      <c r="F1295" s="144" t="s">
        <v>2234</v>
      </c>
      <c r="I1295" s="145"/>
      <c r="J1295" s="145"/>
      <c r="M1295" s="32"/>
      <c r="N1295" s="146"/>
      <c r="X1295" s="53"/>
      <c r="AT1295" s="17" t="s">
        <v>173</v>
      </c>
      <c r="AU1295" s="17" t="s">
        <v>171</v>
      </c>
    </row>
    <row r="1296" spans="2:51" s="13" customFormat="1" ht="11.25">
      <c r="B1296" s="157"/>
      <c r="D1296" s="151" t="s">
        <v>217</v>
      </c>
      <c r="E1296" s="158" t="s">
        <v>22</v>
      </c>
      <c r="F1296" s="159" t="s">
        <v>2219</v>
      </c>
      <c r="H1296" s="160">
        <v>19.13</v>
      </c>
      <c r="I1296" s="161"/>
      <c r="J1296" s="161"/>
      <c r="M1296" s="157"/>
      <c r="N1296" s="162"/>
      <c r="X1296" s="163"/>
      <c r="AT1296" s="158" t="s">
        <v>217</v>
      </c>
      <c r="AU1296" s="158" t="s">
        <v>171</v>
      </c>
      <c r="AV1296" s="13" t="s">
        <v>171</v>
      </c>
      <c r="AW1296" s="13" t="s">
        <v>5</v>
      </c>
      <c r="AX1296" s="13" t="s">
        <v>78</v>
      </c>
      <c r="AY1296" s="158" t="s">
        <v>163</v>
      </c>
    </row>
    <row r="1297" spans="2:51" s="14" customFormat="1" ht="11.25">
      <c r="B1297" s="164"/>
      <c r="D1297" s="151" t="s">
        <v>217</v>
      </c>
      <c r="E1297" s="165" t="s">
        <v>22</v>
      </c>
      <c r="F1297" s="166" t="s">
        <v>220</v>
      </c>
      <c r="H1297" s="167">
        <v>19.13</v>
      </c>
      <c r="I1297" s="168"/>
      <c r="J1297" s="168"/>
      <c r="M1297" s="164"/>
      <c r="N1297" s="169"/>
      <c r="X1297" s="170"/>
      <c r="AT1297" s="165" t="s">
        <v>217</v>
      </c>
      <c r="AU1297" s="165" t="s">
        <v>171</v>
      </c>
      <c r="AV1297" s="14" t="s">
        <v>189</v>
      </c>
      <c r="AW1297" s="14" t="s">
        <v>5</v>
      </c>
      <c r="AX1297" s="14" t="s">
        <v>85</v>
      </c>
      <c r="AY1297" s="165" t="s">
        <v>163</v>
      </c>
    </row>
    <row r="1298" spans="2:63" s="11" customFormat="1" ht="22.9" customHeight="1">
      <c r="B1298" s="116"/>
      <c r="D1298" s="117" t="s">
        <v>77</v>
      </c>
      <c r="E1298" s="127" t="s">
        <v>2235</v>
      </c>
      <c r="F1298" s="127" t="s">
        <v>2236</v>
      </c>
      <c r="I1298" s="119"/>
      <c r="J1298" s="119"/>
      <c r="K1298" s="128">
        <f>BK1298</f>
        <v>0</v>
      </c>
      <c r="M1298" s="116"/>
      <c r="N1298" s="121"/>
      <c r="Q1298" s="122">
        <f>SUM(Q1299:Q1318)</f>
        <v>0</v>
      </c>
      <c r="R1298" s="122">
        <f>SUM(R1299:R1318)</f>
        <v>0</v>
      </c>
      <c r="T1298" s="123">
        <f>SUM(T1299:T1318)</f>
        <v>0</v>
      </c>
      <c r="V1298" s="123">
        <f>SUM(V1299:V1318)</f>
        <v>0.05065930080000001</v>
      </c>
      <c r="X1298" s="124">
        <f>SUM(X1299:X1318)</f>
        <v>0</v>
      </c>
      <c r="AR1298" s="117" t="s">
        <v>171</v>
      </c>
      <c r="AT1298" s="125" t="s">
        <v>77</v>
      </c>
      <c r="AU1298" s="125" t="s">
        <v>85</v>
      </c>
      <c r="AY1298" s="117" t="s">
        <v>163</v>
      </c>
      <c r="BK1298" s="126">
        <f>SUM(BK1299:BK1318)</f>
        <v>0</v>
      </c>
    </row>
    <row r="1299" spans="2:65" s="1" customFormat="1" ht="33" customHeight="1">
      <c r="B1299" s="32"/>
      <c r="C1299" s="129" t="s">
        <v>2237</v>
      </c>
      <c r="D1299" s="129" t="s">
        <v>166</v>
      </c>
      <c r="E1299" s="130" t="s">
        <v>2238</v>
      </c>
      <c r="F1299" s="131" t="s">
        <v>2239</v>
      </c>
      <c r="G1299" s="132" t="s">
        <v>214</v>
      </c>
      <c r="H1299" s="133">
        <v>103.302</v>
      </c>
      <c r="I1299" s="134"/>
      <c r="J1299" s="134"/>
      <c r="K1299" s="135">
        <f>ROUND(P1299*H1299,2)</f>
        <v>0</v>
      </c>
      <c r="L1299" s="131" t="s">
        <v>169</v>
      </c>
      <c r="M1299" s="32"/>
      <c r="N1299" s="136" t="s">
        <v>22</v>
      </c>
      <c r="O1299" s="137" t="s">
        <v>48</v>
      </c>
      <c r="P1299" s="138">
        <f>I1299+J1299</f>
        <v>0</v>
      </c>
      <c r="Q1299" s="138">
        <f>ROUND(I1299*H1299,2)</f>
        <v>0</v>
      </c>
      <c r="R1299" s="138">
        <f>ROUND(J1299*H1299,2)</f>
        <v>0</v>
      </c>
      <c r="T1299" s="139">
        <f>S1299*H1299</f>
        <v>0</v>
      </c>
      <c r="U1299" s="139">
        <v>0.0002012</v>
      </c>
      <c r="V1299" s="139">
        <f>U1299*H1299</f>
        <v>0.020784362400000003</v>
      </c>
      <c r="W1299" s="139">
        <v>0</v>
      </c>
      <c r="X1299" s="140">
        <f>W1299*H1299</f>
        <v>0</v>
      </c>
      <c r="AR1299" s="141" t="s">
        <v>313</v>
      </c>
      <c r="AT1299" s="141" t="s">
        <v>166</v>
      </c>
      <c r="AU1299" s="141" t="s">
        <v>171</v>
      </c>
      <c r="AY1299" s="17" t="s">
        <v>163</v>
      </c>
      <c r="BE1299" s="142">
        <f>IF(O1299="základní",K1299,0)</f>
        <v>0</v>
      </c>
      <c r="BF1299" s="142">
        <f>IF(O1299="snížená",K1299,0)</f>
        <v>0</v>
      </c>
      <c r="BG1299" s="142">
        <f>IF(O1299="zákl. přenesená",K1299,0)</f>
        <v>0</v>
      </c>
      <c r="BH1299" s="142">
        <f>IF(O1299="sníž. přenesená",K1299,0)</f>
        <v>0</v>
      </c>
      <c r="BI1299" s="142">
        <f>IF(O1299="nulová",K1299,0)</f>
        <v>0</v>
      </c>
      <c r="BJ1299" s="17" t="s">
        <v>171</v>
      </c>
      <c r="BK1299" s="142">
        <f>ROUND(P1299*H1299,2)</f>
        <v>0</v>
      </c>
      <c r="BL1299" s="17" t="s">
        <v>313</v>
      </c>
      <c r="BM1299" s="141" t="s">
        <v>2240</v>
      </c>
    </row>
    <row r="1300" spans="2:47" s="1" customFormat="1" ht="11.25">
      <c r="B1300" s="32"/>
      <c r="D1300" s="143" t="s">
        <v>173</v>
      </c>
      <c r="F1300" s="144" t="s">
        <v>2241</v>
      </c>
      <c r="I1300" s="145"/>
      <c r="J1300" s="145"/>
      <c r="M1300" s="32"/>
      <c r="N1300" s="146"/>
      <c r="X1300" s="53"/>
      <c r="AT1300" s="17" t="s">
        <v>173</v>
      </c>
      <c r="AU1300" s="17" t="s">
        <v>171</v>
      </c>
    </row>
    <row r="1301" spans="2:51" s="12" customFormat="1" ht="11.25">
      <c r="B1301" s="150"/>
      <c r="D1301" s="151" t="s">
        <v>217</v>
      </c>
      <c r="E1301" s="152" t="s">
        <v>22</v>
      </c>
      <c r="F1301" s="153" t="s">
        <v>1062</v>
      </c>
      <c r="H1301" s="152" t="s">
        <v>22</v>
      </c>
      <c r="I1301" s="154"/>
      <c r="J1301" s="154"/>
      <c r="M1301" s="150"/>
      <c r="N1301" s="155"/>
      <c r="X1301" s="156"/>
      <c r="AT1301" s="152" t="s">
        <v>217</v>
      </c>
      <c r="AU1301" s="152" t="s">
        <v>171</v>
      </c>
      <c r="AV1301" s="12" t="s">
        <v>85</v>
      </c>
      <c r="AW1301" s="12" t="s">
        <v>5</v>
      </c>
      <c r="AX1301" s="12" t="s">
        <v>78</v>
      </c>
      <c r="AY1301" s="152" t="s">
        <v>163</v>
      </c>
    </row>
    <row r="1302" spans="2:51" s="13" customFormat="1" ht="11.25">
      <c r="B1302" s="157"/>
      <c r="D1302" s="151" t="s">
        <v>217</v>
      </c>
      <c r="E1302" s="158" t="s">
        <v>22</v>
      </c>
      <c r="F1302" s="159" t="s">
        <v>2242</v>
      </c>
      <c r="H1302" s="160">
        <v>8.5</v>
      </c>
      <c r="I1302" s="161"/>
      <c r="J1302" s="161"/>
      <c r="M1302" s="157"/>
      <c r="N1302" s="162"/>
      <c r="X1302" s="163"/>
      <c r="AT1302" s="158" t="s">
        <v>217</v>
      </c>
      <c r="AU1302" s="158" t="s">
        <v>171</v>
      </c>
      <c r="AV1302" s="13" t="s">
        <v>171</v>
      </c>
      <c r="AW1302" s="13" t="s">
        <v>5</v>
      </c>
      <c r="AX1302" s="13" t="s">
        <v>78</v>
      </c>
      <c r="AY1302" s="158" t="s">
        <v>163</v>
      </c>
    </row>
    <row r="1303" spans="2:51" s="12" customFormat="1" ht="11.25">
      <c r="B1303" s="150"/>
      <c r="D1303" s="151" t="s">
        <v>217</v>
      </c>
      <c r="E1303" s="152" t="s">
        <v>22</v>
      </c>
      <c r="F1303" s="153" t="s">
        <v>1060</v>
      </c>
      <c r="H1303" s="152" t="s">
        <v>22</v>
      </c>
      <c r="I1303" s="154"/>
      <c r="J1303" s="154"/>
      <c r="M1303" s="150"/>
      <c r="N1303" s="155"/>
      <c r="X1303" s="156"/>
      <c r="AT1303" s="152" t="s">
        <v>217</v>
      </c>
      <c r="AU1303" s="152" t="s">
        <v>171</v>
      </c>
      <c r="AV1303" s="12" t="s">
        <v>85</v>
      </c>
      <c r="AW1303" s="12" t="s">
        <v>5</v>
      </c>
      <c r="AX1303" s="12" t="s">
        <v>78</v>
      </c>
      <c r="AY1303" s="152" t="s">
        <v>163</v>
      </c>
    </row>
    <row r="1304" spans="2:51" s="12" customFormat="1" ht="11.25">
      <c r="B1304" s="150"/>
      <c r="D1304" s="151" t="s">
        <v>217</v>
      </c>
      <c r="E1304" s="152" t="s">
        <v>22</v>
      </c>
      <c r="F1304" s="153" t="s">
        <v>2243</v>
      </c>
      <c r="H1304" s="152" t="s">
        <v>22</v>
      </c>
      <c r="I1304" s="154"/>
      <c r="J1304" s="154"/>
      <c r="M1304" s="150"/>
      <c r="N1304" s="155"/>
      <c r="X1304" s="156"/>
      <c r="AT1304" s="152" t="s">
        <v>217</v>
      </c>
      <c r="AU1304" s="152" t="s">
        <v>171</v>
      </c>
      <c r="AV1304" s="12" t="s">
        <v>85</v>
      </c>
      <c r="AW1304" s="12" t="s">
        <v>5</v>
      </c>
      <c r="AX1304" s="12" t="s">
        <v>78</v>
      </c>
      <c r="AY1304" s="152" t="s">
        <v>163</v>
      </c>
    </row>
    <row r="1305" spans="2:51" s="13" customFormat="1" ht="11.25">
      <c r="B1305" s="157"/>
      <c r="D1305" s="151" t="s">
        <v>217</v>
      </c>
      <c r="E1305" s="158" t="s">
        <v>22</v>
      </c>
      <c r="F1305" s="159" t="s">
        <v>2244</v>
      </c>
      <c r="H1305" s="160">
        <v>7.425</v>
      </c>
      <c r="I1305" s="161"/>
      <c r="J1305" s="161"/>
      <c r="M1305" s="157"/>
      <c r="N1305" s="162"/>
      <c r="X1305" s="163"/>
      <c r="AT1305" s="158" t="s">
        <v>217</v>
      </c>
      <c r="AU1305" s="158" t="s">
        <v>171</v>
      </c>
      <c r="AV1305" s="13" t="s">
        <v>171</v>
      </c>
      <c r="AW1305" s="13" t="s">
        <v>5</v>
      </c>
      <c r="AX1305" s="13" t="s">
        <v>78</v>
      </c>
      <c r="AY1305" s="158" t="s">
        <v>163</v>
      </c>
    </row>
    <row r="1306" spans="2:51" s="12" customFormat="1" ht="11.25">
      <c r="B1306" s="150"/>
      <c r="D1306" s="151" t="s">
        <v>217</v>
      </c>
      <c r="E1306" s="152" t="s">
        <v>22</v>
      </c>
      <c r="F1306" s="153" t="s">
        <v>650</v>
      </c>
      <c r="H1306" s="152" t="s">
        <v>22</v>
      </c>
      <c r="I1306" s="154"/>
      <c r="J1306" s="154"/>
      <c r="M1306" s="150"/>
      <c r="N1306" s="155"/>
      <c r="X1306" s="156"/>
      <c r="AT1306" s="152" t="s">
        <v>217</v>
      </c>
      <c r="AU1306" s="152" t="s">
        <v>171</v>
      </c>
      <c r="AV1306" s="12" t="s">
        <v>85</v>
      </c>
      <c r="AW1306" s="12" t="s">
        <v>5</v>
      </c>
      <c r="AX1306" s="12" t="s">
        <v>78</v>
      </c>
      <c r="AY1306" s="152" t="s">
        <v>163</v>
      </c>
    </row>
    <row r="1307" spans="2:51" s="12" customFormat="1" ht="11.25">
      <c r="B1307" s="150"/>
      <c r="D1307" s="151" t="s">
        <v>217</v>
      </c>
      <c r="E1307" s="152" t="s">
        <v>22</v>
      </c>
      <c r="F1307" s="153" t="s">
        <v>1104</v>
      </c>
      <c r="H1307" s="152" t="s">
        <v>22</v>
      </c>
      <c r="I1307" s="154"/>
      <c r="J1307" s="154"/>
      <c r="M1307" s="150"/>
      <c r="N1307" s="155"/>
      <c r="X1307" s="156"/>
      <c r="AT1307" s="152" t="s">
        <v>217</v>
      </c>
      <c r="AU1307" s="152" t="s">
        <v>171</v>
      </c>
      <c r="AV1307" s="12" t="s">
        <v>85</v>
      </c>
      <c r="AW1307" s="12" t="s">
        <v>5</v>
      </c>
      <c r="AX1307" s="12" t="s">
        <v>78</v>
      </c>
      <c r="AY1307" s="152" t="s">
        <v>163</v>
      </c>
    </row>
    <row r="1308" spans="2:51" s="13" customFormat="1" ht="11.25">
      <c r="B1308" s="157"/>
      <c r="D1308" s="151" t="s">
        <v>217</v>
      </c>
      <c r="E1308" s="158" t="s">
        <v>22</v>
      </c>
      <c r="F1308" s="159" t="s">
        <v>2245</v>
      </c>
      <c r="H1308" s="160">
        <v>26.133</v>
      </c>
      <c r="I1308" s="161"/>
      <c r="J1308" s="161"/>
      <c r="M1308" s="157"/>
      <c r="N1308" s="162"/>
      <c r="X1308" s="163"/>
      <c r="AT1308" s="158" t="s">
        <v>217</v>
      </c>
      <c r="AU1308" s="158" t="s">
        <v>171</v>
      </c>
      <c r="AV1308" s="13" t="s">
        <v>171</v>
      </c>
      <c r="AW1308" s="13" t="s">
        <v>5</v>
      </c>
      <c r="AX1308" s="13" t="s">
        <v>78</v>
      </c>
      <c r="AY1308" s="158" t="s">
        <v>163</v>
      </c>
    </row>
    <row r="1309" spans="2:51" s="13" customFormat="1" ht="22.5">
      <c r="B1309" s="157"/>
      <c r="D1309" s="151" t="s">
        <v>217</v>
      </c>
      <c r="E1309" s="158" t="s">
        <v>22</v>
      </c>
      <c r="F1309" s="159" t="s">
        <v>2246</v>
      </c>
      <c r="H1309" s="160">
        <v>61.244</v>
      </c>
      <c r="I1309" s="161"/>
      <c r="J1309" s="161"/>
      <c r="M1309" s="157"/>
      <c r="N1309" s="162"/>
      <c r="X1309" s="163"/>
      <c r="AT1309" s="158" t="s">
        <v>217</v>
      </c>
      <c r="AU1309" s="158" t="s">
        <v>171</v>
      </c>
      <c r="AV1309" s="13" t="s">
        <v>171</v>
      </c>
      <c r="AW1309" s="13" t="s">
        <v>5</v>
      </c>
      <c r="AX1309" s="13" t="s">
        <v>78</v>
      </c>
      <c r="AY1309" s="158" t="s">
        <v>163</v>
      </c>
    </row>
    <row r="1310" spans="2:51" s="14" customFormat="1" ht="11.25">
      <c r="B1310" s="164"/>
      <c r="D1310" s="151" t="s">
        <v>217</v>
      </c>
      <c r="E1310" s="165" t="s">
        <v>22</v>
      </c>
      <c r="F1310" s="166" t="s">
        <v>220</v>
      </c>
      <c r="H1310" s="167">
        <v>103.302</v>
      </c>
      <c r="I1310" s="168"/>
      <c r="J1310" s="168"/>
      <c r="M1310" s="164"/>
      <c r="N1310" s="169"/>
      <c r="X1310" s="170"/>
      <c r="AT1310" s="165" t="s">
        <v>217</v>
      </c>
      <c r="AU1310" s="165" t="s">
        <v>171</v>
      </c>
      <c r="AV1310" s="14" t="s">
        <v>189</v>
      </c>
      <c r="AW1310" s="14" t="s">
        <v>5</v>
      </c>
      <c r="AX1310" s="14" t="s">
        <v>85</v>
      </c>
      <c r="AY1310" s="165" t="s">
        <v>163</v>
      </c>
    </row>
    <row r="1311" spans="2:65" s="1" customFormat="1" ht="37.9" customHeight="1">
      <c r="B1311" s="32"/>
      <c r="C1311" s="129" t="s">
        <v>2247</v>
      </c>
      <c r="D1311" s="129" t="s">
        <v>166</v>
      </c>
      <c r="E1311" s="130" t="s">
        <v>2248</v>
      </c>
      <c r="F1311" s="131" t="s">
        <v>2249</v>
      </c>
      <c r="G1311" s="132" t="s">
        <v>214</v>
      </c>
      <c r="H1311" s="133">
        <v>103.302</v>
      </c>
      <c r="I1311" s="134"/>
      <c r="J1311" s="134"/>
      <c r="K1311" s="135">
        <f>ROUND(P1311*H1311,2)</f>
        <v>0</v>
      </c>
      <c r="L1311" s="131" t="s">
        <v>169</v>
      </c>
      <c r="M1311" s="32"/>
      <c r="N1311" s="136" t="s">
        <v>22</v>
      </c>
      <c r="O1311" s="137" t="s">
        <v>48</v>
      </c>
      <c r="P1311" s="138">
        <f>I1311+J1311</f>
        <v>0</v>
      </c>
      <c r="Q1311" s="138">
        <f>ROUND(I1311*H1311,2)</f>
        <v>0</v>
      </c>
      <c r="R1311" s="138">
        <f>ROUND(J1311*H1311,2)</f>
        <v>0</v>
      </c>
      <c r="T1311" s="139">
        <f>S1311*H1311</f>
        <v>0</v>
      </c>
      <c r="U1311" s="139">
        <v>0.0002584</v>
      </c>
      <c r="V1311" s="139">
        <f>U1311*H1311</f>
        <v>0.026693236800000002</v>
      </c>
      <c r="W1311" s="139">
        <v>0</v>
      </c>
      <c r="X1311" s="140">
        <f>W1311*H1311</f>
        <v>0</v>
      </c>
      <c r="AR1311" s="141" t="s">
        <v>313</v>
      </c>
      <c r="AT1311" s="141" t="s">
        <v>166</v>
      </c>
      <c r="AU1311" s="141" t="s">
        <v>171</v>
      </c>
      <c r="AY1311" s="17" t="s">
        <v>163</v>
      </c>
      <c r="BE1311" s="142">
        <f>IF(O1311="základní",K1311,0)</f>
        <v>0</v>
      </c>
      <c r="BF1311" s="142">
        <f>IF(O1311="snížená",K1311,0)</f>
        <v>0</v>
      </c>
      <c r="BG1311" s="142">
        <f>IF(O1311="zákl. přenesená",K1311,0)</f>
        <v>0</v>
      </c>
      <c r="BH1311" s="142">
        <f>IF(O1311="sníž. přenesená",K1311,0)</f>
        <v>0</v>
      </c>
      <c r="BI1311" s="142">
        <f>IF(O1311="nulová",K1311,0)</f>
        <v>0</v>
      </c>
      <c r="BJ1311" s="17" t="s">
        <v>171</v>
      </c>
      <c r="BK1311" s="142">
        <f>ROUND(P1311*H1311,2)</f>
        <v>0</v>
      </c>
      <c r="BL1311" s="17" t="s">
        <v>313</v>
      </c>
      <c r="BM1311" s="141" t="s">
        <v>2250</v>
      </c>
    </row>
    <row r="1312" spans="2:47" s="1" customFormat="1" ht="11.25">
      <c r="B1312" s="32"/>
      <c r="D1312" s="143" t="s">
        <v>173</v>
      </c>
      <c r="F1312" s="144" t="s">
        <v>2251</v>
      </c>
      <c r="I1312" s="145"/>
      <c r="J1312" s="145"/>
      <c r="M1312" s="32"/>
      <c r="N1312" s="146"/>
      <c r="X1312" s="53"/>
      <c r="AT1312" s="17" t="s">
        <v>173</v>
      </c>
      <c r="AU1312" s="17" t="s">
        <v>171</v>
      </c>
    </row>
    <row r="1313" spans="2:51" s="13" customFormat="1" ht="11.25">
      <c r="B1313" s="157"/>
      <c r="D1313" s="151" t="s">
        <v>217</v>
      </c>
      <c r="E1313" s="158" t="s">
        <v>22</v>
      </c>
      <c r="F1313" s="159" t="s">
        <v>2252</v>
      </c>
      <c r="H1313" s="160">
        <v>103.302</v>
      </c>
      <c r="I1313" s="161"/>
      <c r="J1313" s="161"/>
      <c r="M1313" s="157"/>
      <c r="N1313" s="162"/>
      <c r="X1313" s="163"/>
      <c r="AT1313" s="158" t="s">
        <v>217</v>
      </c>
      <c r="AU1313" s="158" t="s">
        <v>171</v>
      </c>
      <c r="AV1313" s="13" t="s">
        <v>171</v>
      </c>
      <c r="AW1313" s="13" t="s">
        <v>5</v>
      </c>
      <c r="AX1313" s="13" t="s">
        <v>78</v>
      </c>
      <c r="AY1313" s="158" t="s">
        <v>163</v>
      </c>
    </row>
    <row r="1314" spans="2:51" s="14" customFormat="1" ht="11.25">
      <c r="B1314" s="164"/>
      <c r="D1314" s="151" t="s">
        <v>217</v>
      </c>
      <c r="E1314" s="165" t="s">
        <v>22</v>
      </c>
      <c r="F1314" s="166" t="s">
        <v>220</v>
      </c>
      <c r="H1314" s="167">
        <v>103.302</v>
      </c>
      <c r="I1314" s="168"/>
      <c r="J1314" s="168"/>
      <c r="M1314" s="164"/>
      <c r="N1314" s="169"/>
      <c r="X1314" s="170"/>
      <c r="AT1314" s="165" t="s">
        <v>217</v>
      </c>
      <c r="AU1314" s="165" t="s">
        <v>171</v>
      </c>
      <c r="AV1314" s="14" t="s">
        <v>189</v>
      </c>
      <c r="AW1314" s="14" t="s">
        <v>5</v>
      </c>
      <c r="AX1314" s="14" t="s">
        <v>85</v>
      </c>
      <c r="AY1314" s="165" t="s">
        <v>163</v>
      </c>
    </row>
    <row r="1315" spans="2:65" s="1" customFormat="1" ht="44.25" customHeight="1">
      <c r="B1315" s="32"/>
      <c r="C1315" s="129" t="s">
        <v>2253</v>
      </c>
      <c r="D1315" s="129" t="s">
        <v>166</v>
      </c>
      <c r="E1315" s="130" t="s">
        <v>2254</v>
      </c>
      <c r="F1315" s="131" t="s">
        <v>2255</v>
      </c>
      <c r="G1315" s="132" t="s">
        <v>214</v>
      </c>
      <c r="H1315" s="133">
        <v>103.302</v>
      </c>
      <c r="I1315" s="134"/>
      <c r="J1315" s="134"/>
      <c r="K1315" s="135">
        <f>ROUND(P1315*H1315,2)</f>
        <v>0</v>
      </c>
      <c r="L1315" s="131" t="s">
        <v>169</v>
      </c>
      <c r="M1315" s="32"/>
      <c r="N1315" s="136" t="s">
        <v>22</v>
      </c>
      <c r="O1315" s="137" t="s">
        <v>48</v>
      </c>
      <c r="P1315" s="138">
        <f>I1315+J1315</f>
        <v>0</v>
      </c>
      <c r="Q1315" s="138">
        <f>ROUND(I1315*H1315,2)</f>
        <v>0</v>
      </c>
      <c r="R1315" s="138">
        <f>ROUND(J1315*H1315,2)</f>
        <v>0</v>
      </c>
      <c r="T1315" s="139">
        <f>S1315*H1315</f>
        <v>0</v>
      </c>
      <c r="U1315" s="139">
        <v>3.08E-05</v>
      </c>
      <c r="V1315" s="139">
        <f>U1315*H1315</f>
        <v>0.0031817016000000005</v>
      </c>
      <c r="W1315" s="139">
        <v>0</v>
      </c>
      <c r="X1315" s="140">
        <f>W1315*H1315</f>
        <v>0</v>
      </c>
      <c r="AR1315" s="141" t="s">
        <v>313</v>
      </c>
      <c r="AT1315" s="141" t="s">
        <v>166</v>
      </c>
      <c r="AU1315" s="141" t="s">
        <v>171</v>
      </c>
      <c r="AY1315" s="17" t="s">
        <v>163</v>
      </c>
      <c r="BE1315" s="142">
        <f>IF(O1315="základní",K1315,0)</f>
        <v>0</v>
      </c>
      <c r="BF1315" s="142">
        <f>IF(O1315="snížená",K1315,0)</f>
        <v>0</v>
      </c>
      <c r="BG1315" s="142">
        <f>IF(O1315="zákl. přenesená",K1315,0)</f>
        <v>0</v>
      </c>
      <c r="BH1315" s="142">
        <f>IF(O1315="sníž. přenesená",K1315,0)</f>
        <v>0</v>
      </c>
      <c r="BI1315" s="142">
        <f>IF(O1315="nulová",K1315,0)</f>
        <v>0</v>
      </c>
      <c r="BJ1315" s="17" t="s">
        <v>171</v>
      </c>
      <c r="BK1315" s="142">
        <f>ROUND(P1315*H1315,2)</f>
        <v>0</v>
      </c>
      <c r="BL1315" s="17" t="s">
        <v>313</v>
      </c>
      <c r="BM1315" s="141" t="s">
        <v>2256</v>
      </c>
    </row>
    <row r="1316" spans="2:47" s="1" customFormat="1" ht="11.25">
      <c r="B1316" s="32"/>
      <c r="D1316" s="143" t="s">
        <v>173</v>
      </c>
      <c r="F1316" s="144" t="s">
        <v>2257</v>
      </c>
      <c r="I1316" s="145"/>
      <c r="J1316" s="145"/>
      <c r="M1316" s="32"/>
      <c r="N1316" s="146"/>
      <c r="X1316" s="53"/>
      <c r="AT1316" s="17" t="s">
        <v>173</v>
      </c>
      <c r="AU1316" s="17" t="s">
        <v>171</v>
      </c>
    </row>
    <row r="1317" spans="2:51" s="13" customFormat="1" ht="11.25">
      <c r="B1317" s="157"/>
      <c r="D1317" s="151" t="s">
        <v>217</v>
      </c>
      <c r="E1317" s="158" t="s">
        <v>22</v>
      </c>
      <c r="F1317" s="159" t="s">
        <v>2252</v>
      </c>
      <c r="H1317" s="160">
        <v>103.302</v>
      </c>
      <c r="I1317" s="161"/>
      <c r="J1317" s="161"/>
      <c r="M1317" s="157"/>
      <c r="N1317" s="162"/>
      <c r="X1317" s="163"/>
      <c r="AT1317" s="158" t="s">
        <v>217</v>
      </c>
      <c r="AU1317" s="158" t="s">
        <v>171</v>
      </c>
      <c r="AV1317" s="13" t="s">
        <v>171</v>
      </c>
      <c r="AW1317" s="13" t="s">
        <v>5</v>
      </c>
      <c r="AX1317" s="13" t="s">
        <v>78</v>
      </c>
      <c r="AY1317" s="158" t="s">
        <v>163</v>
      </c>
    </row>
    <row r="1318" spans="2:51" s="14" customFormat="1" ht="11.25">
      <c r="B1318" s="164"/>
      <c r="D1318" s="151" t="s">
        <v>217</v>
      </c>
      <c r="E1318" s="165" t="s">
        <v>22</v>
      </c>
      <c r="F1318" s="166" t="s">
        <v>220</v>
      </c>
      <c r="H1318" s="167">
        <v>103.302</v>
      </c>
      <c r="I1318" s="168"/>
      <c r="J1318" s="168"/>
      <c r="M1318" s="164"/>
      <c r="N1318" s="169"/>
      <c r="X1318" s="170"/>
      <c r="AT1318" s="165" t="s">
        <v>217</v>
      </c>
      <c r="AU1318" s="165" t="s">
        <v>171</v>
      </c>
      <c r="AV1318" s="14" t="s">
        <v>189</v>
      </c>
      <c r="AW1318" s="14" t="s">
        <v>5</v>
      </c>
      <c r="AX1318" s="14" t="s">
        <v>85</v>
      </c>
      <c r="AY1318" s="165" t="s">
        <v>163</v>
      </c>
    </row>
    <row r="1319" spans="2:63" s="11" customFormat="1" ht="25.9" customHeight="1">
      <c r="B1319" s="116"/>
      <c r="D1319" s="117" t="s">
        <v>77</v>
      </c>
      <c r="E1319" s="118" t="s">
        <v>770</v>
      </c>
      <c r="F1319" s="118" t="s">
        <v>2258</v>
      </c>
      <c r="I1319" s="119"/>
      <c r="J1319" s="119"/>
      <c r="K1319" s="120">
        <f>BK1319</f>
        <v>0</v>
      </c>
      <c r="M1319" s="116"/>
      <c r="N1319" s="121"/>
      <c r="Q1319" s="122">
        <f>SUM(Q1320:Q1321)</f>
        <v>0</v>
      </c>
      <c r="R1319" s="122">
        <f>SUM(R1320:R1321)</f>
        <v>0</v>
      </c>
      <c r="T1319" s="123">
        <f>SUM(T1320:T1321)</f>
        <v>0</v>
      </c>
      <c r="V1319" s="123">
        <f>SUM(V1320:V1321)</f>
        <v>0</v>
      </c>
      <c r="X1319" s="124">
        <f>SUM(X1320:X1321)</f>
        <v>0</v>
      </c>
      <c r="AR1319" s="117" t="s">
        <v>183</v>
      </c>
      <c r="AT1319" s="125" t="s">
        <v>77</v>
      </c>
      <c r="AU1319" s="125" t="s">
        <v>78</v>
      </c>
      <c r="AY1319" s="117" t="s">
        <v>163</v>
      </c>
      <c r="BK1319" s="126">
        <f>SUM(BK1320:BK1321)</f>
        <v>0</v>
      </c>
    </row>
    <row r="1320" spans="2:65" s="1" customFormat="1" ht="24.2" customHeight="1">
      <c r="B1320" s="32"/>
      <c r="C1320" s="129" t="s">
        <v>2259</v>
      </c>
      <c r="D1320" s="129" t="s">
        <v>166</v>
      </c>
      <c r="E1320" s="130" t="s">
        <v>2260</v>
      </c>
      <c r="F1320" s="131" t="s">
        <v>2261</v>
      </c>
      <c r="G1320" s="132" t="s">
        <v>178</v>
      </c>
      <c r="H1320" s="133">
        <v>1</v>
      </c>
      <c r="I1320" s="134"/>
      <c r="J1320" s="134"/>
      <c r="K1320" s="135">
        <f>ROUND(P1320*H1320,2)</f>
        <v>0</v>
      </c>
      <c r="L1320" s="131" t="s">
        <v>394</v>
      </c>
      <c r="M1320" s="32"/>
      <c r="N1320" s="136" t="s">
        <v>22</v>
      </c>
      <c r="O1320" s="137" t="s">
        <v>48</v>
      </c>
      <c r="P1320" s="138">
        <f>I1320+J1320</f>
        <v>0</v>
      </c>
      <c r="Q1320" s="138">
        <f>ROUND(I1320*H1320,2)</f>
        <v>0</v>
      </c>
      <c r="R1320" s="138">
        <f>ROUND(J1320*H1320,2)</f>
        <v>0</v>
      </c>
      <c r="T1320" s="139">
        <f>S1320*H1320</f>
        <v>0</v>
      </c>
      <c r="U1320" s="139">
        <v>0</v>
      </c>
      <c r="V1320" s="139">
        <f>U1320*H1320</f>
        <v>0</v>
      </c>
      <c r="W1320" s="139">
        <v>0</v>
      </c>
      <c r="X1320" s="140">
        <f>W1320*H1320</f>
        <v>0</v>
      </c>
      <c r="AR1320" s="141" t="s">
        <v>681</v>
      </c>
      <c r="AT1320" s="141" t="s">
        <v>166</v>
      </c>
      <c r="AU1320" s="141" t="s">
        <v>85</v>
      </c>
      <c r="AY1320" s="17" t="s">
        <v>163</v>
      </c>
      <c r="BE1320" s="142">
        <f>IF(O1320="základní",K1320,0)</f>
        <v>0</v>
      </c>
      <c r="BF1320" s="142">
        <f>IF(O1320="snížená",K1320,0)</f>
        <v>0</v>
      </c>
      <c r="BG1320" s="142">
        <f>IF(O1320="zákl. přenesená",K1320,0)</f>
        <v>0</v>
      </c>
      <c r="BH1320" s="142">
        <f>IF(O1320="sníž. přenesená",K1320,0)</f>
        <v>0</v>
      </c>
      <c r="BI1320" s="142">
        <f>IF(O1320="nulová",K1320,0)</f>
        <v>0</v>
      </c>
      <c r="BJ1320" s="17" t="s">
        <v>171</v>
      </c>
      <c r="BK1320" s="142">
        <f>ROUND(P1320*H1320,2)</f>
        <v>0</v>
      </c>
      <c r="BL1320" s="17" t="s">
        <v>681</v>
      </c>
      <c r="BM1320" s="141" t="s">
        <v>2262</v>
      </c>
    </row>
    <row r="1321" spans="2:65" s="1" customFormat="1" ht="24.2" customHeight="1">
      <c r="B1321" s="32"/>
      <c r="C1321" s="129" t="s">
        <v>2263</v>
      </c>
      <c r="D1321" s="129" t="s">
        <v>166</v>
      </c>
      <c r="E1321" s="130" t="s">
        <v>2264</v>
      </c>
      <c r="F1321" s="131" t="s">
        <v>2265</v>
      </c>
      <c r="G1321" s="132" t="s">
        <v>178</v>
      </c>
      <c r="H1321" s="133">
        <v>1</v>
      </c>
      <c r="I1321" s="134"/>
      <c r="J1321" s="134"/>
      <c r="K1321" s="135">
        <f>ROUND(P1321*H1321,2)</f>
        <v>0</v>
      </c>
      <c r="L1321" s="131" t="s">
        <v>394</v>
      </c>
      <c r="M1321" s="32"/>
      <c r="N1321" s="193" t="s">
        <v>22</v>
      </c>
      <c r="O1321" s="194" t="s">
        <v>48</v>
      </c>
      <c r="P1321" s="195">
        <f>I1321+J1321</f>
        <v>0</v>
      </c>
      <c r="Q1321" s="195">
        <f>ROUND(I1321*H1321,2)</f>
        <v>0</v>
      </c>
      <c r="R1321" s="195">
        <f>ROUND(J1321*H1321,2)</f>
        <v>0</v>
      </c>
      <c r="S1321" s="148"/>
      <c r="T1321" s="196">
        <f>S1321*H1321</f>
        <v>0</v>
      </c>
      <c r="U1321" s="196">
        <v>0</v>
      </c>
      <c r="V1321" s="196">
        <f>U1321*H1321</f>
        <v>0</v>
      </c>
      <c r="W1321" s="196">
        <v>0</v>
      </c>
      <c r="X1321" s="197">
        <f>W1321*H1321</f>
        <v>0</v>
      </c>
      <c r="AR1321" s="141" t="s">
        <v>681</v>
      </c>
      <c r="AT1321" s="141" t="s">
        <v>166</v>
      </c>
      <c r="AU1321" s="141" t="s">
        <v>85</v>
      </c>
      <c r="AY1321" s="17" t="s">
        <v>163</v>
      </c>
      <c r="BE1321" s="142">
        <f>IF(O1321="základní",K1321,0)</f>
        <v>0</v>
      </c>
      <c r="BF1321" s="142">
        <f>IF(O1321="snížená",K1321,0)</f>
        <v>0</v>
      </c>
      <c r="BG1321" s="142">
        <f>IF(O1321="zákl. přenesená",K1321,0)</f>
        <v>0</v>
      </c>
      <c r="BH1321" s="142">
        <f>IF(O1321="sníž. přenesená",K1321,0)</f>
        <v>0</v>
      </c>
      <c r="BI1321" s="142">
        <f>IF(O1321="nulová",K1321,0)</f>
        <v>0</v>
      </c>
      <c r="BJ1321" s="17" t="s">
        <v>171</v>
      </c>
      <c r="BK1321" s="142">
        <f>ROUND(P1321*H1321,2)</f>
        <v>0</v>
      </c>
      <c r="BL1321" s="17" t="s">
        <v>681</v>
      </c>
      <c r="BM1321" s="141" t="s">
        <v>2266</v>
      </c>
    </row>
    <row r="1322" spans="2:13" s="1" customFormat="1" ht="6.95" customHeight="1">
      <c r="B1322" s="41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32"/>
    </row>
  </sheetData>
  <mergeCells count="9">
    <mergeCell ref="E52:H52"/>
    <mergeCell ref="E93:H93"/>
    <mergeCell ref="E95:H95"/>
    <mergeCell ref="M2:Z2"/>
    <mergeCell ref="E7:H7"/>
    <mergeCell ref="E9:H9"/>
    <mergeCell ref="E18:H18"/>
    <mergeCell ref="E27:H27"/>
    <mergeCell ref="E50:H50"/>
  </mergeCells>
  <hyperlinks>
    <hyperlink ref="F107" r:id="rId1" display="https://podminky.urs.cz/item/CS_URS_2023_02/121112004"/>
    <hyperlink ref="F112" r:id="rId2" display="https://podminky.urs.cz/item/CS_URS_2023_02/131213712"/>
    <hyperlink ref="F117" r:id="rId3" display="https://podminky.urs.cz/item/CS_URS_2023_02/131251100"/>
    <hyperlink ref="F124" r:id="rId4" display="https://podminky.urs.cz/item/CS_URS_2023_02/132212132"/>
    <hyperlink ref="F131" r:id="rId5" display="https://podminky.urs.cz/item/CS_URS_2023_02/162251102"/>
    <hyperlink ref="F136" r:id="rId6" display="https://podminky.urs.cz/item/CS_URS_2023_02/162751117"/>
    <hyperlink ref="F142" r:id="rId7" display="https://podminky.urs.cz/item/CS_URS_2023_02/162751119"/>
    <hyperlink ref="F146" r:id="rId8" display="https://podminky.urs.cz/item/CS_URS_2023_02/171201221"/>
    <hyperlink ref="F150" r:id="rId9" display="https://podminky.urs.cz/item/CS_URS_2023_02/171251201"/>
    <hyperlink ref="F155" r:id="rId10" display="https://podminky.urs.cz/item/CS_URS_2023_02/171251201"/>
    <hyperlink ref="F160" r:id="rId11" display="https://podminky.urs.cz/item/CS_URS_2023_02/174111101"/>
    <hyperlink ref="F174" r:id="rId12" display="https://podminky.urs.cz/item/CS_URS_2023_02/273323611"/>
    <hyperlink ref="F179" r:id="rId13" display="https://podminky.urs.cz/item/CS_URS_2023_02/273361821"/>
    <hyperlink ref="F184" r:id="rId14" display="https://podminky.urs.cz/item/CS_URS_2023_02/274313611"/>
    <hyperlink ref="F191" r:id="rId15" display="https://podminky.urs.cz/item/CS_URS_2023_02/274351121"/>
    <hyperlink ref="F196" r:id="rId16" display="https://podminky.urs.cz/item/CS_URS_2023_02/274351122"/>
    <hyperlink ref="F200" r:id="rId17" display="https://podminky.urs.cz/item/CS_URS_2023_02/279323112"/>
    <hyperlink ref="F205" r:id="rId18" display="https://podminky.urs.cz/item/CS_URS_2023_02/279351121"/>
    <hyperlink ref="F213" r:id="rId19" display="https://podminky.urs.cz/item/CS_URS_2023_02/279351122"/>
    <hyperlink ref="F218" r:id="rId20" display="https://podminky.urs.cz/item/CS_URS_2023_02/279361821"/>
    <hyperlink ref="F224" r:id="rId21" display="https://podminky.urs.cz/item/CS_URS_2023_02/311113131"/>
    <hyperlink ref="F229" r:id="rId22" display="https://podminky.urs.cz/item/CS_URS_2023_02/311113144"/>
    <hyperlink ref="F233" r:id="rId23" display="https://podminky.urs.cz/item/CS_URS_2023_02/311235151"/>
    <hyperlink ref="F239" r:id="rId24" display="https://podminky.urs.cz/item/CS_URS_2023_02/311361821"/>
    <hyperlink ref="F244" r:id="rId25" display="https://podminky.urs.cz/item/CS_URS_2023_02/317168053"/>
    <hyperlink ref="F249" r:id="rId26" display="https://podminky.urs.cz/item/CS_URS_2023_02/317998114"/>
    <hyperlink ref="F253" r:id="rId27" display="https://podminky.urs.cz/item/CS_URS_2023_02/331231125"/>
    <hyperlink ref="F260" r:id="rId28" display="https://podminky.urs.cz/item/CS_URS_2023_02/340238212"/>
    <hyperlink ref="F267" r:id="rId29" display="https://podminky.urs.cz/item/CS_URS_2023_02/389381001"/>
    <hyperlink ref="F273" r:id="rId30" display="https://podminky.urs.cz/item/CS_URS_2023_02/411121243"/>
    <hyperlink ref="F279" r:id="rId31" display="https://podminky.urs.cz/item/CS_URS_2023_02/411321515"/>
    <hyperlink ref="F284" r:id="rId32" display="https://podminky.urs.cz/item/CS_URS_2023_02/411351011"/>
    <hyperlink ref="F288" r:id="rId33" display="https://podminky.urs.cz/item/CS_URS_2023_02/411351012"/>
    <hyperlink ref="F292" r:id="rId34" display="https://podminky.urs.cz/item/CS_URS_2023_02/411354311"/>
    <hyperlink ref="F296" r:id="rId35" display="https://podminky.urs.cz/item/CS_URS_2023_02/411354312"/>
    <hyperlink ref="F300" r:id="rId36" display="https://podminky.urs.cz/item/CS_URS_2023_02/411361821"/>
    <hyperlink ref="F305" r:id="rId37" display="https://podminky.urs.cz/item/CS_URS_2023_02/411362021"/>
    <hyperlink ref="F310" r:id="rId38" display="https://podminky.urs.cz/item/CS_URS_2023_02/417321414"/>
    <hyperlink ref="F331" r:id="rId39" display="https://podminky.urs.cz/item/CS_URS_2023_02/417351115"/>
    <hyperlink ref="F342" r:id="rId40" display="https://podminky.urs.cz/item/CS_URS_2023_02/417351116"/>
    <hyperlink ref="F346" r:id="rId41" display="https://podminky.urs.cz/item/CS_URS_2023_02/417361821"/>
    <hyperlink ref="F361" r:id="rId42" display="https://podminky.urs.cz/item/CS_URS_2023_02/430321515"/>
    <hyperlink ref="F366" r:id="rId43" display="https://podminky.urs.cz/item/CS_URS_2023_02/430361821"/>
    <hyperlink ref="F370" r:id="rId44" display="https://podminky.urs.cz/item/CS_URS_2023_02/430362021"/>
    <hyperlink ref="F375" r:id="rId45" display="https://podminky.urs.cz/item/CS_URS_2023_02/431351121"/>
    <hyperlink ref="F380" r:id="rId46" display="https://podminky.urs.cz/item/CS_URS_2023_02/431351122"/>
    <hyperlink ref="F385" r:id="rId47" display="https://podminky.urs.cz/item/CS_URS_2023_02/433351131"/>
    <hyperlink ref="F390" r:id="rId48" display="https://podminky.urs.cz/item/CS_URS_2023_02/611321121"/>
    <hyperlink ref="F395" r:id="rId49" display="https://podminky.urs.cz/item/CS_URS_2023_02/612142001"/>
    <hyperlink ref="F402" r:id="rId50" display="https://podminky.urs.cz/item/CS_URS_2023_02/612321121"/>
    <hyperlink ref="F407" r:id="rId51" display="https://podminky.urs.cz/item/CS_URS_2023_02/612321131"/>
    <hyperlink ref="F411" r:id="rId52" display="https://podminky.urs.cz/item/CS_URS_2023_02/612321141"/>
    <hyperlink ref="F421" r:id="rId53" display="https://podminky.urs.cz/item/CS_URS_2023_02/612325412"/>
    <hyperlink ref="F426" r:id="rId54" display="https://podminky.urs.cz/item/CS_URS_2023_02/613321121"/>
    <hyperlink ref="F433" r:id="rId55" display="https://podminky.urs.cz/item/CS_URS_2023_02/619991011"/>
    <hyperlink ref="F442" r:id="rId56" display="https://podminky.urs.cz/item/CS_URS_2023_02/621151031"/>
    <hyperlink ref="F446" r:id="rId57" display="https://podminky.urs.cz/item/CS_URS_2023_02/621221131"/>
    <hyperlink ref="F454" r:id="rId58" display="https://podminky.urs.cz/item/CS_URS_2023_02/621531022"/>
    <hyperlink ref="F459" r:id="rId59" display="https://podminky.urs.cz/item/CS_URS_2023_02/622142001"/>
    <hyperlink ref="F466" r:id="rId60" display="https://podminky.urs.cz/item/CS_URS_2023_02/622151031"/>
    <hyperlink ref="F473" r:id="rId61" display="https://podminky.urs.cz/item/CS_URS_2023_02/622221001"/>
    <hyperlink ref="F479" r:id="rId62" display="https://podminky.urs.cz/item/CS_URS_2023_02/622221021"/>
    <hyperlink ref="F508" r:id="rId63" display="https://podminky.urs.cz/item/CS_URS_2023_02/622252001"/>
    <hyperlink ref="F516" r:id="rId64" display="https://podminky.urs.cz/item/CS_URS_2023_02/622252002"/>
    <hyperlink ref="F560" r:id="rId65" display="https://podminky.urs.cz/item/CS_URS_2023_02/622321121"/>
    <hyperlink ref="F566" r:id="rId66" display="https://podminky.urs.cz/item/CS_URS_2023_02/622511102"/>
    <hyperlink ref="F570" r:id="rId67" display="https://podminky.urs.cz/item/CS_URS_2023_02/622531022"/>
    <hyperlink ref="F583" r:id="rId68" display="https://podminky.urs.cz/item/CS_URS_2023_02/623151031"/>
    <hyperlink ref="F587" r:id="rId69" display="https://podminky.urs.cz/item/CS_URS_2023_02/623531022"/>
    <hyperlink ref="F591" r:id="rId70" display="https://podminky.urs.cz/item/CS_URS_2023_02/629991011"/>
    <hyperlink ref="F600" r:id="rId71" display="https://podminky.urs.cz/item/CS_URS_2023_02/631311124"/>
    <hyperlink ref="F607" r:id="rId72" display="https://podminky.urs.cz/item/CS_URS_2023_02/631319173"/>
    <hyperlink ref="F611" r:id="rId73" display="https://podminky.urs.cz/item/CS_URS_2023_02/631342112"/>
    <hyperlink ref="F616" r:id="rId74" display="https://podminky.urs.cz/item/CS_URS_2023_02/631362021"/>
    <hyperlink ref="F623" r:id="rId75" display="https://podminky.urs.cz/item/CS_URS_2023_02/632450131"/>
    <hyperlink ref="F628" r:id="rId76" display="https://podminky.urs.cz/item/CS_URS_2023_02/632451234"/>
    <hyperlink ref="F633" r:id="rId77" display="https://podminky.urs.cz/item/CS_URS_2023_02/637111111"/>
    <hyperlink ref="F637" r:id="rId78" display="https://podminky.urs.cz/item/CS_URS_2023_02/637211114"/>
    <hyperlink ref="F641" r:id="rId79" display="https://podminky.urs.cz/item/CS_URS_2023_02/637211911"/>
    <hyperlink ref="F645" r:id="rId80" display="https://podminky.urs.cz/item/CS_URS_2023_02/637311122"/>
    <hyperlink ref="F649" r:id="rId81" display="https://podminky.urs.cz/item/CS_URS_2023_02/642942111"/>
    <hyperlink ref="F660" r:id="rId82" display="https://podminky.urs.cz/item/CS_URS_2023_02/941111111"/>
    <hyperlink ref="F671" r:id="rId83" display="https://podminky.urs.cz/item/CS_URS_2023_02/941111211"/>
    <hyperlink ref="F675" r:id="rId84" display="https://podminky.urs.cz/item/CS_URS_2023_02/941111811"/>
    <hyperlink ref="F679" r:id="rId85" display="https://podminky.urs.cz/item/CS_URS_2023_02/943211111"/>
    <hyperlink ref="F684" r:id="rId86" display="https://podminky.urs.cz/item/CS_URS_2023_02/943211119"/>
    <hyperlink ref="F688" r:id="rId87" display="https://podminky.urs.cz/item/CS_URS_2023_02/943211211"/>
    <hyperlink ref="F692" r:id="rId88" display="https://podminky.urs.cz/item/CS_URS_2023_02/943311811"/>
    <hyperlink ref="F696" r:id="rId89" display="https://podminky.urs.cz/item/CS_URS_2023_02/944411111"/>
    <hyperlink ref="F700" r:id="rId90" display="https://podminky.urs.cz/item/CS_URS_2023_02/944411211"/>
    <hyperlink ref="F704" r:id="rId91" display="https://podminky.urs.cz/item/CS_URS_2023_02/944411811"/>
    <hyperlink ref="F708" r:id="rId92" display="https://podminky.urs.cz/item/CS_URS_2023_02/949101111"/>
    <hyperlink ref="F713" r:id="rId93" display="https://podminky.urs.cz/item/CS_URS_2023_02/952901111"/>
    <hyperlink ref="F722" r:id="rId94" display="https://podminky.urs.cz/item/CS_URS_2023_02/953334124"/>
    <hyperlink ref="F727" r:id="rId95" display="https://podminky.urs.cz/item/CS_URS_2023_02/953943211"/>
    <hyperlink ref="F742" r:id="rId96" display="https://podminky.urs.cz/item/CS_URS_2023_02/998011002"/>
    <hyperlink ref="F746" r:id="rId97" display="https://podminky.urs.cz/item/CS_URS_2023_02/711111001"/>
    <hyperlink ref="F753" r:id="rId98" display="https://podminky.urs.cz/item/CS_URS_2023_02/711112001"/>
    <hyperlink ref="F763" r:id="rId99" display="https://podminky.urs.cz/item/CS_URS_2023_02/711132111"/>
    <hyperlink ref="F770" r:id="rId100" display="https://podminky.urs.cz/item/CS_URS_2023_02/711141559"/>
    <hyperlink ref="F774" r:id="rId101" display="https://podminky.urs.cz/item/CS_URS_2023_02/711142559"/>
    <hyperlink ref="F786" r:id="rId102" display="https://podminky.urs.cz/item/CS_URS_2023_02/711191001"/>
    <hyperlink ref="F794" r:id="rId103" display="https://podminky.urs.cz/item/CS_URS_2023_02/711191011"/>
    <hyperlink ref="F806" r:id="rId104" display="https://podminky.urs.cz/item/CS_URS_2023_02/998711102"/>
    <hyperlink ref="F809" r:id="rId105" display="https://podminky.urs.cz/item/CS_URS_2023_02/712311101"/>
    <hyperlink ref="F823" r:id="rId106" display="https://podminky.urs.cz/item/CS_URS_2023_02/712331111"/>
    <hyperlink ref="F829" r:id="rId107" display="https://podminky.urs.cz/item/CS_URS_2023_02/712341559"/>
    <hyperlink ref="F835" r:id="rId108" display="https://podminky.urs.cz/item/CS_URS_2023_02/712363115"/>
    <hyperlink ref="F840" r:id="rId109" display="https://podminky.urs.cz/item/CS_URS_2023_02/712363546"/>
    <hyperlink ref="F847" r:id="rId110" display="https://podminky.urs.cz/item/CS_URS_2023_02/712363553"/>
    <hyperlink ref="F858" r:id="rId111" display="https://podminky.urs.cz/item/CS_URS_2023_02/712391171"/>
    <hyperlink ref="F866" r:id="rId112" display="https://podminky.urs.cz/item/CS_URS_2023_02/712363356"/>
    <hyperlink ref="F870" r:id="rId113" display="https://podminky.urs.cz/item/CS_URS_2023_02/712363357"/>
    <hyperlink ref="F873" r:id="rId114" display="https://podminky.urs.cz/item/CS_URS_2023_02/712363359"/>
    <hyperlink ref="F878" r:id="rId115" display="https://podminky.urs.cz/item/CS_URS_2023_02/712363352"/>
    <hyperlink ref="F882" r:id="rId116" display="https://podminky.urs.cz/item/CS_URS_2023_02/712363353"/>
    <hyperlink ref="F886" r:id="rId117" display="https://podminky.urs.cz/item/CS_URS_2023_02/712363354"/>
    <hyperlink ref="F890" r:id="rId118" display="https://podminky.urs.cz/item/CS_URS_2023_02/712363384"/>
    <hyperlink ref="F894" r:id="rId119" display="https://podminky.urs.cz/item/CS_URS_2023_02/998712102"/>
    <hyperlink ref="F897" r:id="rId120" display="https://podminky.urs.cz/item/CS_URS_2023_02/713121111"/>
    <hyperlink ref="F907" r:id="rId121" display="https://podminky.urs.cz/item/CS_URS_2023_02/713131141"/>
    <hyperlink ref="F932" r:id="rId122" display="https://podminky.urs.cz/item/CS_URS_2023_01/713131143"/>
    <hyperlink ref="F957" r:id="rId123" display="https://podminky.urs.cz/item/CS_URS_2023_02/713141233"/>
    <hyperlink ref="F971" r:id="rId124" display="https://podminky.urs.cz/item/CS_URS_2023_02/713141252"/>
    <hyperlink ref="F983" r:id="rId125" display="https://podminky.urs.cz/item/CS_URS_2023_02/713141311"/>
    <hyperlink ref="F990" r:id="rId126" display="https://podminky.urs.cz/item/CS_URS_2023_02/713141415"/>
    <hyperlink ref="F994" r:id="rId127" display="https://podminky.urs.cz/item/CS_URS_2023_02/713191132"/>
    <hyperlink ref="F1001" r:id="rId128" display="https://podminky.urs.cz/item/CS_URS_2023_02/998713102"/>
    <hyperlink ref="F1004" r:id="rId129" display="https://podminky.urs.cz/item/CS_URS_2023_02/761661011"/>
    <hyperlink ref="F1008" r:id="rId130" display="https://podminky.urs.cz/item/CS_URS_2023_02/998761202"/>
    <hyperlink ref="F1011" r:id="rId131" display="https://podminky.urs.cz/item/CS_URS_2023_02/762332132"/>
    <hyperlink ref="F1026" r:id="rId132" display="https://podminky.urs.cz/item/CS_URS_2023_02/762332133"/>
    <hyperlink ref="F1034" r:id="rId133" display="https://podminky.urs.cz/item/CS_URS_2023_02/762341210"/>
    <hyperlink ref="F1042" r:id="rId134" display="https://podminky.urs.cz/item/CS_URS_2023_02/762341270"/>
    <hyperlink ref="F1053" r:id="rId135" display="https://podminky.urs.cz/item/CS_URS_2023_02/762395000"/>
    <hyperlink ref="F1057" r:id="rId136" display="https://podminky.urs.cz/item/CS_URS_2023_02/762431036"/>
    <hyperlink ref="F1062" r:id="rId137" display="https://podminky.urs.cz/item/CS_URS_2023_02/998762102"/>
    <hyperlink ref="F1065" r:id="rId138" display="https://podminky.urs.cz/item/CS_URS_2023_02/763131431"/>
    <hyperlink ref="F1070" r:id="rId139" display="https://podminky.urs.cz/item/CS_URS_2023_02/763131751"/>
    <hyperlink ref="F1076" r:id="rId140" display="https://podminky.urs.cz/item/CS_URS_2023_02/998763101"/>
    <hyperlink ref="F1083" r:id="rId141" display="https://podminky.urs.cz/item/CS_URS_2023_02/764214606"/>
    <hyperlink ref="F1087" r:id="rId142" display="https://podminky.urs.cz/item/CS_URS_2023_02/764216603"/>
    <hyperlink ref="F1091" r:id="rId143" display="https://podminky.urs.cz/item/CS_URS_2023_02/764216644"/>
    <hyperlink ref="F1095" r:id="rId144" display="https://podminky.urs.cz/item/CS_URS_2023_02/764511602"/>
    <hyperlink ref="F1099" r:id="rId145" display="https://podminky.urs.cz/item/CS_URS_2023_02/764511641"/>
    <hyperlink ref="F1103" r:id="rId146" display="https://podminky.urs.cz/item/CS_URS_2023_02/764518622"/>
    <hyperlink ref="F1107" r:id="rId147" display="https://podminky.urs.cz/item/CS_URS_2023_02/998764102"/>
    <hyperlink ref="F1110" r:id="rId148" display="https://podminky.urs.cz/item/CS_URS_2023_02/766660001"/>
    <hyperlink ref="F1117" r:id="rId149" display="https://podminky.urs.cz/item/CS_URS_2023_02/766660002"/>
    <hyperlink ref="F1124" r:id="rId150" display="https://podminky.urs.cz/item/CS_URS_2023_02/766694116"/>
    <hyperlink ref="F1148" r:id="rId151" display="https://podminky.urs.cz/item/CS_URS_2023_02/998766202"/>
    <hyperlink ref="F1151" r:id="rId152" display="https://podminky.urs.cz/item/CS_URS_2023_02/767165111"/>
    <hyperlink ref="F1160" r:id="rId153" display="https://podminky.urs.cz/item/CS_URS_2023_02/767531111"/>
    <hyperlink ref="F1168" r:id="rId154" display="https://podminky.urs.cz/item/CS_URS_2023_02/767531121"/>
    <hyperlink ref="F1177" r:id="rId155" display="https://podminky.urs.cz/item/CS_URS_2023_02/767893115"/>
    <hyperlink ref="F1182" r:id="rId156" display="https://podminky.urs.cz/item/CS_URS_2023_02/767995114"/>
    <hyperlink ref="F1189" r:id="rId157" display="https://podminky.urs.cz/item/CS_URS_2023_02/767995115"/>
    <hyperlink ref="F1209" r:id="rId158" display="https://podminky.urs.cz/item/CS_URS_2023_02/998767202"/>
    <hyperlink ref="F1212" r:id="rId159" display="https://podminky.urs.cz/item/CS_URS_2023_02/771121011"/>
    <hyperlink ref="F1216" r:id="rId160" display="https://podminky.urs.cz/item/CS_URS_2023_02/771274124"/>
    <hyperlink ref="F1222" r:id="rId161" display="https://podminky.urs.cz/item/CS_URS_2023_02/771274241"/>
    <hyperlink ref="F1226" r:id="rId162" display="https://podminky.urs.cz/item/CS_URS_2023_02/771474113"/>
    <hyperlink ref="F1237" r:id="rId163" display="https://podminky.urs.cz/item/CS_URS_2023_01/771574263"/>
    <hyperlink ref="F1248" r:id="rId164" display="https://podminky.urs.cz/item/CS_URS_2023_02/771591112"/>
    <hyperlink ref="F1254" r:id="rId165" display="https://podminky.urs.cz/item/CS_URS_2023_02/998771102"/>
    <hyperlink ref="F1257" r:id="rId166" display="https://podminky.urs.cz/item/CS_URS_2023_02/783223021"/>
    <hyperlink ref="F1265" r:id="rId167" display="https://podminky.urs.cz/item/CS_URS_2023_02/783314201"/>
    <hyperlink ref="F1272" r:id="rId168" display="https://podminky.urs.cz/item/CS_URS_2023_02/783315101"/>
    <hyperlink ref="F1277" r:id="rId169" display="https://podminky.urs.cz/item/CS_URS_2023_02/783317101"/>
    <hyperlink ref="F1281" r:id="rId170" display="https://podminky.urs.cz/item/CS_URS_2023_02/783901551"/>
    <hyperlink ref="F1285" r:id="rId171" display="https://podminky.urs.cz/item/CS_URS_2023_02/783932171"/>
    <hyperlink ref="F1288" r:id="rId172" display="https://podminky.urs.cz/item/CS_URS_2023_02/783933151"/>
    <hyperlink ref="F1291" r:id="rId173" display="https://podminky.urs.cz/item/CS_URS_2023_02/783937163"/>
    <hyperlink ref="F1295" r:id="rId174" display="https://podminky.urs.cz/item/CS_URS_2023_02/783997151"/>
    <hyperlink ref="F1300" r:id="rId175" display="https://podminky.urs.cz/item/CS_URS_2023_02/784181101"/>
    <hyperlink ref="F1312" r:id="rId176" display="https://podminky.urs.cz/item/CS_URS_2023_02/784211101"/>
    <hyperlink ref="F1316" r:id="rId177" display="https://podminky.urs.cz/item/CS_URS_2023_02/78421115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2267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35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37</v>
      </c>
      <c r="M23" s="32"/>
    </row>
    <row r="24" spans="2:13" s="1" customFormat="1" ht="18" customHeight="1">
      <c r="B24" s="32"/>
      <c r="E24" s="25" t="s">
        <v>38</v>
      </c>
      <c r="I24" s="27" t="s">
        <v>31</v>
      </c>
      <c r="J24" s="25" t="s">
        <v>39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ROUND(K90,2)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ROUND((SUM(BE90:BE224)),2)</f>
        <v>0</v>
      </c>
      <c r="I35" s="89">
        <v>0.21</v>
      </c>
      <c r="K35" s="87">
        <f>ROUND(((SUM(BE90:BE224))*I35),2)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ROUND((SUM(BF90:BF224)),2)</f>
        <v>0</v>
      </c>
      <c r="I36" s="89">
        <v>0.15</v>
      </c>
      <c r="K36" s="87">
        <f>ROUND(((SUM(BF90:BF224))*I36),2)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ROUND((SUM(BG90:BG224)),2)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ROUND((SUM(BH90:BH224)),2)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ROUND((SUM(BI90:BI224)),2)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2023-23-4 - ETAPA I (dotčené dotací) ZPEVNĚNÉ PLOCHY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Arch.Zdeněk Kadlec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Navrátil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Q90</f>
        <v>0</v>
      </c>
      <c r="J61" s="63">
        <f t="shared" si="0"/>
        <v>0</v>
      </c>
      <c r="K61" s="63">
        <f>K90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195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K91</f>
        <v>0</v>
      </c>
      <c r="M62" s="99"/>
    </row>
    <row r="63" spans="2:13" s="9" customFormat="1" ht="19.9" customHeight="1">
      <c r="B63" s="103"/>
      <c r="D63" s="104" t="s">
        <v>196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K92</f>
        <v>0</v>
      </c>
      <c r="M63" s="103"/>
    </row>
    <row r="64" spans="2:13" s="9" customFormat="1" ht="19.9" customHeight="1">
      <c r="B64" s="103"/>
      <c r="D64" s="104" t="s">
        <v>688</v>
      </c>
      <c r="E64" s="105"/>
      <c r="F64" s="105"/>
      <c r="G64" s="105"/>
      <c r="H64" s="105"/>
      <c r="I64" s="106">
        <f>Q153</f>
        <v>0</v>
      </c>
      <c r="J64" s="106">
        <f>R153</f>
        <v>0</v>
      </c>
      <c r="K64" s="106">
        <f>K153</f>
        <v>0</v>
      </c>
      <c r="M64" s="103"/>
    </row>
    <row r="65" spans="2:13" s="9" customFormat="1" ht="19.9" customHeight="1">
      <c r="B65" s="103"/>
      <c r="D65" s="104" t="s">
        <v>689</v>
      </c>
      <c r="E65" s="105"/>
      <c r="F65" s="105"/>
      <c r="G65" s="105"/>
      <c r="H65" s="105"/>
      <c r="I65" s="106">
        <f>Q168</f>
        <v>0</v>
      </c>
      <c r="J65" s="106">
        <f>R168</f>
        <v>0</v>
      </c>
      <c r="K65" s="106">
        <f>K168</f>
        <v>0</v>
      </c>
      <c r="M65" s="103"/>
    </row>
    <row r="66" spans="2:13" s="9" customFormat="1" ht="19.9" customHeight="1">
      <c r="B66" s="103"/>
      <c r="D66" s="104" t="s">
        <v>2268</v>
      </c>
      <c r="E66" s="105"/>
      <c r="F66" s="105"/>
      <c r="G66" s="105"/>
      <c r="H66" s="105"/>
      <c r="I66" s="106">
        <f>Q184</f>
        <v>0</v>
      </c>
      <c r="J66" s="106">
        <f>R184</f>
        <v>0</v>
      </c>
      <c r="K66" s="106">
        <f>K184</f>
        <v>0</v>
      </c>
      <c r="M66" s="103"/>
    </row>
    <row r="67" spans="2:13" s="9" customFormat="1" ht="19.9" customHeight="1">
      <c r="B67" s="103"/>
      <c r="D67" s="104" t="s">
        <v>197</v>
      </c>
      <c r="E67" s="105"/>
      <c r="F67" s="105"/>
      <c r="G67" s="105"/>
      <c r="H67" s="105"/>
      <c r="I67" s="106">
        <f>Q195</f>
        <v>0</v>
      </c>
      <c r="J67" s="106">
        <f>R195</f>
        <v>0</v>
      </c>
      <c r="K67" s="106">
        <f>K195</f>
        <v>0</v>
      </c>
      <c r="M67" s="103"/>
    </row>
    <row r="68" spans="2:13" s="9" customFormat="1" ht="19.9" customHeight="1">
      <c r="B68" s="103"/>
      <c r="D68" s="104" t="s">
        <v>692</v>
      </c>
      <c r="E68" s="105"/>
      <c r="F68" s="105"/>
      <c r="G68" s="105"/>
      <c r="H68" s="105"/>
      <c r="I68" s="106">
        <f>Q201</f>
        <v>0</v>
      </c>
      <c r="J68" s="106">
        <f>R201</f>
        <v>0</v>
      </c>
      <c r="K68" s="106">
        <f>K201</f>
        <v>0</v>
      </c>
      <c r="M68" s="103"/>
    </row>
    <row r="69" spans="2:13" s="8" customFormat="1" ht="24.95" customHeight="1">
      <c r="B69" s="99"/>
      <c r="D69" s="100" t="s">
        <v>199</v>
      </c>
      <c r="E69" s="101"/>
      <c r="F69" s="101"/>
      <c r="G69" s="101"/>
      <c r="H69" s="101"/>
      <c r="I69" s="102">
        <f>Q204</f>
        <v>0</v>
      </c>
      <c r="J69" s="102">
        <f>R204</f>
        <v>0</v>
      </c>
      <c r="K69" s="102">
        <f>K204</f>
        <v>0</v>
      </c>
      <c r="M69" s="99"/>
    </row>
    <row r="70" spans="2:13" s="9" customFormat="1" ht="19.9" customHeight="1">
      <c r="B70" s="103"/>
      <c r="D70" s="104" t="s">
        <v>206</v>
      </c>
      <c r="E70" s="105"/>
      <c r="F70" s="105"/>
      <c r="G70" s="105"/>
      <c r="H70" s="105"/>
      <c r="I70" s="106">
        <f>Q205</f>
        <v>0</v>
      </c>
      <c r="J70" s="106">
        <f>R205</f>
        <v>0</v>
      </c>
      <c r="K70" s="106">
        <f>K205</f>
        <v>0</v>
      </c>
      <c r="M70" s="103"/>
    </row>
    <row r="71" spans="2:13" s="1" customFormat="1" ht="21.75" customHeight="1">
      <c r="B71" s="32"/>
      <c r="M71" s="32"/>
    </row>
    <row r="72" spans="2:13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2"/>
    </row>
    <row r="76" spans="2:13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32"/>
    </row>
    <row r="77" spans="2:13" s="1" customFormat="1" ht="24.95" customHeight="1">
      <c r="B77" s="32"/>
      <c r="C77" s="21" t="s">
        <v>143</v>
      </c>
      <c r="M77" s="32"/>
    </row>
    <row r="78" spans="2:13" s="1" customFormat="1" ht="6.95" customHeight="1">
      <c r="B78" s="32"/>
      <c r="M78" s="32"/>
    </row>
    <row r="79" spans="2:13" s="1" customFormat="1" ht="12" customHeight="1">
      <c r="B79" s="32"/>
      <c r="C79" s="27" t="s">
        <v>17</v>
      </c>
      <c r="M79" s="32"/>
    </row>
    <row r="80" spans="2:13" s="1" customFormat="1" ht="26.25" customHeight="1">
      <c r="B80" s="32"/>
      <c r="E80" s="236" t="str">
        <f>E7</f>
        <v>PŘÍSTAVBA VÝTAHU SE STAVEBNÍMI ÚPRAVYMI PAVILONŮ 5 A 6, UL. VÁCLAVKOVA 950, MLADÁ BOLESLAV</v>
      </c>
      <c r="F80" s="237"/>
      <c r="G80" s="237"/>
      <c r="H80" s="237"/>
      <c r="M80" s="32"/>
    </row>
    <row r="81" spans="2:13" s="1" customFormat="1" ht="12" customHeight="1">
      <c r="B81" s="32"/>
      <c r="C81" s="27" t="s">
        <v>128</v>
      </c>
      <c r="M81" s="32"/>
    </row>
    <row r="82" spans="2:13" s="1" customFormat="1" ht="16.5" customHeight="1">
      <c r="B82" s="32"/>
      <c r="E82" s="203" t="str">
        <f>E9</f>
        <v>2023-23-4 - ETAPA I (dotčené dotací) ZPEVNĚNÉ PLOCHY</v>
      </c>
      <c r="F82" s="238"/>
      <c r="G82" s="238"/>
      <c r="H82" s="238"/>
      <c r="M82" s="32"/>
    </row>
    <row r="83" spans="2:13" s="1" customFormat="1" ht="6.95" customHeight="1">
      <c r="B83" s="32"/>
      <c r="M83" s="32"/>
    </row>
    <row r="84" spans="2:13" s="1" customFormat="1" ht="12" customHeight="1">
      <c r="B84" s="32"/>
      <c r="C84" s="27" t="s">
        <v>23</v>
      </c>
      <c r="F84" s="25" t="str">
        <f>F12</f>
        <v>Mladá Boleslav</v>
      </c>
      <c r="I84" s="27" t="s">
        <v>25</v>
      </c>
      <c r="J84" s="49" t="str">
        <f>IF(J12="","",J12)</f>
        <v>28. 8. 2023</v>
      </c>
      <c r="M84" s="32"/>
    </row>
    <row r="85" spans="2:13" s="1" customFormat="1" ht="6.95" customHeight="1">
      <c r="B85" s="32"/>
      <c r="M85" s="32"/>
    </row>
    <row r="86" spans="2:13" s="1" customFormat="1" ht="15.2" customHeight="1">
      <c r="B86" s="32"/>
      <c r="C86" s="27" t="s">
        <v>27</v>
      </c>
      <c r="F86" s="25" t="str">
        <f>E15</f>
        <v>CENTRUM 83, poskytovatel sociálních služeb</v>
      </c>
      <c r="I86" s="27" t="s">
        <v>34</v>
      </c>
      <c r="J86" s="30" t="str">
        <f>E21</f>
        <v>Arch.Zdeněk Kadlec</v>
      </c>
      <c r="M86" s="32"/>
    </row>
    <row r="87" spans="2:13" s="1" customFormat="1" ht="15.2" customHeight="1">
      <c r="B87" s="32"/>
      <c r="C87" s="27" t="s">
        <v>32</v>
      </c>
      <c r="F87" s="25" t="str">
        <f>IF(E18="","",E18)</f>
        <v>Vyplň údaj</v>
      </c>
      <c r="I87" s="27" t="s">
        <v>36</v>
      </c>
      <c r="J87" s="30" t="str">
        <f>E24</f>
        <v>Petr Navrátil</v>
      </c>
      <c r="M87" s="32"/>
    </row>
    <row r="88" spans="2:13" s="1" customFormat="1" ht="10.35" customHeight="1">
      <c r="B88" s="32"/>
      <c r="M88" s="32"/>
    </row>
    <row r="89" spans="2:24" s="10" customFormat="1" ht="29.25" customHeight="1">
      <c r="B89" s="107"/>
      <c r="C89" s="108" t="s">
        <v>144</v>
      </c>
      <c r="D89" s="109" t="s">
        <v>61</v>
      </c>
      <c r="E89" s="109" t="s">
        <v>57</v>
      </c>
      <c r="F89" s="109" t="s">
        <v>58</v>
      </c>
      <c r="G89" s="109" t="s">
        <v>145</v>
      </c>
      <c r="H89" s="109" t="s">
        <v>146</v>
      </c>
      <c r="I89" s="109" t="s">
        <v>147</v>
      </c>
      <c r="J89" s="109" t="s">
        <v>148</v>
      </c>
      <c r="K89" s="109" t="s">
        <v>136</v>
      </c>
      <c r="L89" s="110" t="s">
        <v>149</v>
      </c>
      <c r="M89" s="107"/>
      <c r="N89" s="56" t="s">
        <v>22</v>
      </c>
      <c r="O89" s="57" t="s">
        <v>46</v>
      </c>
      <c r="P89" s="57" t="s">
        <v>150</v>
      </c>
      <c r="Q89" s="57" t="s">
        <v>151</v>
      </c>
      <c r="R89" s="57" t="s">
        <v>152</v>
      </c>
      <c r="S89" s="57" t="s">
        <v>153</v>
      </c>
      <c r="T89" s="57" t="s">
        <v>154</v>
      </c>
      <c r="U89" s="57" t="s">
        <v>155</v>
      </c>
      <c r="V89" s="57" t="s">
        <v>156</v>
      </c>
      <c r="W89" s="57" t="s">
        <v>157</v>
      </c>
      <c r="X89" s="58" t="s">
        <v>158</v>
      </c>
    </row>
    <row r="90" spans="2:63" s="1" customFormat="1" ht="22.9" customHeight="1">
      <c r="B90" s="32"/>
      <c r="C90" s="61" t="s">
        <v>159</v>
      </c>
      <c r="K90" s="111">
        <f>BK90</f>
        <v>0</v>
      </c>
      <c r="M90" s="32"/>
      <c r="N90" s="59"/>
      <c r="O90" s="50"/>
      <c r="P90" s="50"/>
      <c r="Q90" s="112">
        <f>Q91+Q204</f>
        <v>0</v>
      </c>
      <c r="R90" s="112">
        <f>R91+R204</f>
        <v>0</v>
      </c>
      <c r="S90" s="50"/>
      <c r="T90" s="113">
        <f>T91+T204</f>
        <v>0</v>
      </c>
      <c r="U90" s="50"/>
      <c r="V90" s="113">
        <f>V91+V204</f>
        <v>16.00086760386</v>
      </c>
      <c r="W90" s="50"/>
      <c r="X90" s="114">
        <f>X91+X204</f>
        <v>0</v>
      </c>
      <c r="AT90" s="17" t="s">
        <v>77</v>
      </c>
      <c r="AU90" s="17" t="s">
        <v>137</v>
      </c>
      <c r="BK90" s="115">
        <f>BK91+BK204</f>
        <v>0</v>
      </c>
    </row>
    <row r="91" spans="2:63" s="11" customFormat="1" ht="25.9" customHeight="1">
      <c r="B91" s="116"/>
      <c r="D91" s="117" t="s">
        <v>77</v>
      </c>
      <c r="E91" s="118" t="s">
        <v>209</v>
      </c>
      <c r="F91" s="118" t="s">
        <v>210</v>
      </c>
      <c r="I91" s="119"/>
      <c r="J91" s="119"/>
      <c r="K91" s="120">
        <f>BK91</f>
        <v>0</v>
      </c>
      <c r="M91" s="116"/>
      <c r="N91" s="121"/>
      <c r="Q91" s="122">
        <f>Q92+Q153+Q168+Q184+Q195+Q201</f>
        <v>0</v>
      </c>
      <c r="R91" s="122">
        <f>R92+R153+R168+R184+R195+R201</f>
        <v>0</v>
      </c>
      <c r="T91" s="123">
        <f>T92+T153+T168+T184+T195+T201</f>
        <v>0</v>
      </c>
      <c r="V91" s="123">
        <f>V92+V153+V168+V184+V195+V201</f>
        <v>15.993601399860001</v>
      </c>
      <c r="X91" s="124">
        <f>X92+X153+X168+X184+X195+X201</f>
        <v>0</v>
      </c>
      <c r="AR91" s="117" t="s">
        <v>85</v>
      </c>
      <c r="AT91" s="125" t="s">
        <v>77</v>
      </c>
      <c r="AU91" s="125" t="s">
        <v>78</v>
      </c>
      <c r="AY91" s="117" t="s">
        <v>163</v>
      </c>
      <c r="BK91" s="126">
        <f>BK92+BK153+BK168+BK184+BK195+BK201</f>
        <v>0</v>
      </c>
    </row>
    <row r="92" spans="2:63" s="11" customFormat="1" ht="22.9" customHeight="1">
      <c r="B92" s="116"/>
      <c r="D92" s="117" t="s">
        <v>77</v>
      </c>
      <c r="E92" s="127" t="s">
        <v>85</v>
      </c>
      <c r="F92" s="127" t="s">
        <v>211</v>
      </c>
      <c r="I92" s="119"/>
      <c r="J92" s="119"/>
      <c r="K92" s="128">
        <f>BK92</f>
        <v>0</v>
      </c>
      <c r="M92" s="116"/>
      <c r="N92" s="121"/>
      <c r="Q92" s="122">
        <f>SUM(Q93:Q152)</f>
        <v>0</v>
      </c>
      <c r="R92" s="122">
        <f>SUM(R93:R152)</f>
        <v>0</v>
      </c>
      <c r="T92" s="123">
        <f>SUM(T93:T152)</f>
        <v>0</v>
      </c>
      <c r="V92" s="123">
        <f>SUM(V93:V152)</f>
        <v>0.00085</v>
      </c>
      <c r="X92" s="124">
        <f>SUM(X93:X152)</f>
        <v>0</v>
      </c>
      <c r="AR92" s="117" t="s">
        <v>85</v>
      </c>
      <c r="AT92" s="125" t="s">
        <v>77</v>
      </c>
      <c r="AU92" s="125" t="s">
        <v>85</v>
      </c>
      <c r="AY92" s="117" t="s">
        <v>163</v>
      </c>
      <c r="BK92" s="126">
        <f>SUM(BK93:BK152)</f>
        <v>0</v>
      </c>
    </row>
    <row r="93" spans="2:65" s="1" customFormat="1" ht="24.2" customHeight="1">
      <c r="B93" s="32"/>
      <c r="C93" s="129" t="s">
        <v>171</v>
      </c>
      <c r="D93" s="129" t="s">
        <v>166</v>
      </c>
      <c r="E93" s="130" t="s">
        <v>699</v>
      </c>
      <c r="F93" s="131" t="s">
        <v>700</v>
      </c>
      <c r="G93" s="132" t="s">
        <v>214</v>
      </c>
      <c r="H93" s="133">
        <v>20</v>
      </c>
      <c r="I93" s="134"/>
      <c r="J93" s="134"/>
      <c r="K93" s="135">
        <f>ROUND(P93*H93,2)</f>
        <v>0</v>
      </c>
      <c r="L93" s="131" t="s">
        <v>169</v>
      </c>
      <c r="M93" s="32"/>
      <c r="N93" s="136" t="s">
        <v>22</v>
      </c>
      <c r="O93" s="137" t="s">
        <v>48</v>
      </c>
      <c r="P93" s="138">
        <f>I93+J93</f>
        <v>0</v>
      </c>
      <c r="Q93" s="138">
        <f>ROUND(I93*H93,2)</f>
        <v>0</v>
      </c>
      <c r="R93" s="138">
        <f>ROUND(J93*H93,2)</f>
        <v>0</v>
      </c>
      <c r="T93" s="139">
        <f>S93*H93</f>
        <v>0</v>
      </c>
      <c r="U93" s="139">
        <v>0</v>
      </c>
      <c r="V93" s="139">
        <f>U93*H93</f>
        <v>0</v>
      </c>
      <c r="W93" s="139">
        <v>0</v>
      </c>
      <c r="X93" s="140">
        <f>W93*H93</f>
        <v>0</v>
      </c>
      <c r="AR93" s="141" t="s">
        <v>189</v>
      </c>
      <c r="AT93" s="141" t="s">
        <v>166</v>
      </c>
      <c r="AU93" s="141" t="s">
        <v>171</v>
      </c>
      <c r="AY93" s="17" t="s">
        <v>163</v>
      </c>
      <c r="BE93" s="142">
        <f>IF(O93="základní",K93,0)</f>
        <v>0</v>
      </c>
      <c r="BF93" s="142">
        <f>IF(O93="snížená",K93,0)</f>
        <v>0</v>
      </c>
      <c r="BG93" s="142">
        <f>IF(O93="zákl. přenesená",K93,0)</f>
        <v>0</v>
      </c>
      <c r="BH93" s="142">
        <f>IF(O93="sníž. přenesená",K93,0)</f>
        <v>0</v>
      </c>
      <c r="BI93" s="142">
        <f>IF(O93="nulová",K93,0)</f>
        <v>0</v>
      </c>
      <c r="BJ93" s="17" t="s">
        <v>171</v>
      </c>
      <c r="BK93" s="142">
        <f>ROUND(P93*H93,2)</f>
        <v>0</v>
      </c>
      <c r="BL93" s="17" t="s">
        <v>189</v>
      </c>
      <c r="BM93" s="141" t="s">
        <v>2269</v>
      </c>
    </row>
    <row r="94" spans="2:47" s="1" customFormat="1" ht="11.25">
      <c r="B94" s="32"/>
      <c r="D94" s="143" t="s">
        <v>173</v>
      </c>
      <c r="F94" s="144" t="s">
        <v>702</v>
      </c>
      <c r="I94" s="145"/>
      <c r="J94" s="145"/>
      <c r="M94" s="32"/>
      <c r="N94" s="146"/>
      <c r="X94" s="53"/>
      <c r="AT94" s="17" t="s">
        <v>173</v>
      </c>
      <c r="AU94" s="17" t="s">
        <v>171</v>
      </c>
    </row>
    <row r="95" spans="2:51" s="12" customFormat="1" ht="11.25">
      <c r="B95" s="150"/>
      <c r="D95" s="151" t="s">
        <v>217</v>
      </c>
      <c r="E95" s="152" t="s">
        <v>22</v>
      </c>
      <c r="F95" s="153" t="s">
        <v>2270</v>
      </c>
      <c r="H95" s="152" t="s">
        <v>22</v>
      </c>
      <c r="I95" s="154"/>
      <c r="J95" s="154"/>
      <c r="M95" s="150"/>
      <c r="N95" s="155"/>
      <c r="X95" s="156"/>
      <c r="AT95" s="152" t="s">
        <v>217</v>
      </c>
      <c r="AU95" s="152" t="s">
        <v>171</v>
      </c>
      <c r="AV95" s="12" t="s">
        <v>85</v>
      </c>
      <c r="AW95" s="12" t="s">
        <v>5</v>
      </c>
      <c r="AX95" s="12" t="s">
        <v>78</v>
      </c>
      <c r="AY95" s="152" t="s">
        <v>163</v>
      </c>
    </row>
    <row r="96" spans="2:51" s="13" customFormat="1" ht="11.25">
      <c r="B96" s="157"/>
      <c r="D96" s="151" t="s">
        <v>217</v>
      </c>
      <c r="E96" s="158" t="s">
        <v>22</v>
      </c>
      <c r="F96" s="159" t="s">
        <v>383</v>
      </c>
      <c r="H96" s="160">
        <v>20</v>
      </c>
      <c r="I96" s="161"/>
      <c r="J96" s="161"/>
      <c r="M96" s="157"/>
      <c r="N96" s="162"/>
      <c r="X96" s="163"/>
      <c r="AT96" s="158" t="s">
        <v>217</v>
      </c>
      <c r="AU96" s="158" t="s">
        <v>171</v>
      </c>
      <c r="AV96" s="13" t="s">
        <v>171</v>
      </c>
      <c r="AW96" s="13" t="s">
        <v>5</v>
      </c>
      <c r="AX96" s="13" t="s">
        <v>78</v>
      </c>
      <c r="AY96" s="158" t="s">
        <v>163</v>
      </c>
    </row>
    <row r="97" spans="2:51" s="14" customFormat="1" ht="11.25">
      <c r="B97" s="164"/>
      <c r="D97" s="151" t="s">
        <v>217</v>
      </c>
      <c r="E97" s="165" t="s">
        <v>22</v>
      </c>
      <c r="F97" s="166" t="s">
        <v>220</v>
      </c>
      <c r="H97" s="167">
        <v>20</v>
      </c>
      <c r="I97" s="168"/>
      <c r="J97" s="168"/>
      <c r="M97" s="164"/>
      <c r="N97" s="169"/>
      <c r="X97" s="170"/>
      <c r="AT97" s="165" t="s">
        <v>217</v>
      </c>
      <c r="AU97" s="165" t="s">
        <v>171</v>
      </c>
      <c r="AV97" s="14" t="s">
        <v>189</v>
      </c>
      <c r="AW97" s="14" t="s">
        <v>5</v>
      </c>
      <c r="AX97" s="14" t="s">
        <v>85</v>
      </c>
      <c r="AY97" s="165" t="s">
        <v>163</v>
      </c>
    </row>
    <row r="98" spans="2:65" s="1" customFormat="1" ht="44.25" customHeight="1">
      <c r="B98" s="32"/>
      <c r="C98" s="129" t="s">
        <v>183</v>
      </c>
      <c r="D98" s="129" t="s">
        <v>166</v>
      </c>
      <c r="E98" s="130" t="s">
        <v>711</v>
      </c>
      <c r="F98" s="131" t="s">
        <v>712</v>
      </c>
      <c r="G98" s="132" t="s">
        <v>252</v>
      </c>
      <c r="H98" s="133">
        <v>5.459</v>
      </c>
      <c r="I98" s="134"/>
      <c r="J98" s="134"/>
      <c r="K98" s="135">
        <f>ROUND(P98*H98,2)</f>
        <v>0</v>
      </c>
      <c r="L98" s="131" t="s">
        <v>169</v>
      </c>
      <c r="M98" s="32"/>
      <c r="N98" s="136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0</v>
      </c>
      <c r="V98" s="139">
        <f>U98*H98</f>
        <v>0</v>
      </c>
      <c r="W98" s="139">
        <v>0</v>
      </c>
      <c r="X98" s="140">
        <f>W98*H98</f>
        <v>0</v>
      </c>
      <c r="AR98" s="141" t="s">
        <v>189</v>
      </c>
      <c r="AT98" s="141" t="s">
        <v>166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189</v>
      </c>
      <c r="BM98" s="141" t="s">
        <v>2271</v>
      </c>
    </row>
    <row r="99" spans="2:47" s="1" customFormat="1" ht="11.25">
      <c r="B99" s="32"/>
      <c r="D99" s="143" t="s">
        <v>173</v>
      </c>
      <c r="F99" s="144" t="s">
        <v>714</v>
      </c>
      <c r="I99" s="145"/>
      <c r="J99" s="145"/>
      <c r="M99" s="32"/>
      <c r="N99" s="146"/>
      <c r="X99" s="53"/>
      <c r="AT99" s="17" t="s">
        <v>173</v>
      </c>
      <c r="AU99" s="17" t="s">
        <v>171</v>
      </c>
    </row>
    <row r="100" spans="2:51" s="12" customFormat="1" ht="11.25">
      <c r="B100" s="150"/>
      <c r="D100" s="151" t="s">
        <v>217</v>
      </c>
      <c r="E100" s="152" t="s">
        <v>22</v>
      </c>
      <c r="F100" s="153" t="s">
        <v>2272</v>
      </c>
      <c r="H100" s="152" t="s">
        <v>22</v>
      </c>
      <c r="I100" s="154"/>
      <c r="J100" s="154"/>
      <c r="M100" s="150"/>
      <c r="N100" s="155"/>
      <c r="X100" s="156"/>
      <c r="AT100" s="152" t="s">
        <v>217</v>
      </c>
      <c r="AU100" s="152" t="s">
        <v>171</v>
      </c>
      <c r="AV100" s="12" t="s">
        <v>85</v>
      </c>
      <c r="AW100" s="12" t="s">
        <v>5</v>
      </c>
      <c r="AX100" s="12" t="s">
        <v>78</v>
      </c>
      <c r="AY100" s="152" t="s">
        <v>163</v>
      </c>
    </row>
    <row r="101" spans="2:51" s="13" customFormat="1" ht="11.25">
      <c r="B101" s="157"/>
      <c r="D101" s="151" t="s">
        <v>217</v>
      </c>
      <c r="E101" s="158" t="s">
        <v>22</v>
      </c>
      <c r="F101" s="159" t="s">
        <v>2273</v>
      </c>
      <c r="H101" s="160">
        <v>3.131</v>
      </c>
      <c r="I101" s="161"/>
      <c r="J101" s="161"/>
      <c r="M101" s="157"/>
      <c r="N101" s="162"/>
      <c r="X101" s="163"/>
      <c r="AT101" s="158" t="s">
        <v>217</v>
      </c>
      <c r="AU101" s="158" t="s">
        <v>171</v>
      </c>
      <c r="AV101" s="13" t="s">
        <v>171</v>
      </c>
      <c r="AW101" s="13" t="s">
        <v>5</v>
      </c>
      <c r="AX101" s="13" t="s">
        <v>78</v>
      </c>
      <c r="AY101" s="158" t="s">
        <v>163</v>
      </c>
    </row>
    <row r="102" spans="2:51" s="12" customFormat="1" ht="11.25">
      <c r="B102" s="150"/>
      <c r="D102" s="151" t="s">
        <v>217</v>
      </c>
      <c r="E102" s="152" t="s">
        <v>22</v>
      </c>
      <c r="F102" s="153" t="s">
        <v>2274</v>
      </c>
      <c r="H102" s="152" t="s">
        <v>22</v>
      </c>
      <c r="I102" s="154"/>
      <c r="J102" s="154"/>
      <c r="M102" s="150"/>
      <c r="N102" s="155"/>
      <c r="X102" s="156"/>
      <c r="AT102" s="152" t="s">
        <v>217</v>
      </c>
      <c r="AU102" s="152" t="s">
        <v>171</v>
      </c>
      <c r="AV102" s="12" t="s">
        <v>85</v>
      </c>
      <c r="AW102" s="12" t="s">
        <v>5</v>
      </c>
      <c r="AX102" s="12" t="s">
        <v>78</v>
      </c>
      <c r="AY102" s="152" t="s">
        <v>163</v>
      </c>
    </row>
    <row r="103" spans="2:51" s="13" customFormat="1" ht="11.25">
      <c r="B103" s="157"/>
      <c r="D103" s="151" t="s">
        <v>217</v>
      </c>
      <c r="E103" s="158" t="s">
        <v>22</v>
      </c>
      <c r="F103" s="159" t="s">
        <v>2275</v>
      </c>
      <c r="H103" s="160">
        <v>2.328</v>
      </c>
      <c r="I103" s="161"/>
      <c r="J103" s="161"/>
      <c r="M103" s="157"/>
      <c r="N103" s="162"/>
      <c r="X103" s="163"/>
      <c r="AT103" s="158" t="s">
        <v>217</v>
      </c>
      <c r="AU103" s="158" t="s">
        <v>171</v>
      </c>
      <c r="AV103" s="13" t="s">
        <v>171</v>
      </c>
      <c r="AW103" s="13" t="s">
        <v>5</v>
      </c>
      <c r="AX103" s="13" t="s">
        <v>78</v>
      </c>
      <c r="AY103" s="158" t="s">
        <v>163</v>
      </c>
    </row>
    <row r="104" spans="2:51" s="14" customFormat="1" ht="11.25">
      <c r="B104" s="164"/>
      <c r="D104" s="151" t="s">
        <v>217</v>
      </c>
      <c r="E104" s="165" t="s">
        <v>22</v>
      </c>
      <c r="F104" s="166" t="s">
        <v>220</v>
      </c>
      <c r="H104" s="167">
        <v>5.459</v>
      </c>
      <c r="I104" s="168"/>
      <c r="J104" s="168"/>
      <c r="M104" s="164"/>
      <c r="N104" s="169"/>
      <c r="X104" s="170"/>
      <c r="AT104" s="165" t="s">
        <v>217</v>
      </c>
      <c r="AU104" s="165" t="s">
        <v>171</v>
      </c>
      <c r="AV104" s="14" t="s">
        <v>189</v>
      </c>
      <c r="AW104" s="14" t="s">
        <v>5</v>
      </c>
      <c r="AX104" s="14" t="s">
        <v>85</v>
      </c>
      <c r="AY104" s="165" t="s">
        <v>163</v>
      </c>
    </row>
    <row r="105" spans="2:65" s="1" customFormat="1" ht="37.9" customHeight="1">
      <c r="B105" s="32"/>
      <c r="C105" s="129" t="s">
        <v>189</v>
      </c>
      <c r="D105" s="129" t="s">
        <v>166</v>
      </c>
      <c r="E105" s="130" t="s">
        <v>2276</v>
      </c>
      <c r="F105" s="131" t="s">
        <v>2277</v>
      </c>
      <c r="G105" s="132" t="s">
        <v>252</v>
      </c>
      <c r="H105" s="133">
        <v>0.945</v>
      </c>
      <c r="I105" s="134"/>
      <c r="J105" s="134"/>
      <c r="K105" s="135">
        <f>ROUND(P105*H105,2)</f>
        <v>0</v>
      </c>
      <c r="L105" s="131" t="s">
        <v>169</v>
      </c>
      <c r="M105" s="32"/>
      <c r="N105" s="136" t="s">
        <v>22</v>
      </c>
      <c r="O105" s="137" t="s">
        <v>48</v>
      </c>
      <c r="P105" s="138">
        <f>I105+J105</f>
        <v>0</v>
      </c>
      <c r="Q105" s="138">
        <f>ROUND(I105*H105,2)</f>
        <v>0</v>
      </c>
      <c r="R105" s="138">
        <f>ROUND(J105*H105,2)</f>
        <v>0</v>
      </c>
      <c r="T105" s="139">
        <f>S105*H105</f>
        <v>0</v>
      </c>
      <c r="U105" s="139">
        <v>0</v>
      </c>
      <c r="V105" s="139">
        <f>U105*H105</f>
        <v>0</v>
      </c>
      <c r="W105" s="139">
        <v>0</v>
      </c>
      <c r="X105" s="140">
        <f>W105*H105</f>
        <v>0</v>
      </c>
      <c r="AR105" s="141" t="s">
        <v>189</v>
      </c>
      <c r="AT105" s="141" t="s">
        <v>166</v>
      </c>
      <c r="AU105" s="141" t="s">
        <v>171</v>
      </c>
      <c r="AY105" s="17" t="s">
        <v>163</v>
      </c>
      <c r="BE105" s="142">
        <f>IF(O105="základní",K105,0)</f>
        <v>0</v>
      </c>
      <c r="BF105" s="142">
        <f>IF(O105="snížená",K105,0)</f>
        <v>0</v>
      </c>
      <c r="BG105" s="142">
        <f>IF(O105="zákl. přenesená",K105,0)</f>
        <v>0</v>
      </c>
      <c r="BH105" s="142">
        <f>IF(O105="sníž. přenesená",K105,0)</f>
        <v>0</v>
      </c>
      <c r="BI105" s="142">
        <f>IF(O105="nulová",K105,0)</f>
        <v>0</v>
      </c>
      <c r="BJ105" s="17" t="s">
        <v>171</v>
      </c>
      <c r="BK105" s="142">
        <f>ROUND(P105*H105,2)</f>
        <v>0</v>
      </c>
      <c r="BL105" s="17" t="s">
        <v>189</v>
      </c>
      <c r="BM105" s="141" t="s">
        <v>2278</v>
      </c>
    </row>
    <row r="106" spans="2:47" s="1" customFormat="1" ht="11.25">
      <c r="B106" s="32"/>
      <c r="D106" s="143" t="s">
        <v>173</v>
      </c>
      <c r="F106" s="144" t="s">
        <v>2279</v>
      </c>
      <c r="I106" s="145"/>
      <c r="J106" s="145"/>
      <c r="M106" s="32"/>
      <c r="N106" s="146"/>
      <c r="X106" s="53"/>
      <c r="AT106" s="17" t="s">
        <v>173</v>
      </c>
      <c r="AU106" s="17" t="s">
        <v>171</v>
      </c>
    </row>
    <row r="107" spans="2:51" s="12" customFormat="1" ht="11.25">
      <c r="B107" s="150"/>
      <c r="D107" s="151" t="s">
        <v>217</v>
      </c>
      <c r="E107" s="152" t="s">
        <v>22</v>
      </c>
      <c r="F107" s="153" t="s">
        <v>2280</v>
      </c>
      <c r="H107" s="152" t="s">
        <v>22</v>
      </c>
      <c r="I107" s="154"/>
      <c r="J107" s="154"/>
      <c r="M107" s="150"/>
      <c r="N107" s="155"/>
      <c r="X107" s="156"/>
      <c r="AT107" s="152" t="s">
        <v>217</v>
      </c>
      <c r="AU107" s="152" t="s">
        <v>171</v>
      </c>
      <c r="AV107" s="12" t="s">
        <v>85</v>
      </c>
      <c r="AW107" s="12" t="s">
        <v>5</v>
      </c>
      <c r="AX107" s="12" t="s">
        <v>78</v>
      </c>
      <c r="AY107" s="152" t="s">
        <v>163</v>
      </c>
    </row>
    <row r="108" spans="2:51" s="13" customFormat="1" ht="11.25">
      <c r="B108" s="157"/>
      <c r="D108" s="151" t="s">
        <v>217</v>
      </c>
      <c r="E108" s="158" t="s">
        <v>22</v>
      </c>
      <c r="F108" s="159" t="s">
        <v>2281</v>
      </c>
      <c r="H108" s="160">
        <v>0.945</v>
      </c>
      <c r="I108" s="161"/>
      <c r="J108" s="161"/>
      <c r="M108" s="157"/>
      <c r="N108" s="162"/>
      <c r="X108" s="163"/>
      <c r="AT108" s="158" t="s">
        <v>217</v>
      </c>
      <c r="AU108" s="158" t="s">
        <v>171</v>
      </c>
      <c r="AV108" s="13" t="s">
        <v>171</v>
      </c>
      <c r="AW108" s="13" t="s">
        <v>5</v>
      </c>
      <c r="AX108" s="13" t="s">
        <v>78</v>
      </c>
      <c r="AY108" s="158" t="s">
        <v>163</v>
      </c>
    </row>
    <row r="109" spans="2:51" s="14" customFormat="1" ht="11.25">
      <c r="B109" s="164"/>
      <c r="D109" s="151" t="s">
        <v>217</v>
      </c>
      <c r="E109" s="165" t="s">
        <v>22</v>
      </c>
      <c r="F109" s="166" t="s">
        <v>220</v>
      </c>
      <c r="H109" s="167">
        <v>0.945</v>
      </c>
      <c r="I109" s="168"/>
      <c r="J109" s="168"/>
      <c r="M109" s="164"/>
      <c r="N109" s="169"/>
      <c r="X109" s="170"/>
      <c r="AT109" s="165" t="s">
        <v>217</v>
      </c>
      <c r="AU109" s="165" t="s">
        <v>171</v>
      </c>
      <c r="AV109" s="14" t="s">
        <v>189</v>
      </c>
      <c r="AW109" s="14" t="s">
        <v>5</v>
      </c>
      <c r="AX109" s="14" t="s">
        <v>85</v>
      </c>
      <c r="AY109" s="165" t="s">
        <v>163</v>
      </c>
    </row>
    <row r="110" spans="2:65" s="1" customFormat="1" ht="62.65" customHeight="1">
      <c r="B110" s="32"/>
      <c r="C110" s="129" t="s">
        <v>162</v>
      </c>
      <c r="D110" s="129" t="s">
        <v>166</v>
      </c>
      <c r="E110" s="130" t="s">
        <v>727</v>
      </c>
      <c r="F110" s="131" t="s">
        <v>728</v>
      </c>
      <c r="G110" s="132" t="s">
        <v>252</v>
      </c>
      <c r="H110" s="133">
        <v>12.498</v>
      </c>
      <c r="I110" s="134"/>
      <c r="J110" s="134"/>
      <c r="K110" s="135">
        <f>ROUND(P110*H110,2)</f>
        <v>0</v>
      </c>
      <c r="L110" s="131" t="s">
        <v>169</v>
      </c>
      <c r="M110" s="32"/>
      <c r="N110" s="136" t="s">
        <v>22</v>
      </c>
      <c r="O110" s="137" t="s">
        <v>48</v>
      </c>
      <c r="P110" s="138">
        <f>I110+J110</f>
        <v>0</v>
      </c>
      <c r="Q110" s="138">
        <f>ROUND(I110*H110,2)</f>
        <v>0</v>
      </c>
      <c r="R110" s="138">
        <f>ROUND(J110*H110,2)</f>
        <v>0</v>
      </c>
      <c r="T110" s="139">
        <f>S110*H110</f>
        <v>0</v>
      </c>
      <c r="U110" s="139">
        <v>0</v>
      </c>
      <c r="V110" s="139">
        <f>U110*H110</f>
        <v>0</v>
      </c>
      <c r="W110" s="139">
        <v>0</v>
      </c>
      <c r="X110" s="140">
        <f>W110*H110</f>
        <v>0</v>
      </c>
      <c r="AR110" s="141" t="s">
        <v>189</v>
      </c>
      <c r="AT110" s="141" t="s">
        <v>166</v>
      </c>
      <c r="AU110" s="141" t="s">
        <v>171</v>
      </c>
      <c r="AY110" s="17" t="s">
        <v>163</v>
      </c>
      <c r="BE110" s="142">
        <f>IF(O110="základní",K110,0)</f>
        <v>0</v>
      </c>
      <c r="BF110" s="142">
        <f>IF(O110="snížená",K110,0)</f>
        <v>0</v>
      </c>
      <c r="BG110" s="142">
        <f>IF(O110="zákl. přenesená",K110,0)</f>
        <v>0</v>
      </c>
      <c r="BH110" s="142">
        <f>IF(O110="sníž. přenesená",K110,0)</f>
        <v>0</v>
      </c>
      <c r="BI110" s="142">
        <f>IF(O110="nulová",K110,0)</f>
        <v>0</v>
      </c>
      <c r="BJ110" s="17" t="s">
        <v>171</v>
      </c>
      <c r="BK110" s="142">
        <f>ROUND(P110*H110,2)</f>
        <v>0</v>
      </c>
      <c r="BL110" s="17" t="s">
        <v>189</v>
      </c>
      <c r="BM110" s="141" t="s">
        <v>2282</v>
      </c>
    </row>
    <row r="111" spans="2:47" s="1" customFormat="1" ht="11.25">
      <c r="B111" s="32"/>
      <c r="D111" s="143" t="s">
        <v>173</v>
      </c>
      <c r="F111" s="144" t="s">
        <v>730</v>
      </c>
      <c r="I111" s="145"/>
      <c r="J111" s="145"/>
      <c r="M111" s="32"/>
      <c r="N111" s="146"/>
      <c r="X111" s="53"/>
      <c r="AT111" s="17" t="s">
        <v>173</v>
      </c>
      <c r="AU111" s="17" t="s">
        <v>171</v>
      </c>
    </row>
    <row r="112" spans="2:51" s="12" customFormat="1" ht="11.25">
      <c r="B112" s="150"/>
      <c r="D112" s="151" t="s">
        <v>217</v>
      </c>
      <c r="E112" s="152" t="s">
        <v>22</v>
      </c>
      <c r="F112" s="153" t="s">
        <v>2283</v>
      </c>
      <c r="H112" s="152" t="s">
        <v>22</v>
      </c>
      <c r="I112" s="154"/>
      <c r="J112" s="154"/>
      <c r="M112" s="150"/>
      <c r="N112" s="155"/>
      <c r="X112" s="156"/>
      <c r="AT112" s="152" t="s">
        <v>217</v>
      </c>
      <c r="AU112" s="152" t="s">
        <v>171</v>
      </c>
      <c r="AV112" s="12" t="s">
        <v>85</v>
      </c>
      <c r="AW112" s="12" t="s">
        <v>5</v>
      </c>
      <c r="AX112" s="12" t="s">
        <v>78</v>
      </c>
      <c r="AY112" s="152" t="s">
        <v>163</v>
      </c>
    </row>
    <row r="113" spans="2:51" s="13" customFormat="1" ht="11.25">
      <c r="B113" s="157"/>
      <c r="D113" s="151" t="s">
        <v>217</v>
      </c>
      <c r="E113" s="158" t="s">
        <v>22</v>
      </c>
      <c r="F113" s="159" t="s">
        <v>2284</v>
      </c>
      <c r="H113" s="160">
        <v>4</v>
      </c>
      <c r="I113" s="161"/>
      <c r="J113" s="161"/>
      <c r="M113" s="157"/>
      <c r="N113" s="162"/>
      <c r="X113" s="163"/>
      <c r="AT113" s="158" t="s">
        <v>217</v>
      </c>
      <c r="AU113" s="158" t="s">
        <v>171</v>
      </c>
      <c r="AV113" s="13" t="s">
        <v>171</v>
      </c>
      <c r="AW113" s="13" t="s">
        <v>5</v>
      </c>
      <c r="AX113" s="13" t="s">
        <v>78</v>
      </c>
      <c r="AY113" s="158" t="s">
        <v>163</v>
      </c>
    </row>
    <row r="114" spans="2:51" s="12" customFormat="1" ht="11.25">
      <c r="B114" s="150"/>
      <c r="D114" s="151" t="s">
        <v>217</v>
      </c>
      <c r="E114" s="152" t="s">
        <v>22</v>
      </c>
      <c r="F114" s="153" t="s">
        <v>2285</v>
      </c>
      <c r="H114" s="152" t="s">
        <v>22</v>
      </c>
      <c r="I114" s="154"/>
      <c r="J114" s="154"/>
      <c r="M114" s="150"/>
      <c r="N114" s="155"/>
      <c r="X114" s="156"/>
      <c r="AT114" s="152" t="s">
        <v>217</v>
      </c>
      <c r="AU114" s="152" t="s">
        <v>171</v>
      </c>
      <c r="AV114" s="12" t="s">
        <v>85</v>
      </c>
      <c r="AW114" s="12" t="s">
        <v>5</v>
      </c>
      <c r="AX114" s="12" t="s">
        <v>78</v>
      </c>
      <c r="AY114" s="152" t="s">
        <v>163</v>
      </c>
    </row>
    <row r="115" spans="2:51" s="13" customFormat="1" ht="11.25">
      <c r="B115" s="157"/>
      <c r="D115" s="151" t="s">
        <v>217</v>
      </c>
      <c r="E115" s="158" t="s">
        <v>22</v>
      </c>
      <c r="F115" s="159" t="s">
        <v>2286</v>
      </c>
      <c r="H115" s="160">
        <v>8.498</v>
      </c>
      <c r="I115" s="161"/>
      <c r="J115" s="161"/>
      <c r="M115" s="157"/>
      <c r="N115" s="162"/>
      <c r="X115" s="163"/>
      <c r="AT115" s="158" t="s">
        <v>217</v>
      </c>
      <c r="AU115" s="158" t="s">
        <v>171</v>
      </c>
      <c r="AV115" s="13" t="s">
        <v>171</v>
      </c>
      <c r="AW115" s="13" t="s">
        <v>5</v>
      </c>
      <c r="AX115" s="13" t="s">
        <v>78</v>
      </c>
      <c r="AY115" s="158" t="s">
        <v>163</v>
      </c>
    </row>
    <row r="116" spans="2:51" s="14" customFormat="1" ht="11.25">
      <c r="B116" s="164"/>
      <c r="D116" s="151" t="s">
        <v>217</v>
      </c>
      <c r="E116" s="165" t="s">
        <v>22</v>
      </c>
      <c r="F116" s="166" t="s">
        <v>220</v>
      </c>
      <c r="H116" s="167">
        <v>12.498</v>
      </c>
      <c r="I116" s="168"/>
      <c r="J116" s="168"/>
      <c r="M116" s="164"/>
      <c r="N116" s="169"/>
      <c r="X116" s="170"/>
      <c r="AT116" s="165" t="s">
        <v>217</v>
      </c>
      <c r="AU116" s="165" t="s">
        <v>171</v>
      </c>
      <c r="AV116" s="14" t="s">
        <v>189</v>
      </c>
      <c r="AW116" s="14" t="s">
        <v>5</v>
      </c>
      <c r="AX116" s="14" t="s">
        <v>85</v>
      </c>
      <c r="AY116" s="165" t="s">
        <v>163</v>
      </c>
    </row>
    <row r="117" spans="2:65" s="1" customFormat="1" ht="62.65" customHeight="1">
      <c r="B117" s="32"/>
      <c r="C117" s="129" t="s">
        <v>242</v>
      </c>
      <c r="D117" s="129" t="s">
        <v>166</v>
      </c>
      <c r="E117" s="130" t="s">
        <v>733</v>
      </c>
      <c r="F117" s="131" t="s">
        <v>734</v>
      </c>
      <c r="G117" s="132" t="s">
        <v>252</v>
      </c>
      <c r="H117" s="133">
        <v>6.404</v>
      </c>
      <c r="I117" s="134"/>
      <c r="J117" s="134"/>
      <c r="K117" s="135">
        <f>ROUND(P117*H117,2)</f>
        <v>0</v>
      </c>
      <c r="L117" s="131" t="s">
        <v>169</v>
      </c>
      <c r="M117" s="32"/>
      <c r="N117" s="136" t="s">
        <v>22</v>
      </c>
      <c r="O117" s="137" t="s">
        <v>48</v>
      </c>
      <c r="P117" s="138">
        <f>I117+J117</f>
        <v>0</v>
      </c>
      <c r="Q117" s="138">
        <f>ROUND(I117*H117,2)</f>
        <v>0</v>
      </c>
      <c r="R117" s="138">
        <f>ROUND(J117*H117,2)</f>
        <v>0</v>
      </c>
      <c r="T117" s="139">
        <f>S117*H117</f>
        <v>0</v>
      </c>
      <c r="U117" s="139">
        <v>0</v>
      </c>
      <c r="V117" s="139">
        <f>U117*H117</f>
        <v>0</v>
      </c>
      <c r="W117" s="139">
        <v>0</v>
      </c>
      <c r="X117" s="140">
        <f>W117*H117</f>
        <v>0</v>
      </c>
      <c r="AR117" s="141" t="s">
        <v>189</v>
      </c>
      <c r="AT117" s="141" t="s">
        <v>166</v>
      </c>
      <c r="AU117" s="141" t="s">
        <v>171</v>
      </c>
      <c r="AY117" s="17" t="s">
        <v>163</v>
      </c>
      <c r="BE117" s="142">
        <f>IF(O117="základní",K117,0)</f>
        <v>0</v>
      </c>
      <c r="BF117" s="142">
        <f>IF(O117="snížená",K117,0)</f>
        <v>0</v>
      </c>
      <c r="BG117" s="142">
        <f>IF(O117="zákl. přenesená",K117,0)</f>
        <v>0</v>
      </c>
      <c r="BH117" s="142">
        <f>IF(O117="sníž. přenesená",K117,0)</f>
        <v>0</v>
      </c>
      <c r="BI117" s="142">
        <f>IF(O117="nulová",K117,0)</f>
        <v>0</v>
      </c>
      <c r="BJ117" s="17" t="s">
        <v>171</v>
      </c>
      <c r="BK117" s="142">
        <f>ROUND(P117*H117,2)</f>
        <v>0</v>
      </c>
      <c r="BL117" s="17" t="s">
        <v>189</v>
      </c>
      <c r="BM117" s="141" t="s">
        <v>2287</v>
      </c>
    </row>
    <row r="118" spans="2:47" s="1" customFormat="1" ht="11.25">
      <c r="B118" s="32"/>
      <c r="D118" s="143" t="s">
        <v>173</v>
      </c>
      <c r="F118" s="144" t="s">
        <v>736</v>
      </c>
      <c r="I118" s="145"/>
      <c r="J118" s="145"/>
      <c r="M118" s="32"/>
      <c r="N118" s="146"/>
      <c r="X118" s="53"/>
      <c r="AT118" s="17" t="s">
        <v>173</v>
      </c>
      <c r="AU118" s="17" t="s">
        <v>171</v>
      </c>
    </row>
    <row r="119" spans="2:51" s="13" customFormat="1" ht="11.25">
      <c r="B119" s="157"/>
      <c r="D119" s="151" t="s">
        <v>217</v>
      </c>
      <c r="E119" s="158" t="s">
        <v>22</v>
      </c>
      <c r="F119" s="159" t="s">
        <v>2288</v>
      </c>
      <c r="H119" s="160">
        <v>6.404</v>
      </c>
      <c r="I119" s="161"/>
      <c r="J119" s="161"/>
      <c r="M119" s="157"/>
      <c r="N119" s="162"/>
      <c r="X119" s="163"/>
      <c r="AT119" s="158" t="s">
        <v>217</v>
      </c>
      <c r="AU119" s="158" t="s">
        <v>171</v>
      </c>
      <c r="AV119" s="13" t="s">
        <v>171</v>
      </c>
      <c r="AW119" s="13" t="s">
        <v>5</v>
      </c>
      <c r="AX119" s="13" t="s">
        <v>78</v>
      </c>
      <c r="AY119" s="158" t="s">
        <v>163</v>
      </c>
    </row>
    <row r="120" spans="2:51" s="14" customFormat="1" ht="11.25">
      <c r="B120" s="164"/>
      <c r="D120" s="151" t="s">
        <v>217</v>
      </c>
      <c r="E120" s="165" t="s">
        <v>22</v>
      </c>
      <c r="F120" s="166" t="s">
        <v>220</v>
      </c>
      <c r="H120" s="167">
        <v>6.404</v>
      </c>
      <c r="I120" s="168"/>
      <c r="J120" s="168"/>
      <c r="M120" s="164"/>
      <c r="N120" s="169"/>
      <c r="X120" s="170"/>
      <c r="AT120" s="165" t="s">
        <v>217</v>
      </c>
      <c r="AU120" s="165" t="s">
        <v>171</v>
      </c>
      <c r="AV120" s="14" t="s">
        <v>189</v>
      </c>
      <c r="AW120" s="14" t="s">
        <v>5</v>
      </c>
      <c r="AX120" s="14" t="s">
        <v>85</v>
      </c>
      <c r="AY120" s="165" t="s">
        <v>163</v>
      </c>
    </row>
    <row r="121" spans="2:65" s="1" customFormat="1" ht="66.75" customHeight="1">
      <c r="B121" s="32"/>
      <c r="C121" s="129" t="s">
        <v>249</v>
      </c>
      <c r="D121" s="129" t="s">
        <v>166</v>
      </c>
      <c r="E121" s="130" t="s">
        <v>740</v>
      </c>
      <c r="F121" s="131" t="s">
        <v>741</v>
      </c>
      <c r="G121" s="132" t="s">
        <v>252</v>
      </c>
      <c r="H121" s="133">
        <v>140.888</v>
      </c>
      <c r="I121" s="134"/>
      <c r="J121" s="134"/>
      <c r="K121" s="135">
        <f>ROUND(P121*H121,2)</f>
        <v>0</v>
      </c>
      <c r="L121" s="131" t="s">
        <v>169</v>
      </c>
      <c r="M121" s="32"/>
      <c r="N121" s="136" t="s">
        <v>22</v>
      </c>
      <c r="O121" s="137" t="s">
        <v>48</v>
      </c>
      <c r="P121" s="138">
        <f>I121+J121</f>
        <v>0</v>
      </c>
      <c r="Q121" s="138">
        <f>ROUND(I121*H121,2)</f>
        <v>0</v>
      </c>
      <c r="R121" s="138">
        <f>ROUND(J121*H121,2)</f>
        <v>0</v>
      </c>
      <c r="T121" s="139">
        <f>S121*H121</f>
        <v>0</v>
      </c>
      <c r="U121" s="139">
        <v>0</v>
      </c>
      <c r="V121" s="139">
        <f>U121*H121</f>
        <v>0</v>
      </c>
      <c r="W121" s="139">
        <v>0</v>
      </c>
      <c r="X121" s="140">
        <f>W121*H121</f>
        <v>0</v>
      </c>
      <c r="AR121" s="141" t="s">
        <v>189</v>
      </c>
      <c r="AT121" s="141" t="s">
        <v>166</v>
      </c>
      <c r="AU121" s="141" t="s">
        <v>171</v>
      </c>
      <c r="AY121" s="17" t="s">
        <v>163</v>
      </c>
      <c r="BE121" s="142">
        <f>IF(O121="základní",K121,0)</f>
        <v>0</v>
      </c>
      <c r="BF121" s="142">
        <f>IF(O121="snížená",K121,0)</f>
        <v>0</v>
      </c>
      <c r="BG121" s="142">
        <f>IF(O121="zákl. přenesená",K121,0)</f>
        <v>0</v>
      </c>
      <c r="BH121" s="142">
        <f>IF(O121="sníž. přenesená",K121,0)</f>
        <v>0</v>
      </c>
      <c r="BI121" s="142">
        <f>IF(O121="nulová",K121,0)</f>
        <v>0</v>
      </c>
      <c r="BJ121" s="17" t="s">
        <v>171</v>
      </c>
      <c r="BK121" s="142">
        <f>ROUND(P121*H121,2)</f>
        <v>0</v>
      </c>
      <c r="BL121" s="17" t="s">
        <v>189</v>
      </c>
      <c r="BM121" s="141" t="s">
        <v>2289</v>
      </c>
    </row>
    <row r="122" spans="2:47" s="1" customFormat="1" ht="11.25">
      <c r="B122" s="32"/>
      <c r="D122" s="143" t="s">
        <v>173</v>
      </c>
      <c r="F122" s="144" t="s">
        <v>743</v>
      </c>
      <c r="I122" s="145"/>
      <c r="J122" s="145"/>
      <c r="M122" s="32"/>
      <c r="N122" s="146"/>
      <c r="X122" s="53"/>
      <c r="AT122" s="17" t="s">
        <v>173</v>
      </c>
      <c r="AU122" s="17" t="s">
        <v>171</v>
      </c>
    </row>
    <row r="123" spans="2:51" s="13" customFormat="1" ht="11.25">
      <c r="B123" s="157"/>
      <c r="D123" s="151" t="s">
        <v>217</v>
      </c>
      <c r="E123" s="158" t="s">
        <v>22</v>
      </c>
      <c r="F123" s="159" t="s">
        <v>2290</v>
      </c>
      <c r="H123" s="160">
        <v>140.888</v>
      </c>
      <c r="I123" s="161"/>
      <c r="J123" s="161"/>
      <c r="M123" s="157"/>
      <c r="N123" s="162"/>
      <c r="X123" s="163"/>
      <c r="AT123" s="158" t="s">
        <v>217</v>
      </c>
      <c r="AU123" s="158" t="s">
        <v>171</v>
      </c>
      <c r="AV123" s="13" t="s">
        <v>171</v>
      </c>
      <c r="AW123" s="13" t="s">
        <v>5</v>
      </c>
      <c r="AX123" s="13" t="s">
        <v>78</v>
      </c>
      <c r="AY123" s="158" t="s">
        <v>163</v>
      </c>
    </row>
    <row r="124" spans="2:51" s="14" customFormat="1" ht="11.25">
      <c r="B124" s="164"/>
      <c r="D124" s="151" t="s">
        <v>217</v>
      </c>
      <c r="E124" s="165" t="s">
        <v>22</v>
      </c>
      <c r="F124" s="166" t="s">
        <v>220</v>
      </c>
      <c r="H124" s="167">
        <v>140.888</v>
      </c>
      <c r="I124" s="168"/>
      <c r="J124" s="168"/>
      <c r="M124" s="164"/>
      <c r="N124" s="169"/>
      <c r="X124" s="170"/>
      <c r="AT124" s="165" t="s">
        <v>217</v>
      </c>
      <c r="AU124" s="165" t="s">
        <v>171</v>
      </c>
      <c r="AV124" s="14" t="s">
        <v>189</v>
      </c>
      <c r="AW124" s="14" t="s">
        <v>5</v>
      </c>
      <c r="AX124" s="14" t="s">
        <v>85</v>
      </c>
      <c r="AY124" s="165" t="s">
        <v>163</v>
      </c>
    </row>
    <row r="125" spans="2:65" s="1" customFormat="1" ht="37.9" customHeight="1">
      <c r="B125" s="32"/>
      <c r="C125" s="129" t="s">
        <v>257</v>
      </c>
      <c r="D125" s="129" t="s">
        <v>166</v>
      </c>
      <c r="E125" s="130" t="s">
        <v>2291</v>
      </c>
      <c r="F125" s="131" t="s">
        <v>2292</v>
      </c>
      <c r="G125" s="132" t="s">
        <v>252</v>
      </c>
      <c r="H125" s="133">
        <v>8.498</v>
      </c>
      <c r="I125" s="134"/>
      <c r="J125" s="134"/>
      <c r="K125" s="135">
        <f>ROUND(P125*H125,2)</f>
        <v>0</v>
      </c>
      <c r="L125" s="131" t="s">
        <v>169</v>
      </c>
      <c r="M125" s="32"/>
      <c r="N125" s="136" t="s">
        <v>22</v>
      </c>
      <c r="O125" s="137" t="s">
        <v>48</v>
      </c>
      <c r="P125" s="138">
        <f>I125+J125</f>
        <v>0</v>
      </c>
      <c r="Q125" s="138">
        <f>ROUND(I125*H125,2)</f>
        <v>0</v>
      </c>
      <c r="R125" s="138">
        <f>ROUND(J125*H125,2)</f>
        <v>0</v>
      </c>
      <c r="T125" s="139">
        <f>S125*H125</f>
        <v>0</v>
      </c>
      <c r="U125" s="139">
        <v>0</v>
      </c>
      <c r="V125" s="139">
        <f>U125*H125</f>
        <v>0</v>
      </c>
      <c r="W125" s="139">
        <v>0</v>
      </c>
      <c r="X125" s="140">
        <f>W125*H125</f>
        <v>0</v>
      </c>
      <c r="AR125" s="141" t="s">
        <v>189</v>
      </c>
      <c r="AT125" s="141" t="s">
        <v>166</v>
      </c>
      <c r="AU125" s="141" t="s">
        <v>171</v>
      </c>
      <c r="AY125" s="17" t="s">
        <v>163</v>
      </c>
      <c r="BE125" s="142">
        <f>IF(O125="základní",K125,0)</f>
        <v>0</v>
      </c>
      <c r="BF125" s="142">
        <f>IF(O125="snížená",K125,0)</f>
        <v>0</v>
      </c>
      <c r="BG125" s="142">
        <f>IF(O125="zákl. přenesená",K125,0)</f>
        <v>0</v>
      </c>
      <c r="BH125" s="142">
        <f>IF(O125="sníž. přenesená",K125,0)</f>
        <v>0</v>
      </c>
      <c r="BI125" s="142">
        <f>IF(O125="nulová",K125,0)</f>
        <v>0</v>
      </c>
      <c r="BJ125" s="17" t="s">
        <v>171</v>
      </c>
      <c r="BK125" s="142">
        <f>ROUND(P125*H125,2)</f>
        <v>0</v>
      </c>
      <c r="BL125" s="17" t="s">
        <v>189</v>
      </c>
      <c r="BM125" s="141" t="s">
        <v>2293</v>
      </c>
    </row>
    <row r="126" spans="2:47" s="1" customFormat="1" ht="11.25">
      <c r="B126" s="32"/>
      <c r="D126" s="143" t="s">
        <v>173</v>
      </c>
      <c r="F126" s="144" t="s">
        <v>2294</v>
      </c>
      <c r="I126" s="145"/>
      <c r="J126" s="145"/>
      <c r="M126" s="32"/>
      <c r="N126" s="146"/>
      <c r="X126" s="53"/>
      <c r="AT126" s="17" t="s">
        <v>173</v>
      </c>
      <c r="AU126" s="17" t="s">
        <v>171</v>
      </c>
    </row>
    <row r="127" spans="2:51" s="13" customFormat="1" ht="11.25">
      <c r="B127" s="157"/>
      <c r="D127" s="151" t="s">
        <v>217</v>
      </c>
      <c r="E127" s="158" t="s">
        <v>22</v>
      </c>
      <c r="F127" s="159" t="s">
        <v>2295</v>
      </c>
      <c r="H127" s="160">
        <v>8.498</v>
      </c>
      <c r="I127" s="161"/>
      <c r="J127" s="161"/>
      <c r="M127" s="157"/>
      <c r="N127" s="162"/>
      <c r="X127" s="163"/>
      <c r="AT127" s="158" t="s">
        <v>217</v>
      </c>
      <c r="AU127" s="158" t="s">
        <v>171</v>
      </c>
      <c r="AV127" s="13" t="s">
        <v>171</v>
      </c>
      <c r="AW127" s="13" t="s">
        <v>5</v>
      </c>
      <c r="AX127" s="13" t="s">
        <v>78</v>
      </c>
      <c r="AY127" s="158" t="s">
        <v>163</v>
      </c>
    </row>
    <row r="128" spans="2:51" s="14" customFormat="1" ht="11.25">
      <c r="B128" s="164"/>
      <c r="D128" s="151" t="s">
        <v>217</v>
      </c>
      <c r="E128" s="165" t="s">
        <v>22</v>
      </c>
      <c r="F128" s="166" t="s">
        <v>220</v>
      </c>
      <c r="H128" s="167">
        <v>8.498</v>
      </c>
      <c r="I128" s="168"/>
      <c r="J128" s="168"/>
      <c r="M128" s="164"/>
      <c r="N128" s="169"/>
      <c r="X128" s="170"/>
      <c r="AT128" s="165" t="s">
        <v>217</v>
      </c>
      <c r="AU128" s="165" t="s">
        <v>171</v>
      </c>
      <c r="AV128" s="14" t="s">
        <v>189</v>
      </c>
      <c r="AW128" s="14" t="s">
        <v>5</v>
      </c>
      <c r="AX128" s="14" t="s">
        <v>85</v>
      </c>
      <c r="AY128" s="165" t="s">
        <v>163</v>
      </c>
    </row>
    <row r="129" spans="2:65" s="1" customFormat="1" ht="44.25" customHeight="1">
      <c r="B129" s="32"/>
      <c r="C129" s="129" t="s">
        <v>234</v>
      </c>
      <c r="D129" s="129" t="s">
        <v>166</v>
      </c>
      <c r="E129" s="130" t="s">
        <v>745</v>
      </c>
      <c r="F129" s="131" t="s">
        <v>746</v>
      </c>
      <c r="G129" s="132" t="s">
        <v>403</v>
      </c>
      <c r="H129" s="133">
        <v>11.527</v>
      </c>
      <c r="I129" s="134"/>
      <c r="J129" s="134"/>
      <c r="K129" s="135">
        <f>ROUND(P129*H129,2)</f>
        <v>0</v>
      </c>
      <c r="L129" s="131" t="s">
        <v>169</v>
      </c>
      <c r="M129" s="32"/>
      <c r="N129" s="136" t="s">
        <v>22</v>
      </c>
      <c r="O129" s="137" t="s">
        <v>48</v>
      </c>
      <c r="P129" s="138">
        <f>I129+J129</f>
        <v>0</v>
      </c>
      <c r="Q129" s="138">
        <f>ROUND(I129*H129,2)</f>
        <v>0</v>
      </c>
      <c r="R129" s="138">
        <f>ROUND(J129*H129,2)</f>
        <v>0</v>
      </c>
      <c r="T129" s="139">
        <f>S129*H129</f>
        <v>0</v>
      </c>
      <c r="U129" s="139">
        <v>0</v>
      </c>
      <c r="V129" s="139">
        <f>U129*H129</f>
        <v>0</v>
      </c>
      <c r="W129" s="139">
        <v>0</v>
      </c>
      <c r="X129" s="140">
        <f>W129*H129</f>
        <v>0</v>
      </c>
      <c r="AR129" s="141" t="s">
        <v>189</v>
      </c>
      <c r="AT129" s="141" t="s">
        <v>166</v>
      </c>
      <c r="AU129" s="141" t="s">
        <v>171</v>
      </c>
      <c r="AY129" s="17" t="s">
        <v>163</v>
      </c>
      <c r="BE129" s="142">
        <f>IF(O129="základní",K129,0)</f>
        <v>0</v>
      </c>
      <c r="BF129" s="142">
        <f>IF(O129="snížená",K129,0)</f>
        <v>0</v>
      </c>
      <c r="BG129" s="142">
        <f>IF(O129="zákl. přenesená",K129,0)</f>
        <v>0</v>
      </c>
      <c r="BH129" s="142">
        <f>IF(O129="sníž. přenesená",K129,0)</f>
        <v>0</v>
      </c>
      <c r="BI129" s="142">
        <f>IF(O129="nulová",K129,0)</f>
        <v>0</v>
      </c>
      <c r="BJ129" s="17" t="s">
        <v>171</v>
      </c>
      <c r="BK129" s="142">
        <f>ROUND(P129*H129,2)</f>
        <v>0</v>
      </c>
      <c r="BL129" s="17" t="s">
        <v>189</v>
      </c>
      <c r="BM129" s="141" t="s">
        <v>2296</v>
      </c>
    </row>
    <row r="130" spans="2:47" s="1" customFormat="1" ht="11.25">
      <c r="B130" s="32"/>
      <c r="D130" s="143" t="s">
        <v>173</v>
      </c>
      <c r="F130" s="144" t="s">
        <v>748</v>
      </c>
      <c r="I130" s="145"/>
      <c r="J130" s="145"/>
      <c r="M130" s="32"/>
      <c r="N130" s="146"/>
      <c r="X130" s="53"/>
      <c r="AT130" s="17" t="s">
        <v>173</v>
      </c>
      <c r="AU130" s="17" t="s">
        <v>171</v>
      </c>
    </row>
    <row r="131" spans="2:51" s="13" customFormat="1" ht="11.25">
      <c r="B131" s="157"/>
      <c r="D131" s="151" t="s">
        <v>217</v>
      </c>
      <c r="E131" s="158" t="s">
        <v>22</v>
      </c>
      <c r="F131" s="159" t="s">
        <v>2297</v>
      </c>
      <c r="H131" s="160">
        <v>11.527</v>
      </c>
      <c r="I131" s="161"/>
      <c r="J131" s="161"/>
      <c r="M131" s="157"/>
      <c r="N131" s="162"/>
      <c r="X131" s="163"/>
      <c r="AT131" s="158" t="s">
        <v>217</v>
      </c>
      <c r="AU131" s="158" t="s">
        <v>171</v>
      </c>
      <c r="AV131" s="13" t="s">
        <v>171</v>
      </c>
      <c r="AW131" s="13" t="s">
        <v>5</v>
      </c>
      <c r="AX131" s="13" t="s">
        <v>78</v>
      </c>
      <c r="AY131" s="158" t="s">
        <v>163</v>
      </c>
    </row>
    <row r="132" spans="2:51" s="14" customFormat="1" ht="11.25">
      <c r="B132" s="164"/>
      <c r="D132" s="151" t="s">
        <v>217</v>
      </c>
      <c r="E132" s="165" t="s">
        <v>22</v>
      </c>
      <c r="F132" s="166" t="s">
        <v>220</v>
      </c>
      <c r="H132" s="167">
        <v>11.527</v>
      </c>
      <c r="I132" s="168"/>
      <c r="J132" s="168"/>
      <c r="M132" s="164"/>
      <c r="N132" s="169"/>
      <c r="X132" s="170"/>
      <c r="AT132" s="165" t="s">
        <v>217</v>
      </c>
      <c r="AU132" s="165" t="s">
        <v>171</v>
      </c>
      <c r="AV132" s="14" t="s">
        <v>189</v>
      </c>
      <c r="AW132" s="14" t="s">
        <v>5</v>
      </c>
      <c r="AX132" s="14" t="s">
        <v>85</v>
      </c>
      <c r="AY132" s="165" t="s">
        <v>163</v>
      </c>
    </row>
    <row r="133" spans="2:65" s="1" customFormat="1" ht="37.9" customHeight="1">
      <c r="B133" s="32"/>
      <c r="C133" s="129" t="s">
        <v>270</v>
      </c>
      <c r="D133" s="129" t="s">
        <v>166</v>
      </c>
      <c r="E133" s="130" t="s">
        <v>750</v>
      </c>
      <c r="F133" s="131" t="s">
        <v>751</v>
      </c>
      <c r="G133" s="132" t="s">
        <v>252</v>
      </c>
      <c r="H133" s="133">
        <v>4</v>
      </c>
      <c r="I133" s="134"/>
      <c r="J133" s="134"/>
      <c r="K133" s="135">
        <f>ROUND(P133*H133,2)</f>
        <v>0</v>
      </c>
      <c r="L133" s="131" t="s">
        <v>169</v>
      </c>
      <c r="M133" s="32"/>
      <c r="N133" s="136" t="s">
        <v>22</v>
      </c>
      <c r="O133" s="137" t="s">
        <v>48</v>
      </c>
      <c r="P133" s="138">
        <f>I133+J133</f>
        <v>0</v>
      </c>
      <c r="Q133" s="138">
        <f>ROUND(I133*H133,2)</f>
        <v>0</v>
      </c>
      <c r="R133" s="138">
        <f>ROUND(J133*H133,2)</f>
        <v>0</v>
      </c>
      <c r="T133" s="139">
        <f>S133*H133</f>
        <v>0</v>
      </c>
      <c r="U133" s="139">
        <v>0</v>
      </c>
      <c r="V133" s="139">
        <f>U133*H133</f>
        <v>0</v>
      </c>
      <c r="W133" s="139">
        <v>0</v>
      </c>
      <c r="X133" s="140">
        <f>W133*H133</f>
        <v>0</v>
      </c>
      <c r="AR133" s="141" t="s">
        <v>189</v>
      </c>
      <c r="AT133" s="141" t="s">
        <v>166</v>
      </c>
      <c r="AU133" s="141" t="s">
        <v>171</v>
      </c>
      <c r="AY133" s="17" t="s">
        <v>163</v>
      </c>
      <c r="BE133" s="142">
        <f>IF(O133="základní",K133,0)</f>
        <v>0</v>
      </c>
      <c r="BF133" s="142">
        <f>IF(O133="snížená",K133,0)</f>
        <v>0</v>
      </c>
      <c r="BG133" s="142">
        <f>IF(O133="zákl. přenesená",K133,0)</f>
        <v>0</v>
      </c>
      <c r="BH133" s="142">
        <f>IF(O133="sníž. přenesená",K133,0)</f>
        <v>0</v>
      </c>
      <c r="BI133" s="142">
        <f>IF(O133="nulová",K133,0)</f>
        <v>0</v>
      </c>
      <c r="BJ133" s="17" t="s">
        <v>171</v>
      </c>
      <c r="BK133" s="142">
        <f>ROUND(P133*H133,2)</f>
        <v>0</v>
      </c>
      <c r="BL133" s="17" t="s">
        <v>189</v>
      </c>
      <c r="BM133" s="141" t="s">
        <v>2298</v>
      </c>
    </row>
    <row r="134" spans="2:47" s="1" customFormat="1" ht="11.25">
      <c r="B134" s="32"/>
      <c r="D134" s="143" t="s">
        <v>173</v>
      </c>
      <c r="F134" s="144" t="s">
        <v>753</v>
      </c>
      <c r="I134" s="145"/>
      <c r="J134" s="145"/>
      <c r="M134" s="32"/>
      <c r="N134" s="146"/>
      <c r="X134" s="53"/>
      <c r="AT134" s="17" t="s">
        <v>173</v>
      </c>
      <c r="AU134" s="17" t="s">
        <v>171</v>
      </c>
    </row>
    <row r="135" spans="2:51" s="12" customFormat="1" ht="11.25">
      <c r="B135" s="150"/>
      <c r="D135" s="151" t="s">
        <v>217</v>
      </c>
      <c r="E135" s="152" t="s">
        <v>22</v>
      </c>
      <c r="F135" s="153" t="s">
        <v>2299</v>
      </c>
      <c r="H135" s="152" t="s">
        <v>22</v>
      </c>
      <c r="I135" s="154"/>
      <c r="J135" s="154"/>
      <c r="M135" s="150"/>
      <c r="N135" s="155"/>
      <c r="X135" s="156"/>
      <c r="AT135" s="152" t="s">
        <v>217</v>
      </c>
      <c r="AU135" s="152" t="s">
        <v>171</v>
      </c>
      <c r="AV135" s="12" t="s">
        <v>85</v>
      </c>
      <c r="AW135" s="12" t="s">
        <v>5</v>
      </c>
      <c r="AX135" s="12" t="s">
        <v>78</v>
      </c>
      <c r="AY135" s="152" t="s">
        <v>163</v>
      </c>
    </row>
    <row r="136" spans="2:51" s="13" customFormat="1" ht="11.25">
      <c r="B136" s="157"/>
      <c r="D136" s="151" t="s">
        <v>217</v>
      </c>
      <c r="E136" s="158" t="s">
        <v>22</v>
      </c>
      <c r="F136" s="159" t="s">
        <v>2284</v>
      </c>
      <c r="H136" s="160">
        <v>4</v>
      </c>
      <c r="I136" s="161"/>
      <c r="J136" s="161"/>
      <c r="M136" s="157"/>
      <c r="N136" s="162"/>
      <c r="X136" s="163"/>
      <c r="AT136" s="158" t="s">
        <v>217</v>
      </c>
      <c r="AU136" s="158" t="s">
        <v>171</v>
      </c>
      <c r="AV136" s="13" t="s">
        <v>171</v>
      </c>
      <c r="AW136" s="13" t="s">
        <v>5</v>
      </c>
      <c r="AX136" s="13" t="s">
        <v>78</v>
      </c>
      <c r="AY136" s="158" t="s">
        <v>163</v>
      </c>
    </row>
    <row r="137" spans="2:51" s="14" customFormat="1" ht="11.25">
      <c r="B137" s="164"/>
      <c r="D137" s="151" t="s">
        <v>217</v>
      </c>
      <c r="E137" s="165" t="s">
        <v>22</v>
      </c>
      <c r="F137" s="166" t="s">
        <v>220</v>
      </c>
      <c r="H137" s="167">
        <v>4</v>
      </c>
      <c r="I137" s="168"/>
      <c r="J137" s="168"/>
      <c r="M137" s="164"/>
      <c r="N137" s="169"/>
      <c r="X137" s="170"/>
      <c r="AT137" s="165" t="s">
        <v>217</v>
      </c>
      <c r="AU137" s="165" t="s">
        <v>171</v>
      </c>
      <c r="AV137" s="14" t="s">
        <v>189</v>
      </c>
      <c r="AW137" s="14" t="s">
        <v>5</v>
      </c>
      <c r="AX137" s="14" t="s">
        <v>85</v>
      </c>
      <c r="AY137" s="165" t="s">
        <v>163</v>
      </c>
    </row>
    <row r="138" spans="2:65" s="1" customFormat="1" ht="37.9" customHeight="1">
      <c r="B138" s="32"/>
      <c r="C138" s="129" t="s">
        <v>278</v>
      </c>
      <c r="D138" s="129" t="s">
        <v>166</v>
      </c>
      <c r="E138" s="130" t="s">
        <v>750</v>
      </c>
      <c r="F138" s="131" t="s">
        <v>751</v>
      </c>
      <c r="G138" s="132" t="s">
        <v>252</v>
      </c>
      <c r="H138" s="133">
        <v>6.404</v>
      </c>
      <c r="I138" s="134"/>
      <c r="J138" s="134"/>
      <c r="K138" s="135">
        <f>ROUND(P138*H138,2)</f>
        <v>0</v>
      </c>
      <c r="L138" s="131" t="s">
        <v>169</v>
      </c>
      <c r="M138" s="32"/>
      <c r="N138" s="136" t="s">
        <v>22</v>
      </c>
      <c r="O138" s="137" t="s">
        <v>48</v>
      </c>
      <c r="P138" s="138">
        <f>I138+J138</f>
        <v>0</v>
      </c>
      <c r="Q138" s="138">
        <f>ROUND(I138*H138,2)</f>
        <v>0</v>
      </c>
      <c r="R138" s="138">
        <f>ROUND(J138*H138,2)</f>
        <v>0</v>
      </c>
      <c r="T138" s="139">
        <f>S138*H138</f>
        <v>0</v>
      </c>
      <c r="U138" s="139">
        <v>0</v>
      </c>
      <c r="V138" s="139">
        <f>U138*H138</f>
        <v>0</v>
      </c>
      <c r="W138" s="139">
        <v>0</v>
      </c>
      <c r="X138" s="140">
        <f>W138*H138</f>
        <v>0</v>
      </c>
      <c r="AR138" s="141" t="s">
        <v>189</v>
      </c>
      <c r="AT138" s="141" t="s">
        <v>166</v>
      </c>
      <c r="AU138" s="141" t="s">
        <v>171</v>
      </c>
      <c r="AY138" s="17" t="s">
        <v>163</v>
      </c>
      <c r="BE138" s="142">
        <f>IF(O138="základní",K138,0)</f>
        <v>0</v>
      </c>
      <c r="BF138" s="142">
        <f>IF(O138="snížená",K138,0)</f>
        <v>0</v>
      </c>
      <c r="BG138" s="142">
        <f>IF(O138="zákl. přenesená",K138,0)</f>
        <v>0</v>
      </c>
      <c r="BH138" s="142">
        <f>IF(O138="sníž. přenesená",K138,0)</f>
        <v>0</v>
      </c>
      <c r="BI138" s="142">
        <f>IF(O138="nulová",K138,0)</f>
        <v>0</v>
      </c>
      <c r="BJ138" s="17" t="s">
        <v>171</v>
      </c>
      <c r="BK138" s="142">
        <f>ROUND(P138*H138,2)</f>
        <v>0</v>
      </c>
      <c r="BL138" s="17" t="s">
        <v>189</v>
      </c>
      <c r="BM138" s="141" t="s">
        <v>2300</v>
      </c>
    </row>
    <row r="139" spans="2:47" s="1" customFormat="1" ht="11.25">
      <c r="B139" s="32"/>
      <c r="D139" s="143" t="s">
        <v>173</v>
      </c>
      <c r="F139" s="144" t="s">
        <v>753</v>
      </c>
      <c r="I139" s="145"/>
      <c r="J139" s="145"/>
      <c r="M139" s="32"/>
      <c r="N139" s="146"/>
      <c r="X139" s="53"/>
      <c r="AT139" s="17" t="s">
        <v>173</v>
      </c>
      <c r="AU139" s="17" t="s">
        <v>171</v>
      </c>
    </row>
    <row r="140" spans="2:51" s="12" customFormat="1" ht="11.25">
      <c r="B140" s="150"/>
      <c r="D140" s="151" t="s">
        <v>217</v>
      </c>
      <c r="E140" s="152" t="s">
        <v>22</v>
      </c>
      <c r="F140" s="153" t="s">
        <v>2301</v>
      </c>
      <c r="H140" s="152" t="s">
        <v>22</v>
      </c>
      <c r="I140" s="154"/>
      <c r="J140" s="154"/>
      <c r="M140" s="150"/>
      <c r="N140" s="155"/>
      <c r="X140" s="156"/>
      <c r="AT140" s="152" t="s">
        <v>217</v>
      </c>
      <c r="AU140" s="152" t="s">
        <v>171</v>
      </c>
      <c r="AV140" s="12" t="s">
        <v>85</v>
      </c>
      <c r="AW140" s="12" t="s">
        <v>5</v>
      </c>
      <c r="AX140" s="12" t="s">
        <v>78</v>
      </c>
      <c r="AY140" s="152" t="s">
        <v>163</v>
      </c>
    </row>
    <row r="141" spans="2:51" s="13" customFormat="1" ht="11.25">
      <c r="B141" s="157"/>
      <c r="D141" s="151" t="s">
        <v>217</v>
      </c>
      <c r="E141" s="158" t="s">
        <v>22</v>
      </c>
      <c r="F141" s="159" t="s">
        <v>2302</v>
      </c>
      <c r="H141" s="160">
        <v>6.404</v>
      </c>
      <c r="I141" s="161"/>
      <c r="J141" s="161"/>
      <c r="M141" s="157"/>
      <c r="N141" s="162"/>
      <c r="X141" s="163"/>
      <c r="AT141" s="158" t="s">
        <v>217</v>
      </c>
      <c r="AU141" s="158" t="s">
        <v>171</v>
      </c>
      <c r="AV141" s="13" t="s">
        <v>171</v>
      </c>
      <c r="AW141" s="13" t="s">
        <v>5</v>
      </c>
      <c r="AX141" s="13" t="s">
        <v>78</v>
      </c>
      <c r="AY141" s="158" t="s">
        <v>163</v>
      </c>
    </row>
    <row r="142" spans="2:51" s="14" customFormat="1" ht="11.25">
      <c r="B142" s="164"/>
      <c r="D142" s="151" t="s">
        <v>217</v>
      </c>
      <c r="E142" s="165" t="s">
        <v>22</v>
      </c>
      <c r="F142" s="166" t="s">
        <v>220</v>
      </c>
      <c r="H142" s="167">
        <v>6.404</v>
      </c>
      <c r="I142" s="168"/>
      <c r="J142" s="168"/>
      <c r="M142" s="164"/>
      <c r="N142" s="169"/>
      <c r="X142" s="170"/>
      <c r="AT142" s="165" t="s">
        <v>217</v>
      </c>
      <c r="AU142" s="165" t="s">
        <v>171</v>
      </c>
      <c r="AV142" s="14" t="s">
        <v>189</v>
      </c>
      <c r="AW142" s="14" t="s">
        <v>5</v>
      </c>
      <c r="AX142" s="14" t="s">
        <v>85</v>
      </c>
      <c r="AY142" s="165" t="s">
        <v>163</v>
      </c>
    </row>
    <row r="143" spans="2:65" s="1" customFormat="1" ht="37.9" customHeight="1">
      <c r="B143" s="32"/>
      <c r="C143" s="129" t="s">
        <v>287</v>
      </c>
      <c r="D143" s="129" t="s">
        <v>166</v>
      </c>
      <c r="E143" s="130" t="s">
        <v>2303</v>
      </c>
      <c r="F143" s="131" t="s">
        <v>2304</v>
      </c>
      <c r="G143" s="132" t="s">
        <v>214</v>
      </c>
      <c r="H143" s="133">
        <v>42.49</v>
      </c>
      <c r="I143" s="134"/>
      <c r="J143" s="134"/>
      <c r="K143" s="135">
        <f>ROUND(P143*H143,2)</f>
        <v>0</v>
      </c>
      <c r="L143" s="131" t="s">
        <v>169</v>
      </c>
      <c r="M143" s="32"/>
      <c r="N143" s="136" t="s">
        <v>22</v>
      </c>
      <c r="O143" s="137" t="s">
        <v>48</v>
      </c>
      <c r="P143" s="138">
        <f>I143+J143</f>
        <v>0</v>
      </c>
      <c r="Q143" s="138">
        <f>ROUND(I143*H143,2)</f>
        <v>0</v>
      </c>
      <c r="R143" s="138">
        <f>ROUND(J143*H143,2)</f>
        <v>0</v>
      </c>
      <c r="T143" s="139">
        <f>S143*H143</f>
        <v>0</v>
      </c>
      <c r="U143" s="139">
        <v>0</v>
      </c>
      <c r="V143" s="139">
        <f>U143*H143</f>
        <v>0</v>
      </c>
      <c r="W143" s="139">
        <v>0</v>
      </c>
      <c r="X143" s="140">
        <f>W143*H143</f>
        <v>0</v>
      </c>
      <c r="AR143" s="141" t="s">
        <v>189</v>
      </c>
      <c r="AT143" s="141" t="s">
        <v>166</v>
      </c>
      <c r="AU143" s="141" t="s">
        <v>171</v>
      </c>
      <c r="AY143" s="17" t="s">
        <v>163</v>
      </c>
      <c r="BE143" s="142">
        <f>IF(O143="základní",K143,0)</f>
        <v>0</v>
      </c>
      <c r="BF143" s="142">
        <f>IF(O143="snížená",K143,0)</f>
        <v>0</v>
      </c>
      <c r="BG143" s="142">
        <f>IF(O143="zákl. přenesená",K143,0)</f>
        <v>0</v>
      </c>
      <c r="BH143" s="142">
        <f>IF(O143="sníž. přenesená",K143,0)</f>
        <v>0</v>
      </c>
      <c r="BI143" s="142">
        <f>IF(O143="nulová",K143,0)</f>
        <v>0</v>
      </c>
      <c r="BJ143" s="17" t="s">
        <v>171</v>
      </c>
      <c r="BK143" s="142">
        <f>ROUND(P143*H143,2)</f>
        <v>0</v>
      </c>
      <c r="BL143" s="17" t="s">
        <v>189</v>
      </c>
      <c r="BM143" s="141" t="s">
        <v>2305</v>
      </c>
    </row>
    <row r="144" spans="2:47" s="1" customFormat="1" ht="11.25">
      <c r="B144" s="32"/>
      <c r="D144" s="143" t="s">
        <v>173</v>
      </c>
      <c r="F144" s="144" t="s">
        <v>2306</v>
      </c>
      <c r="I144" s="145"/>
      <c r="J144" s="145"/>
      <c r="M144" s="32"/>
      <c r="N144" s="146"/>
      <c r="X144" s="53"/>
      <c r="AT144" s="17" t="s">
        <v>173</v>
      </c>
      <c r="AU144" s="17" t="s">
        <v>171</v>
      </c>
    </row>
    <row r="145" spans="2:51" s="13" customFormat="1" ht="11.25">
      <c r="B145" s="157"/>
      <c r="D145" s="151" t="s">
        <v>217</v>
      </c>
      <c r="E145" s="158" t="s">
        <v>22</v>
      </c>
      <c r="F145" s="159" t="s">
        <v>2307</v>
      </c>
      <c r="H145" s="160">
        <v>42.49</v>
      </c>
      <c r="I145" s="161"/>
      <c r="J145" s="161"/>
      <c r="M145" s="157"/>
      <c r="N145" s="162"/>
      <c r="X145" s="163"/>
      <c r="AT145" s="158" t="s">
        <v>217</v>
      </c>
      <c r="AU145" s="158" t="s">
        <v>171</v>
      </c>
      <c r="AV145" s="13" t="s">
        <v>171</v>
      </c>
      <c r="AW145" s="13" t="s">
        <v>5</v>
      </c>
      <c r="AX145" s="13" t="s">
        <v>78</v>
      </c>
      <c r="AY145" s="158" t="s">
        <v>163</v>
      </c>
    </row>
    <row r="146" spans="2:51" s="14" customFormat="1" ht="11.25">
      <c r="B146" s="164"/>
      <c r="D146" s="151" t="s">
        <v>217</v>
      </c>
      <c r="E146" s="165" t="s">
        <v>22</v>
      </c>
      <c r="F146" s="166" t="s">
        <v>220</v>
      </c>
      <c r="H146" s="167">
        <v>42.49</v>
      </c>
      <c r="I146" s="168"/>
      <c r="J146" s="168"/>
      <c r="M146" s="164"/>
      <c r="N146" s="169"/>
      <c r="X146" s="170"/>
      <c r="AT146" s="165" t="s">
        <v>217</v>
      </c>
      <c r="AU146" s="165" t="s">
        <v>171</v>
      </c>
      <c r="AV146" s="14" t="s">
        <v>189</v>
      </c>
      <c r="AW146" s="14" t="s">
        <v>5</v>
      </c>
      <c r="AX146" s="14" t="s">
        <v>85</v>
      </c>
      <c r="AY146" s="165" t="s">
        <v>163</v>
      </c>
    </row>
    <row r="147" spans="2:65" s="1" customFormat="1" ht="37.9" customHeight="1">
      <c r="B147" s="32"/>
      <c r="C147" s="129" t="s">
        <v>295</v>
      </c>
      <c r="D147" s="129" t="s">
        <v>166</v>
      </c>
      <c r="E147" s="130" t="s">
        <v>2308</v>
      </c>
      <c r="F147" s="131" t="s">
        <v>2309</v>
      </c>
      <c r="G147" s="132" t="s">
        <v>214</v>
      </c>
      <c r="H147" s="133">
        <v>42.49</v>
      </c>
      <c r="I147" s="134"/>
      <c r="J147" s="134"/>
      <c r="K147" s="135">
        <f>ROUND(P147*H147,2)</f>
        <v>0</v>
      </c>
      <c r="L147" s="131" t="s">
        <v>169</v>
      </c>
      <c r="M147" s="32"/>
      <c r="N147" s="136" t="s">
        <v>22</v>
      </c>
      <c r="O147" s="137" t="s">
        <v>48</v>
      </c>
      <c r="P147" s="138">
        <f>I147+J147</f>
        <v>0</v>
      </c>
      <c r="Q147" s="138">
        <f>ROUND(I147*H147,2)</f>
        <v>0</v>
      </c>
      <c r="R147" s="138">
        <f>ROUND(J147*H147,2)</f>
        <v>0</v>
      </c>
      <c r="T147" s="139">
        <f>S147*H147</f>
        <v>0</v>
      </c>
      <c r="U147" s="139">
        <v>0</v>
      </c>
      <c r="V147" s="139">
        <f>U147*H147</f>
        <v>0</v>
      </c>
      <c r="W147" s="139">
        <v>0</v>
      </c>
      <c r="X147" s="140">
        <f>W147*H147</f>
        <v>0</v>
      </c>
      <c r="AR147" s="141" t="s">
        <v>189</v>
      </c>
      <c r="AT147" s="141" t="s">
        <v>166</v>
      </c>
      <c r="AU147" s="141" t="s">
        <v>171</v>
      </c>
      <c r="AY147" s="17" t="s">
        <v>163</v>
      </c>
      <c r="BE147" s="142">
        <f>IF(O147="základní",K147,0)</f>
        <v>0</v>
      </c>
      <c r="BF147" s="142">
        <f>IF(O147="snížená",K147,0)</f>
        <v>0</v>
      </c>
      <c r="BG147" s="142">
        <f>IF(O147="zákl. přenesená",K147,0)</f>
        <v>0</v>
      </c>
      <c r="BH147" s="142">
        <f>IF(O147="sníž. přenesená",K147,0)</f>
        <v>0</v>
      </c>
      <c r="BI147" s="142">
        <f>IF(O147="nulová",K147,0)</f>
        <v>0</v>
      </c>
      <c r="BJ147" s="17" t="s">
        <v>171</v>
      </c>
      <c r="BK147" s="142">
        <f>ROUND(P147*H147,2)</f>
        <v>0</v>
      </c>
      <c r="BL147" s="17" t="s">
        <v>189</v>
      </c>
      <c r="BM147" s="141" t="s">
        <v>2310</v>
      </c>
    </row>
    <row r="148" spans="2:47" s="1" customFormat="1" ht="11.25">
      <c r="B148" s="32"/>
      <c r="D148" s="143" t="s">
        <v>173</v>
      </c>
      <c r="F148" s="144" t="s">
        <v>2311</v>
      </c>
      <c r="I148" s="145"/>
      <c r="J148" s="145"/>
      <c r="M148" s="32"/>
      <c r="N148" s="146"/>
      <c r="X148" s="53"/>
      <c r="AT148" s="17" t="s">
        <v>173</v>
      </c>
      <c r="AU148" s="17" t="s">
        <v>171</v>
      </c>
    </row>
    <row r="149" spans="2:51" s="13" customFormat="1" ht="11.25">
      <c r="B149" s="157"/>
      <c r="D149" s="151" t="s">
        <v>217</v>
      </c>
      <c r="E149" s="158" t="s">
        <v>22</v>
      </c>
      <c r="F149" s="159" t="s">
        <v>2307</v>
      </c>
      <c r="H149" s="160">
        <v>42.49</v>
      </c>
      <c r="I149" s="161"/>
      <c r="J149" s="161"/>
      <c r="M149" s="157"/>
      <c r="N149" s="162"/>
      <c r="X149" s="163"/>
      <c r="AT149" s="158" t="s">
        <v>217</v>
      </c>
      <c r="AU149" s="158" t="s">
        <v>171</v>
      </c>
      <c r="AV149" s="13" t="s">
        <v>171</v>
      </c>
      <c r="AW149" s="13" t="s">
        <v>5</v>
      </c>
      <c r="AX149" s="13" t="s">
        <v>78</v>
      </c>
      <c r="AY149" s="158" t="s">
        <v>163</v>
      </c>
    </row>
    <row r="150" spans="2:51" s="14" customFormat="1" ht="11.25">
      <c r="B150" s="164"/>
      <c r="D150" s="151" t="s">
        <v>217</v>
      </c>
      <c r="E150" s="165" t="s">
        <v>22</v>
      </c>
      <c r="F150" s="166" t="s">
        <v>220</v>
      </c>
      <c r="H150" s="167">
        <v>42.49</v>
      </c>
      <c r="I150" s="168"/>
      <c r="J150" s="168"/>
      <c r="M150" s="164"/>
      <c r="N150" s="169"/>
      <c r="X150" s="170"/>
      <c r="AT150" s="165" t="s">
        <v>217</v>
      </c>
      <c r="AU150" s="165" t="s">
        <v>171</v>
      </c>
      <c r="AV150" s="14" t="s">
        <v>189</v>
      </c>
      <c r="AW150" s="14" t="s">
        <v>5</v>
      </c>
      <c r="AX150" s="14" t="s">
        <v>85</v>
      </c>
      <c r="AY150" s="165" t="s">
        <v>163</v>
      </c>
    </row>
    <row r="151" spans="2:65" s="1" customFormat="1" ht="24.2" customHeight="1">
      <c r="B151" s="32"/>
      <c r="C151" s="181" t="s">
        <v>301</v>
      </c>
      <c r="D151" s="181" t="s">
        <v>770</v>
      </c>
      <c r="E151" s="182" t="s">
        <v>2312</v>
      </c>
      <c r="F151" s="183" t="s">
        <v>2313</v>
      </c>
      <c r="G151" s="184" t="s">
        <v>634</v>
      </c>
      <c r="H151" s="185">
        <v>0.85</v>
      </c>
      <c r="I151" s="186"/>
      <c r="J151" s="187"/>
      <c r="K151" s="188">
        <f>ROUND(P151*H151,2)</f>
        <v>0</v>
      </c>
      <c r="L151" s="183" t="s">
        <v>169</v>
      </c>
      <c r="M151" s="189"/>
      <c r="N151" s="190" t="s">
        <v>22</v>
      </c>
      <c r="O151" s="137" t="s">
        <v>48</v>
      </c>
      <c r="P151" s="138">
        <f>I151+J151</f>
        <v>0</v>
      </c>
      <c r="Q151" s="138">
        <f>ROUND(I151*H151,2)</f>
        <v>0</v>
      </c>
      <c r="R151" s="138">
        <f>ROUND(J151*H151,2)</f>
        <v>0</v>
      </c>
      <c r="T151" s="139">
        <f>S151*H151</f>
        <v>0</v>
      </c>
      <c r="U151" s="139">
        <v>0.001</v>
      </c>
      <c r="V151" s="139">
        <f>U151*H151</f>
        <v>0.00085</v>
      </c>
      <c r="W151" s="139">
        <v>0</v>
      </c>
      <c r="X151" s="140">
        <f>W151*H151</f>
        <v>0</v>
      </c>
      <c r="AR151" s="141" t="s">
        <v>257</v>
      </c>
      <c r="AT151" s="141" t="s">
        <v>770</v>
      </c>
      <c r="AU151" s="141" t="s">
        <v>171</v>
      </c>
      <c r="AY151" s="17" t="s">
        <v>163</v>
      </c>
      <c r="BE151" s="142">
        <f>IF(O151="základní",K151,0)</f>
        <v>0</v>
      </c>
      <c r="BF151" s="142">
        <f>IF(O151="snížená",K151,0)</f>
        <v>0</v>
      </c>
      <c r="BG151" s="142">
        <f>IF(O151="zákl. přenesená",K151,0)</f>
        <v>0</v>
      </c>
      <c r="BH151" s="142">
        <f>IF(O151="sníž. přenesená",K151,0)</f>
        <v>0</v>
      </c>
      <c r="BI151" s="142">
        <f>IF(O151="nulová",K151,0)</f>
        <v>0</v>
      </c>
      <c r="BJ151" s="17" t="s">
        <v>171</v>
      </c>
      <c r="BK151" s="142">
        <f>ROUND(P151*H151,2)</f>
        <v>0</v>
      </c>
      <c r="BL151" s="17" t="s">
        <v>189</v>
      </c>
      <c r="BM151" s="141" t="s">
        <v>2314</v>
      </c>
    </row>
    <row r="152" spans="2:51" s="13" customFormat="1" ht="11.25">
      <c r="B152" s="157"/>
      <c r="D152" s="151" t="s">
        <v>217</v>
      </c>
      <c r="F152" s="159" t="s">
        <v>2315</v>
      </c>
      <c r="H152" s="160">
        <v>0.85</v>
      </c>
      <c r="I152" s="161"/>
      <c r="J152" s="161"/>
      <c r="M152" s="157"/>
      <c r="N152" s="162"/>
      <c r="X152" s="163"/>
      <c r="AT152" s="158" t="s">
        <v>217</v>
      </c>
      <c r="AU152" s="158" t="s">
        <v>171</v>
      </c>
      <c r="AV152" s="13" t="s">
        <v>171</v>
      </c>
      <c r="AW152" s="13" t="s">
        <v>4</v>
      </c>
      <c r="AX152" s="13" t="s">
        <v>85</v>
      </c>
      <c r="AY152" s="158" t="s">
        <v>163</v>
      </c>
    </row>
    <row r="153" spans="2:63" s="11" customFormat="1" ht="22.9" customHeight="1">
      <c r="B153" s="116"/>
      <c r="D153" s="117" t="s">
        <v>77</v>
      </c>
      <c r="E153" s="127" t="s">
        <v>171</v>
      </c>
      <c r="F153" s="127" t="s">
        <v>775</v>
      </c>
      <c r="I153" s="119"/>
      <c r="J153" s="119"/>
      <c r="K153" s="128">
        <f>BK153</f>
        <v>0</v>
      </c>
      <c r="M153" s="116"/>
      <c r="N153" s="121"/>
      <c r="Q153" s="122">
        <f>SUM(Q154:Q167)</f>
        <v>0</v>
      </c>
      <c r="R153" s="122">
        <f>SUM(R154:R167)</f>
        <v>0</v>
      </c>
      <c r="T153" s="123">
        <f>SUM(T154:T167)</f>
        <v>0</v>
      </c>
      <c r="V153" s="123">
        <f>SUM(V154:V167)</f>
        <v>3.04736899986</v>
      </c>
      <c r="X153" s="124">
        <f>SUM(X154:X167)</f>
        <v>0</v>
      </c>
      <c r="AR153" s="117" t="s">
        <v>85</v>
      </c>
      <c r="AT153" s="125" t="s">
        <v>77</v>
      </c>
      <c r="AU153" s="125" t="s">
        <v>85</v>
      </c>
      <c r="AY153" s="117" t="s">
        <v>163</v>
      </c>
      <c r="BK153" s="126">
        <f>SUM(BK154:BK167)</f>
        <v>0</v>
      </c>
    </row>
    <row r="154" spans="2:65" s="1" customFormat="1" ht="24.2" customHeight="1">
      <c r="B154" s="32"/>
      <c r="C154" s="129" t="s">
        <v>9</v>
      </c>
      <c r="D154" s="129" t="s">
        <v>166</v>
      </c>
      <c r="E154" s="130" t="s">
        <v>2316</v>
      </c>
      <c r="F154" s="131" t="s">
        <v>2317</v>
      </c>
      <c r="G154" s="132" t="s">
        <v>252</v>
      </c>
      <c r="H154" s="133">
        <v>1.215</v>
      </c>
      <c r="I154" s="134"/>
      <c r="J154" s="134"/>
      <c r="K154" s="135">
        <f>ROUND(P154*H154,2)</f>
        <v>0</v>
      </c>
      <c r="L154" s="131" t="s">
        <v>169</v>
      </c>
      <c r="M154" s="32"/>
      <c r="N154" s="136" t="s">
        <v>22</v>
      </c>
      <c r="O154" s="137" t="s">
        <v>48</v>
      </c>
      <c r="P154" s="138">
        <f>I154+J154</f>
        <v>0</v>
      </c>
      <c r="Q154" s="138">
        <f>ROUND(I154*H154,2)</f>
        <v>0</v>
      </c>
      <c r="R154" s="138">
        <f>ROUND(J154*H154,2)</f>
        <v>0</v>
      </c>
      <c r="T154" s="139">
        <f>S154*H154</f>
        <v>0</v>
      </c>
      <c r="U154" s="139">
        <v>2.501872204</v>
      </c>
      <c r="V154" s="139">
        <f>U154*H154</f>
        <v>3.0397747278600002</v>
      </c>
      <c r="W154" s="139">
        <v>0</v>
      </c>
      <c r="X154" s="140">
        <f>W154*H154</f>
        <v>0</v>
      </c>
      <c r="AR154" s="141" t="s">
        <v>189</v>
      </c>
      <c r="AT154" s="141" t="s">
        <v>166</v>
      </c>
      <c r="AU154" s="141" t="s">
        <v>171</v>
      </c>
      <c r="AY154" s="17" t="s">
        <v>163</v>
      </c>
      <c r="BE154" s="142">
        <f>IF(O154="základní",K154,0)</f>
        <v>0</v>
      </c>
      <c r="BF154" s="142">
        <f>IF(O154="snížená",K154,0)</f>
        <v>0</v>
      </c>
      <c r="BG154" s="142">
        <f>IF(O154="zákl. přenesená",K154,0)</f>
        <v>0</v>
      </c>
      <c r="BH154" s="142">
        <f>IF(O154="sníž. přenesená",K154,0)</f>
        <v>0</v>
      </c>
      <c r="BI154" s="142">
        <f>IF(O154="nulová",K154,0)</f>
        <v>0</v>
      </c>
      <c r="BJ154" s="17" t="s">
        <v>171</v>
      </c>
      <c r="BK154" s="142">
        <f>ROUND(P154*H154,2)</f>
        <v>0</v>
      </c>
      <c r="BL154" s="17" t="s">
        <v>189</v>
      </c>
      <c r="BM154" s="141" t="s">
        <v>2318</v>
      </c>
    </row>
    <row r="155" spans="2:47" s="1" customFormat="1" ht="11.25">
      <c r="B155" s="32"/>
      <c r="D155" s="143" t="s">
        <v>173</v>
      </c>
      <c r="F155" s="144" t="s">
        <v>2319</v>
      </c>
      <c r="I155" s="145"/>
      <c r="J155" s="145"/>
      <c r="M155" s="32"/>
      <c r="N155" s="146"/>
      <c r="X155" s="53"/>
      <c r="AT155" s="17" t="s">
        <v>173</v>
      </c>
      <c r="AU155" s="17" t="s">
        <v>171</v>
      </c>
    </row>
    <row r="156" spans="2:51" s="12" customFormat="1" ht="11.25">
      <c r="B156" s="150"/>
      <c r="D156" s="151" t="s">
        <v>217</v>
      </c>
      <c r="E156" s="152" t="s">
        <v>22</v>
      </c>
      <c r="F156" s="153" t="s">
        <v>2320</v>
      </c>
      <c r="H156" s="152" t="s">
        <v>22</v>
      </c>
      <c r="I156" s="154"/>
      <c r="J156" s="154"/>
      <c r="M156" s="150"/>
      <c r="N156" s="155"/>
      <c r="X156" s="156"/>
      <c r="AT156" s="152" t="s">
        <v>217</v>
      </c>
      <c r="AU156" s="152" t="s">
        <v>171</v>
      </c>
      <c r="AV156" s="12" t="s">
        <v>85</v>
      </c>
      <c r="AW156" s="12" t="s">
        <v>5</v>
      </c>
      <c r="AX156" s="12" t="s">
        <v>78</v>
      </c>
      <c r="AY156" s="152" t="s">
        <v>163</v>
      </c>
    </row>
    <row r="157" spans="2:51" s="13" customFormat="1" ht="11.25">
      <c r="B157" s="157"/>
      <c r="D157" s="151" t="s">
        <v>217</v>
      </c>
      <c r="E157" s="158" t="s">
        <v>22</v>
      </c>
      <c r="F157" s="159" t="s">
        <v>2321</v>
      </c>
      <c r="H157" s="160">
        <v>1.215</v>
      </c>
      <c r="I157" s="161"/>
      <c r="J157" s="161"/>
      <c r="M157" s="157"/>
      <c r="N157" s="162"/>
      <c r="X157" s="163"/>
      <c r="AT157" s="158" t="s">
        <v>217</v>
      </c>
      <c r="AU157" s="158" t="s">
        <v>171</v>
      </c>
      <c r="AV157" s="13" t="s">
        <v>171</v>
      </c>
      <c r="AW157" s="13" t="s">
        <v>5</v>
      </c>
      <c r="AX157" s="13" t="s">
        <v>78</v>
      </c>
      <c r="AY157" s="158" t="s">
        <v>163</v>
      </c>
    </row>
    <row r="158" spans="2:51" s="14" customFormat="1" ht="11.25">
      <c r="B158" s="164"/>
      <c r="D158" s="151" t="s">
        <v>217</v>
      </c>
      <c r="E158" s="165" t="s">
        <v>22</v>
      </c>
      <c r="F158" s="166" t="s">
        <v>220</v>
      </c>
      <c r="H158" s="167">
        <v>1.215</v>
      </c>
      <c r="I158" s="168"/>
      <c r="J158" s="168"/>
      <c r="M158" s="164"/>
      <c r="N158" s="169"/>
      <c r="X158" s="170"/>
      <c r="AT158" s="165" t="s">
        <v>217</v>
      </c>
      <c r="AU158" s="165" t="s">
        <v>171</v>
      </c>
      <c r="AV158" s="14" t="s">
        <v>189</v>
      </c>
      <c r="AW158" s="14" t="s">
        <v>5</v>
      </c>
      <c r="AX158" s="14" t="s">
        <v>85</v>
      </c>
      <c r="AY158" s="165" t="s">
        <v>163</v>
      </c>
    </row>
    <row r="159" spans="2:65" s="1" customFormat="1" ht="24.2" customHeight="1">
      <c r="B159" s="32"/>
      <c r="C159" s="129" t="s">
        <v>313</v>
      </c>
      <c r="D159" s="129" t="s">
        <v>166</v>
      </c>
      <c r="E159" s="130" t="s">
        <v>2322</v>
      </c>
      <c r="F159" s="131" t="s">
        <v>2323</v>
      </c>
      <c r="G159" s="132" t="s">
        <v>214</v>
      </c>
      <c r="H159" s="133">
        <v>2.88</v>
      </c>
      <c r="I159" s="134"/>
      <c r="J159" s="134"/>
      <c r="K159" s="135">
        <f>ROUND(P159*H159,2)</f>
        <v>0</v>
      </c>
      <c r="L159" s="131" t="s">
        <v>169</v>
      </c>
      <c r="M159" s="32"/>
      <c r="N159" s="136" t="s">
        <v>22</v>
      </c>
      <c r="O159" s="137" t="s">
        <v>48</v>
      </c>
      <c r="P159" s="138">
        <f>I159+J159</f>
        <v>0</v>
      </c>
      <c r="Q159" s="138">
        <f>ROUND(I159*H159,2)</f>
        <v>0</v>
      </c>
      <c r="R159" s="138">
        <f>ROUND(J159*H159,2)</f>
        <v>0</v>
      </c>
      <c r="T159" s="139">
        <f>S159*H159</f>
        <v>0</v>
      </c>
      <c r="U159" s="139">
        <v>0.0026369</v>
      </c>
      <c r="V159" s="139">
        <f>U159*H159</f>
        <v>0.007594272</v>
      </c>
      <c r="W159" s="139">
        <v>0</v>
      </c>
      <c r="X159" s="140">
        <f>W159*H159</f>
        <v>0</v>
      </c>
      <c r="AR159" s="141" t="s">
        <v>189</v>
      </c>
      <c r="AT159" s="141" t="s">
        <v>166</v>
      </c>
      <c r="AU159" s="141" t="s">
        <v>171</v>
      </c>
      <c r="AY159" s="17" t="s">
        <v>163</v>
      </c>
      <c r="BE159" s="142">
        <f>IF(O159="základní",K159,0)</f>
        <v>0</v>
      </c>
      <c r="BF159" s="142">
        <f>IF(O159="snížená",K159,0)</f>
        <v>0</v>
      </c>
      <c r="BG159" s="142">
        <f>IF(O159="zákl. přenesená",K159,0)</f>
        <v>0</v>
      </c>
      <c r="BH159" s="142">
        <f>IF(O159="sníž. přenesená",K159,0)</f>
        <v>0</v>
      </c>
      <c r="BI159" s="142">
        <f>IF(O159="nulová",K159,0)</f>
        <v>0</v>
      </c>
      <c r="BJ159" s="17" t="s">
        <v>171</v>
      </c>
      <c r="BK159" s="142">
        <f>ROUND(P159*H159,2)</f>
        <v>0</v>
      </c>
      <c r="BL159" s="17" t="s">
        <v>189</v>
      </c>
      <c r="BM159" s="141" t="s">
        <v>2324</v>
      </c>
    </row>
    <row r="160" spans="2:47" s="1" customFormat="1" ht="11.25">
      <c r="B160" s="32"/>
      <c r="D160" s="143" t="s">
        <v>173</v>
      </c>
      <c r="F160" s="144" t="s">
        <v>2325</v>
      </c>
      <c r="I160" s="145"/>
      <c r="J160" s="145"/>
      <c r="M160" s="32"/>
      <c r="N160" s="146"/>
      <c r="X160" s="53"/>
      <c r="AT160" s="17" t="s">
        <v>173</v>
      </c>
      <c r="AU160" s="17" t="s">
        <v>171</v>
      </c>
    </row>
    <row r="161" spans="2:51" s="12" customFormat="1" ht="11.25">
      <c r="B161" s="150"/>
      <c r="D161" s="151" t="s">
        <v>217</v>
      </c>
      <c r="E161" s="152" t="s">
        <v>22</v>
      </c>
      <c r="F161" s="153" t="s">
        <v>2326</v>
      </c>
      <c r="H161" s="152" t="s">
        <v>22</v>
      </c>
      <c r="I161" s="154"/>
      <c r="J161" s="154"/>
      <c r="M161" s="150"/>
      <c r="N161" s="155"/>
      <c r="X161" s="156"/>
      <c r="AT161" s="152" t="s">
        <v>217</v>
      </c>
      <c r="AU161" s="152" t="s">
        <v>171</v>
      </c>
      <c r="AV161" s="12" t="s">
        <v>85</v>
      </c>
      <c r="AW161" s="12" t="s">
        <v>5</v>
      </c>
      <c r="AX161" s="12" t="s">
        <v>78</v>
      </c>
      <c r="AY161" s="152" t="s">
        <v>163</v>
      </c>
    </row>
    <row r="162" spans="2:51" s="13" customFormat="1" ht="11.25">
      <c r="B162" s="157"/>
      <c r="D162" s="151" t="s">
        <v>217</v>
      </c>
      <c r="E162" s="158" t="s">
        <v>22</v>
      </c>
      <c r="F162" s="159" t="s">
        <v>2327</v>
      </c>
      <c r="H162" s="160">
        <v>2.88</v>
      </c>
      <c r="I162" s="161"/>
      <c r="J162" s="161"/>
      <c r="M162" s="157"/>
      <c r="N162" s="162"/>
      <c r="X162" s="163"/>
      <c r="AT162" s="158" t="s">
        <v>217</v>
      </c>
      <c r="AU162" s="158" t="s">
        <v>171</v>
      </c>
      <c r="AV162" s="13" t="s">
        <v>171</v>
      </c>
      <c r="AW162" s="13" t="s">
        <v>5</v>
      </c>
      <c r="AX162" s="13" t="s">
        <v>78</v>
      </c>
      <c r="AY162" s="158" t="s">
        <v>163</v>
      </c>
    </row>
    <row r="163" spans="2:51" s="14" customFormat="1" ht="11.25">
      <c r="B163" s="164"/>
      <c r="D163" s="151" t="s">
        <v>217</v>
      </c>
      <c r="E163" s="165" t="s">
        <v>22</v>
      </c>
      <c r="F163" s="166" t="s">
        <v>220</v>
      </c>
      <c r="H163" s="167">
        <v>2.88</v>
      </c>
      <c r="I163" s="168"/>
      <c r="J163" s="168"/>
      <c r="M163" s="164"/>
      <c r="N163" s="169"/>
      <c r="X163" s="170"/>
      <c r="AT163" s="165" t="s">
        <v>217</v>
      </c>
      <c r="AU163" s="165" t="s">
        <v>171</v>
      </c>
      <c r="AV163" s="14" t="s">
        <v>189</v>
      </c>
      <c r="AW163" s="14" t="s">
        <v>5</v>
      </c>
      <c r="AX163" s="14" t="s">
        <v>85</v>
      </c>
      <c r="AY163" s="165" t="s">
        <v>163</v>
      </c>
    </row>
    <row r="164" spans="2:65" s="1" customFormat="1" ht="24.2" customHeight="1">
      <c r="B164" s="32"/>
      <c r="C164" s="129" t="s">
        <v>319</v>
      </c>
      <c r="D164" s="129" t="s">
        <v>166</v>
      </c>
      <c r="E164" s="130" t="s">
        <v>2328</v>
      </c>
      <c r="F164" s="131" t="s">
        <v>2329</v>
      </c>
      <c r="G164" s="132" t="s">
        <v>214</v>
      </c>
      <c r="H164" s="133">
        <v>2.88</v>
      </c>
      <c r="I164" s="134"/>
      <c r="J164" s="134"/>
      <c r="K164" s="135">
        <f>ROUND(P164*H164,2)</f>
        <v>0</v>
      </c>
      <c r="L164" s="131" t="s">
        <v>169</v>
      </c>
      <c r="M164" s="32"/>
      <c r="N164" s="136" t="s">
        <v>22</v>
      </c>
      <c r="O164" s="137" t="s">
        <v>48</v>
      </c>
      <c r="P164" s="138">
        <f>I164+J164</f>
        <v>0</v>
      </c>
      <c r="Q164" s="138">
        <f>ROUND(I164*H164,2)</f>
        <v>0</v>
      </c>
      <c r="R164" s="138">
        <f>ROUND(J164*H164,2)</f>
        <v>0</v>
      </c>
      <c r="T164" s="139">
        <f>S164*H164</f>
        <v>0</v>
      </c>
      <c r="U164" s="139">
        <v>0</v>
      </c>
      <c r="V164" s="139">
        <f>U164*H164</f>
        <v>0</v>
      </c>
      <c r="W164" s="139">
        <v>0</v>
      </c>
      <c r="X164" s="140">
        <f>W164*H164</f>
        <v>0</v>
      </c>
      <c r="AR164" s="141" t="s">
        <v>189</v>
      </c>
      <c r="AT164" s="141" t="s">
        <v>166</v>
      </c>
      <c r="AU164" s="141" t="s">
        <v>171</v>
      </c>
      <c r="AY164" s="17" t="s">
        <v>163</v>
      </c>
      <c r="BE164" s="142">
        <f>IF(O164="základní",K164,0)</f>
        <v>0</v>
      </c>
      <c r="BF164" s="142">
        <f>IF(O164="snížená",K164,0)</f>
        <v>0</v>
      </c>
      <c r="BG164" s="142">
        <f>IF(O164="zákl. přenesená",K164,0)</f>
        <v>0</v>
      </c>
      <c r="BH164" s="142">
        <f>IF(O164="sníž. přenesená",K164,0)</f>
        <v>0</v>
      </c>
      <c r="BI164" s="142">
        <f>IF(O164="nulová",K164,0)</f>
        <v>0</v>
      </c>
      <c r="BJ164" s="17" t="s">
        <v>171</v>
      </c>
      <c r="BK164" s="142">
        <f>ROUND(P164*H164,2)</f>
        <v>0</v>
      </c>
      <c r="BL164" s="17" t="s">
        <v>189</v>
      </c>
      <c r="BM164" s="141" t="s">
        <v>2330</v>
      </c>
    </row>
    <row r="165" spans="2:47" s="1" customFormat="1" ht="11.25">
      <c r="B165" s="32"/>
      <c r="D165" s="143" t="s">
        <v>173</v>
      </c>
      <c r="F165" s="144" t="s">
        <v>2331</v>
      </c>
      <c r="I165" s="145"/>
      <c r="J165" s="145"/>
      <c r="M165" s="32"/>
      <c r="N165" s="146"/>
      <c r="X165" s="53"/>
      <c r="AT165" s="17" t="s">
        <v>173</v>
      </c>
      <c r="AU165" s="17" t="s">
        <v>171</v>
      </c>
    </row>
    <row r="166" spans="2:51" s="13" customFormat="1" ht="11.25">
      <c r="B166" s="157"/>
      <c r="D166" s="151" t="s">
        <v>217</v>
      </c>
      <c r="E166" s="158" t="s">
        <v>22</v>
      </c>
      <c r="F166" s="159" t="s">
        <v>2332</v>
      </c>
      <c r="H166" s="160">
        <v>2.88</v>
      </c>
      <c r="I166" s="161"/>
      <c r="J166" s="161"/>
      <c r="M166" s="157"/>
      <c r="N166" s="162"/>
      <c r="X166" s="163"/>
      <c r="AT166" s="158" t="s">
        <v>217</v>
      </c>
      <c r="AU166" s="158" t="s">
        <v>171</v>
      </c>
      <c r="AV166" s="13" t="s">
        <v>171</v>
      </c>
      <c r="AW166" s="13" t="s">
        <v>5</v>
      </c>
      <c r="AX166" s="13" t="s">
        <v>78</v>
      </c>
      <c r="AY166" s="158" t="s">
        <v>163</v>
      </c>
    </row>
    <row r="167" spans="2:51" s="14" customFormat="1" ht="11.25">
      <c r="B167" s="164"/>
      <c r="D167" s="151" t="s">
        <v>217</v>
      </c>
      <c r="E167" s="165" t="s">
        <v>22</v>
      </c>
      <c r="F167" s="166" t="s">
        <v>220</v>
      </c>
      <c r="H167" s="167">
        <v>2.88</v>
      </c>
      <c r="I167" s="168"/>
      <c r="J167" s="168"/>
      <c r="M167" s="164"/>
      <c r="N167" s="169"/>
      <c r="X167" s="170"/>
      <c r="AT167" s="165" t="s">
        <v>217</v>
      </c>
      <c r="AU167" s="165" t="s">
        <v>171</v>
      </c>
      <c r="AV167" s="14" t="s">
        <v>189</v>
      </c>
      <c r="AW167" s="14" t="s">
        <v>5</v>
      </c>
      <c r="AX167" s="14" t="s">
        <v>85</v>
      </c>
      <c r="AY167" s="165" t="s">
        <v>163</v>
      </c>
    </row>
    <row r="168" spans="2:63" s="11" customFormat="1" ht="22.9" customHeight="1">
      <c r="B168" s="116"/>
      <c r="D168" s="117" t="s">
        <v>77</v>
      </c>
      <c r="E168" s="127" t="s">
        <v>183</v>
      </c>
      <c r="F168" s="127" t="s">
        <v>836</v>
      </c>
      <c r="I168" s="119"/>
      <c r="J168" s="119"/>
      <c r="K168" s="128">
        <f>BK168</f>
        <v>0</v>
      </c>
      <c r="M168" s="116"/>
      <c r="N168" s="121"/>
      <c r="Q168" s="122">
        <f>SUM(Q169:Q183)</f>
        <v>0</v>
      </c>
      <c r="R168" s="122">
        <f>SUM(R169:R183)</f>
        <v>0</v>
      </c>
      <c r="T168" s="123">
        <f>SUM(T169:T183)</f>
        <v>0</v>
      </c>
      <c r="V168" s="123">
        <f>SUM(V169:V183)</f>
        <v>7.9989300000000005</v>
      </c>
      <c r="X168" s="124">
        <f>SUM(X169:X183)</f>
        <v>0</v>
      </c>
      <c r="AR168" s="117" t="s">
        <v>85</v>
      </c>
      <c r="AT168" s="125" t="s">
        <v>77</v>
      </c>
      <c r="AU168" s="125" t="s">
        <v>85</v>
      </c>
      <c r="AY168" s="117" t="s">
        <v>163</v>
      </c>
      <c r="BK168" s="126">
        <f>SUM(BK169:BK183)</f>
        <v>0</v>
      </c>
    </row>
    <row r="169" spans="2:65" s="1" customFormat="1" ht="24.2" customHeight="1">
      <c r="B169" s="32"/>
      <c r="C169" s="129" t="s">
        <v>326</v>
      </c>
      <c r="D169" s="129" t="s">
        <v>166</v>
      </c>
      <c r="E169" s="130" t="s">
        <v>2333</v>
      </c>
      <c r="F169" s="131" t="s">
        <v>2334</v>
      </c>
      <c r="G169" s="132" t="s">
        <v>178</v>
      </c>
      <c r="H169" s="133">
        <v>47</v>
      </c>
      <c r="I169" s="134"/>
      <c r="J169" s="134"/>
      <c r="K169" s="135">
        <f>ROUND(P169*H169,2)</f>
        <v>0</v>
      </c>
      <c r="L169" s="131" t="s">
        <v>169</v>
      </c>
      <c r="M169" s="32"/>
      <c r="N169" s="136" t="s">
        <v>22</v>
      </c>
      <c r="O169" s="137" t="s">
        <v>48</v>
      </c>
      <c r="P169" s="138">
        <f>I169+J169</f>
        <v>0</v>
      </c>
      <c r="Q169" s="138">
        <f>ROUND(I169*H169,2)</f>
        <v>0</v>
      </c>
      <c r="R169" s="138">
        <f>ROUND(J169*H169,2)</f>
        <v>0</v>
      </c>
      <c r="T169" s="139">
        <f>S169*H169</f>
        <v>0</v>
      </c>
      <c r="U169" s="139">
        <v>0.03351</v>
      </c>
      <c r="V169" s="139">
        <f>U169*H169</f>
        <v>1.57497</v>
      </c>
      <c r="W169" s="139">
        <v>0</v>
      </c>
      <c r="X169" s="140">
        <f>W169*H169</f>
        <v>0</v>
      </c>
      <c r="AR169" s="141" t="s">
        <v>189</v>
      </c>
      <c r="AT169" s="141" t="s">
        <v>166</v>
      </c>
      <c r="AU169" s="141" t="s">
        <v>171</v>
      </c>
      <c r="AY169" s="17" t="s">
        <v>163</v>
      </c>
      <c r="BE169" s="142">
        <f>IF(O169="základní",K169,0)</f>
        <v>0</v>
      </c>
      <c r="BF169" s="142">
        <f>IF(O169="snížená",K169,0)</f>
        <v>0</v>
      </c>
      <c r="BG169" s="142">
        <f>IF(O169="zákl. přenesená",K169,0)</f>
        <v>0</v>
      </c>
      <c r="BH169" s="142">
        <f>IF(O169="sníž. přenesená",K169,0)</f>
        <v>0</v>
      </c>
      <c r="BI169" s="142">
        <f>IF(O169="nulová",K169,0)</f>
        <v>0</v>
      </c>
      <c r="BJ169" s="17" t="s">
        <v>171</v>
      </c>
      <c r="BK169" s="142">
        <f>ROUND(P169*H169,2)</f>
        <v>0</v>
      </c>
      <c r="BL169" s="17" t="s">
        <v>189</v>
      </c>
      <c r="BM169" s="141" t="s">
        <v>2335</v>
      </c>
    </row>
    <row r="170" spans="2:47" s="1" customFormat="1" ht="11.25">
      <c r="B170" s="32"/>
      <c r="D170" s="143" t="s">
        <v>173</v>
      </c>
      <c r="F170" s="144" t="s">
        <v>2336</v>
      </c>
      <c r="I170" s="145"/>
      <c r="J170" s="145"/>
      <c r="M170" s="32"/>
      <c r="N170" s="146"/>
      <c r="X170" s="53"/>
      <c r="AT170" s="17" t="s">
        <v>173</v>
      </c>
      <c r="AU170" s="17" t="s">
        <v>171</v>
      </c>
    </row>
    <row r="171" spans="2:51" s="13" customFormat="1" ht="11.25">
      <c r="B171" s="157"/>
      <c r="D171" s="151" t="s">
        <v>217</v>
      </c>
      <c r="E171" s="158" t="s">
        <v>22</v>
      </c>
      <c r="F171" s="159" t="s">
        <v>2337</v>
      </c>
      <c r="H171" s="160">
        <v>47</v>
      </c>
      <c r="I171" s="161"/>
      <c r="J171" s="161"/>
      <c r="M171" s="157"/>
      <c r="N171" s="162"/>
      <c r="X171" s="163"/>
      <c r="AT171" s="158" t="s">
        <v>217</v>
      </c>
      <c r="AU171" s="158" t="s">
        <v>171</v>
      </c>
      <c r="AV171" s="13" t="s">
        <v>171</v>
      </c>
      <c r="AW171" s="13" t="s">
        <v>5</v>
      </c>
      <c r="AX171" s="13" t="s">
        <v>78</v>
      </c>
      <c r="AY171" s="158" t="s">
        <v>163</v>
      </c>
    </row>
    <row r="172" spans="2:51" s="14" customFormat="1" ht="11.25">
      <c r="B172" s="164"/>
      <c r="D172" s="151" t="s">
        <v>217</v>
      </c>
      <c r="E172" s="165" t="s">
        <v>22</v>
      </c>
      <c r="F172" s="166" t="s">
        <v>220</v>
      </c>
      <c r="H172" s="167">
        <v>47</v>
      </c>
      <c r="I172" s="168"/>
      <c r="J172" s="168"/>
      <c r="M172" s="164"/>
      <c r="N172" s="169"/>
      <c r="X172" s="170"/>
      <c r="AT172" s="165" t="s">
        <v>217</v>
      </c>
      <c r="AU172" s="165" t="s">
        <v>171</v>
      </c>
      <c r="AV172" s="14" t="s">
        <v>189</v>
      </c>
      <c r="AW172" s="14" t="s">
        <v>5</v>
      </c>
      <c r="AX172" s="14" t="s">
        <v>85</v>
      </c>
      <c r="AY172" s="165" t="s">
        <v>163</v>
      </c>
    </row>
    <row r="173" spans="2:65" s="1" customFormat="1" ht="24.2" customHeight="1">
      <c r="B173" s="32"/>
      <c r="C173" s="181" t="s">
        <v>376</v>
      </c>
      <c r="D173" s="181" t="s">
        <v>770</v>
      </c>
      <c r="E173" s="182" t="s">
        <v>2338</v>
      </c>
      <c r="F173" s="183" t="s">
        <v>2339</v>
      </c>
      <c r="G173" s="184" t="s">
        <v>178</v>
      </c>
      <c r="H173" s="185">
        <v>47</v>
      </c>
      <c r="I173" s="186"/>
      <c r="J173" s="187"/>
      <c r="K173" s="188">
        <f>ROUND(P173*H173,2)</f>
        <v>0</v>
      </c>
      <c r="L173" s="183" t="s">
        <v>394</v>
      </c>
      <c r="M173" s="189"/>
      <c r="N173" s="190" t="s">
        <v>22</v>
      </c>
      <c r="O173" s="137" t="s">
        <v>48</v>
      </c>
      <c r="P173" s="138">
        <f>I173+J173</f>
        <v>0</v>
      </c>
      <c r="Q173" s="138">
        <f>ROUND(I173*H173,2)</f>
        <v>0</v>
      </c>
      <c r="R173" s="138">
        <f>ROUND(J173*H173,2)</f>
        <v>0</v>
      </c>
      <c r="T173" s="139">
        <f>S173*H173</f>
        <v>0</v>
      </c>
      <c r="U173" s="139">
        <v>0.0235</v>
      </c>
      <c r="V173" s="139">
        <f>U173*H173</f>
        <v>1.1045</v>
      </c>
      <c r="W173" s="139">
        <v>0</v>
      </c>
      <c r="X173" s="140">
        <f>W173*H173</f>
        <v>0</v>
      </c>
      <c r="AR173" s="141" t="s">
        <v>257</v>
      </c>
      <c r="AT173" s="141" t="s">
        <v>770</v>
      </c>
      <c r="AU173" s="141" t="s">
        <v>171</v>
      </c>
      <c r="AY173" s="17" t="s">
        <v>163</v>
      </c>
      <c r="BE173" s="142">
        <f>IF(O173="základní",K173,0)</f>
        <v>0</v>
      </c>
      <c r="BF173" s="142">
        <f>IF(O173="snížená",K173,0)</f>
        <v>0</v>
      </c>
      <c r="BG173" s="142">
        <f>IF(O173="zákl. přenesená",K173,0)</f>
        <v>0</v>
      </c>
      <c r="BH173" s="142">
        <f>IF(O173="sníž. přenesená",K173,0)</f>
        <v>0</v>
      </c>
      <c r="BI173" s="142">
        <f>IF(O173="nulová",K173,0)</f>
        <v>0</v>
      </c>
      <c r="BJ173" s="17" t="s">
        <v>171</v>
      </c>
      <c r="BK173" s="142">
        <f>ROUND(P173*H173,2)</f>
        <v>0</v>
      </c>
      <c r="BL173" s="17" t="s">
        <v>189</v>
      </c>
      <c r="BM173" s="141" t="s">
        <v>2340</v>
      </c>
    </row>
    <row r="174" spans="2:65" s="1" customFormat="1" ht="33" customHeight="1">
      <c r="B174" s="32"/>
      <c r="C174" s="129" t="s">
        <v>383</v>
      </c>
      <c r="D174" s="129" t="s">
        <v>166</v>
      </c>
      <c r="E174" s="130" t="s">
        <v>2341</v>
      </c>
      <c r="F174" s="131" t="s">
        <v>2342</v>
      </c>
      <c r="G174" s="132" t="s">
        <v>178</v>
      </c>
      <c r="H174" s="133">
        <v>48</v>
      </c>
      <c r="I174" s="134"/>
      <c r="J174" s="134"/>
      <c r="K174" s="135">
        <f>ROUND(P174*H174,2)</f>
        <v>0</v>
      </c>
      <c r="L174" s="131" t="s">
        <v>169</v>
      </c>
      <c r="M174" s="32"/>
      <c r="N174" s="136" t="s">
        <v>22</v>
      </c>
      <c r="O174" s="137" t="s">
        <v>48</v>
      </c>
      <c r="P174" s="138">
        <f>I174+J174</f>
        <v>0</v>
      </c>
      <c r="Q174" s="138">
        <f>ROUND(I174*H174,2)</f>
        <v>0</v>
      </c>
      <c r="R174" s="138">
        <f>ROUND(J174*H174,2)</f>
        <v>0</v>
      </c>
      <c r="T174" s="139">
        <f>S174*H174</f>
        <v>0</v>
      </c>
      <c r="U174" s="139">
        <v>0.06702</v>
      </c>
      <c r="V174" s="139">
        <f>U174*H174</f>
        <v>3.21696</v>
      </c>
      <c r="W174" s="139">
        <v>0</v>
      </c>
      <c r="X174" s="140">
        <f>W174*H174</f>
        <v>0</v>
      </c>
      <c r="AR174" s="141" t="s">
        <v>189</v>
      </c>
      <c r="AT174" s="141" t="s">
        <v>166</v>
      </c>
      <c r="AU174" s="141" t="s">
        <v>171</v>
      </c>
      <c r="AY174" s="17" t="s">
        <v>163</v>
      </c>
      <c r="BE174" s="142">
        <f>IF(O174="základní",K174,0)</f>
        <v>0</v>
      </c>
      <c r="BF174" s="142">
        <f>IF(O174="snížená",K174,0)</f>
        <v>0</v>
      </c>
      <c r="BG174" s="142">
        <f>IF(O174="zákl. přenesená",K174,0)</f>
        <v>0</v>
      </c>
      <c r="BH174" s="142">
        <f>IF(O174="sníž. přenesená",K174,0)</f>
        <v>0</v>
      </c>
      <c r="BI174" s="142">
        <f>IF(O174="nulová",K174,0)</f>
        <v>0</v>
      </c>
      <c r="BJ174" s="17" t="s">
        <v>171</v>
      </c>
      <c r="BK174" s="142">
        <f>ROUND(P174*H174,2)</f>
        <v>0</v>
      </c>
      <c r="BL174" s="17" t="s">
        <v>189</v>
      </c>
      <c r="BM174" s="141" t="s">
        <v>2343</v>
      </c>
    </row>
    <row r="175" spans="2:47" s="1" customFormat="1" ht="11.25">
      <c r="B175" s="32"/>
      <c r="D175" s="143" t="s">
        <v>173</v>
      </c>
      <c r="F175" s="144" t="s">
        <v>2344</v>
      </c>
      <c r="I175" s="145"/>
      <c r="J175" s="145"/>
      <c r="M175" s="32"/>
      <c r="N175" s="146"/>
      <c r="X175" s="53"/>
      <c r="AT175" s="17" t="s">
        <v>173</v>
      </c>
      <c r="AU175" s="17" t="s">
        <v>171</v>
      </c>
    </row>
    <row r="176" spans="2:51" s="13" customFormat="1" ht="11.25">
      <c r="B176" s="157"/>
      <c r="D176" s="151" t="s">
        <v>217</v>
      </c>
      <c r="E176" s="158" t="s">
        <v>22</v>
      </c>
      <c r="F176" s="159" t="s">
        <v>2345</v>
      </c>
      <c r="H176" s="160">
        <v>48</v>
      </c>
      <c r="I176" s="161"/>
      <c r="J176" s="161"/>
      <c r="M176" s="157"/>
      <c r="N176" s="162"/>
      <c r="X176" s="163"/>
      <c r="AT176" s="158" t="s">
        <v>217</v>
      </c>
      <c r="AU176" s="158" t="s">
        <v>171</v>
      </c>
      <c r="AV176" s="13" t="s">
        <v>171</v>
      </c>
      <c r="AW176" s="13" t="s">
        <v>5</v>
      </c>
      <c r="AX176" s="13" t="s">
        <v>78</v>
      </c>
      <c r="AY176" s="158" t="s">
        <v>163</v>
      </c>
    </row>
    <row r="177" spans="2:51" s="14" customFormat="1" ht="11.25">
      <c r="B177" s="164"/>
      <c r="D177" s="151" t="s">
        <v>217</v>
      </c>
      <c r="E177" s="165" t="s">
        <v>22</v>
      </c>
      <c r="F177" s="166" t="s">
        <v>220</v>
      </c>
      <c r="H177" s="167">
        <v>48</v>
      </c>
      <c r="I177" s="168"/>
      <c r="J177" s="168"/>
      <c r="M177" s="164"/>
      <c r="N177" s="169"/>
      <c r="X177" s="170"/>
      <c r="AT177" s="165" t="s">
        <v>217</v>
      </c>
      <c r="AU177" s="165" t="s">
        <v>171</v>
      </c>
      <c r="AV177" s="14" t="s">
        <v>189</v>
      </c>
      <c r="AW177" s="14" t="s">
        <v>5</v>
      </c>
      <c r="AX177" s="14" t="s">
        <v>85</v>
      </c>
      <c r="AY177" s="165" t="s">
        <v>163</v>
      </c>
    </row>
    <row r="178" spans="2:65" s="1" customFormat="1" ht="24.2" customHeight="1">
      <c r="B178" s="32"/>
      <c r="C178" s="181" t="s">
        <v>411</v>
      </c>
      <c r="D178" s="181" t="s">
        <v>770</v>
      </c>
      <c r="E178" s="182" t="s">
        <v>2346</v>
      </c>
      <c r="F178" s="183" t="s">
        <v>2347</v>
      </c>
      <c r="G178" s="184" t="s">
        <v>178</v>
      </c>
      <c r="H178" s="185">
        <v>17</v>
      </c>
      <c r="I178" s="186"/>
      <c r="J178" s="187"/>
      <c r="K178" s="188">
        <f>ROUND(P178*H178,2)</f>
        <v>0</v>
      </c>
      <c r="L178" s="183" t="s">
        <v>394</v>
      </c>
      <c r="M178" s="189"/>
      <c r="N178" s="190" t="s">
        <v>22</v>
      </c>
      <c r="O178" s="137" t="s">
        <v>48</v>
      </c>
      <c r="P178" s="138">
        <f>I178+J178</f>
        <v>0</v>
      </c>
      <c r="Q178" s="138">
        <f>ROUND(I178*H178,2)</f>
        <v>0</v>
      </c>
      <c r="R178" s="138">
        <f>ROUND(J178*H178,2)</f>
        <v>0</v>
      </c>
      <c r="T178" s="139">
        <f>S178*H178</f>
        <v>0</v>
      </c>
      <c r="U178" s="139">
        <v>0.0325</v>
      </c>
      <c r="V178" s="139">
        <f>U178*H178</f>
        <v>0.5525</v>
      </c>
      <c r="W178" s="139">
        <v>0</v>
      </c>
      <c r="X178" s="140">
        <f>W178*H178</f>
        <v>0</v>
      </c>
      <c r="AR178" s="141" t="s">
        <v>257</v>
      </c>
      <c r="AT178" s="141" t="s">
        <v>770</v>
      </c>
      <c r="AU178" s="141" t="s">
        <v>171</v>
      </c>
      <c r="AY178" s="17" t="s">
        <v>163</v>
      </c>
      <c r="BE178" s="142">
        <f>IF(O178="základní",K178,0)</f>
        <v>0</v>
      </c>
      <c r="BF178" s="142">
        <f>IF(O178="snížená",K178,0)</f>
        <v>0</v>
      </c>
      <c r="BG178" s="142">
        <f>IF(O178="zákl. přenesená",K178,0)</f>
        <v>0</v>
      </c>
      <c r="BH178" s="142">
        <f>IF(O178="sníž. přenesená",K178,0)</f>
        <v>0</v>
      </c>
      <c r="BI178" s="142">
        <f>IF(O178="nulová",K178,0)</f>
        <v>0</v>
      </c>
      <c r="BJ178" s="17" t="s">
        <v>171</v>
      </c>
      <c r="BK178" s="142">
        <f>ROUND(P178*H178,2)</f>
        <v>0</v>
      </c>
      <c r="BL178" s="17" t="s">
        <v>189</v>
      </c>
      <c r="BM178" s="141" t="s">
        <v>2348</v>
      </c>
    </row>
    <row r="179" spans="2:51" s="13" customFormat="1" ht="11.25">
      <c r="B179" s="157"/>
      <c r="D179" s="151" t="s">
        <v>217</v>
      </c>
      <c r="E179" s="158" t="s">
        <v>22</v>
      </c>
      <c r="F179" s="159" t="s">
        <v>2349</v>
      </c>
      <c r="H179" s="160">
        <v>17</v>
      </c>
      <c r="I179" s="161"/>
      <c r="J179" s="161"/>
      <c r="M179" s="157"/>
      <c r="N179" s="162"/>
      <c r="X179" s="163"/>
      <c r="AT179" s="158" t="s">
        <v>217</v>
      </c>
      <c r="AU179" s="158" t="s">
        <v>171</v>
      </c>
      <c r="AV179" s="13" t="s">
        <v>171</v>
      </c>
      <c r="AW179" s="13" t="s">
        <v>5</v>
      </c>
      <c r="AX179" s="13" t="s">
        <v>78</v>
      </c>
      <c r="AY179" s="158" t="s">
        <v>163</v>
      </c>
    </row>
    <row r="180" spans="2:51" s="14" customFormat="1" ht="11.25">
      <c r="B180" s="164"/>
      <c r="D180" s="151" t="s">
        <v>217</v>
      </c>
      <c r="E180" s="165" t="s">
        <v>22</v>
      </c>
      <c r="F180" s="166" t="s">
        <v>220</v>
      </c>
      <c r="H180" s="167">
        <v>17</v>
      </c>
      <c r="I180" s="168"/>
      <c r="J180" s="168"/>
      <c r="M180" s="164"/>
      <c r="N180" s="169"/>
      <c r="X180" s="170"/>
      <c r="AT180" s="165" t="s">
        <v>217</v>
      </c>
      <c r="AU180" s="165" t="s">
        <v>171</v>
      </c>
      <c r="AV180" s="14" t="s">
        <v>189</v>
      </c>
      <c r="AW180" s="14" t="s">
        <v>5</v>
      </c>
      <c r="AX180" s="14" t="s">
        <v>85</v>
      </c>
      <c r="AY180" s="165" t="s">
        <v>163</v>
      </c>
    </row>
    <row r="181" spans="2:65" s="1" customFormat="1" ht="24.2" customHeight="1">
      <c r="B181" s="32"/>
      <c r="C181" s="181" t="s">
        <v>417</v>
      </c>
      <c r="D181" s="181" t="s">
        <v>770</v>
      </c>
      <c r="E181" s="182" t="s">
        <v>2350</v>
      </c>
      <c r="F181" s="183" t="s">
        <v>2351</v>
      </c>
      <c r="G181" s="184" t="s">
        <v>178</v>
      </c>
      <c r="H181" s="185">
        <v>31</v>
      </c>
      <c r="I181" s="186"/>
      <c r="J181" s="187"/>
      <c r="K181" s="188">
        <f>ROUND(P181*H181,2)</f>
        <v>0</v>
      </c>
      <c r="L181" s="183" t="s">
        <v>394</v>
      </c>
      <c r="M181" s="189"/>
      <c r="N181" s="190" t="s">
        <v>22</v>
      </c>
      <c r="O181" s="137" t="s">
        <v>48</v>
      </c>
      <c r="P181" s="138">
        <f>I181+J181</f>
        <v>0</v>
      </c>
      <c r="Q181" s="138">
        <f>ROUND(I181*H181,2)</f>
        <v>0</v>
      </c>
      <c r="R181" s="138">
        <f>ROUND(J181*H181,2)</f>
        <v>0</v>
      </c>
      <c r="T181" s="139">
        <f>S181*H181</f>
        <v>0</v>
      </c>
      <c r="U181" s="139">
        <v>0.05</v>
      </c>
      <c r="V181" s="139">
        <f>U181*H181</f>
        <v>1.55</v>
      </c>
      <c r="W181" s="139">
        <v>0</v>
      </c>
      <c r="X181" s="140">
        <f>W181*H181</f>
        <v>0</v>
      </c>
      <c r="AR181" s="141" t="s">
        <v>257</v>
      </c>
      <c r="AT181" s="141" t="s">
        <v>770</v>
      </c>
      <c r="AU181" s="141" t="s">
        <v>171</v>
      </c>
      <c r="AY181" s="17" t="s">
        <v>163</v>
      </c>
      <c r="BE181" s="142">
        <f>IF(O181="základní",K181,0)</f>
        <v>0</v>
      </c>
      <c r="BF181" s="142">
        <f>IF(O181="snížená",K181,0)</f>
        <v>0</v>
      </c>
      <c r="BG181" s="142">
        <f>IF(O181="zákl. přenesená",K181,0)</f>
        <v>0</v>
      </c>
      <c r="BH181" s="142">
        <f>IF(O181="sníž. přenesená",K181,0)</f>
        <v>0</v>
      </c>
      <c r="BI181" s="142">
        <f>IF(O181="nulová",K181,0)</f>
        <v>0</v>
      </c>
      <c r="BJ181" s="17" t="s">
        <v>171</v>
      </c>
      <c r="BK181" s="142">
        <f>ROUND(P181*H181,2)</f>
        <v>0</v>
      </c>
      <c r="BL181" s="17" t="s">
        <v>189</v>
      </c>
      <c r="BM181" s="141" t="s">
        <v>2352</v>
      </c>
    </row>
    <row r="182" spans="2:51" s="13" customFormat="1" ht="11.25">
      <c r="B182" s="157"/>
      <c r="D182" s="151" t="s">
        <v>217</v>
      </c>
      <c r="E182" s="158" t="s">
        <v>22</v>
      </c>
      <c r="F182" s="159" t="s">
        <v>2353</v>
      </c>
      <c r="H182" s="160">
        <v>31</v>
      </c>
      <c r="I182" s="161"/>
      <c r="J182" s="161"/>
      <c r="M182" s="157"/>
      <c r="N182" s="162"/>
      <c r="X182" s="163"/>
      <c r="AT182" s="158" t="s">
        <v>217</v>
      </c>
      <c r="AU182" s="158" t="s">
        <v>171</v>
      </c>
      <c r="AV182" s="13" t="s">
        <v>171</v>
      </c>
      <c r="AW182" s="13" t="s">
        <v>5</v>
      </c>
      <c r="AX182" s="13" t="s">
        <v>78</v>
      </c>
      <c r="AY182" s="158" t="s">
        <v>163</v>
      </c>
    </row>
    <row r="183" spans="2:51" s="14" customFormat="1" ht="11.25">
      <c r="B183" s="164"/>
      <c r="D183" s="151" t="s">
        <v>217</v>
      </c>
      <c r="E183" s="165" t="s">
        <v>22</v>
      </c>
      <c r="F183" s="166" t="s">
        <v>220</v>
      </c>
      <c r="H183" s="167">
        <v>31</v>
      </c>
      <c r="I183" s="168"/>
      <c r="J183" s="168"/>
      <c r="M183" s="164"/>
      <c r="N183" s="169"/>
      <c r="X183" s="170"/>
      <c r="AT183" s="165" t="s">
        <v>217</v>
      </c>
      <c r="AU183" s="165" t="s">
        <v>171</v>
      </c>
      <c r="AV183" s="14" t="s">
        <v>189</v>
      </c>
      <c r="AW183" s="14" t="s">
        <v>5</v>
      </c>
      <c r="AX183" s="14" t="s">
        <v>85</v>
      </c>
      <c r="AY183" s="165" t="s">
        <v>163</v>
      </c>
    </row>
    <row r="184" spans="2:63" s="11" customFormat="1" ht="22.9" customHeight="1">
      <c r="B184" s="116"/>
      <c r="D184" s="117" t="s">
        <v>77</v>
      </c>
      <c r="E184" s="127" t="s">
        <v>162</v>
      </c>
      <c r="F184" s="127" t="s">
        <v>2354</v>
      </c>
      <c r="I184" s="119"/>
      <c r="J184" s="119"/>
      <c r="K184" s="128">
        <f>BK184</f>
        <v>0</v>
      </c>
      <c r="M184" s="116"/>
      <c r="N184" s="121"/>
      <c r="Q184" s="122">
        <f>SUM(Q185:Q194)</f>
        <v>0</v>
      </c>
      <c r="R184" s="122">
        <f>SUM(R185:R194)</f>
        <v>0</v>
      </c>
      <c r="T184" s="123">
        <f>SUM(T185:T194)</f>
        <v>0</v>
      </c>
      <c r="V184" s="123">
        <f>SUM(V185:V194)</f>
        <v>4.944977</v>
      </c>
      <c r="X184" s="124">
        <f>SUM(X185:X194)</f>
        <v>0</v>
      </c>
      <c r="AR184" s="117" t="s">
        <v>85</v>
      </c>
      <c r="AT184" s="125" t="s">
        <v>77</v>
      </c>
      <c r="AU184" s="125" t="s">
        <v>85</v>
      </c>
      <c r="AY184" s="117" t="s">
        <v>163</v>
      </c>
      <c r="BK184" s="126">
        <f>SUM(BK185:BK194)</f>
        <v>0</v>
      </c>
    </row>
    <row r="185" spans="2:65" s="1" customFormat="1" ht="44.25" customHeight="1">
      <c r="B185" s="32"/>
      <c r="C185" s="129" t="s">
        <v>440</v>
      </c>
      <c r="D185" s="129" t="s">
        <v>166</v>
      </c>
      <c r="E185" s="130" t="s">
        <v>2355</v>
      </c>
      <c r="F185" s="131" t="s">
        <v>2356</v>
      </c>
      <c r="G185" s="132" t="s">
        <v>214</v>
      </c>
      <c r="H185" s="133">
        <v>24.05</v>
      </c>
      <c r="I185" s="134"/>
      <c r="J185" s="134"/>
      <c r="K185" s="135">
        <f>ROUND(P185*H185,2)</f>
        <v>0</v>
      </c>
      <c r="L185" s="131" t="s">
        <v>169</v>
      </c>
      <c r="M185" s="32"/>
      <c r="N185" s="136" t="s">
        <v>22</v>
      </c>
      <c r="O185" s="137" t="s">
        <v>48</v>
      </c>
      <c r="P185" s="138">
        <f>I185+J185</f>
        <v>0</v>
      </c>
      <c r="Q185" s="138">
        <f>ROUND(I185*H185,2)</f>
        <v>0</v>
      </c>
      <c r="R185" s="138">
        <f>ROUND(J185*H185,2)</f>
        <v>0</v>
      </c>
      <c r="T185" s="139">
        <f>S185*H185</f>
        <v>0</v>
      </c>
      <c r="U185" s="139">
        <v>0</v>
      </c>
      <c r="V185" s="139">
        <f>U185*H185</f>
        <v>0</v>
      </c>
      <c r="W185" s="139">
        <v>0</v>
      </c>
      <c r="X185" s="140">
        <f>W185*H185</f>
        <v>0</v>
      </c>
      <c r="AR185" s="141" t="s">
        <v>189</v>
      </c>
      <c r="AT185" s="141" t="s">
        <v>166</v>
      </c>
      <c r="AU185" s="141" t="s">
        <v>171</v>
      </c>
      <c r="AY185" s="17" t="s">
        <v>163</v>
      </c>
      <c r="BE185" s="142">
        <f>IF(O185="základní",K185,0)</f>
        <v>0</v>
      </c>
      <c r="BF185" s="142">
        <f>IF(O185="snížená",K185,0)</f>
        <v>0</v>
      </c>
      <c r="BG185" s="142">
        <f>IF(O185="zákl. přenesená",K185,0)</f>
        <v>0</v>
      </c>
      <c r="BH185" s="142">
        <f>IF(O185="sníž. přenesená",K185,0)</f>
        <v>0</v>
      </c>
      <c r="BI185" s="142">
        <f>IF(O185="nulová",K185,0)</f>
        <v>0</v>
      </c>
      <c r="BJ185" s="17" t="s">
        <v>171</v>
      </c>
      <c r="BK185" s="142">
        <f>ROUND(P185*H185,2)</f>
        <v>0</v>
      </c>
      <c r="BL185" s="17" t="s">
        <v>189</v>
      </c>
      <c r="BM185" s="141" t="s">
        <v>2357</v>
      </c>
    </row>
    <row r="186" spans="2:47" s="1" customFormat="1" ht="11.25">
      <c r="B186" s="32"/>
      <c r="D186" s="143" t="s">
        <v>173</v>
      </c>
      <c r="F186" s="144" t="s">
        <v>2358</v>
      </c>
      <c r="I186" s="145"/>
      <c r="J186" s="145"/>
      <c r="M186" s="32"/>
      <c r="N186" s="146"/>
      <c r="X186" s="53"/>
      <c r="AT186" s="17" t="s">
        <v>173</v>
      </c>
      <c r="AU186" s="17" t="s">
        <v>171</v>
      </c>
    </row>
    <row r="187" spans="2:65" s="1" customFormat="1" ht="44.25" customHeight="1">
      <c r="B187" s="32"/>
      <c r="C187" s="129" t="s">
        <v>446</v>
      </c>
      <c r="D187" s="129" t="s">
        <v>166</v>
      </c>
      <c r="E187" s="130" t="s">
        <v>2359</v>
      </c>
      <c r="F187" s="131" t="s">
        <v>2360</v>
      </c>
      <c r="G187" s="132" t="s">
        <v>214</v>
      </c>
      <c r="H187" s="133">
        <v>24.05</v>
      </c>
      <c r="I187" s="134"/>
      <c r="J187" s="134"/>
      <c r="K187" s="135">
        <f>ROUND(P187*H187,2)</f>
        <v>0</v>
      </c>
      <c r="L187" s="131" t="s">
        <v>169</v>
      </c>
      <c r="M187" s="32"/>
      <c r="N187" s="136" t="s">
        <v>22</v>
      </c>
      <c r="O187" s="137" t="s">
        <v>48</v>
      </c>
      <c r="P187" s="138">
        <f>I187+J187</f>
        <v>0</v>
      </c>
      <c r="Q187" s="138">
        <f>ROUND(I187*H187,2)</f>
        <v>0</v>
      </c>
      <c r="R187" s="138">
        <f>ROUND(J187*H187,2)</f>
        <v>0</v>
      </c>
      <c r="T187" s="139">
        <f>S187*H187</f>
        <v>0</v>
      </c>
      <c r="U187" s="139">
        <v>0</v>
      </c>
      <c r="V187" s="139">
        <f>U187*H187</f>
        <v>0</v>
      </c>
      <c r="W187" s="139">
        <v>0</v>
      </c>
      <c r="X187" s="140">
        <f>W187*H187</f>
        <v>0</v>
      </c>
      <c r="AR187" s="141" t="s">
        <v>189</v>
      </c>
      <c r="AT187" s="141" t="s">
        <v>166</v>
      </c>
      <c r="AU187" s="141" t="s">
        <v>171</v>
      </c>
      <c r="AY187" s="17" t="s">
        <v>163</v>
      </c>
      <c r="BE187" s="142">
        <f>IF(O187="základní",K187,0)</f>
        <v>0</v>
      </c>
      <c r="BF187" s="142">
        <f>IF(O187="snížená",K187,0)</f>
        <v>0</v>
      </c>
      <c r="BG187" s="142">
        <f>IF(O187="zákl. přenesená",K187,0)</f>
        <v>0</v>
      </c>
      <c r="BH187" s="142">
        <f>IF(O187="sníž. přenesená",K187,0)</f>
        <v>0</v>
      </c>
      <c r="BI187" s="142">
        <f>IF(O187="nulová",K187,0)</f>
        <v>0</v>
      </c>
      <c r="BJ187" s="17" t="s">
        <v>171</v>
      </c>
      <c r="BK187" s="142">
        <f>ROUND(P187*H187,2)</f>
        <v>0</v>
      </c>
      <c r="BL187" s="17" t="s">
        <v>189</v>
      </c>
      <c r="BM187" s="141" t="s">
        <v>2361</v>
      </c>
    </row>
    <row r="188" spans="2:47" s="1" customFormat="1" ht="11.25">
      <c r="B188" s="32"/>
      <c r="D188" s="143" t="s">
        <v>173</v>
      </c>
      <c r="F188" s="144" t="s">
        <v>2362</v>
      </c>
      <c r="I188" s="145"/>
      <c r="J188" s="145"/>
      <c r="M188" s="32"/>
      <c r="N188" s="146"/>
      <c r="X188" s="53"/>
      <c r="AT188" s="17" t="s">
        <v>173</v>
      </c>
      <c r="AU188" s="17" t="s">
        <v>171</v>
      </c>
    </row>
    <row r="189" spans="2:65" s="1" customFormat="1" ht="78" customHeight="1">
      <c r="B189" s="32"/>
      <c r="C189" s="129" t="s">
        <v>843</v>
      </c>
      <c r="D189" s="129" t="s">
        <v>166</v>
      </c>
      <c r="E189" s="130" t="s">
        <v>2363</v>
      </c>
      <c r="F189" s="131" t="s">
        <v>2364</v>
      </c>
      <c r="G189" s="132" t="s">
        <v>214</v>
      </c>
      <c r="H189" s="133">
        <v>24.05</v>
      </c>
      <c r="I189" s="134"/>
      <c r="J189" s="134"/>
      <c r="K189" s="135">
        <f>ROUND(P189*H189,2)</f>
        <v>0</v>
      </c>
      <c r="L189" s="131" t="s">
        <v>169</v>
      </c>
      <c r="M189" s="32"/>
      <c r="N189" s="136" t="s">
        <v>22</v>
      </c>
      <c r="O189" s="137" t="s">
        <v>48</v>
      </c>
      <c r="P189" s="138">
        <f>I189+J189</f>
        <v>0</v>
      </c>
      <c r="Q189" s="138">
        <f>ROUND(I189*H189,2)</f>
        <v>0</v>
      </c>
      <c r="R189" s="138">
        <f>ROUND(J189*H189,2)</f>
        <v>0</v>
      </c>
      <c r="T189" s="139">
        <f>S189*H189</f>
        <v>0</v>
      </c>
      <c r="U189" s="139">
        <v>0.08922</v>
      </c>
      <c r="V189" s="139">
        <f>U189*H189</f>
        <v>2.145741</v>
      </c>
      <c r="W189" s="139">
        <v>0</v>
      </c>
      <c r="X189" s="140">
        <f>W189*H189</f>
        <v>0</v>
      </c>
      <c r="AR189" s="141" t="s">
        <v>189</v>
      </c>
      <c r="AT189" s="141" t="s">
        <v>166</v>
      </c>
      <c r="AU189" s="141" t="s">
        <v>171</v>
      </c>
      <c r="AY189" s="17" t="s">
        <v>163</v>
      </c>
      <c r="BE189" s="142">
        <f>IF(O189="základní",K189,0)</f>
        <v>0</v>
      </c>
      <c r="BF189" s="142">
        <f>IF(O189="snížená",K189,0)</f>
        <v>0</v>
      </c>
      <c r="BG189" s="142">
        <f>IF(O189="zákl. přenesená",K189,0)</f>
        <v>0</v>
      </c>
      <c r="BH189" s="142">
        <f>IF(O189="sníž. přenesená",K189,0)</f>
        <v>0</v>
      </c>
      <c r="BI189" s="142">
        <f>IF(O189="nulová",K189,0)</f>
        <v>0</v>
      </c>
      <c r="BJ189" s="17" t="s">
        <v>171</v>
      </c>
      <c r="BK189" s="142">
        <f>ROUND(P189*H189,2)</f>
        <v>0</v>
      </c>
      <c r="BL189" s="17" t="s">
        <v>189</v>
      </c>
      <c r="BM189" s="141" t="s">
        <v>2365</v>
      </c>
    </row>
    <row r="190" spans="2:47" s="1" customFormat="1" ht="11.25">
      <c r="B190" s="32"/>
      <c r="D190" s="143" t="s">
        <v>173</v>
      </c>
      <c r="F190" s="144" t="s">
        <v>2366</v>
      </c>
      <c r="I190" s="145"/>
      <c r="J190" s="145"/>
      <c r="M190" s="32"/>
      <c r="N190" s="146"/>
      <c r="X190" s="53"/>
      <c r="AT190" s="17" t="s">
        <v>173</v>
      </c>
      <c r="AU190" s="17" t="s">
        <v>171</v>
      </c>
    </row>
    <row r="191" spans="2:51" s="13" customFormat="1" ht="11.25">
      <c r="B191" s="157"/>
      <c r="D191" s="151" t="s">
        <v>217</v>
      </c>
      <c r="E191" s="158" t="s">
        <v>22</v>
      </c>
      <c r="F191" s="159" t="s">
        <v>2367</v>
      </c>
      <c r="H191" s="160">
        <v>24.05</v>
      </c>
      <c r="I191" s="161"/>
      <c r="J191" s="161"/>
      <c r="M191" s="157"/>
      <c r="N191" s="162"/>
      <c r="X191" s="163"/>
      <c r="AT191" s="158" t="s">
        <v>217</v>
      </c>
      <c r="AU191" s="158" t="s">
        <v>171</v>
      </c>
      <c r="AV191" s="13" t="s">
        <v>171</v>
      </c>
      <c r="AW191" s="13" t="s">
        <v>5</v>
      </c>
      <c r="AX191" s="13" t="s">
        <v>78</v>
      </c>
      <c r="AY191" s="158" t="s">
        <v>163</v>
      </c>
    </row>
    <row r="192" spans="2:51" s="14" customFormat="1" ht="11.25">
      <c r="B192" s="164"/>
      <c r="D192" s="151" t="s">
        <v>217</v>
      </c>
      <c r="E192" s="165" t="s">
        <v>22</v>
      </c>
      <c r="F192" s="166" t="s">
        <v>220</v>
      </c>
      <c r="H192" s="167">
        <v>24.05</v>
      </c>
      <c r="I192" s="168"/>
      <c r="J192" s="168"/>
      <c r="M192" s="164"/>
      <c r="N192" s="169"/>
      <c r="X192" s="170"/>
      <c r="AT192" s="165" t="s">
        <v>217</v>
      </c>
      <c r="AU192" s="165" t="s">
        <v>171</v>
      </c>
      <c r="AV192" s="14" t="s">
        <v>189</v>
      </c>
      <c r="AW192" s="14" t="s">
        <v>5</v>
      </c>
      <c r="AX192" s="14" t="s">
        <v>85</v>
      </c>
      <c r="AY192" s="165" t="s">
        <v>163</v>
      </c>
    </row>
    <row r="193" spans="2:65" s="1" customFormat="1" ht="24.2" customHeight="1">
      <c r="B193" s="32"/>
      <c r="C193" s="181" t="s">
        <v>344</v>
      </c>
      <c r="D193" s="181" t="s">
        <v>770</v>
      </c>
      <c r="E193" s="182" t="s">
        <v>2368</v>
      </c>
      <c r="F193" s="183" t="s">
        <v>2369</v>
      </c>
      <c r="G193" s="184" t="s">
        <v>214</v>
      </c>
      <c r="H193" s="185">
        <v>24.772</v>
      </c>
      <c r="I193" s="186"/>
      <c r="J193" s="187"/>
      <c r="K193" s="188">
        <f>ROUND(P193*H193,2)</f>
        <v>0</v>
      </c>
      <c r="L193" s="183" t="s">
        <v>169</v>
      </c>
      <c r="M193" s="189"/>
      <c r="N193" s="190" t="s">
        <v>22</v>
      </c>
      <c r="O193" s="137" t="s">
        <v>48</v>
      </c>
      <c r="P193" s="138">
        <f>I193+J193</f>
        <v>0</v>
      </c>
      <c r="Q193" s="138">
        <f>ROUND(I193*H193,2)</f>
        <v>0</v>
      </c>
      <c r="R193" s="138">
        <f>ROUND(J193*H193,2)</f>
        <v>0</v>
      </c>
      <c r="T193" s="139">
        <f>S193*H193</f>
        <v>0</v>
      </c>
      <c r="U193" s="139">
        <v>0.113</v>
      </c>
      <c r="V193" s="139">
        <f>U193*H193</f>
        <v>2.799236</v>
      </c>
      <c r="W193" s="139">
        <v>0</v>
      </c>
      <c r="X193" s="140">
        <f>W193*H193</f>
        <v>0</v>
      </c>
      <c r="AR193" s="141" t="s">
        <v>257</v>
      </c>
      <c r="AT193" s="141" t="s">
        <v>770</v>
      </c>
      <c r="AU193" s="141" t="s">
        <v>171</v>
      </c>
      <c r="AY193" s="17" t="s">
        <v>163</v>
      </c>
      <c r="BE193" s="142">
        <f>IF(O193="základní",K193,0)</f>
        <v>0</v>
      </c>
      <c r="BF193" s="142">
        <f>IF(O193="snížená",K193,0)</f>
        <v>0</v>
      </c>
      <c r="BG193" s="142">
        <f>IF(O193="zákl. přenesená",K193,0)</f>
        <v>0</v>
      </c>
      <c r="BH193" s="142">
        <f>IF(O193="sníž. přenesená",K193,0)</f>
        <v>0</v>
      </c>
      <c r="BI193" s="142">
        <f>IF(O193="nulová",K193,0)</f>
        <v>0</v>
      </c>
      <c r="BJ193" s="17" t="s">
        <v>171</v>
      </c>
      <c r="BK193" s="142">
        <f>ROUND(P193*H193,2)</f>
        <v>0</v>
      </c>
      <c r="BL193" s="17" t="s">
        <v>189</v>
      </c>
      <c r="BM193" s="141" t="s">
        <v>2370</v>
      </c>
    </row>
    <row r="194" spans="2:51" s="13" customFormat="1" ht="11.25">
      <c r="B194" s="157"/>
      <c r="D194" s="151" t="s">
        <v>217</v>
      </c>
      <c r="F194" s="159" t="s">
        <v>2371</v>
      </c>
      <c r="H194" s="160">
        <v>24.772</v>
      </c>
      <c r="I194" s="161"/>
      <c r="J194" s="161"/>
      <c r="M194" s="157"/>
      <c r="N194" s="162"/>
      <c r="X194" s="163"/>
      <c r="AT194" s="158" t="s">
        <v>217</v>
      </c>
      <c r="AU194" s="158" t="s">
        <v>171</v>
      </c>
      <c r="AV194" s="13" t="s">
        <v>171</v>
      </c>
      <c r="AW194" s="13" t="s">
        <v>4</v>
      </c>
      <c r="AX194" s="13" t="s">
        <v>85</v>
      </c>
      <c r="AY194" s="158" t="s">
        <v>163</v>
      </c>
    </row>
    <row r="195" spans="2:63" s="11" customFormat="1" ht="22.9" customHeight="1">
      <c r="B195" s="116"/>
      <c r="D195" s="117" t="s">
        <v>77</v>
      </c>
      <c r="E195" s="127" t="s">
        <v>234</v>
      </c>
      <c r="F195" s="127" t="s">
        <v>235</v>
      </c>
      <c r="I195" s="119"/>
      <c r="J195" s="119"/>
      <c r="K195" s="128">
        <f>BK195</f>
        <v>0</v>
      </c>
      <c r="M195" s="116"/>
      <c r="N195" s="121"/>
      <c r="Q195" s="122">
        <f>SUM(Q196:Q200)</f>
        <v>0</v>
      </c>
      <c r="R195" s="122">
        <f>SUM(R196:R200)</f>
        <v>0</v>
      </c>
      <c r="T195" s="123">
        <f>SUM(T196:T200)</f>
        <v>0</v>
      </c>
      <c r="V195" s="123">
        <f>SUM(V196:V200)</f>
        <v>0.0014754</v>
      </c>
      <c r="X195" s="124">
        <f>SUM(X196:X200)</f>
        <v>0</v>
      </c>
      <c r="AR195" s="117" t="s">
        <v>85</v>
      </c>
      <c r="AT195" s="125" t="s">
        <v>77</v>
      </c>
      <c r="AU195" s="125" t="s">
        <v>85</v>
      </c>
      <c r="AY195" s="117" t="s">
        <v>163</v>
      </c>
      <c r="BK195" s="126">
        <f>SUM(BK196:BK200)</f>
        <v>0</v>
      </c>
    </row>
    <row r="196" spans="2:65" s="1" customFormat="1" ht="37.9" customHeight="1">
      <c r="B196" s="32"/>
      <c r="C196" s="129" t="s">
        <v>353</v>
      </c>
      <c r="D196" s="129" t="s">
        <v>166</v>
      </c>
      <c r="E196" s="130" t="s">
        <v>2372</v>
      </c>
      <c r="F196" s="131" t="s">
        <v>2373</v>
      </c>
      <c r="G196" s="132" t="s">
        <v>178</v>
      </c>
      <c r="H196" s="133">
        <v>60</v>
      </c>
      <c r="I196" s="134"/>
      <c r="J196" s="134"/>
      <c r="K196" s="135">
        <f>ROUND(P196*H196,2)</f>
        <v>0</v>
      </c>
      <c r="L196" s="131" t="s">
        <v>169</v>
      </c>
      <c r="M196" s="32"/>
      <c r="N196" s="136" t="s">
        <v>22</v>
      </c>
      <c r="O196" s="137" t="s">
        <v>48</v>
      </c>
      <c r="P196" s="138">
        <f>I196+J196</f>
        <v>0</v>
      </c>
      <c r="Q196" s="138">
        <f>ROUND(I196*H196,2)</f>
        <v>0</v>
      </c>
      <c r="R196" s="138">
        <f>ROUND(J196*H196,2)</f>
        <v>0</v>
      </c>
      <c r="T196" s="139">
        <f>S196*H196</f>
        <v>0</v>
      </c>
      <c r="U196" s="139">
        <v>2.459E-05</v>
      </c>
      <c r="V196" s="139">
        <f>U196*H196</f>
        <v>0.0014754</v>
      </c>
      <c r="W196" s="139">
        <v>0</v>
      </c>
      <c r="X196" s="140">
        <f>W196*H196</f>
        <v>0</v>
      </c>
      <c r="AR196" s="141" t="s">
        <v>189</v>
      </c>
      <c r="AT196" s="141" t="s">
        <v>166</v>
      </c>
      <c r="AU196" s="141" t="s">
        <v>171</v>
      </c>
      <c r="AY196" s="17" t="s">
        <v>163</v>
      </c>
      <c r="BE196" s="142">
        <f>IF(O196="základní",K196,0)</f>
        <v>0</v>
      </c>
      <c r="BF196" s="142">
        <f>IF(O196="snížená",K196,0)</f>
        <v>0</v>
      </c>
      <c r="BG196" s="142">
        <f>IF(O196="zákl. přenesená",K196,0)</f>
        <v>0</v>
      </c>
      <c r="BH196" s="142">
        <f>IF(O196="sníž. přenesená",K196,0)</f>
        <v>0</v>
      </c>
      <c r="BI196" s="142">
        <f>IF(O196="nulová",K196,0)</f>
        <v>0</v>
      </c>
      <c r="BJ196" s="17" t="s">
        <v>171</v>
      </c>
      <c r="BK196" s="142">
        <f>ROUND(P196*H196,2)</f>
        <v>0</v>
      </c>
      <c r="BL196" s="17" t="s">
        <v>189</v>
      </c>
      <c r="BM196" s="141" t="s">
        <v>2374</v>
      </c>
    </row>
    <row r="197" spans="2:47" s="1" customFormat="1" ht="11.25">
      <c r="B197" s="32"/>
      <c r="D197" s="143" t="s">
        <v>173</v>
      </c>
      <c r="F197" s="144" t="s">
        <v>2375</v>
      </c>
      <c r="I197" s="145"/>
      <c r="J197" s="145"/>
      <c r="M197" s="32"/>
      <c r="N197" s="146"/>
      <c r="X197" s="53"/>
      <c r="AT197" s="17" t="s">
        <v>173</v>
      </c>
      <c r="AU197" s="17" t="s">
        <v>171</v>
      </c>
    </row>
    <row r="198" spans="2:51" s="12" customFormat="1" ht="11.25">
      <c r="B198" s="150"/>
      <c r="D198" s="151" t="s">
        <v>217</v>
      </c>
      <c r="E198" s="152" t="s">
        <v>22</v>
      </c>
      <c r="F198" s="153" t="s">
        <v>2376</v>
      </c>
      <c r="H198" s="152" t="s">
        <v>22</v>
      </c>
      <c r="I198" s="154"/>
      <c r="J198" s="154"/>
      <c r="M198" s="150"/>
      <c r="N198" s="155"/>
      <c r="X198" s="156"/>
      <c r="AT198" s="152" t="s">
        <v>217</v>
      </c>
      <c r="AU198" s="152" t="s">
        <v>171</v>
      </c>
      <c r="AV198" s="12" t="s">
        <v>85</v>
      </c>
      <c r="AW198" s="12" t="s">
        <v>5</v>
      </c>
      <c r="AX198" s="12" t="s">
        <v>78</v>
      </c>
      <c r="AY198" s="152" t="s">
        <v>163</v>
      </c>
    </row>
    <row r="199" spans="2:51" s="13" customFormat="1" ht="11.25">
      <c r="B199" s="157"/>
      <c r="D199" s="151" t="s">
        <v>217</v>
      </c>
      <c r="E199" s="158" t="s">
        <v>22</v>
      </c>
      <c r="F199" s="159" t="s">
        <v>2377</v>
      </c>
      <c r="H199" s="160">
        <v>60</v>
      </c>
      <c r="I199" s="161"/>
      <c r="J199" s="161"/>
      <c r="M199" s="157"/>
      <c r="N199" s="162"/>
      <c r="X199" s="163"/>
      <c r="AT199" s="158" t="s">
        <v>217</v>
      </c>
      <c r="AU199" s="158" t="s">
        <v>171</v>
      </c>
      <c r="AV199" s="13" t="s">
        <v>171</v>
      </c>
      <c r="AW199" s="13" t="s">
        <v>5</v>
      </c>
      <c r="AX199" s="13" t="s">
        <v>78</v>
      </c>
      <c r="AY199" s="158" t="s">
        <v>163</v>
      </c>
    </row>
    <row r="200" spans="2:51" s="14" customFormat="1" ht="11.25">
      <c r="B200" s="164"/>
      <c r="D200" s="151" t="s">
        <v>217</v>
      </c>
      <c r="E200" s="165" t="s">
        <v>22</v>
      </c>
      <c r="F200" s="166" t="s">
        <v>220</v>
      </c>
      <c r="H200" s="167">
        <v>60</v>
      </c>
      <c r="I200" s="168"/>
      <c r="J200" s="168"/>
      <c r="M200" s="164"/>
      <c r="N200" s="169"/>
      <c r="X200" s="170"/>
      <c r="AT200" s="165" t="s">
        <v>217</v>
      </c>
      <c r="AU200" s="165" t="s">
        <v>171</v>
      </c>
      <c r="AV200" s="14" t="s">
        <v>189</v>
      </c>
      <c r="AW200" s="14" t="s">
        <v>5</v>
      </c>
      <c r="AX200" s="14" t="s">
        <v>85</v>
      </c>
      <c r="AY200" s="165" t="s">
        <v>163</v>
      </c>
    </row>
    <row r="201" spans="2:63" s="11" customFormat="1" ht="22.9" customHeight="1">
      <c r="B201" s="116"/>
      <c r="D201" s="117" t="s">
        <v>77</v>
      </c>
      <c r="E201" s="127" t="s">
        <v>1449</v>
      </c>
      <c r="F201" s="127" t="s">
        <v>1450</v>
      </c>
      <c r="I201" s="119"/>
      <c r="J201" s="119"/>
      <c r="K201" s="128">
        <f>BK201</f>
        <v>0</v>
      </c>
      <c r="M201" s="116"/>
      <c r="N201" s="121"/>
      <c r="Q201" s="122">
        <f>SUM(Q202:Q203)</f>
        <v>0</v>
      </c>
      <c r="R201" s="122">
        <f>SUM(R202:R203)</f>
        <v>0</v>
      </c>
      <c r="T201" s="123">
        <f>SUM(T202:T203)</f>
        <v>0</v>
      </c>
      <c r="V201" s="123">
        <f>SUM(V202:V203)</f>
        <v>0</v>
      </c>
      <c r="X201" s="124">
        <f>SUM(X202:X203)</f>
        <v>0</v>
      </c>
      <c r="AR201" s="117" t="s">
        <v>85</v>
      </c>
      <c r="AT201" s="125" t="s">
        <v>77</v>
      </c>
      <c r="AU201" s="125" t="s">
        <v>85</v>
      </c>
      <c r="AY201" s="117" t="s">
        <v>163</v>
      </c>
      <c r="BK201" s="126">
        <f>SUM(BK202:BK203)</f>
        <v>0</v>
      </c>
    </row>
    <row r="202" spans="2:65" s="1" customFormat="1" ht="37.9" customHeight="1">
      <c r="B202" s="32"/>
      <c r="C202" s="129" t="s">
        <v>362</v>
      </c>
      <c r="D202" s="129" t="s">
        <v>166</v>
      </c>
      <c r="E202" s="130" t="s">
        <v>2378</v>
      </c>
      <c r="F202" s="131" t="s">
        <v>2379</v>
      </c>
      <c r="G202" s="132" t="s">
        <v>403</v>
      </c>
      <c r="H202" s="133">
        <v>15.994</v>
      </c>
      <c r="I202" s="134"/>
      <c r="J202" s="134"/>
      <c r="K202" s="135">
        <f>ROUND(P202*H202,2)</f>
        <v>0</v>
      </c>
      <c r="L202" s="131" t="s">
        <v>169</v>
      </c>
      <c r="M202" s="32"/>
      <c r="N202" s="136" t="s">
        <v>22</v>
      </c>
      <c r="O202" s="137" t="s">
        <v>48</v>
      </c>
      <c r="P202" s="138">
        <f>I202+J202</f>
        <v>0</v>
      </c>
      <c r="Q202" s="138">
        <f>ROUND(I202*H202,2)</f>
        <v>0</v>
      </c>
      <c r="R202" s="138">
        <f>ROUND(J202*H202,2)</f>
        <v>0</v>
      </c>
      <c r="T202" s="139">
        <f>S202*H202</f>
        <v>0</v>
      </c>
      <c r="U202" s="139">
        <v>0</v>
      </c>
      <c r="V202" s="139">
        <f>U202*H202</f>
        <v>0</v>
      </c>
      <c r="W202" s="139">
        <v>0</v>
      </c>
      <c r="X202" s="140">
        <f>W202*H202</f>
        <v>0</v>
      </c>
      <c r="AR202" s="141" t="s">
        <v>189</v>
      </c>
      <c r="AT202" s="141" t="s">
        <v>166</v>
      </c>
      <c r="AU202" s="141" t="s">
        <v>171</v>
      </c>
      <c r="AY202" s="17" t="s">
        <v>163</v>
      </c>
      <c r="BE202" s="142">
        <f>IF(O202="základní",K202,0)</f>
        <v>0</v>
      </c>
      <c r="BF202" s="142">
        <f>IF(O202="snížená",K202,0)</f>
        <v>0</v>
      </c>
      <c r="BG202" s="142">
        <f>IF(O202="zákl. přenesená",K202,0)</f>
        <v>0</v>
      </c>
      <c r="BH202" s="142">
        <f>IF(O202="sníž. přenesená",K202,0)</f>
        <v>0</v>
      </c>
      <c r="BI202" s="142">
        <f>IF(O202="nulová",K202,0)</f>
        <v>0</v>
      </c>
      <c r="BJ202" s="17" t="s">
        <v>171</v>
      </c>
      <c r="BK202" s="142">
        <f>ROUND(P202*H202,2)</f>
        <v>0</v>
      </c>
      <c r="BL202" s="17" t="s">
        <v>189</v>
      </c>
      <c r="BM202" s="141" t="s">
        <v>2380</v>
      </c>
    </row>
    <row r="203" spans="2:47" s="1" customFormat="1" ht="11.25">
      <c r="B203" s="32"/>
      <c r="D203" s="143" t="s">
        <v>173</v>
      </c>
      <c r="F203" s="144" t="s">
        <v>2381</v>
      </c>
      <c r="I203" s="145"/>
      <c r="J203" s="145"/>
      <c r="M203" s="32"/>
      <c r="N203" s="146"/>
      <c r="X203" s="53"/>
      <c r="AT203" s="17" t="s">
        <v>173</v>
      </c>
      <c r="AU203" s="17" t="s">
        <v>171</v>
      </c>
    </row>
    <row r="204" spans="2:63" s="11" customFormat="1" ht="25.9" customHeight="1">
      <c r="B204" s="116"/>
      <c r="D204" s="117" t="s">
        <v>77</v>
      </c>
      <c r="E204" s="118" t="s">
        <v>458</v>
      </c>
      <c r="F204" s="118" t="s">
        <v>459</v>
      </c>
      <c r="I204" s="119"/>
      <c r="J204" s="119"/>
      <c r="K204" s="120">
        <f>BK204</f>
        <v>0</v>
      </c>
      <c r="M204" s="116"/>
      <c r="N204" s="121"/>
      <c r="Q204" s="122">
        <f>Q205</f>
        <v>0</v>
      </c>
      <c r="R204" s="122">
        <f>R205</f>
        <v>0</v>
      </c>
      <c r="T204" s="123">
        <f>T205</f>
        <v>0</v>
      </c>
      <c r="V204" s="123">
        <f>V205</f>
        <v>0.007266204</v>
      </c>
      <c r="X204" s="124">
        <f>X205</f>
        <v>0</v>
      </c>
      <c r="AR204" s="117" t="s">
        <v>171</v>
      </c>
      <c r="AT204" s="125" t="s">
        <v>77</v>
      </c>
      <c r="AU204" s="125" t="s">
        <v>78</v>
      </c>
      <c r="AY204" s="117" t="s">
        <v>163</v>
      </c>
      <c r="BK204" s="126">
        <f>BK205</f>
        <v>0</v>
      </c>
    </row>
    <row r="205" spans="2:63" s="11" customFormat="1" ht="22.9" customHeight="1">
      <c r="B205" s="116"/>
      <c r="D205" s="117" t="s">
        <v>77</v>
      </c>
      <c r="E205" s="127" t="s">
        <v>622</v>
      </c>
      <c r="F205" s="127" t="s">
        <v>623</v>
      </c>
      <c r="I205" s="119"/>
      <c r="J205" s="119"/>
      <c r="K205" s="128">
        <f>BK205</f>
        <v>0</v>
      </c>
      <c r="M205" s="116"/>
      <c r="N205" s="121"/>
      <c r="Q205" s="122">
        <f>SUM(Q206:Q224)</f>
        <v>0</v>
      </c>
      <c r="R205" s="122">
        <f>SUM(R206:R224)</f>
        <v>0</v>
      </c>
      <c r="T205" s="123">
        <f>SUM(T206:T224)</f>
        <v>0</v>
      </c>
      <c r="V205" s="123">
        <f>SUM(V206:V224)</f>
        <v>0.007266204</v>
      </c>
      <c r="X205" s="124">
        <f>SUM(X206:X224)</f>
        <v>0</v>
      </c>
      <c r="AR205" s="117" t="s">
        <v>171</v>
      </c>
      <c r="AT205" s="125" t="s">
        <v>77</v>
      </c>
      <c r="AU205" s="125" t="s">
        <v>85</v>
      </c>
      <c r="AY205" s="117" t="s">
        <v>163</v>
      </c>
      <c r="BK205" s="126">
        <f>SUM(BK206:BK224)</f>
        <v>0</v>
      </c>
    </row>
    <row r="206" spans="2:65" s="1" customFormat="1" ht="24.2" customHeight="1">
      <c r="B206" s="32"/>
      <c r="C206" s="129" t="s">
        <v>370</v>
      </c>
      <c r="D206" s="129" t="s">
        <v>166</v>
      </c>
      <c r="E206" s="130" t="s">
        <v>2382</v>
      </c>
      <c r="F206" s="131" t="s">
        <v>2383</v>
      </c>
      <c r="G206" s="132" t="s">
        <v>229</v>
      </c>
      <c r="H206" s="133">
        <v>18.349</v>
      </c>
      <c r="I206" s="134"/>
      <c r="J206" s="134"/>
      <c r="K206" s="135">
        <f>ROUND(P206*H206,2)</f>
        <v>0</v>
      </c>
      <c r="L206" s="131" t="s">
        <v>169</v>
      </c>
      <c r="M206" s="32"/>
      <c r="N206" s="136" t="s">
        <v>22</v>
      </c>
      <c r="O206" s="137" t="s">
        <v>48</v>
      </c>
      <c r="P206" s="138">
        <f>I206+J206</f>
        <v>0</v>
      </c>
      <c r="Q206" s="138">
        <f>ROUND(I206*H206,2)</f>
        <v>0</v>
      </c>
      <c r="R206" s="138">
        <f>ROUND(J206*H206,2)</f>
        <v>0</v>
      </c>
      <c r="T206" s="139">
        <f>S206*H206</f>
        <v>0</v>
      </c>
      <c r="U206" s="139">
        <v>0.000396</v>
      </c>
      <c r="V206" s="139">
        <f>U206*H206</f>
        <v>0.007266204</v>
      </c>
      <c r="W206" s="139">
        <v>0</v>
      </c>
      <c r="X206" s="140">
        <f>W206*H206</f>
        <v>0</v>
      </c>
      <c r="AR206" s="141" t="s">
        <v>313</v>
      </c>
      <c r="AT206" s="141" t="s">
        <v>166</v>
      </c>
      <c r="AU206" s="141" t="s">
        <v>171</v>
      </c>
      <c r="AY206" s="17" t="s">
        <v>163</v>
      </c>
      <c r="BE206" s="142">
        <f>IF(O206="základní",K206,0)</f>
        <v>0</v>
      </c>
      <c r="BF206" s="142">
        <f>IF(O206="snížená",K206,0)</f>
        <v>0</v>
      </c>
      <c r="BG206" s="142">
        <f>IF(O206="zákl. přenesená",K206,0)</f>
        <v>0</v>
      </c>
      <c r="BH206" s="142">
        <f>IF(O206="sníž. přenesená",K206,0)</f>
        <v>0</v>
      </c>
      <c r="BI206" s="142">
        <f>IF(O206="nulová",K206,0)</f>
        <v>0</v>
      </c>
      <c r="BJ206" s="17" t="s">
        <v>171</v>
      </c>
      <c r="BK206" s="142">
        <f>ROUND(P206*H206,2)</f>
        <v>0</v>
      </c>
      <c r="BL206" s="17" t="s">
        <v>313</v>
      </c>
      <c r="BM206" s="141" t="s">
        <v>2384</v>
      </c>
    </row>
    <row r="207" spans="2:47" s="1" customFormat="1" ht="11.25">
      <c r="B207" s="32"/>
      <c r="D207" s="143" t="s">
        <v>173</v>
      </c>
      <c r="F207" s="144" t="s">
        <v>2385</v>
      </c>
      <c r="I207" s="145"/>
      <c r="J207" s="145"/>
      <c r="M207" s="32"/>
      <c r="N207" s="146"/>
      <c r="X207" s="53"/>
      <c r="AT207" s="17" t="s">
        <v>173</v>
      </c>
      <c r="AU207" s="17" t="s">
        <v>171</v>
      </c>
    </row>
    <row r="208" spans="2:51" s="13" customFormat="1" ht="11.25">
      <c r="B208" s="157"/>
      <c r="D208" s="151" t="s">
        <v>217</v>
      </c>
      <c r="E208" s="158" t="s">
        <v>22</v>
      </c>
      <c r="F208" s="159" t="s">
        <v>2386</v>
      </c>
      <c r="H208" s="160">
        <v>18.349</v>
      </c>
      <c r="I208" s="161"/>
      <c r="J208" s="161"/>
      <c r="M208" s="157"/>
      <c r="N208" s="162"/>
      <c r="X208" s="163"/>
      <c r="AT208" s="158" t="s">
        <v>217</v>
      </c>
      <c r="AU208" s="158" t="s">
        <v>171</v>
      </c>
      <c r="AV208" s="13" t="s">
        <v>171</v>
      </c>
      <c r="AW208" s="13" t="s">
        <v>5</v>
      </c>
      <c r="AX208" s="13" t="s">
        <v>85</v>
      </c>
      <c r="AY208" s="158" t="s">
        <v>163</v>
      </c>
    </row>
    <row r="209" spans="2:65" s="1" customFormat="1" ht="49.15" customHeight="1">
      <c r="B209" s="32"/>
      <c r="C209" s="181" t="s">
        <v>400</v>
      </c>
      <c r="D209" s="181" t="s">
        <v>770</v>
      </c>
      <c r="E209" s="182" t="s">
        <v>2387</v>
      </c>
      <c r="F209" s="183" t="s">
        <v>2388</v>
      </c>
      <c r="G209" s="184" t="s">
        <v>229</v>
      </c>
      <c r="H209" s="185">
        <v>18.349</v>
      </c>
      <c r="I209" s="186"/>
      <c r="J209" s="187"/>
      <c r="K209" s="188">
        <f>ROUND(P209*H209,2)</f>
        <v>0</v>
      </c>
      <c r="L209" s="183" t="s">
        <v>394</v>
      </c>
      <c r="M209" s="189"/>
      <c r="N209" s="190" t="s">
        <v>22</v>
      </c>
      <c r="O209" s="137" t="s">
        <v>48</v>
      </c>
      <c r="P209" s="138">
        <f>I209+J209</f>
        <v>0</v>
      </c>
      <c r="Q209" s="138">
        <f>ROUND(I209*H209,2)</f>
        <v>0</v>
      </c>
      <c r="R209" s="138">
        <f>ROUND(J209*H209,2)</f>
        <v>0</v>
      </c>
      <c r="T209" s="139">
        <f>S209*H209</f>
        <v>0</v>
      </c>
      <c r="U209" s="139">
        <v>0</v>
      </c>
      <c r="V209" s="139">
        <f>U209*H209</f>
        <v>0</v>
      </c>
      <c r="W209" s="139">
        <v>0</v>
      </c>
      <c r="X209" s="140">
        <f>W209*H209</f>
        <v>0</v>
      </c>
      <c r="AR209" s="141" t="s">
        <v>440</v>
      </c>
      <c r="AT209" s="141" t="s">
        <v>770</v>
      </c>
      <c r="AU209" s="141" t="s">
        <v>171</v>
      </c>
      <c r="AY209" s="17" t="s">
        <v>163</v>
      </c>
      <c r="BE209" s="142">
        <f>IF(O209="základní",K209,0)</f>
        <v>0</v>
      </c>
      <c r="BF209" s="142">
        <f>IF(O209="snížená",K209,0)</f>
        <v>0</v>
      </c>
      <c r="BG209" s="142">
        <f>IF(O209="zákl. přenesená",K209,0)</f>
        <v>0</v>
      </c>
      <c r="BH209" s="142">
        <f>IF(O209="sníž. přenesená",K209,0)</f>
        <v>0</v>
      </c>
      <c r="BI209" s="142">
        <f>IF(O209="nulová",K209,0)</f>
        <v>0</v>
      </c>
      <c r="BJ209" s="17" t="s">
        <v>171</v>
      </c>
      <c r="BK209" s="142">
        <f>ROUND(P209*H209,2)</f>
        <v>0</v>
      </c>
      <c r="BL209" s="17" t="s">
        <v>313</v>
      </c>
      <c r="BM209" s="141" t="s">
        <v>2389</v>
      </c>
    </row>
    <row r="210" spans="2:65" s="1" customFormat="1" ht="16.5" customHeight="1">
      <c r="B210" s="32"/>
      <c r="C210" s="129" t="s">
        <v>434</v>
      </c>
      <c r="D210" s="129" t="s">
        <v>166</v>
      </c>
      <c r="E210" s="130" t="s">
        <v>2065</v>
      </c>
      <c r="F210" s="131" t="s">
        <v>2390</v>
      </c>
      <c r="G210" s="132" t="s">
        <v>634</v>
      </c>
      <c r="H210" s="133">
        <v>297.32</v>
      </c>
      <c r="I210" s="134"/>
      <c r="J210" s="134"/>
      <c r="K210" s="135">
        <f>ROUND(P210*H210,2)</f>
        <v>0</v>
      </c>
      <c r="L210" s="131" t="s">
        <v>22</v>
      </c>
      <c r="M210" s="32"/>
      <c r="N210" s="136" t="s">
        <v>22</v>
      </c>
      <c r="O210" s="137" t="s">
        <v>48</v>
      </c>
      <c r="P210" s="138">
        <f>I210+J210</f>
        <v>0</v>
      </c>
      <c r="Q210" s="138">
        <f>ROUND(I210*H210,2)</f>
        <v>0</v>
      </c>
      <c r="R210" s="138">
        <f>ROUND(J210*H210,2)</f>
        <v>0</v>
      </c>
      <c r="T210" s="139">
        <f>S210*H210</f>
        <v>0</v>
      </c>
      <c r="U210" s="139">
        <v>0</v>
      </c>
      <c r="V210" s="139">
        <f>U210*H210</f>
        <v>0</v>
      </c>
      <c r="W210" s="139">
        <v>0</v>
      </c>
      <c r="X210" s="140">
        <f>W210*H210</f>
        <v>0</v>
      </c>
      <c r="AR210" s="141" t="s">
        <v>313</v>
      </c>
      <c r="AT210" s="141" t="s">
        <v>166</v>
      </c>
      <c r="AU210" s="141" t="s">
        <v>171</v>
      </c>
      <c r="AY210" s="17" t="s">
        <v>163</v>
      </c>
      <c r="BE210" s="142">
        <f>IF(O210="základní",K210,0)</f>
        <v>0</v>
      </c>
      <c r="BF210" s="142">
        <f>IF(O210="snížená",K210,0)</f>
        <v>0</v>
      </c>
      <c r="BG210" s="142">
        <f>IF(O210="zákl. přenesená",K210,0)</f>
        <v>0</v>
      </c>
      <c r="BH210" s="142">
        <f>IF(O210="sníž. přenesená",K210,0)</f>
        <v>0</v>
      </c>
      <c r="BI210" s="142">
        <f>IF(O210="nulová",K210,0)</f>
        <v>0</v>
      </c>
      <c r="BJ210" s="17" t="s">
        <v>171</v>
      </c>
      <c r="BK210" s="142">
        <f>ROUND(P210*H210,2)</f>
        <v>0</v>
      </c>
      <c r="BL210" s="17" t="s">
        <v>313</v>
      </c>
      <c r="BM210" s="141" t="s">
        <v>2391</v>
      </c>
    </row>
    <row r="211" spans="2:51" s="12" customFormat="1" ht="11.25">
      <c r="B211" s="150"/>
      <c r="D211" s="151" t="s">
        <v>217</v>
      </c>
      <c r="E211" s="152" t="s">
        <v>22</v>
      </c>
      <c r="F211" s="153" t="s">
        <v>2392</v>
      </c>
      <c r="H211" s="152" t="s">
        <v>22</v>
      </c>
      <c r="I211" s="154"/>
      <c r="J211" s="154"/>
      <c r="M211" s="150"/>
      <c r="N211" s="155"/>
      <c r="X211" s="156"/>
      <c r="AT211" s="152" t="s">
        <v>217</v>
      </c>
      <c r="AU211" s="152" t="s">
        <v>171</v>
      </c>
      <c r="AV211" s="12" t="s">
        <v>85</v>
      </c>
      <c r="AW211" s="12" t="s">
        <v>5</v>
      </c>
      <c r="AX211" s="12" t="s">
        <v>78</v>
      </c>
      <c r="AY211" s="152" t="s">
        <v>163</v>
      </c>
    </row>
    <row r="212" spans="2:51" s="12" customFormat="1" ht="11.25">
      <c r="B212" s="150"/>
      <c r="D212" s="151" t="s">
        <v>217</v>
      </c>
      <c r="E212" s="152" t="s">
        <v>22</v>
      </c>
      <c r="F212" s="153" t="s">
        <v>2393</v>
      </c>
      <c r="H212" s="152" t="s">
        <v>22</v>
      </c>
      <c r="I212" s="154"/>
      <c r="J212" s="154"/>
      <c r="M212" s="150"/>
      <c r="N212" s="155"/>
      <c r="X212" s="156"/>
      <c r="AT212" s="152" t="s">
        <v>217</v>
      </c>
      <c r="AU212" s="152" t="s">
        <v>171</v>
      </c>
      <c r="AV212" s="12" t="s">
        <v>85</v>
      </c>
      <c r="AW212" s="12" t="s">
        <v>5</v>
      </c>
      <c r="AX212" s="12" t="s">
        <v>78</v>
      </c>
      <c r="AY212" s="152" t="s">
        <v>163</v>
      </c>
    </row>
    <row r="213" spans="2:51" s="13" customFormat="1" ht="22.5">
      <c r="B213" s="157"/>
      <c r="D213" s="151" t="s">
        <v>217</v>
      </c>
      <c r="E213" s="158" t="s">
        <v>22</v>
      </c>
      <c r="F213" s="159" t="s">
        <v>2394</v>
      </c>
      <c r="H213" s="160">
        <v>123.763</v>
      </c>
      <c r="I213" s="161"/>
      <c r="J213" s="161"/>
      <c r="M213" s="157"/>
      <c r="N213" s="162"/>
      <c r="X213" s="163"/>
      <c r="AT213" s="158" t="s">
        <v>217</v>
      </c>
      <c r="AU213" s="158" t="s">
        <v>171</v>
      </c>
      <c r="AV213" s="13" t="s">
        <v>171</v>
      </c>
      <c r="AW213" s="13" t="s">
        <v>5</v>
      </c>
      <c r="AX213" s="13" t="s">
        <v>78</v>
      </c>
      <c r="AY213" s="158" t="s">
        <v>163</v>
      </c>
    </row>
    <row r="214" spans="2:51" s="13" customFormat="1" ht="11.25">
      <c r="B214" s="157"/>
      <c r="D214" s="151" t="s">
        <v>217</v>
      </c>
      <c r="E214" s="158" t="s">
        <v>22</v>
      </c>
      <c r="F214" s="159" t="s">
        <v>2395</v>
      </c>
      <c r="H214" s="160">
        <v>14.274</v>
      </c>
      <c r="I214" s="161"/>
      <c r="J214" s="161"/>
      <c r="M214" s="157"/>
      <c r="N214" s="162"/>
      <c r="X214" s="163"/>
      <c r="AT214" s="158" t="s">
        <v>217</v>
      </c>
      <c r="AU214" s="158" t="s">
        <v>171</v>
      </c>
      <c r="AV214" s="13" t="s">
        <v>171</v>
      </c>
      <c r="AW214" s="13" t="s">
        <v>5</v>
      </c>
      <c r="AX214" s="13" t="s">
        <v>78</v>
      </c>
      <c r="AY214" s="158" t="s">
        <v>163</v>
      </c>
    </row>
    <row r="215" spans="2:51" s="13" customFormat="1" ht="11.25">
      <c r="B215" s="157"/>
      <c r="D215" s="151" t="s">
        <v>217</v>
      </c>
      <c r="E215" s="158" t="s">
        <v>22</v>
      </c>
      <c r="F215" s="159" t="s">
        <v>2396</v>
      </c>
      <c r="H215" s="160">
        <v>38.379</v>
      </c>
      <c r="I215" s="161"/>
      <c r="J215" s="161"/>
      <c r="M215" s="157"/>
      <c r="N215" s="162"/>
      <c r="X215" s="163"/>
      <c r="AT215" s="158" t="s">
        <v>217</v>
      </c>
      <c r="AU215" s="158" t="s">
        <v>171</v>
      </c>
      <c r="AV215" s="13" t="s">
        <v>171</v>
      </c>
      <c r="AW215" s="13" t="s">
        <v>5</v>
      </c>
      <c r="AX215" s="13" t="s">
        <v>78</v>
      </c>
      <c r="AY215" s="158" t="s">
        <v>163</v>
      </c>
    </row>
    <row r="216" spans="2:51" s="12" customFormat="1" ht="11.25">
      <c r="B216" s="150"/>
      <c r="D216" s="151" t="s">
        <v>217</v>
      </c>
      <c r="E216" s="152" t="s">
        <v>22</v>
      </c>
      <c r="F216" s="153" t="s">
        <v>2397</v>
      </c>
      <c r="H216" s="152" t="s">
        <v>22</v>
      </c>
      <c r="I216" s="154"/>
      <c r="J216" s="154"/>
      <c r="M216" s="150"/>
      <c r="N216" s="155"/>
      <c r="X216" s="156"/>
      <c r="AT216" s="152" t="s">
        <v>217</v>
      </c>
      <c r="AU216" s="152" t="s">
        <v>171</v>
      </c>
      <c r="AV216" s="12" t="s">
        <v>85</v>
      </c>
      <c r="AW216" s="12" t="s">
        <v>5</v>
      </c>
      <c r="AX216" s="12" t="s">
        <v>78</v>
      </c>
      <c r="AY216" s="152" t="s">
        <v>163</v>
      </c>
    </row>
    <row r="217" spans="2:51" s="13" customFormat="1" ht="11.25">
      <c r="B217" s="157"/>
      <c r="D217" s="151" t="s">
        <v>217</v>
      </c>
      <c r="E217" s="158" t="s">
        <v>22</v>
      </c>
      <c r="F217" s="159" t="s">
        <v>2398</v>
      </c>
      <c r="H217" s="160">
        <v>91.132</v>
      </c>
      <c r="I217" s="161"/>
      <c r="J217" s="161"/>
      <c r="M217" s="157"/>
      <c r="N217" s="162"/>
      <c r="X217" s="163"/>
      <c r="AT217" s="158" t="s">
        <v>217</v>
      </c>
      <c r="AU217" s="158" t="s">
        <v>171</v>
      </c>
      <c r="AV217" s="13" t="s">
        <v>171</v>
      </c>
      <c r="AW217" s="13" t="s">
        <v>5</v>
      </c>
      <c r="AX217" s="13" t="s">
        <v>78</v>
      </c>
      <c r="AY217" s="158" t="s">
        <v>163</v>
      </c>
    </row>
    <row r="218" spans="2:51" s="12" customFormat="1" ht="11.25">
      <c r="B218" s="150"/>
      <c r="D218" s="151" t="s">
        <v>217</v>
      </c>
      <c r="E218" s="152" t="s">
        <v>22</v>
      </c>
      <c r="F218" s="153" t="s">
        <v>2399</v>
      </c>
      <c r="H218" s="152" t="s">
        <v>22</v>
      </c>
      <c r="I218" s="154"/>
      <c r="J218" s="154"/>
      <c r="M218" s="150"/>
      <c r="N218" s="155"/>
      <c r="X218" s="156"/>
      <c r="AT218" s="152" t="s">
        <v>217</v>
      </c>
      <c r="AU218" s="152" t="s">
        <v>171</v>
      </c>
      <c r="AV218" s="12" t="s">
        <v>85</v>
      </c>
      <c r="AW218" s="12" t="s">
        <v>5</v>
      </c>
      <c r="AX218" s="12" t="s">
        <v>78</v>
      </c>
      <c r="AY218" s="152" t="s">
        <v>163</v>
      </c>
    </row>
    <row r="219" spans="2:51" s="13" customFormat="1" ht="11.25">
      <c r="B219" s="157"/>
      <c r="D219" s="151" t="s">
        <v>217</v>
      </c>
      <c r="E219" s="158" t="s">
        <v>22</v>
      </c>
      <c r="F219" s="159" t="s">
        <v>2400</v>
      </c>
      <c r="H219" s="160">
        <v>8.322</v>
      </c>
      <c r="I219" s="161"/>
      <c r="J219" s="161"/>
      <c r="M219" s="157"/>
      <c r="N219" s="162"/>
      <c r="X219" s="163"/>
      <c r="AT219" s="158" t="s">
        <v>217</v>
      </c>
      <c r="AU219" s="158" t="s">
        <v>171</v>
      </c>
      <c r="AV219" s="13" t="s">
        <v>171</v>
      </c>
      <c r="AW219" s="13" t="s">
        <v>5</v>
      </c>
      <c r="AX219" s="13" t="s">
        <v>78</v>
      </c>
      <c r="AY219" s="158" t="s">
        <v>163</v>
      </c>
    </row>
    <row r="220" spans="2:51" s="12" customFormat="1" ht="11.25">
      <c r="B220" s="150"/>
      <c r="D220" s="151" t="s">
        <v>217</v>
      </c>
      <c r="E220" s="152" t="s">
        <v>22</v>
      </c>
      <c r="F220" s="153" t="s">
        <v>2401</v>
      </c>
      <c r="H220" s="152" t="s">
        <v>22</v>
      </c>
      <c r="I220" s="154"/>
      <c r="J220" s="154"/>
      <c r="M220" s="150"/>
      <c r="N220" s="155"/>
      <c r="X220" s="156"/>
      <c r="AT220" s="152" t="s">
        <v>217</v>
      </c>
      <c r="AU220" s="152" t="s">
        <v>171</v>
      </c>
      <c r="AV220" s="12" t="s">
        <v>85</v>
      </c>
      <c r="AW220" s="12" t="s">
        <v>5</v>
      </c>
      <c r="AX220" s="12" t="s">
        <v>78</v>
      </c>
      <c r="AY220" s="152" t="s">
        <v>163</v>
      </c>
    </row>
    <row r="221" spans="2:51" s="13" customFormat="1" ht="11.25">
      <c r="B221" s="157"/>
      <c r="D221" s="151" t="s">
        <v>217</v>
      </c>
      <c r="E221" s="158" t="s">
        <v>22</v>
      </c>
      <c r="F221" s="159" t="s">
        <v>2402</v>
      </c>
      <c r="H221" s="160">
        <v>21.45</v>
      </c>
      <c r="I221" s="161"/>
      <c r="J221" s="161"/>
      <c r="M221" s="157"/>
      <c r="N221" s="162"/>
      <c r="X221" s="163"/>
      <c r="AT221" s="158" t="s">
        <v>217</v>
      </c>
      <c r="AU221" s="158" t="s">
        <v>171</v>
      </c>
      <c r="AV221" s="13" t="s">
        <v>171</v>
      </c>
      <c r="AW221" s="13" t="s">
        <v>5</v>
      </c>
      <c r="AX221" s="13" t="s">
        <v>78</v>
      </c>
      <c r="AY221" s="158" t="s">
        <v>163</v>
      </c>
    </row>
    <row r="222" spans="2:51" s="14" customFormat="1" ht="11.25">
      <c r="B222" s="164"/>
      <c r="D222" s="151" t="s">
        <v>217</v>
      </c>
      <c r="E222" s="165" t="s">
        <v>22</v>
      </c>
      <c r="F222" s="166" t="s">
        <v>220</v>
      </c>
      <c r="H222" s="167">
        <v>297.32</v>
      </c>
      <c r="I222" s="168"/>
      <c r="J222" s="168"/>
      <c r="M222" s="164"/>
      <c r="N222" s="169"/>
      <c r="X222" s="170"/>
      <c r="AT222" s="165" t="s">
        <v>217</v>
      </c>
      <c r="AU222" s="165" t="s">
        <v>171</v>
      </c>
      <c r="AV222" s="14" t="s">
        <v>189</v>
      </c>
      <c r="AW222" s="14" t="s">
        <v>5</v>
      </c>
      <c r="AX222" s="14" t="s">
        <v>85</v>
      </c>
      <c r="AY222" s="165" t="s">
        <v>163</v>
      </c>
    </row>
    <row r="223" spans="2:65" s="1" customFormat="1" ht="44.25" customHeight="1">
      <c r="B223" s="32"/>
      <c r="C223" s="129" t="s">
        <v>406</v>
      </c>
      <c r="D223" s="129" t="s">
        <v>166</v>
      </c>
      <c r="E223" s="130" t="s">
        <v>2403</v>
      </c>
      <c r="F223" s="131" t="s">
        <v>2404</v>
      </c>
      <c r="G223" s="132" t="s">
        <v>1816</v>
      </c>
      <c r="H223" s="192"/>
      <c r="I223" s="134"/>
      <c r="J223" s="134"/>
      <c r="K223" s="135">
        <f>ROUND(P223*H223,2)</f>
        <v>0</v>
      </c>
      <c r="L223" s="131" t="s">
        <v>169</v>
      </c>
      <c r="M223" s="32"/>
      <c r="N223" s="136" t="s">
        <v>22</v>
      </c>
      <c r="O223" s="137" t="s">
        <v>48</v>
      </c>
      <c r="P223" s="138">
        <f>I223+J223</f>
        <v>0</v>
      </c>
      <c r="Q223" s="138">
        <f>ROUND(I223*H223,2)</f>
        <v>0</v>
      </c>
      <c r="R223" s="138">
        <f>ROUND(J223*H223,2)</f>
        <v>0</v>
      </c>
      <c r="T223" s="139">
        <f>S223*H223</f>
        <v>0</v>
      </c>
      <c r="U223" s="139">
        <v>0</v>
      </c>
      <c r="V223" s="139">
        <f>U223*H223</f>
        <v>0</v>
      </c>
      <c r="W223" s="139">
        <v>0</v>
      </c>
      <c r="X223" s="140">
        <f>W223*H223</f>
        <v>0</v>
      </c>
      <c r="AR223" s="141" t="s">
        <v>313</v>
      </c>
      <c r="AT223" s="141" t="s">
        <v>166</v>
      </c>
      <c r="AU223" s="141" t="s">
        <v>171</v>
      </c>
      <c r="AY223" s="17" t="s">
        <v>163</v>
      </c>
      <c r="BE223" s="142">
        <f>IF(O223="základní",K223,0)</f>
        <v>0</v>
      </c>
      <c r="BF223" s="142">
        <f>IF(O223="snížená",K223,0)</f>
        <v>0</v>
      </c>
      <c r="BG223" s="142">
        <f>IF(O223="zákl. přenesená",K223,0)</f>
        <v>0</v>
      </c>
      <c r="BH223" s="142">
        <f>IF(O223="sníž. přenesená",K223,0)</f>
        <v>0</v>
      </c>
      <c r="BI223" s="142">
        <f>IF(O223="nulová",K223,0)</f>
        <v>0</v>
      </c>
      <c r="BJ223" s="17" t="s">
        <v>171</v>
      </c>
      <c r="BK223" s="142">
        <f>ROUND(P223*H223,2)</f>
        <v>0</v>
      </c>
      <c r="BL223" s="17" t="s">
        <v>313</v>
      </c>
      <c r="BM223" s="141" t="s">
        <v>2405</v>
      </c>
    </row>
    <row r="224" spans="2:47" s="1" customFormat="1" ht="11.25">
      <c r="B224" s="32"/>
      <c r="D224" s="143" t="s">
        <v>173</v>
      </c>
      <c r="F224" s="144" t="s">
        <v>2406</v>
      </c>
      <c r="I224" s="145"/>
      <c r="J224" s="145"/>
      <c r="M224" s="32"/>
      <c r="N224" s="147"/>
      <c r="O224" s="148"/>
      <c r="P224" s="148"/>
      <c r="Q224" s="148"/>
      <c r="R224" s="148"/>
      <c r="S224" s="148"/>
      <c r="T224" s="148"/>
      <c r="U224" s="148"/>
      <c r="V224" s="148"/>
      <c r="W224" s="148"/>
      <c r="X224" s="149"/>
      <c r="AT224" s="17" t="s">
        <v>173</v>
      </c>
      <c r="AU224" s="17" t="s">
        <v>171</v>
      </c>
    </row>
    <row r="225" spans="2:13" s="1" customFormat="1" ht="6.95" customHeight="1">
      <c r="B225" s="4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32"/>
    </row>
  </sheetData>
  <mergeCells count="9">
    <mergeCell ref="E52:H52"/>
    <mergeCell ref="E80:H80"/>
    <mergeCell ref="E82:H82"/>
    <mergeCell ref="M2:Z2"/>
    <mergeCell ref="E7:H7"/>
    <mergeCell ref="E9:H9"/>
    <mergeCell ref="E18:H18"/>
    <mergeCell ref="E27:H27"/>
    <mergeCell ref="E50:H50"/>
  </mergeCells>
  <hyperlinks>
    <hyperlink ref="F94" r:id="rId1" display="https://podminky.urs.cz/item/CS_URS_2023_02/121112004"/>
    <hyperlink ref="F99" r:id="rId2" display="https://podminky.urs.cz/item/CS_URS_2023_02/131251100"/>
    <hyperlink ref="F106" r:id="rId3" display="https://podminky.urs.cz/item/CS_URS_2023_02/133212811"/>
    <hyperlink ref="F111" r:id="rId4" display="https://podminky.urs.cz/item/CS_URS_2023_02/162251102"/>
    <hyperlink ref="F118" r:id="rId5" display="https://podminky.urs.cz/item/CS_URS_2023_02/162751117"/>
    <hyperlink ref="F122" r:id="rId6" display="https://podminky.urs.cz/item/CS_URS_2023_02/162751119"/>
    <hyperlink ref="F126" r:id="rId7" display="https://podminky.urs.cz/item/CS_URS_2023_02/167111101"/>
    <hyperlink ref="F130" r:id="rId8" display="https://podminky.urs.cz/item/CS_URS_2023_02/171201221"/>
    <hyperlink ref="F134" r:id="rId9" display="https://podminky.urs.cz/item/CS_URS_2023_02/171251201"/>
    <hyperlink ref="F139" r:id="rId10" display="https://podminky.urs.cz/item/CS_URS_2023_02/171251201"/>
    <hyperlink ref="F144" r:id="rId11" display="https://podminky.urs.cz/item/CS_URS_2023_02/181311103"/>
    <hyperlink ref="F148" r:id="rId12" display="https://podminky.urs.cz/item/CS_URS_2023_02/181411131"/>
    <hyperlink ref="F155" r:id="rId13" display="https://podminky.urs.cz/item/CS_URS_2023_02/275313711"/>
    <hyperlink ref="F160" r:id="rId14" display="https://podminky.urs.cz/item/CS_URS_2023_02/275351121"/>
    <hyperlink ref="F165" r:id="rId15" display="https://podminky.urs.cz/item/CS_URS_2023_02/275351122"/>
    <hyperlink ref="F170" r:id="rId16" display="https://podminky.urs.cz/item/CS_URS_2023_02/339921111"/>
    <hyperlink ref="F175" r:id="rId17" display="https://podminky.urs.cz/item/CS_URS_2023_02/339921112"/>
    <hyperlink ref="F186" r:id="rId18" display="https://podminky.urs.cz/item/CS_URS_2023_02/564710001"/>
    <hyperlink ref="F188" r:id="rId19" display="https://podminky.urs.cz/item/CS_URS_2023_02/564731101"/>
    <hyperlink ref="F190" r:id="rId20" display="https://podminky.urs.cz/item/CS_URS_2023_02/596211110"/>
    <hyperlink ref="F197" r:id="rId21" display="https://podminky.urs.cz/item/CS_URS_2023_02/953961114"/>
    <hyperlink ref="F203" r:id="rId22" display="https://podminky.urs.cz/item/CS_URS_2023_02/998223011"/>
    <hyperlink ref="F207" r:id="rId23" display="https://podminky.urs.cz/item/CS_URS_2023_02/767163221"/>
    <hyperlink ref="F224" r:id="rId24" display="https://podminky.urs.cz/item/CS_URS_2023_02/998767201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2407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99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2408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2409</v>
      </c>
      <c r="M23" s="32"/>
    </row>
    <row r="24" spans="2:13" s="1" customFormat="1" ht="18" customHeight="1">
      <c r="B24" s="32"/>
      <c r="E24" s="25" t="s">
        <v>2410</v>
      </c>
      <c r="I24" s="27" t="s">
        <v>31</v>
      </c>
      <c r="J24" s="25" t="s">
        <v>22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ROUND(K88,2)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ROUND((SUM(BE88:BE274)),2)</f>
        <v>0</v>
      </c>
      <c r="I35" s="89">
        <v>0.21</v>
      </c>
      <c r="K35" s="87">
        <f>ROUND(((SUM(BE88:BE274))*I35),2)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ROUND((SUM(BF88:BF274)),2)</f>
        <v>0</v>
      </c>
      <c r="I36" s="89">
        <v>0.15</v>
      </c>
      <c r="K36" s="87">
        <f>ROUND(((SUM(BF88:BF274))*I36),2)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ROUND((SUM(BG88:BG274)),2)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ROUND((SUM(BH88:BH274)),2)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ROUND((SUM(BI88:BI274)),2)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2023-23-5 - ETAPA I (dotčené dotací) ELEKTRO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Ing. Jiří Jecelín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Petr Odnoha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Q88</f>
        <v>0</v>
      </c>
      <c r="J61" s="63">
        <f t="shared" si="0"/>
        <v>0</v>
      </c>
      <c r="K61" s="63">
        <f>K88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199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K89</f>
        <v>0</v>
      </c>
      <c r="M62" s="99"/>
    </row>
    <row r="63" spans="2:13" s="9" customFormat="1" ht="19.9" customHeight="1">
      <c r="B63" s="103"/>
      <c r="D63" s="104" t="s">
        <v>2411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K90</f>
        <v>0</v>
      </c>
      <c r="M63" s="103"/>
    </row>
    <row r="64" spans="2:13" s="9" customFormat="1" ht="19.9" customHeight="1">
      <c r="B64" s="103"/>
      <c r="D64" s="104" t="s">
        <v>2412</v>
      </c>
      <c r="E64" s="105"/>
      <c r="F64" s="105"/>
      <c r="G64" s="105"/>
      <c r="H64" s="105"/>
      <c r="I64" s="106">
        <f>Q95</f>
        <v>0</v>
      </c>
      <c r="J64" s="106">
        <f>R95</f>
        <v>0</v>
      </c>
      <c r="K64" s="106">
        <f>K95</f>
        <v>0</v>
      </c>
      <c r="M64" s="103"/>
    </row>
    <row r="65" spans="2:13" s="9" customFormat="1" ht="19.9" customHeight="1">
      <c r="B65" s="103"/>
      <c r="D65" s="104" t="s">
        <v>2413</v>
      </c>
      <c r="E65" s="105"/>
      <c r="F65" s="105"/>
      <c r="G65" s="105"/>
      <c r="H65" s="105"/>
      <c r="I65" s="106">
        <f>Q219</f>
        <v>0</v>
      </c>
      <c r="J65" s="106">
        <f>R219</f>
        <v>0</v>
      </c>
      <c r="K65" s="106">
        <f>K219</f>
        <v>0</v>
      </c>
      <c r="M65" s="103"/>
    </row>
    <row r="66" spans="2:13" s="8" customFormat="1" ht="24.95" customHeight="1">
      <c r="B66" s="99"/>
      <c r="D66" s="100" t="s">
        <v>698</v>
      </c>
      <c r="E66" s="101"/>
      <c r="F66" s="101"/>
      <c r="G66" s="101"/>
      <c r="H66" s="101"/>
      <c r="I66" s="102">
        <f>Q232</f>
        <v>0</v>
      </c>
      <c r="J66" s="102">
        <f>R232</f>
        <v>0</v>
      </c>
      <c r="K66" s="102">
        <f>K232</f>
        <v>0</v>
      </c>
      <c r="M66" s="99"/>
    </row>
    <row r="67" spans="2:13" s="9" customFormat="1" ht="19.9" customHeight="1">
      <c r="B67" s="103"/>
      <c r="D67" s="104" t="s">
        <v>2414</v>
      </c>
      <c r="E67" s="105"/>
      <c r="F67" s="105"/>
      <c r="G67" s="105"/>
      <c r="H67" s="105"/>
      <c r="I67" s="106">
        <f>Q233</f>
        <v>0</v>
      </c>
      <c r="J67" s="106">
        <f>R233</f>
        <v>0</v>
      </c>
      <c r="K67" s="106">
        <f>K233</f>
        <v>0</v>
      </c>
      <c r="M67" s="103"/>
    </row>
    <row r="68" spans="2:13" s="9" customFormat="1" ht="19.9" customHeight="1">
      <c r="B68" s="103"/>
      <c r="D68" s="104" t="s">
        <v>2415</v>
      </c>
      <c r="E68" s="105"/>
      <c r="F68" s="105"/>
      <c r="G68" s="105"/>
      <c r="H68" s="105"/>
      <c r="I68" s="106">
        <f>Q242</f>
        <v>0</v>
      </c>
      <c r="J68" s="106">
        <f>R242</f>
        <v>0</v>
      </c>
      <c r="K68" s="106">
        <f>K242</f>
        <v>0</v>
      </c>
      <c r="M68" s="103"/>
    </row>
    <row r="69" spans="2:13" s="1" customFormat="1" ht="21.75" customHeight="1">
      <c r="B69" s="32"/>
      <c r="M69" s="32"/>
    </row>
    <row r="70" spans="2:13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32"/>
    </row>
    <row r="74" spans="2:13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32"/>
    </row>
    <row r="75" spans="2:13" s="1" customFormat="1" ht="24.95" customHeight="1">
      <c r="B75" s="32"/>
      <c r="C75" s="21" t="s">
        <v>143</v>
      </c>
      <c r="M75" s="32"/>
    </row>
    <row r="76" spans="2:13" s="1" customFormat="1" ht="6.95" customHeight="1">
      <c r="B76" s="32"/>
      <c r="M76" s="32"/>
    </row>
    <row r="77" spans="2:13" s="1" customFormat="1" ht="12" customHeight="1">
      <c r="B77" s="32"/>
      <c r="C77" s="27" t="s">
        <v>17</v>
      </c>
      <c r="M77" s="32"/>
    </row>
    <row r="78" spans="2:13" s="1" customFormat="1" ht="26.25" customHeight="1">
      <c r="B78" s="32"/>
      <c r="E78" s="236" t="str">
        <f>E7</f>
        <v>PŘÍSTAVBA VÝTAHU SE STAVEBNÍMI ÚPRAVYMI PAVILONŮ 5 A 6, UL. VÁCLAVKOVA 950, MLADÁ BOLESLAV</v>
      </c>
      <c r="F78" s="237"/>
      <c r="G78" s="237"/>
      <c r="H78" s="237"/>
      <c r="M78" s="32"/>
    </row>
    <row r="79" spans="2:13" s="1" customFormat="1" ht="12" customHeight="1">
      <c r="B79" s="32"/>
      <c r="C79" s="27" t="s">
        <v>128</v>
      </c>
      <c r="M79" s="32"/>
    </row>
    <row r="80" spans="2:13" s="1" customFormat="1" ht="16.5" customHeight="1">
      <c r="B80" s="32"/>
      <c r="E80" s="203" t="str">
        <f>E9</f>
        <v>2023-23-5 - ETAPA I (dotčené dotací) ELEKTRO</v>
      </c>
      <c r="F80" s="238"/>
      <c r="G80" s="238"/>
      <c r="H80" s="238"/>
      <c r="M80" s="32"/>
    </row>
    <row r="81" spans="2:13" s="1" customFormat="1" ht="6.95" customHeight="1">
      <c r="B81" s="32"/>
      <c r="M81" s="32"/>
    </row>
    <row r="82" spans="2:13" s="1" customFormat="1" ht="12" customHeight="1">
      <c r="B82" s="32"/>
      <c r="C82" s="27" t="s">
        <v>23</v>
      </c>
      <c r="F82" s="25" t="str">
        <f>F12</f>
        <v>Mladá Boleslav</v>
      </c>
      <c r="I82" s="27" t="s">
        <v>25</v>
      </c>
      <c r="J82" s="49" t="str">
        <f>IF(J12="","",J12)</f>
        <v>28. 8. 2023</v>
      </c>
      <c r="M82" s="32"/>
    </row>
    <row r="83" spans="2:13" s="1" customFormat="1" ht="6.95" customHeight="1">
      <c r="B83" s="32"/>
      <c r="M83" s="32"/>
    </row>
    <row r="84" spans="2:13" s="1" customFormat="1" ht="15.2" customHeight="1">
      <c r="B84" s="32"/>
      <c r="C84" s="27" t="s">
        <v>27</v>
      </c>
      <c r="F84" s="25" t="str">
        <f>E15</f>
        <v>CENTRUM 83, poskytovatel sociálních služeb</v>
      </c>
      <c r="I84" s="27" t="s">
        <v>34</v>
      </c>
      <c r="J84" s="30" t="str">
        <f>E21</f>
        <v>Ing. Jiří Jecelín</v>
      </c>
      <c r="M84" s="32"/>
    </row>
    <row r="85" spans="2:13" s="1" customFormat="1" ht="15.2" customHeight="1">
      <c r="B85" s="32"/>
      <c r="C85" s="27" t="s">
        <v>32</v>
      </c>
      <c r="F85" s="25" t="str">
        <f>IF(E18="","",E18)</f>
        <v>Vyplň údaj</v>
      </c>
      <c r="I85" s="27" t="s">
        <v>36</v>
      </c>
      <c r="J85" s="30" t="str">
        <f>E24</f>
        <v>Petr Odnoha</v>
      </c>
      <c r="M85" s="32"/>
    </row>
    <row r="86" spans="2:13" s="1" customFormat="1" ht="10.35" customHeight="1">
      <c r="B86" s="32"/>
      <c r="M86" s="32"/>
    </row>
    <row r="87" spans="2:24" s="10" customFormat="1" ht="29.25" customHeight="1">
      <c r="B87" s="107"/>
      <c r="C87" s="108" t="s">
        <v>144</v>
      </c>
      <c r="D87" s="109" t="s">
        <v>61</v>
      </c>
      <c r="E87" s="109" t="s">
        <v>57</v>
      </c>
      <c r="F87" s="109" t="s">
        <v>58</v>
      </c>
      <c r="G87" s="109" t="s">
        <v>145</v>
      </c>
      <c r="H87" s="109" t="s">
        <v>146</v>
      </c>
      <c r="I87" s="109" t="s">
        <v>147</v>
      </c>
      <c r="J87" s="109" t="s">
        <v>148</v>
      </c>
      <c r="K87" s="109" t="s">
        <v>136</v>
      </c>
      <c r="L87" s="110" t="s">
        <v>149</v>
      </c>
      <c r="M87" s="107"/>
      <c r="N87" s="56" t="s">
        <v>22</v>
      </c>
      <c r="O87" s="57" t="s">
        <v>46</v>
      </c>
      <c r="P87" s="57" t="s">
        <v>150</v>
      </c>
      <c r="Q87" s="57" t="s">
        <v>151</v>
      </c>
      <c r="R87" s="57" t="s">
        <v>152</v>
      </c>
      <c r="S87" s="57" t="s">
        <v>153</v>
      </c>
      <c r="T87" s="57" t="s">
        <v>154</v>
      </c>
      <c r="U87" s="57" t="s">
        <v>155</v>
      </c>
      <c r="V87" s="57" t="s">
        <v>156</v>
      </c>
      <c r="W87" s="57" t="s">
        <v>157</v>
      </c>
      <c r="X87" s="58" t="s">
        <v>158</v>
      </c>
    </row>
    <row r="88" spans="2:63" s="1" customFormat="1" ht="22.9" customHeight="1">
      <c r="B88" s="32"/>
      <c r="C88" s="61" t="s">
        <v>159</v>
      </c>
      <c r="K88" s="111">
        <f>BK88</f>
        <v>0</v>
      </c>
      <c r="M88" s="32"/>
      <c r="N88" s="59"/>
      <c r="O88" s="50"/>
      <c r="P88" s="50"/>
      <c r="Q88" s="112">
        <f>Q89+Q232</f>
        <v>0</v>
      </c>
      <c r="R88" s="112">
        <f>R89+R232</f>
        <v>0</v>
      </c>
      <c r="S88" s="50"/>
      <c r="T88" s="113">
        <f>T89+T232</f>
        <v>0</v>
      </c>
      <c r="U88" s="50"/>
      <c r="V88" s="113">
        <f>V89+V232</f>
        <v>1.47541</v>
      </c>
      <c r="W88" s="50"/>
      <c r="X88" s="114">
        <f>X89+X232</f>
        <v>0.19206399999999998</v>
      </c>
      <c r="AT88" s="17" t="s">
        <v>77</v>
      </c>
      <c r="AU88" s="17" t="s">
        <v>137</v>
      </c>
      <c r="BK88" s="115">
        <f>BK89+BK232</f>
        <v>0</v>
      </c>
    </row>
    <row r="89" spans="2:63" s="11" customFormat="1" ht="25.9" customHeight="1">
      <c r="B89" s="116"/>
      <c r="D89" s="117" t="s">
        <v>77</v>
      </c>
      <c r="E89" s="118" t="s">
        <v>458</v>
      </c>
      <c r="F89" s="118" t="s">
        <v>459</v>
      </c>
      <c r="I89" s="119"/>
      <c r="J89" s="119"/>
      <c r="K89" s="120">
        <f>BK89</f>
        <v>0</v>
      </c>
      <c r="M89" s="116"/>
      <c r="N89" s="121"/>
      <c r="Q89" s="122">
        <f>Q90+Q95+Q219</f>
        <v>0</v>
      </c>
      <c r="R89" s="122">
        <f>R90+R95+R219</f>
        <v>0</v>
      </c>
      <c r="T89" s="123">
        <f>T90+T95+T219</f>
        <v>0</v>
      </c>
      <c r="V89" s="123">
        <f>V90+V95+V219</f>
        <v>0.7178299999999999</v>
      </c>
      <c r="X89" s="124">
        <f>X90+X95+X219</f>
        <v>0.010344</v>
      </c>
      <c r="AR89" s="117" t="s">
        <v>171</v>
      </c>
      <c r="AT89" s="125" t="s">
        <v>77</v>
      </c>
      <c r="AU89" s="125" t="s">
        <v>78</v>
      </c>
      <c r="AY89" s="117" t="s">
        <v>163</v>
      </c>
      <c r="BK89" s="126">
        <f>BK90+BK95+BK219</f>
        <v>0</v>
      </c>
    </row>
    <row r="90" spans="2:63" s="11" customFormat="1" ht="22.9" customHeight="1">
      <c r="B90" s="116"/>
      <c r="D90" s="117" t="s">
        <v>77</v>
      </c>
      <c r="E90" s="127" t="s">
        <v>2416</v>
      </c>
      <c r="F90" s="127" t="s">
        <v>2417</v>
      </c>
      <c r="I90" s="119"/>
      <c r="J90" s="119"/>
      <c r="K90" s="128">
        <f>BK90</f>
        <v>0</v>
      </c>
      <c r="M90" s="116"/>
      <c r="N90" s="121"/>
      <c r="Q90" s="122">
        <f>SUM(Q91:Q94)</f>
        <v>0</v>
      </c>
      <c r="R90" s="122">
        <f>SUM(R91:R94)</f>
        <v>0</v>
      </c>
      <c r="T90" s="123">
        <f>SUM(T91:T94)</f>
        <v>0</v>
      </c>
      <c r="V90" s="123">
        <f>SUM(V91:V94)</f>
        <v>0.0176</v>
      </c>
      <c r="X90" s="124">
        <f>SUM(X91:X94)</f>
        <v>0</v>
      </c>
      <c r="AR90" s="117" t="s">
        <v>171</v>
      </c>
      <c r="AT90" s="125" t="s">
        <v>77</v>
      </c>
      <c r="AU90" s="125" t="s">
        <v>85</v>
      </c>
      <c r="AY90" s="117" t="s">
        <v>163</v>
      </c>
      <c r="BK90" s="126">
        <f>SUM(BK91:BK94)</f>
        <v>0</v>
      </c>
    </row>
    <row r="91" spans="2:65" s="1" customFormat="1" ht="24.2" customHeight="1">
      <c r="B91" s="32"/>
      <c r="C91" s="129" t="s">
        <v>1348</v>
      </c>
      <c r="D91" s="129" t="s">
        <v>166</v>
      </c>
      <c r="E91" s="130" t="s">
        <v>2418</v>
      </c>
      <c r="F91" s="131" t="s">
        <v>2419</v>
      </c>
      <c r="G91" s="132" t="s">
        <v>2420</v>
      </c>
      <c r="H91" s="133">
        <v>2</v>
      </c>
      <c r="I91" s="134"/>
      <c r="J91" s="134"/>
      <c r="K91" s="135">
        <f>ROUND(P91*H91,2)</f>
        <v>0</v>
      </c>
      <c r="L91" s="131" t="s">
        <v>1707</v>
      </c>
      <c r="M91" s="32"/>
      <c r="N91" s="136" t="s">
        <v>22</v>
      </c>
      <c r="O91" s="137" t="s">
        <v>48</v>
      </c>
      <c r="P91" s="138">
        <f>I91+J91</f>
        <v>0</v>
      </c>
      <c r="Q91" s="138">
        <f>ROUND(I91*H91,2)</f>
        <v>0</v>
      </c>
      <c r="R91" s="138">
        <f>ROUND(J91*H91,2)</f>
        <v>0</v>
      </c>
      <c r="T91" s="139">
        <f>S91*H91</f>
        <v>0</v>
      </c>
      <c r="U91" s="139">
        <v>0</v>
      </c>
      <c r="V91" s="139">
        <f>U91*H91</f>
        <v>0</v>
      </c>
      <c r="W91" s="139">
        <v>0</v>
      </c>
      <c r="X91" s="140">
        <f>W91*H91</f>
        <v>0</v>
      </c>
      <c r="AR91" s="141" t="s">
        <v>313</v>
      </c>
      <c r="AT91" s="141" t="s">
        <v>166</v>
      </c>
      <c r="AU91" s="141" t="s">
        <v>171</v>
      </c>
      <c r="AY91" s="17" t="s">
        <v>163</v>
      </c>
      <c r="BE91" s="142">
        <f>IF(O91="základní",K91,0)</f>
        <v>0</v>
      </c>
      <c r="BF91" s="142">
        <f>IF(O91="snížená",K91,0)</f>
        <v>0</v>
      </c>
      <c r="BG91" s="142">
        <f>IF(O91="zákl. přenesená",K91,0)</f>
        <v>0</v>
      </c>
      <c r="BH91" s="142">
        <f>IF(O91="sníž. přenesená",K91,0)</f>
        <v>0</v>
      </c>
      <c r="BI91" s="142">
        <f>IF(O91="nulová",K91,0)</f>
        <v>0</v>
      </c>
      <c r="BJ91" s="17" t="s">
        <v>171</v>
      </c>
      <c r="BK91" s="142">
        <f>ROUND(P91*H91,2)</f>
        <v>0</v>
      </c>
      <c r="BL91" s="17" t="s">
        <v>313</v>
      </c>
      <c r="BM91" s="141" t="s">
        <v>2421</v>
      </c>
    </row>
    <row r="92" spans="2:47" s="1" customFormat="1" ht="11.25">
      <c r="B92" s="32"/>
      <c r="D92" s="143" t="s">
        <v>173</v>
      </c>
      <c r="F92" s="144" t="s">
        <v>2422</v>
      </c>
      <c r="I92" s="145"/>
      <c r="J92" s="145"/>
      <c r="M92" s="32"/>
      <c r="N92" s="146"/>
      <c r="X92" s="53"/>
      <c r="AT92" s="17" t="s">
        <v>173</v>
      </c>
      <c r="AU92" s="17" t="s">
        <v>171</v>
      </c>
    </row>
    <row r="93" spans="2:65" s="1" customFormat="1" ht="24.2" customHeight="1">
      <c r="B93" s="32"/>
      <c r="C93" s="181" t="s">
        <v>2423</v>
      </c>
      <c r="D93" s="181" t="s">
        <v>770</v>
      </c>
      <c r="E93" s="182" t="s">
        <v>2424</v>
      </c>
      <c r="F93" s="183" t="s">
        <v>2425</v>
      </c>
      <c r="G93" s="184" t="s">
        <v>178</v>
      </c>
      <c r="H93" s="185">
        <v>1</v>
      </c>
      <c r="I93" s="186"/>
      <c r="J93" s="187"/>
      <c r="K93" s="188">
        <f>ROUND(P93*H93,2)</f>
        <v>0</v>
      </c>
      <c r="L93" s="183" t="s">
        <v>394</v>
      </c>
      <c r="M93" s="189"/>
      <c r="N93" s="190" t="s">
        <v>22</v>
      </c>
      <c r="O93" s="137" t="s">
        <v>48</v>
      </c>
      <c r="P93" s="138">
        <f>I93+J93</f>
        <v>0</v>
      </c>
      <c r="Q93" s="138">
        <f>ROUND(I93*H93,2)</f>
        <v>0</v>
      </c>
      <c r="R93" s="138">
        <f>ROUND(J93*H93,2)</f>
        <v>0</v>
      </c>
      <c r="T93" s="139">
        <f>S93*H93</f>
        <v>0</v>
      </c>
      <c r="U93" s="139">
        <v>0.0088</v>
      </c>
      <c r="V93" s="139">
        <f>U93*H93</f>
        <v>0.0088</v>
      </c>
      <c r="W93" s="139">
        <v>0</v>
      </c>
      <c r="X93" s="140">
        <f>W93*H93</f>
        <v>0</v>
      </c>
      <c r="AR93" s="141" t="s">
        <v>440</v>
      </c>
      <c r="AT93" s="141" t="s">
        <v>770</v>
      </c>
      <c r="AU93" s="141" t="s">
        <v>171</v>
      </c>
      <c r="AY93" s="17" t="s">
        <v>163</v>
      </c>
      <c r="BE93" s="142">
        <f>IF(O93="základní",K93,0)</f>
        <v>0</v>
      </c>
      <c r="BF93" s="142">
        <f>IF(O93="snížená",K93,0)</f>
        <v>0</v>
      </c>
      <c r="BG93" s="142">
        <f>IF(O93="zákl. přenesená",K93,0)</f>
        <v>0</v>
      </c>
      <c r="BH93" s="142">
        <f>IF(O93="sníž. přenesená",K93,0)</f>
        <v>0</v>
      </c>
      <c r="BI93" s="142">
        <f>IF(O93="nulová",K93,0)</f>
        <v>0</v>
      </c>
      <c r="BJ93" s="17" t="s">
        <v>171</v>
      </c>
      <c r="BK93" s="142">
        <f>ROUND(P93*H93,2)</f>
        <v>0</v>
      </c>
      <c r="BL93" s="17" t="s">
        <v>313</v>
      </c>
      <c r="BM93" s="141" t="s">
        <v>2426</v>
      </c>
    </row>
    <row r="94" spans="2:65" s="1" customFormat="1" ht="24.2" customHeight="1">
      <c r="B94" s="32"/>
      <c r="C94" s="181" t="s">
        <v>2129</v>
      </c>
      <c r="D94" s="181" t="s">
        <v>770</v>
      </c>
      <c r="E94" s="182" t="s">
        <v>2427</v>
      </c>
      <c r="F94" s="183" t="s">
        <v>2425</v>
      </c>
      <c r="G94" s="184" t="s">
        <v>178</v>
      </c>
      <c r="H94" s="185">
        <v>1</v>
      </c>
      <c r="I94" s="186"/>
      <c r="J94" s="187"/>
      <c r="K94" s="188">
        <f>ROUND(P94*H94,2)</f>
        <v>0</v>
      </c>
      <c r="L94" s="183" t="s">
        <v>394</v>
      </c>
      <c r="M94" s="189"/>
      <c r="N94" s="190" t="s">
        <v>22</v>
      </c>
      <c r="O94" s="137" t="s">
        <v>48</v>
      </c>
      <c r="P94" s="138">
        <f>I94+J94</f>
        <v>0</v>
      </c>
      <c r="Q94" s="138">
        <f>ROUND(I94*H94,2)</f>
        <v>0</v>
      </c>
      <c r="R94" s="138">
        <f>ROUND(J94*H94,2)</f>
        <v>0</v>
      </c>
      <c r="T94" s="139">
        <f>S94*H94</f>
        <v>0</v>
      </c>
      <c r="U94" s="139">
        <v>0.0088</v>
      </c>
      <c r="V94" s="139">
        <f>U94*H94</f>
        <v>0.0088</v>
      </c>
      <c r="W94" s="139">
        <v>0</v>
      </c>
      <c r="X94" s="140">
        <f>W94*H94</f>
        <v>0</v>
      </c>
      <c r="AR94" s="141" t="s">
        <v>440</v>
      </c>
      <c r="AT94" s="141" t="s">
        <v>770</v>
      </c>
      <c r="AU94" s="141" t="s">
        <v>171</v>
      </c>
      <c r="AY94" s="17" t="s">
        <v>163</v>
      </c>
      <c r="BE94" s="142">
        <f>IF(O94="základní",K94,0)</f>
        <v>0</v>
      </c>
      <c r="BF94" s="142">
        <f>IF(O94="snížená",K94,0)</f>
        <v>0</v>
      </c>
      <c r="BG94" s="142">
        <f>IF(O94="zákl. přenesená",K94,0)</f>
        <v>0</v>
      </c>
      <c r="BH94" s="142">
        <f>IF(O94="sníž. přenesená",K94,0)</f>
        <v>0</v>
      </c>
      <c r="BI94" s="142">
        <f>IF(O94="nulová",K94,0)</f>
        <v>0</v>
      </c>
      <c r="BJ94" s="17" t="s">
        <v>171</v>
      </c>
      <c r="BK94" s="142">
        <f>ROUND(P94*H94,2)</f>
        <v>0</v>
      </c>
      <c r="BL94" s="17" t="s">
        <v>313</v>
      </c>
      <c r="BM94" s="141" t="s">
        <v>2428</v>
      </c>
    </row>
    <row r="95" spans="2:63" s="11" customFormat="1" ht="22.9" customHeight="1">
      <c r="B95" s="116"/>
      <c r="D95" s="117" t="s">
        <v>77</v>
      </c>
      <c r="E95" s="127" t="s">
        <v>2429</v>
      </c>
      <c r="F95" s="127" t="s">
        <v>2430</v>
      </c>
      <c r="I95" s="119"/>
      <c r="J95" s="119"/>
      <c r="K95" s="128">
        <f>BK95</f>
        <v>0</v>
      </c>
      <c r="M95" s="116"/>
      <c r="N95" s="121"/>
      <c r="Q95" s="122">
        <f>SUM(Q96:Q218)</f>
        <v>0</v>
      </c>
      <c r="R95" s="122">
        <f>SUM(R96:R218)</f>
        <v>0</v>
      </c>
      <c r="T95" s="123">
        <f>SUM(T96:T218)</f>
        <v>0</v>
      </c>
      <c r="V95" s="123">
        <f>SUM(V96:V218)</f>
        <v>0.6970799999999999</v>
      </c>
      <c r="X95" s="124">
        <f>SUM(X96:X218)</f>
        <v>0.010344</v>
      </c>
      <c r="AR95" s="117" t="s">
        <v>171</v>
      </c>
      <c r="AT95" s="125" t="s">
        <v>77</v>
      </c>
      <c r="AU95" s="125" t="s">
        <v>85</v>
      </c>
      <c r="AY95" s="117" t="s">
        <v>163</v>
      </c>
      <c r="BK95" s="126">
        <f>SUM(BK96:BK218)</f>
        <v>0</v>
      </c>
    </row>
    <row r="96" spans="2:65" s="1" customFormat="1" ht="44.25" customHeight="1">
      <c r="B96" s="32"/>
      <c r="C96" s="129" t="s">
        <v>85</v>
      </c>
      <c r="D96" s="129" t="s">
        <v>166</v>
      </c>
      <c r="E96" s="130" t="s">
        <v>2431</v>
      </c>
      <c r="F96" s="131" t="s">
        <v>2432</v>
      </c>
      <c r="G96" s="132" t="s">
        <v>229</v>
      </c>
      <c r="H96" s="133">
        <v>40</v>
      </c>
      <c r="I96" s="134"/>
      <c r="J96" s="134"/>
      <c r="K96" s="135">
        <f>ROUND(P96*H96,2)</f>
        <v>0</v>
      </c>
      <c r="L96" s="131" t="s">
        <v>1707</v>
      </c>
      <c r="M96" s="32"/>
      <c r="N96" s="136" t="s">
        <v>22</v>
      </c>
      <c r="O96" s="137" t="s">
        <v>48</v>
      </c>
      <c r="P96" s="138">
        <f>I96+J96</f>
        <v>0</v>
      </c>
      <c r="Q96" s="138">
        <f>ROUND(I96*H96,2)</f>
        <v>0</v>
      </c>
      <c r="R96" s="138">
        <f>ROUND(J96*H96,2)</f>
        <v>0</v>
      </c>
      <c r="T96" s="139">
        <f>S96*H96</f>
        <v>0</v>
      </c>
      <c r="U96" s="139">
        <v>0</v>
      </c>
      <c r="V96" s="139">
        <f>U96*H96</f>
        <v>0</v>
      </c>
      <c r="W96" s="139">
        <v>0</v>
      </c>
      <c r="X96" s="140">
        <f>W96*H96</f>
        <v>0</v>
      </c>
      <c r="AR96" s="141" t="s">
        <v>313</v>
      </c>
      <c r="AT96" s="141" t="s">
        <v>166</v>
      </c>
      <c r="AU96" s="141" t="s">
        <v>171</v>
      </c>
      <c r="AY96" s="17" t="s">
        <v>163</v>
      </c>
      <c r="BE96" s="142">
        <f>IF(O96="základní",K96,0)</f>
        <v>0</v>
      </c>
      <c r="BF96" s="142">
        <f>IF(O96="snížená",K96,0)</f>
        <v>0</v>
      </c>
      <c r="BG96" s="142">
        <f>IF(O96="zákl. přenesená",K96,0)</f>
        <v>0</v>
      </c>
      <c r="BH96" s="142">
        <f>IF(O96="sníž. přenesená",K96,0)</f>
        <v>0</v>
      </c>
      <c r="BI96" s="142">
        <f>IF(O96="nulová",K96,0)</f>
        <v>0</v>
      </c>
      <c r="BJ96" s="17" t="s">
        <v>171</v>
      </c>
      <c r="BK96" s="142">
        <f>ROUND(P96*H96,2)</f>
        <v>0</v>
      </c>
      <c r="BL96" s="17" t="s">
        <v>313</v>
      </c>
      <c r="BM96" s="141" t="s">
        <v>2433</v>
      </c>
    </row>
    <row r="97" spans="2:47" s="1" customFormat="1" ht="11.25">
      <c r="B97" s="32"/>
      <c r="D97" s="143" t="s">
        <v>173</v>
      </c>
      <c r="F97" s="144" t="s">
        <v>2434</v>
      </c>
      <c r="I97" s="145"/>
      <c r="J97" s="145"/>
      <c r="M97" s="32"/>
      <c r="N97" s="146"/>
      <c r="X97" s="53"/>
      <c r="AT97" s="17" t="s">
        <v>173</v>
      </c>
      <c r="AU97" s="17" t="s">
        <v>171</v>
      </c>
    </row>
    <row r="98" spans="2:65" s="1" customFormat="1" ht="24">
      <c r="B98" s="32"/>
      <c r="C98" s="181" t="s">
        <v>171</v>
      </c>
      <c r="D98" s="181" t="s">
        <v>770</v>
      </c>
      <c r="E98" s="182" t="s">
        <v>2435</v>
      </c>
      <c r="F98" s="183" t="s">
        <v>2436</v>
      </c>
      <c r="G98" s="184" t="s">
        <v>229</v>
      </c>
      <c r="H98" s="185">
        <v>40</v>
      </c>
      <c r="I98" s="186"/>
      <c r="J98" s="187"/>
      <c r="K98" s="188">
        <f>ROUND(P98*H98,2)</f>
        <v>0</v>
      </c>
      <c r="L98" s="183" t="s">
        <v>1707</v>
      </c>
      <c r="M98" s="189"/>
      <c r="N98" s="190" t="s">
        <v>22</v>
      </c>
      <c r="O98" s="137" t="s">
        <v>48</v>
      </c>
      <c r="P98" s="138">
        <f>I98+J98</f>
        <v>0</v>
      </c>
      <c r="Q98" s="138">
        <f>ROUND(I98*H98,2)</f>
        <v>0</v>
      </c>
      <c r="R98" s="138">
        <f>ROUND(J98*H98,2)</f>
        <v>0</v>
      </c>
      <c r="T98" s="139">
        <f>S98*H98</f>
        <v>0</v>
      </c>
      <c r="U98" s="139">
        <v>7E-05</v>
      </c>
      <c r="V98" s="139">
        <f>U98*H98</f>
        <v>0.0027999999999999995</v>
      </c>
      <c r="W98" s="139">
        <v>0</v>
      </c>
      <c r="X98" s="140">
        <f>W98*H98</f>
        <v>0</v>
      </c>
      <c r="AR98" s="141" t="s">
        <v>440</v>
      </c>
      <c r="AT98" s="141" t="s">
        <v>770</v>
      </c>
      <c r="AU98" s="141" t="s">
        <v>171</v>
      </c>
      <c r="AY98" s="17" t="s">
        <v>163</v>
      </c>
      <c r="BE98" s="142">
        <f>IF(O98="základní",K98,0)</f>
        <v>0</v>
      </c>
      <c r="BF98" s="142">
        <f>IF(O98="snížená",K98,0)</f>
        <v>0</v>
      </c>
      <c r="BG98" s="142">
        <f>IF(O98="zákl. přenesená",K98,0)</f>
        <v>0</v>
      </c>
      <c r="BH98" s="142">
        <f>IF(O98="sníž. přenesená",K98,0)</f>
        <v>0</v>
      </c>
      <c r="BI98" s="142">
        <f>IF(O98="nulová",K98,0)</f>
        <v>0</v>
      </c>
      <c r="BJ98" s="17" t="s">
        <v>171</v>
      </c>
      <c r="BK98" s="142">
        <f>ROUND(P98*H98,2)</f>
        <v>0</v>
      </c>
      <c r="BL98" s="17" t="s">
        <v>313</v>
      </c>
      <c r="BM98" s="141" t="s">
        <v>2437</v>
      </c>
    </row>
    <row r="99" spans="2:65" s="1" customFormat="1" ht="44.25" customHeight="1">
      <c r="B99" s="32"/>
      <c r="C99" s="129" t="s">
        <v>183</v>
      </c>
      <c r="D99" s="129" t="s">
        <v>166</v>
      </c>
      <c r="E99" s="130" t="s">
        <v>2438</v>
      </c>
      <c r="F99" s="131" t="s">
        <v>2439</v>
      </c>
      <c r="G99" s="132" t="s">
        <v>178</v>
      </c>
      <c r="H99" s="133">
        <v>4</v>
      </c>
      <c r="I99" s="134"/>
      <c r="J99" s="134"/>
      <c r="K99" s="135">
        <f>ROUND(P99*H99,2)</f>
        <v>0</v>
      </c>
      <c r="L99" s="131" t="s">
        <v>1707</v>
      </c>
      <c r="M99" s="32"/>
      <c r="N99" s="136" t="s">
        <v>22</v>
      </c>
      <c r="O99" s="137" t="s">
        <v>48</v>
      </c>
      <c r="P99" s="138">
        <f>I99+J99</f>
        <v>0</v>
      </c>
      <c r="Q99" s="138">
        <f>ROUND(I99*H99,2)</f>
        <v>0</v>
      </c>
      <c r="R99" s="138">
        <f>ROUND(J99*H99,2)</f>
        <v>0</v>
      </c>
      <c r="T99" s="139">
        <f>S99*H99</f>
        <v>0</v>
      </c>
      <c r="U99" s="139">
        <v>0</v>
      </c>
      <c r="V99" s="139">
        <f>U99*H99</f>
        <v>0</v>
      </c>
      <c r="W99" s="139">
        <v>0</v>
      </c>
      <c r="X99" s="140">
        <f>W99*H99</f>
        <v>0</v>
      </c>
      <c r="AR99" s="141" t="s">
        <v>313</v>
      </c>
      <c r="AT99" s="141" t="s">
        <v>166</v>
      </c>
      <c r="AU99" s="141" t="s">
        <v>171</v>
      </c>
      <c r="AY99" s="17" t="s">
        <v>163</v>
      </c>
      <c r="BE99" s="142">
        <f>IF(O99="základní",K99,0)</f>
        <v>0</v>
      </c>
      <c r="BF99" s="142">
        <f>IF(O99="snížená",K99,0)</f>
        <v>0</v>
      </c>
      <c r="BG99" s="142">
        <f>IF(O99="zákl. přenesená",K99,0)</f>
        <v>0</v>
      </c>
      <c r="BH99" s="142">
        <f>IF(O99="sníž. přenesená",K99,0)</f>
        <v>0</v>
      </c>
      <c r="BI99" s="142">
        <f>IF(O99="nulová",K99,0)</f>
        <v>0</v>
      </c>
      <c r="BJ99" s="17" t="s">
        <v>171</v>
      </c>
      <c r="BK99" s="142">
        <f>ROUND(P99*H99,2)</f>
        <v>0</v>
      </c>
      <c r="BL99" s="17" t="s">
        <v>313</v>
      </c>
      <c r="BM99" s="141" t="s">
        <v>2440</v>
      </c>
    </row>
    <row r="100" spans="2:47" s="1" customFormat="1" ht="11.25">
      <c r="B100" s="32"/>
      <c r="D100" s="143" t="s">
        <v>173</v>
      </c>
      <c r="F100" s="144" t="s">
        <v>2441</v>
      </c>
      <c r="I100" s="145"/>
      <c r="J100" s="145"/>
      <c r="M100" s="32"/>
      <c r="N100" s="146"/>
      <c r="X100" s="53"/>
      <c r="AT100" s="17" t="s">
        <v>173</v>
      </c>
      <c r="AU100" s="17" t="s">
        <v>171</v>
      </c>
    </row>
    <row r="101" spans="2:65" s="1" customFormat="1" ht="24.2" customHeight="1">
      <c r="B101" s="32"/>
      <c r="C101" s="181" t="s">
        <v>189</v>
      </c>
      <c r="D101" s="181" t="s">
        <v>770</v>
      </c>
      <c r="E101" s="182" t="s">
        <v>2442</v>
      </c>
      <c r="F101" s="183" t="s">
        <v>2443</v>
      </c>
      <c r="G101" s="184" t="s">
        <v>178</v>
      </c>
      <c r="H101" s="185">
        <v>4</v>
      </c>
      <c r="I101" s="186"/>
      <c r="J101" s="187"/>
      <c r="K101" s="188">
        <f>ROUND(P101*H101,2)</f>
        <v>0</v>
      </c>
      <c r="L101" s="183" t="s">
        <v>1707</v>
      </c>
      <c r="M101" s="189"/>
      <c r="N101" s="190" t="s">
        <v>22</v>
      </c>
      <c r="O101" s="137" t="s">
        <v>48</v>
      </c>
      <c r="P101" s="138">
        <f>I101+J101</f>
        <v>0</v>
      </c>
      <c r="Q101" s="138">
        <f>ROUND(I101*H101,2)</f>
        <v>0</v>
      </c>
      <c r="R101" s="138">
        <f>ROUND(J101*H101,2)</f>
        <v>0</v>
      </c>
      <c r="T101" s="139">
        <f>S101*H101</f>
        <v>0</v>
      </c>
      <c r="U101" s="139">
        <v>5E-05</v>
      </c>
      <c r="V101" s="139">
        <f>U101*H101</f>
        <v>0.0002</v>
      </c>
      <c r="W101" s="139">
        <v>0</v>
      </c>
      <c r="X101" s="140">
        <f>W101*H101</f>
        <v>0</v>
      </c>
      <c r="AR101" s="141" t="s">
        <v>440</v>
      </c>
      <c r="AT101" s="141" t="s">
        <v>770</v>
      </c>
      <c r="AU101" s="141" t="s">
        <v>171</v>
      </c>
      <c r="AY101" s="17" t="s">
        <v>163</v>
      </c>
      <c r="BE101" s="142">
        <f>IF(O101="základní",K101,0)</f>
        <v>0</v>
      </c>
      <c r="BF101" s="142">
        <f>IF(O101="snížená",K101,0)</f>
        <v>0</v>
      </c>
      <c r="BG101" s="142">
        <f>IF(O101="zákl. přenesená",K101,0)</f>
        <v>0</v>
      </c>
      <c r="BH101" s="142">
        <f>IF(O101="sníž. přenesená",K101,0)</f>
        <v>0</v>
      </c>
      <c r="BI101" s="142">
        <f>IF(O101="nulová",K101,0)</f>
        <v>0</v>
      </c>
      <c r="BJ101" s="17" t="s">
        <v>171</v>
      </c>
      <c r="BK101" s="142">
        <f>ROUND(P101*H101,2)</f>
        <v>0</v>
      </c>
      <c r="BL101" s="17" t="s">
        <v>313</v>
      </c>
      <c r="BM101" s="141" t="s">
        <v>2444</v>
      </c>
    </row>
    <row r="102" spans="2:65" s="1" customFormat="1" ht="49.15" customHeight="1">
      <c r="B102" s="32"/>
      <c r="C102" s="129" t="s">
        <v>162</v>
      </c>
      <c r="D102" s="129" t="s">
        <v>166</v>
      </c>
      <c r="E102" s="130" t="s">
        <v>2445</v>
      </c>
      <c r="F102" s="131" t="s">
        <v>2446</v>
      </c>
      <c r="G102" s="132" t="s">
        <v>178</v>
      </c>
      <c r="H102" s="133">
        <v>10</v>
      </c>
      <c r="I102" s="134"/>
      <c r="J102" s="134"/>
      <c r="K102" s="135">
        <f>ROUND(P102*H102,2)</f>
        <v>0</v>
      </c>
      <c r="L102" s="131" t="s">
        <v>1707</v>
      </c>
      <c r="M102" s="32"/>
      <c r="N102" s="136" t="s">
        <v>22</v>
      </c>
      <c r="O102" s="137" t="s">
        <v>48</v>
      </c>
      <c r="P102" s="138">
        <f>I102+J102</f>
        <v>0</v>
      </c>
      <c r="Q102" s="138">
        <f>ROUND(I102*H102,2)</f>
        <v>0</v>
      </c>
      <c r="R102" s="138">
        <f>ROUND(J102*H102,2)</f>
        <v>0</v>
      </c>
      <c r="T102" s="139">
        <f>S102*H102</f>
        <v>0</v>
      </c>
      <c r="U102" s="139">
        <v>0</v>
      </c>
      <c r="V102" s="139">
        <f>U102*H102</f>
        <v>0</v>
      </c>
      <c r="W102" s="139">
        <v>0</v>
      </c>
      <c r="X102" s="140">
        <f>W102*H102</f>
        <v>0</v>
      </c>
      <c r="AR102" s="141" t="s">
        <v>313</v>
      </c>
      <c r="AT102" s="141" t="s">
        <v>166</v>
      </c>
      <c r="AU102" s="141" t="s">
        <v>171</v>
      </c>
      <c r="AY102" s="17" t="s">
        <v>163</v>
      </c>
      <c r="BE102" s="142">
        <f>IF(O102="základní",K102,0)</f>
        <v>0</v>
      </c>
      <c r="BF102" s="142">
        <f>IF(O102="snížená",K102,0)</f>
        <v>0</v>
      </c>
      <c r="BG102" s="142">
        <f>IF(O102="zákl. přenesená",K102,0)</f>
        <v>0</v>
      </c>
      <c r="BH102" s="142">
        <f>IF(O102="sníž. přenesená",K102,0)</f>
        <v>0</v>
      </c>
      <c r="BI102" s="142">
        <f>IF(O102="nulová",K102,0)</f>
        <v>0</v>
      </c>
      <c r="BJ102" s="17" t="s">
        <v>171</v>
      </c>
      <c r="BK102" s="142">
        <f>ROUND(P102*H102,2)</f>
        <v>0</v>
      </c>
      <c r="BL102" s="17" t="s">
        <v>313</v>
      </c>
      <c r="BM102" s="141" t="s">
        <v>2447</v>
      </c>
    </row>
    <row r="103" spans="2:47" s="1" customFormat="1" ht="11.25">
      <c r="B103" s="32"/>
      <c r="D103" s="143" t="s">
        <v>173</v>
      </c>
      <c r="F103" s="144" t="s">
        <v>2448</v>
      </c>
      <c r="I103" s="145"/>
      <c r="J103" s="145"/>
      <c r="M103" s="32"/>
      <c r="N103" s="146"/>
      <c r="X103" s="53"/>
      <c r="AT103" s="17" t="s">
        <v>173</v>
      </c>
      <c r="AU103" s="17" t="s">
        <v>171</v>
      </c>
    </row>
    <row r="104" spans="2:65" s="1" customFormat="1" ht="24.2" customHeight="1">
      <c r="B104" s="32"/>
      <c r="C104" s="181" t="s">
        <v>242</v>
      </c>
      <c r="D104" s="181" t="s">
        <v>770</v>
      </c>
      <c r="E104" s="182" t="s">
        <v>2449</v>
      </c>
      <c r="F104" s="183" t="s">
        <v>2450</v>
      </c>
      <c r="G104" s="184" t="s">
        <v>178</v>
      </c>
      <c r="H104" s="185">
        <v>10</v>
      </c>
      <c r="I104" s="186"/>
      <c r="J104" s="187"/>
      <c r="K104" s="188">
        <f>ROUND(P104*H104,2)</f>
        <v>0</v>
      </c>
      <c r="L104" s="183" t="s">
        <v>1707</v>
      </c>
      <c r="M104" s="189"/>
      <c r="N104" s="190" t="s">
        <v>22</v>
      </c>
      <c r="O104" s="137" t="s">
        <v>48</v>
      </c>
      <c r="P104" s="138">
        <f>I104+J104</f>
        <v>0</v>
      </c>
      <c r="Q104" s="138">
        <f>ROUND(I104*H104,2)</f>
        <v>0</v>
      </c>
      <c r="R104" s="138">
        <f>ROUND(J104*H104,2)</f>
        <v>0</v>
      </c>
      <c r="T104" s="139">
        <f>S104*H104</f>
        <v>0</v>
      </c>
      <c r="U104" s="139">
        <v>9E-05</v>
      </c>
      <c r="V104" s="139">
        <f>U104*H104</f>
        <v>0.0009000000000000001</v>
      </c>
      <c r="W104" s="139">
        <v>0</v>
      </c>
      <c r="X104" s="140">
        <f>W104*H104</f>
        <v>0</v>
      </c>
      <c r="AR104" s="141" t="s">
        <v>440</v>
      </c>
      <c r="AT104" s="141" t="s">
        <v>770</v>
      </c>
      <c r="AU104" s="141" t="s">
        <v>171</v>
      </c>
      <c r="AY104" s="17" t="s">
        <v>163</v>
      </c>
      <c r="BE104" s="142">
        <f>IF(O104="základní",K104,0)</f>
        <v>0</v>
      </c>
      <c r="BF104" s="142">
        <f>IF(O104="snížená",K104,0)</f>
        <v>0</v>
      </c>
      <c r="BG104" s="142">
        <f>IF(O104="zákl. přenesená",K104,0)</f>
        <v>0</v>
      </c>
      <c r="BH104" s="142">
        <f>IF(O104="sníž. přenesená",K104,0)</f>
        <v>0</v>
      </c>
      <c r="BI104" s="142">
        <f>IF(O104="nulová",K104,0)</f>
        <v>0</v>
      </c>
      <c r="BJ104" s="17" t="s">
        <v>171</v>
      </c>
      <c r="BK104" s="142">
        <f>ROUND(P104*H104,2)</f>
        <v>0</v>
      </c>
      <c r="BL104" s="17" t="s">
        <v>313</v>
      </c>
      <c r="BM104" s="141" t="s">
        <v>2451</v>
      </c>
    </row>
    <row r="105" spans="2:65" s="1" customFormat="1" ht="44.25" customHeight="1">
      <c r="B105" s="32"/>
      <c r="C105" s="129" t="s">
        <v>249</v>
      </c>
      <c r="D105" s="129" t="s">
        <v>166</v>
      </c>
      <c r="E105" s="130" t="s">
        <v>2452</v>
      </c>
      <c r="F105" s="131" t="s">
        <v>2453</v>
      </c>
      <c r="G105" s="132" t="s">
        <v>229</v>
      </c>
      <c r="H105" s="133">
        <v>100</v>
      </c>
      <c r="I105" s="134"/>
      <c r="J105" s="134"/>
      <c r="K105" s="135">
        <f>ROUND(P105*H105,2)</f>
        <v>0</v>
      </c>
      <c r="L105" s="131" t="s">
        <v>1707</v>
      </c>
      <c r="M105" s="32"/>
      <c r="N105" s="136" t="s">
        <v>22</v>
      </c>
      <c r="O105" s="137" t="s">
        <v>48</v>
      </c>
      <c r="P105" s="138">
        <f>I105+J105</f>
        <v>0</v>
      </c>
      <c r="Q105" s="138">
        <f>ROUND(I105*H105,2)</f>
        <v>0</v>
      </c>
      <c r="R105" s="138">
        <f>ROUND(J105*H105,2)</f>
        <v>0</v>
      </c>
      <c r="T105" s="139">
        <f>S105*H105</f>
        <v>0</v>
      </c>
      <c r="U105" s="139">
        <v>0</v>
      </c>
      <c r="V105" s="139">
        <f>U105*H105</f>
        <v>0</v>
      </c>
      <c r="W105" s="139">
        <v>0</v>
      </c>
      <c r="X105" s="140">
        <f>W105*H105</f>
        <v>0</v>
      </c>
      <c r="AR105" s="141" t="s">
        <v>313</v>
      </c>
      <c r="AT105" s="141" t="s">
        <v>166</v>
      </c>
      <c r="AU105" s="141" t="s">
        <v>171</v>
      </c>
      <c r="AY105" s="17" t="s">
        <v>163</v>
      </c>
      <c r="BE105" s="142">
        <f>IF(O105="základní",K105,0)</f>
        <v>0</v>
      </c>
      <c r="BF105" s="142">
        <f>IF(O105="snížená",K105,0)</f>
        <v>0</v>
      </c>
      <c r="BG105" s="142">
        <f>IF(O105="zákl. přenesená",K105,0)</f>
        <v>0</v>
      </c>
      <c r="BH105" s="142">
        <f>IF(O105="sníž. přenesená",K105,0)</f>
        <v>0</v>
      </c>
      <c r="BI105" s="142">
        <f>IF(O105="nulová",K105,0)</f>
        <v>0</v>
      </c>
      <c r="BJ105" s="17" t="s">
        <v>171</v>
      </c>
      <c r="BK105" s="142">
        <f>ROUND(P105*H105,2)</f>
        <v>0</v>
      </c>
      <c r="BL105" s="17" t="s">
        <v>313</v>
      </c>
      <c r="BM105" s="141" t="s">
        <v>2454</v>
      </c>
    </row>
    <row r="106" spans="2:47" s="1" customFormat="1" ht="11.25">
      <c r="B106" s="32"/>
      <c r="D106" s="143" t="s">
        <v>173</v>
      </c>
      <c r="F106" s="144" t="s">
        <v>2455</v>
      </c>
      <c r="I106" s="145"/>
      <c r="J106" s="145"/>
      <c r="M106" s="32"/>
      <c r="N106" s="146"/>
      <c r="X106" s="53"/>
      <c r="AT106" s="17" t="s">
        <v>173</v>
      </c>
      <c r="AU106" s="17" t="s">
        <v>171</v>
      </c>
    </row>
    <row r="107" spans="2:65" s="1" customFormat="1" ht="24.2" customHeight="1">
      <c r="B107" s="32"/>
      <c r="C107" s="181" t="s">
        <v>257</v>
      </c>
      <c r="D107" s="181" t="s">
        <v>770</v>
      </c>
      <c r="E107" s="182" t="s">
        <v>2456</v>
      </c>
      <c r="F107" s="183" t="s">
        <v>2457</v>
      </c>
      <c r="G107" s="184" t="s">
        <v>229</v>
      </c>
      <c r="H107" s="185">
        <v>100</v>
      </c>
      <c r="I107" s="186"/>
      <c r="J107" s="187"/>
      <c r="K107" s="188">
        <f>ROUND(P107*H107,2)</f>
        <v>0</v>
      </c>
      <c r="L107" s="183" t="s">
        <v>1707</v>
      </c>
      <c r="M107" s="189"/>
      <c r="N107" s="190" t="s">
        <v>22</v>
      </c>
      <c r="O107" s="137" t="s">
        <v>48</v>
      </c>
      <c r="P107" s="138">
        <f>I107+J107</f>
        <v>0</v>
      </c>
      <c r="Q107" s="138">
        <f>ROUND(I107*H107,2)</f>
        <v>0</v>
      </c>
      <c r="R107" s="138">
        <f>ROUND(J107*H107,2)</f>
        <v>0</v>
      </c>
      <c r="T107" s="139">
        <f>S107*H107</f>
        <v>0</v>
      </c>
      <c r="U107" s="139">
        <v>7E-05</v>
      </c>
      <c r="V107" s="139">
        <f>U107*H107</f>
        <v>0.006999999999999999</v>
      </c>
      <c r="W107" s="139">
        <v>0</v>
      </c>
      <c r="X107" s="140">
        <f>W107*H107</f>
        <v>0</v>
      </c>
      <c r="AR107" s="141" t="s">
        <v>440</v>
      </c>
      <c r="AT107" s="141" t="s">
        <v>770</v>
      </c>
      <c r="AU107" s="141" t="s">
        <v>171</v>
      </c>
      <c r="AY107" s="17" t="s">
        <v>163</v>
      </c>
      <c r="BE107" s="142">
        <f>IF(O107="základní",K107,0)</f>
        <v>0</v>
      </c>
      <c r="BF107" s="142">
        <f>IF(O107="snížená",K107,0)</f>
        <v>0</v>
      </c>
      <c r="BG107" s="142">
        <f>IF(O107="zákl. přenesená",K107,0)</f>
        <v>0</v>
      </c>
      <c r="BH107" s="142">
        <f>IF(O107="sníž. přenesená",K107,0)</f>
        <v>0</v>
      </c>
      <c r="BI107" s="142">
        <f>IF(O107="nulová",K107,0)</f>
        <v>0</v>
      </c>
      <c r="BJ107" s="17" t="s">
        <v>171</v>
      </c>
      <c r="BK107" s="142">
        <f>ROUND(P107*H107,2)</f>
        <v>0</v>
      </c>
      <c r="BL107" s="17" t="s">
        <v>313</v>
      </c>
      <c r="BM107" s="141" t="s">
        <v>2458</v>
      </c>
    </row>
    <row r="108" spans="2:65" s="1" customFormat="1" ht="33" customHeight="1">
      <c r="B108" s="32"/>
      <c r="C108" s="129" t="s">
        <v>234</v>
      </c>
      <c r="D108" s="129" t="s">
        <v>166</v>
      </c>
      <c r="E108" s="130" t="s">
        <v>2459</v>
      </c>
      <c r="F108" s="131" t="s">
        <v>2460</v>
      </c>
      <c r="G108" s="132" t="s">
        <v>229</v>
      </c>
      <c r="H108" s="133">
        <v>40</v>
      </c>
      <c r="I108" s="134"/>
      <c r="J108" s="134"/>
      <c r="K108" s="135">
        <f>ROUND(P108*H108,2)</f>
        <v>0</v>
      </c>
      <c r="L108" s="131" t="s">
        <v>1707</v>
      </c>
      <c r="M108" s="32"/>
      <c r="N108" s="136" t="s">
        <v>22</v>
      </c>
      <c r="O108" s="137" t="s">
        <v>48</v>
      </c>
      <c r="P108" s="138">
        <f>I108+J108</f>
        <v>0</v>
      </c>
      <c r="Q108" s="138">
        <f>ROUND(I108*H108,2)</f>
        <v>0</v>
      </c>
      <c r="R108" s="138">
        <f>ROUND(J108*H108,2)</f>
        <v>0</v>
      </c>
      <c r="T108" s="139">
        <f>S108*H108</f>
        <v>0</v>
      </c>
      <c r="U108" s="139">
        <v>0</v>
      </c>
      <c r="V108" s="139">
        <f>U108*H108</f>
        <v>0</v>
      </c>
      <c r="W108" s="139">
        <v>0</v>
      </c>
      <c r="X108" s="140">
        <f>W108*H108</f>
        <v>0</v>
      </c>
      <c r="AR108" s="141" t="s">
        <v>313</v>
      </c>
      <c r="AT108" s="141" t="s">
        <v>166</v>
      </c>
      <c r="AU108" s="141" t="s">
        <v>171</v>
      </c>
      <c r="AY108" s="17" t="s">
        <v>163</v>
      </c>
      <c r="BE108" s="142">
        <f>IF(O108="základní",K108,0)</f>
        <v>0</v>
      </c>
      <c r="BF108" s="142">
        <f>IF(O108="snížená",K108,0)</f>
        <v>0</v>
      </c>
      <c r="BG108" s="142">
        <f>IF(O108="zákl. přenesená",K108,0)</f>
        <v>0</v>
      </c>
      <c r="BH108" s="142">
        <f>IF(O108="sníž. přenesená",K108,0)</f>
        <v>0</v>
      </c>
      <c r="BI108" s="142">
        <f>IF(O108="nulová",K108,0)</f>
        <v>0</v>
      </c>
      <c r="BJ108" s="17" t="s">
        <v>171</v>
      </c>
      <c r="BK108" s="142">
        <f>ROUND(P108*H108,2)</f>
        <v>0</v>
      </c>
      <c r="BL108" s="17" t="s">
        <v>313</v>
      </c>
      <c r="BM108" s="141" t="s">
        <v>2461</v>
      </c>
    </row>
    <row r="109" spans="2:47" s="1" customFormat="1" ht="11.25">
      <c r="B109" s="32"/>
      <c r="D109" s="143" t="s">
        <v>173</v>
      </c>
      <c r="F109" s="144" t="s">
        <v>2462</v>
      </c>
      <c r="I109" s="145"/>
      <c r="J109" s="145"/>
      <c r="M109" s="32"/>
      <c r="N109" s="146"/>
      <c r="X109" s="53"/>
      <c r="AT109" s="17" t="s">
        <v>173</v>
      </c>
      <c r="AU109" s="17" t="s">
        <v>171</v>
      </c>
    </row>
    <row r="110" spans="2:65" s="1" customFormat="1" ht="33" customHeight="1">
      <c r="B110" s="32"/>
      <c r="C110" s="181" t="s">
        <v>270</v>
      </c>
      <c r="D110" s="181" t="s">
        <v>770</v>
      </c>
      <c r="E110" s="182" t="s">
        <v>2463</v>
      </c>
      <c r="F110" s="183" t="s">
        <v>2464</v>
      </c>
      <c r="G110" s="184" t="s">
        <v>229</v>
      </c>
      <c r="H110" s="185">
        <v>30</v>
      </c>
      <c r="I110" s="186"/>
      <c r="J110" s="187"/>
      <c r="K110" s="188">
        <f>ROUND(P110*H110,2)</f>
        <v>0</v>
      </c>
      <c r="L110" s="183" t="s">
        <v>1707</v>
      </c>
      <c r="M110" s="189"/>
      <c r="N110" s="190" t="s">
        <v>22</v>
      </c>
      <c r="O110" s="137" t="s">
        <v>48</v>
      </c>
      <c r="P110" s="138">
        <f>I110+J110</f>
        <v>0</v>
      </c>
      <c r="Q110" s="138">
        <f>ROUND(I110*H110,2)</f>
        <v>0</v>
      </c>
      <c r="R110" s="138">
        <f>ROUND(J110*H110,2)</f>
        <v>0</v>
      </c>
      <c r="T110" s="139">
        <f>S110*H110</f>
        <v>0</v>
      </c>
      <c r="U110" s="139">
        <v>9E-05</v>
      </c>
      <c r="V110" s="139">
        <f>U110*H110</f>
        <v>0.0027</v>
      </c>
      <c r="W110" s="139">
        <v>0</v>
      </c>
      <c r="X110" s="140">
        <f>W110*H110</f>
        <v>0</v>
      </c>
      <c r="AR110" s="141" t="s">
        <v>440</v>
      </c>
      <c r="AT110" s="141" t="s">
        <v>770</v>
      </c>
      <c r="AU110" s="141" t="s">
        <v>171</v>
      </c>
      <c r="AY110" s="17" t="s">
        <v>163</v>
      </c>
      <c r="BE110" s="142">
        <f>IF(O110="základní",K110,0)</f>
        <v>0</v>
      </c>
      <c r="BF110" s="142">
        <f>IF(O110="snížená",K110,0)</f>
        <v>0</v>
      </c>
      <c r="BG110" s="142">
        <f>IF(O110="zákl. přenesená",K110,0)</f>
        <v>0</v>
      </c>
      <c r="BH110" s="142">
        <f>IF(O110="sníž. přenesená",K110,0)</f>
        <v>0</v>
      </c>
      <c r="BI110" s="142">
        <f>IF(O110="nulová",K110,0)</f>
        <v>0</v>
      </c>
      <c r="BJ110" s="17" t="s">
        <v>171</v>
      </c>
      <c r="BK110" s="142">
        <f>ROUND(P110*H110,2)</f>
        <v>0</v>
      </c>
      <c r="BL110" s="17" t="s">
        <v>313</v>
      </c>
      <c r="BM110" s="141" t="s">
        <v>2465</v>
      </c>
    </row>
    <row r="111" spans="2:65" s="1" customFormat="1" ht="24.2" customHeight="1">
      <c r="B111" s="32"/>
      <c r="C111" s="181" t="s">
        <v>1527</v>
      </c>
      <c r="D111" s="181" t="s">
        <v>770</v>
      </c>
      <c r="E111" s="182" t="s">
        <v>2466</v>
      </c>
      <c r="F111" s="183" t="s">
        <v>2467</v>
      </c>
      <c r="G111" s="184" t="s">
        <v>229</v>
      </c>
      <c r="H111" s="185">
        <v>5</v>
      </c>
      <c r="I111" s="186"/>
      <c r="J111" s="187"/>
      <c r="K111" s="188">
        <f>ROUND(P111*H111,2)</f>
        <v>0</v>
      </c>
      <c r="L111" s="183" t="s">
        <v>22</v>
      </c>
      <c r="M111" s="189"/>
      <c r="N111" s="190" t="s">
        <v>22</v>
      </c>
      <c r="O111" s="137" t="s">
        <v>48</v>
      </c>
      <c r="P111" s="138">
        <f>I111+J111</f>
        <v>0</v>
      </c>
      <c r="Q111" s="138">
        <f>ROUND(I111*H111,2)</f>
        <v>0</v>
      </c>
      <c r="R111" s="138">
        <f>ROUND(J111*H111,2)</f>
        <v>0</v>
      </c>
      <c r="T111" s="139">
        <f>S111*H111</f>
        <v>0</v>
      </c>
      <c r="U111" s="139">
        <v>0.0002</v>
      </c>
      <c r="V111" s="139">
        <f>U111*H111</f>
        <v>0.001</v>
      </c>
      <c r="W111" s="139">
        <v>0</v>
      </c>
      <c r="X111" s="140">
        <f>W111*H111</f>
        <v>0</v>
      </c>
      <c r="AR111" s="141" t="s">
        <v>440</v>
      </c>
      <c r="AT111" s="141" t="s">
        <v>770</v>
      </c>
      <c r="AU111" s="141" t="s">
        <v>171</v>
      </c>
      <c r="AY111" s="17" t="s">
        <v>163</v>
      </c>
      <c r="BE111" s="142">
        <f>IF(O111="základní",K111,0)</f>
        <v>0</v>
      </c>
      <c r="BF111" s="142">
        <f>IF(O111="snížená",K111,0)</f>
        <v>0</v>
      </c>
      <c r="BG111" s="142">
        <f>IF(O111="zákl. přenesená",K111,0)</f>
        <v>0</v>
      </c>
      <c r="BH111" s="142">
        <f>IF(O111="sníž. přenesená",K111,0)</f>
        <v>0</v>
      </c>
      <c r="BI111" s="142">
        <f>IF(O111="nulová",K111,0)</f>
        <v>0</v>
      </c>
      <c r="BJ111" s="17" t="s">
        <v>171</v>
      </c>
      <c r="BK111" s="142">
        <f>ROUND(P111*H111,2)</f>
        <v>0</v>
      </c>
      <c r="BL111" s="17" t="s">
        <v>313</v>
      </c>
      <c r="BM111" s="141" t="s">
        <v>2468</v>
      </c>
    </row>
    <row r="112" spans="2:65" s="1" customFormat="1" ht="33" customHeight="1">
      <c r="B112" s="32"/>
      <c r="C112" s="181" t="s">
        <v>278</v>
      </c>
      <c r="D112" s="181" t="s">
        <v>770</v>
      </c>
      <c r="E112" s="182" t="s">
        <v>2469</v>
      </c>
      <c r="F112" s="183" t="s">
        <v>2470</v>
      </c>
      <c r="G112" s="184" t="s">
        <v>229</v>
      </c>
      <c r="H112" s="185">
        <v>5</v>
      </c>
      <c r="I112" s="186"/>
      <c r="J112" s="187"/>
      <c r="K112" s="188">
        <f>ROUND(P112*H112,2)</f>
        <v>0</v>
      </c>
      <c r="L112" s="183" t="s">
        <v>1707</v>
      </c>
      <c r="M112" s="189"/>
      <c r="N112" s="190" t="s">
        <v>22</v>
      </c>
      <c r="O112" s="137" t="s">
        <v>48</v>
      </c>
      <c r="P112" s="138">
        <f>I112+J112</f>
        <v>0</v>
      </c>
      <c r="Q112" s="138">
        <f>ROUND(I112*H112,2)</f>
        <v>0</v>
      </c>
      <c r="R112" s="138">
        <f>ROUND(J112*H112,2)</f>
        <v>0</v>
      </c>
      <c r="T112" s="139">
        <f>S112*H112</f>
        <v>0</v>
      </c>
      <c r="U112" s="139">
        <v>0.00022</v>
      </c>
      <c r="V112" s="139">
        <f>U112*H112</f>
        <v>0.0011</v>
      </c>
      <c r="W112" s="139">
        <v>0</v>
      </c>
      <c r="X112" s="140">
        <f>W112*H112</f>
        <v>0</v>
      </c>
      <c r="AR112" s="141" t="s">
        <v>440</v>
      </c>
      <c r="AT112" s="141" t="s">
        <v>770</v>
      </c>
      <c r="AU112" s="141" t="s">
        <v>171</v>
      </c>
      <c r="AY112" s="17" t="s">
        <v>163</v>
      </c>
      <c r="BE112" s="142">
        <f>IF(O112="základní",K112,0)</f>
        <v>0</v>
      </c>
      <c r="BF112" s="142">
        <f>IF(O112="snížená",K112,0)</f>
        <v>0</v>
      </c>
      <c r="BG112" s="142">
        <f>IF(O112="zákl. přenesená",K112,0)</f>
        <v>0</v>
      </c>
      <c r="BH112" s="142">
        <f>IF(O112="sníž. přenesená",K112,0)</f>
        <v>0</v>
      </c>
      <c r="BI112" s="142">
        <f>IF(O112="nulová",K112,0)</f>
        <v>0</v>
      </c>
      <c r="BJ112" s="17" t="s">
        <v>171</v>
      </c>
      <c r="BK112" s="142">
        <f>ROUND(P112*H112,2)</f>
        <v>0</v>
      </c>
      <c r="BL112" s="17" t="s">
        <v>313</v>
      </c>
      <c r="BM112" s="141" t="s">
        <v>2471</v>
      </c>
    </row>
    <row r="113" spans="2:65" s="1" customFormat="1" ht="37.9" customHeight="1">
      <c r="B113" s="32"/>
      <c r="C113" s="129" t="s">
        <v>287</v>
      </c>
      <c r="D113" s="129" t="s">
        <v>166</v>
      </c>
      <c r="E113" s="130" t="s">
        <v>2472</v>
      </c>
      <c r="F113" s="131" t="s">
        <v>2473</v>
      </c>
      <c r="G113" s="132" t="s">
        <v>229</v>
      </c>
      <c r="H113" s="133">
        <v>140</v>
      </c>
      <c r="I113" s="134"/>
      <c r="J113" s="134"/>
      <c r="K113" s="135">
        <f>ROUND(P113*H113,2)</f>
        <v>0</v>
      </c>
      <c r="L113" s="131" t="s">
        <v>1707</v>
      </c>
      <c r="M113" s="32"/>
      <c r="N113" s="136" t="s">
        <v>22</v>
      </c>
      <c r="O113" s="137" t="s">
        <v>48</v>
      </c>
      <c r="P113" s="138">
        <f>I113+J113</f>
        <v>0</v>
      </c>
      <c r="Q113" s="138">
        <f>ROUND(I113*H113,2)</f>
        <v>0</v>
      </c>
      <c r="R113" s="138">
        <f>ROUND(J113*H113,2)</f>
        <v>0</v>
      </c>
      <c r="T113" s="139">
        <f>S113*H113</f>
        <v>0</v>
      </c>
      <c r="U113" s="139">
        <v>0</v>
      </c>
      <c r="V113" s="139">
        <f>U113*H113</f>
        <v>0</v>
      </c>
      <c r="W113" s="139">
        <v>0</v>
      </c>
      <c r="X113" s="140">
        <f>W113*H113</f>
        <v>0</v>
      </c>
      <c r="AR113" s="141" t="s">
        <v>313</v>
      </c>
      <c r="AT113" s="141" t="s">
        <v>166</v>
      </c>
      <c r="AU113" s="141" t="s">
        <v>171</v>
      </c>
      <c r="AY113" s="17" t="s">
        <v>163</v>
      </c>
      <c r="BE113" s="142">
        <f>IF(O113="základní",K113,0)</f>
        <v>0</v>
      </c>
      <c r="BF113" s="142">
        <f>IF(O113="snížená",K113,0)</f>
        <v>0</v>
      </c>
      <c r="BG113" s="142">
        <f>IF(O113="zákl. přenesená",K113,0)</f>
        <v>0</v>
      </c>
      <c r="BH113" s="142">
        <f>IF(O113="sníž. přenesená",K113,0)</f>
        <v>0</v>
      </c>
      <c r="BI113" s="142">
        <f>IF(O113="nulová",K113,0)</f>
        <v>0</v>
      </c>
      <c r="BJ113" s="17" t="s">
        <v>171</v>
      </c>
      <c r="BK113" s="142">
        <f>ROUND(P113*H113,2)</f>
        <v>0</v>
      </c>
      <c r="BL113" s="17" t="s">
        <v>313</v>
      </c>
      <c r="BM113" s="141" t="s">
        <v>2474</v>
      </c>
    </row>
    <row r="114" spans="2:47" s="1" customFormat="1" ht="11.25">
      <c r="B114" s="32"/>
      <c r="D114" s="143" t="s">
        <v>173</v>
      </c>
      <c r="F114" s="144" t="s">
        <v>2475</v>
      </c>
      <c r="I114" s="145"/>
      <c r="J114" s="145"/>
      <c r="M114" s="32"/>
      <c r="N114" s="146"/>
      <c r="X114" s="53"/>
      <c r="AT114" s="17" t="s">
        <v>173</v>
      </c>
      <c r="AU114" s="17" t="s">
        <v>171</v>
      </c>
    </row>
    <row r="115" spans="2:65" s="1" customFormat="1" ht="24.2" customHeight="1">
      <c r="B115" s="32"/>
      <c r="C115" s="181" t="s">
        <v>295</v>
      </c>
      <c r="D115" s="181" t="s">
        <v>770</v>
      </c>
      <c r="E115" s="182" t="s">
        <v>2476</v>
      </c>
      <c r="F115" s="183" t="s">
        <v>2477</v>
      </c>
      <c r="G115" s="184" t="s">
        <v>229</v>
      </c>
      <c r="H115" s="185">
        <v>140</v>
      </c>
      <c r="I115" s="186"/>
      <c r="J115" s="187"/>
      <c r="K115" s="188">
        <f>ROUND(P115*H115,2)</f>
        <v>0</v>
      </c>
      <c r="L115" s="183" t="s">
        <v>1707</v>
      </c>
      <c r="M115" s="189"/>
      <c r="N115" s="190" t="s">
        <v>22</v>
      </c>
      <c r="O115" s="137" t="s">
        <v>48</v>
      </c>
      <c r="P115" s="138">
        <f>I115+J115</f>
        <v>0</v>
      </c>
      <c r="Q115" s="138">
        <f>ROUND(I115*H115,2)</f>
        <v>0</v>
      </c>
      <c r="R115" s="138">
        <f>ROUND(J115*H115,2)</f>
        <v>0</v>
      </c>
      <c r="T115" s="139">
        <f>S115*H115</f>
        <v>0</v>
      </c>
      <c r="U115" s="139">
        <v>0.00012</v>
      </c>
      <c r="V115" s="139">
        <f>U115*H115</f>
        <v>0.0168</v>
      </c>
      <c r="W115" s="139">
        <v>0</v>
      </c>
      <c r="X115" s="140">
        <f>W115*H115</f>
        <v>0</v>
      </c>
      <c r="AR115" s="141" t="s">
        <v>440</v>
      </c>
      <c r="AT115" s="141" t="s">
        <v>770</v>
      </c>
      <c r="AU115" s="141" t="s">
        <v>171</v>
      </c>
      <c r="AY115" s="17" t="s">
        <v>163</v>
      </c>
      <c r="BE115" s="142">
        <f>IF(O115="základní",K115,0)</f>
        <v>0</v>
      </c>
      <c r="BF115" s="142">
        <f>IF(O115="snížená",K115,0)</f>
        <v>0</v>
      </c>
      <c r="BG115" s="142">
        <f>IF(O115="zákl. přenesená",K115,0)</f>
        <v>0</v>
      </c>
      <c r="BH115" s="142">
        <f>IF(O115="sníž. přenesená",K115,0)</f>
        <v>0</v>
      </c>
      <c r="BI115" s="142">
        <f>IF(O115="nulová",K115,0)</f>
        <v>0</v>
      </c>
      <c r="BJ115" s="17" t="s">
        <v>171</v>
      </c>
      <c r="BK115" s="142">
        <f>ROUND(P115*H115,2)</f>
        <v>0</v>
      </c>
      <c r="BL115" s="17" t="s">
        <v>313</v>
      </c>
      <c r="BM115" s="141" t="s">
        <v>2478</v>
      </c>
    </row>
    <row r="116" spans="2:65" s="1" customFormat="1" ht="37.9" customHeight="1">
      <c r="B116" s="32"/>
      <c r="C116" s="129" t="s">
        <v>301</v>
      </c>
      <c r="D116" s="129" t="s">
        <v>166</v>
      </c>
      <c r="E116" s="130" t="s">
        <v>2479</v>
      </c>
      <c r="F116" s="131" t="s">
        <v>2480</v>
      </c>
      <c r="G116" s="132" t="s">
        <v>229</v>
      </c>
      <c r="H116" s="133">
        <v>95</v>
      </c>
      <c r="I116" s="134"/>
      <c r="J116" s="134"/>
      <c r="K116" s="135">
        <f>ROUND(P116*H116,2)</f>
        <v>0</v>
      </c>
      <c r="L116" s="131" t="s">
        <v>1707</v>
      </c>
      <c r="M116" s="32"/>
      <c r="N116" s="136" t="s">
        <v>22</v>
      </c>
      <c r="O116" s="137" t="s">
        <v>48</v>
      </c>
      <c r="P116" s="138">
        <f>I116+J116</f>
        <v>0</v>
      </c>
      <c r="Q116" s="138">
        <f>ROUND(I116*H116,2)</f>
        <v>0</v>
      </c>
      <c r="R116" s="138">
        <f>ROUND(J116*H116,2)</f>
        <v>0</v>
      </c>
      <c r="T116" s="139">
        <f>S116*H116</f>
        <v>0</v>
      </c>
      <c r="U116" s="139">
        <v>0</v>
      </c>
      <c r="V116" s="139">
        <f>U116*H116</f>
        <v>0</v>
      </c>
      <c r="W116" s="139">
        <v>0</v>
      </c>
      <c r="X116" s="140">
        <f>W116*H116</f>
        <v>0</v>
      </c>
      <c r="AR116" s="141" t="s">
        <v>313</v>
      </c>
      <c r="AT116" s="141" t="s">
        <v>166</v>
      </c>
      <c r="AU116" s="141" t="s">
        <v>171</v>
      </c>
      <c r="AY116" s="17" t="s">
        <v>163</v>
      </c>
      <c r="BE116" s="142">
        <f>IF(O116="základní",K116,0)</f>
        <v>0</v>
      </c>
      <c r="BF116" s="142">
        <f>IF(O116="snížená",K116,0)</f>
        <v>0</v>
      </c>
      <c r="BG116" s="142">
        <f>IF(O116="zákl. přenesená",K116,0)</f>
        <v>0</v>
      </c>
      <c r="BH116" s="142">
        <f>IF(O116="sníž. přenesená",K116,0)</f>
        <v>0</v>
      </c>
      <c r="BI116" s="142">
        <f>IF(O116="nulová",K116,0)</f>
        <v>0</v>
      </c>
      <c r="BJ116" s="17" t="s">
        <v>171</v>
      </c>
      <c r="BK116" s="142">
        <f>ROUND(P116*H116,2)</f>
        <v>0</v>
      </c>
      <c r="BL116" s="17" t="s">
        <v>313</v>
      </c>
      <c r="BM116" s="141" t="s">
        <v>2481</v>
      </c>
    </row>
    <row r="117" spans="2:47" s="1" customFormat="1" ht="11.25">
      <c r="B117" s="32"/>
      <c r="D117" s="143" t="s">
        <v>173</v>
      </c>
      <c r="F117" s="144" t="s">
        <v>2482</v>
      </c>
      <c r="I117" s="145"/>
      <c r="J117" s="145"/>
      <c r="M117" s="32"/>
      <c r="N117" s="146"/>
      <c r="X117" s="53"/>
      <c r="AT117" s="17" t="s">
        <v>173</v>
      </c>
      <c r="AU117" s="17" t="s">
        <v>171</v>
      </c>
    </row>
    <row r="118" spans="2:65" s="1" customFormat="1" ht="24.2" customHeight="1">
      <c r="B118" s="32"/>
      <c r="C118" s="181" t="s">
        <v>9</v>
      </c>
      <c r="D118" s="181" t="s">
        <v>770</v>
      </c>
      <c r="E118" s="182" t="s">
        <v>2483</v>
      </c>
      <c r="F118" s="183" t="s">
        <v>2484</v>
      </c>
      <c r="G118" s="184" t="s">
        <v>229</v>
      </c>
      <c r="H118" s="185">
        <v>60</v>
      </c>
      <c r="I118" s="186"/>
      <c r="J118" s="187"/>
      <c r="K118" s="188">
        <f>ROUND(P118*H118,2)</f>
        <v>0</v>
      </c>
      <c r="L118" s="183" t="s">
        <v>1707</v>
      </c>
      <c r="M118" s="189"/>
      <c r="N118" s="190" t="s">
        <v>22</v>
      </c>
      <c r="O118" s="137" t="s">
        <v>48</v>
      </c>
      <c r="P118" s="138">
        <f>I118+J118</f>
        <v>0</v>
      </c>
      <c r="Q118" s="138">
        <f>ROUND(I118*H118,2)</f>
        <v>0</v>
      </c>
      <c r="R118" s="138">
        <f>ROUND(J118*H118,2)</f>
        <v>0</v>
      </c>
      <c r="T118" s="139">
        <f>S118*H118</f>
        <v>0</v>
      </c>
      <c r="U118" s="139">
        <v>0.00017</v>
      </c>
      <c r="V118" s="139">
        <f>U118*H118</f>
        <v>0.0102</v>
      </c>
      <c r="W118" s="139">
        <v>0</v>
      </c>
      <c r="X118" s="140">
        <f>W118*H118</f>
        <v>0</v>
      </c>
      <c r="AR118" s="141" t="s">
        <v>440</v>
      </c>
      <c r="AT118" s="141" t="s">
        <v>770</v>
      </c>
      <c r="AU118" s="141" t="s">
        <v>171</v>
      </c>
      <c r="AY118" s="17" t="s">
        <v>163</v>
      </c>
      <c r="BE118" s="142">
        <f>IF(O118="základní",K118,0)</f>
        <v>0</v>
      </c>
      <c r="BF118" s="142">
        <f>IF(O118="snížená",K118,0)</f>
        <v>0</v>
      </c>
      <c r="BG118" s="142">
        <f>IF(O118="zákl. přenesená",K118,0)</f>
        <v>0</v>
      </c>
      <c r="BH118" s="142">
        <f>IF(O118="sníž. přenesená",K118,0)</f>
        <v>0</v>
      </c>
      <c r="BI118" s="142">
        <f>IF(O118="nulová",K118,0)</f>
        <v>0</v>
      </c>
      <c r="BJ118" s="17" t="s">
        <v>171</v>
      </c>
      <c r="BK118" s="142">
        <f>ROUND(P118*H118,2)</f>
        <v>0</v>
      </c>
      <c r="BL118" s="17" t="s">
        <v>313</v>
      </c>
      <c r="BM118" s="141" t="s">
        <v>2485</v>
      </c>
    </row>
    <row r="119" spans="2:65" s="1" customFormat="1" ht="24.2" customHeight="1">
      <c r="B119" s="32"/>
      <c r="C119" s="181" t="s">
        <v>1536</v>
      </c>
      <c r="D119" s="181" t="s">
        <v>770</v>
      </c>
      <c r="E119" s="182" t="s">
        <v>2486</v>
      </c>
      <c r="F119" s="183" t="s">
        <v>2487</v>
      </c>
      <c r="G119" s="184" t="s">
        <v>229</v>
      </c>
      <c r="H119" s="185">
        <v>35</v>
      </c>
      <c r="I119" s="186"/>
      <c r="J119" s="187"/>
      <c r="K119" s="188">
        <f>ROUND(P119*H119,2)</f>
        <v>0</v>
      </c>
      <c r="L119" s="183" t="s">
        <v>1707</v>
      </c>
      <c r="M119" s="189"/>
      <c r="N119" s="190" t="s">
        <v>22</v>
      </c>
      <c r="O119" s="137" t="s">
        <v>48</v>
      </c>
      <c r="P119" s="138">
        <f>I119+J119</f>
        <v>0</v>
      </c>
      <c r="Q119" s="138">
        <f>ROUND(I119*H119,2)</f>
        <v>0</v>
      </c>
      <c r="R119" s="138">
        <f>ROUND(J119*H119,2)</f>
        <v>0</v>
      </c>
      <c r="T119" s="139">
        <f>S119*H119</f>
        <v>0</v>
      </c>
      <c r="U119" s="139">
        <v>0.00035</v>
      </c>
      <c r="V119" s="139">
        <f>U119*H119</f>
        <v>0.01225</v>
      </c>
      <c r="W119" s="139">
        <v>0</v>
      </c>
      <c r="X119" s="140">
        <f>W119*H119</f>
        <v>0</v>
      </c>
      <c r="AR119" s="141" t="s">
        <v>440</v>
      </c>
      <c r="AT119" s="141" t="s">
        <v>770</v>
      </c>
      <c r="AU119" s="141" t="s">
        <v>171</v>
      </c>
      <c r="AY119" s="17" t="s">
        <v>163</v>
      </c>
      <c r="BE119" s="142">
        <f>IF(O119="základní",K119,0)</f>
        <v>0</v>
      </c>
      <c r="BF119" s="142">
        <f>IF(O119="snížená",K119,0)</f>
        <v>0</v>
      </c>
      <c r="BG119" s="142">
        <f>IF(O119="zákl. přenesená",K119,0)</f>
        <v>0</v>
      </c>
      <c r="BH119" s="142">
        <f>IF(O119="sníž. přenesená",K119,0)</f>
        <v>0</v>
      </c>
      <c r="BI119" s="142">
        <f>IF(O119="nulová",K119,0)</f>
        <v>0</v>
      </c>
      <c r="BJ119" s="17" t="s">
        <v>171</v>
      </c>
      <c r="BK119" s="142">
        <f>ROUND(P119*H119,2)</f>
        <v>0</v>
      </c>
      <c r="BL119" s="17" t="s">
        <v>313</v>
      </c>
      <c r="BM119" s="141" t="s">
        <v>2488</v>
      </c>
    </row>
    <row r="120" spans="2:65" s="1" customFormat="1" ht="37.9" customHeight="1">
      <c r="B120" s="32"/>
      <c r="C120" s="129" t="s">
        <v>326</v>
      </c>
      <c r="D120" s="129" t="s">
        <v>166</v>
      </c>
      <c r="E120" s="130" t="s">
        <v>2489</v>
      </c>
      <c r="F120" s="131" t="s">
        <v>2490</v>
      </c>
      <c r="G120" s="132" t="s">
        <v>229</v>
      </c>
      <c r="H120" s="133">
        <v>80</v>
      </c>
      <c r="I120" s="134"/>
      <c r="J120" s="134"/>
      <c r="K120" s="135">
        <f>ROUND(P120*H120,2)</f>
        <v>0</v>
      </c>
      <c r="L120" s="131" t="s">
        <v>1707</v>
      </c>
      <c r="M120" s="32"/>
      <c r="N120" s="136" t="s">
        <v>22</v>
      </c>
      <c r="O120" s="137" t="s">
        <v>48</v>
      </c>
      <c r="P120" s="138">
        <f>I120+J120</f>
        <v>0</v>
      </c>
      <c r="Q120" s="138">
        <f>ROUND(I120*H120,2)</f>
        <v>0</v>
      </c>
      <c r="R120" s="138">
        <f>ROUND(J120*H120,2)</f>
        <v>0</v>
      </c>
      <c r="T120" s="139">
        <f>S120*H120</f>
        <v>0</v>
      </c>
      <c r="U120" s="139">
        <v>0</v>
      </c>
      <c r="V120" s="139">
        <f>U120*H120</f>
        <v>0</v>
      </c>
      <c r="W120" s="139">
        <v>0</v>
      </c>
      <c r="X120" s="140">
        <f>W120*H120</f>
        <v>0</v>
      </c>
      <c r="AR120" s="141" t="s">
        <v>313</v>
      </c>
      <c r="AT120" s="141" t="s">
        <v>166</v>
      </c>
      <c r="AU120" s="141" t="s">
        <v>171</v>
      </c>
      <c r="AY120" s="17" t="s">
        <v>163</v>
      </c>
      <c r="BE120" s="142">
        <f>IF(O120="základní",K120,0)</f>
        <v>0</v>
      </c>
      <c r="BF120" s="142">
        <f>IF(O120="snížená",K120,0)</f>
        <v>0</v>
      </c>
      <c r="BG120" s="142">
        <f>IF(O120="zákl. přenesená",K120,0)</f>
        <v>0</v>
      </c>
      <c r="BH120" s="142">
        <f>IF(O120="sníž. přenesená",K120,0)</f>
        <v>0</v>
      </c>
      <c r="BI120" s="142">
        <f>IF(O120="nulová",K120,0)</f>
        <v>0</v>
      </c>
      <c r="BJ120" s="17" t="s">
        <v>171</v>
      </c>
      <c r="BK120" s="142">
        <f>ROUND(P120*H120,2)</f>
        <v>0</v>
      </c>
      <c r="BL120" s="17" t="s">
        <v>313</v>
      </c>
      <c r="BM120" s="141" t="s">
        <v>2491</v>
      </c>
    </row>
    <row r="121" spans="2:47" s="1" customFormat="1" ht="11.25">
      <c r="B121" s="32"/>
      <c r="D121" s="143" t="s">
        <v>173</v>
      </c>
      <c r="F121" s="144" t="s">
        <v>2492</v>
      </c>
      <c r="I121" s="145"/>
      <c r="J121" s="145"/>
      <c r="M121" s="32"/>
      <c r="N121" s="146"/>
      <c r="X121" s="53"/>
      <c r="AT121" s="17" t="s">
        <v>173</v>
      </c>
      <c r="AU121" s="17" t="s">
        <v>171</v>
      </c>
    </row>
    <row r="122" spans="2:65" s="1" customFormat="1" ht="24.2" customHeight="1">
      <c r="B122" s="32"/>
      <c r="C122" s="181" t="s">
        <v>376</v>
      </c>
      <c r="D122" s="181" t="s">
        <v>770</v>
      </c>
      <c r="E122" s="182" t="s">
        <v>2493</v>
      </c>
      <c r="F122" s="183" t="s">
        <v>2494</v>
      </c>
      <c r="G122" s="184" t="s">
        <v>229</v>
      </c>
      <c r="H122" s="185">
        <v>30</v>
      </c>
      <c r="I122" s="186"/>
      <c r="J122" s="187"/>
      <c r="K122" s="188">
        <f>ROUND(P122*H122,2)</f>
        <v>0</v>
      </c>
      <c r="L122" s="183" t="s">
        <v>1707</v>
      </c>
      <c r="M122" s="189"/>
      <c r="N122" s="190" t="s">
        <v>22</v>
      </c>
      <c r="O122" s="137" t="s">
        <v>48</v>
      </c>
      <c r="P122" s="138">
        <f>I122+J122</f>
        <v>0</v>
      </c>
      <c r="Q122" s="138">
        <f>ROUND(I122*H122,2)</f>
        <v>0</v>
      </c>
      <c r="R122" s="138">
        <f>ROUND(J122*H122,2)</f>
        <v>0</v>
      </c>
      <c r="T122" s="139">
        <f>S122*H122</f>
        <v>0</v>
      </c>
      <c r="U122" s="139">
        <v>0.00034</v>
      </c>
      <c r="V122" s="139">
        <f>U122*H122</f>
        <v>0.0102</v>
      </c>
      <c r="W122" s="139">
        <v>0</v>
      </c>
      <c r="X122" s="140">
        <f>W122*H122</f>
        <v>0</v>
      </c>
      <c r="AR122" s="141" t="s">
        <v>440</v>
      </c>
      <c r="AT122" s="141" t="s">
        <v>770</v>
      </c>
      <c r="AU122" s="141" t="s">
        <v>171</v>
      </c>
      <c r="AY122" s="17" t="s">
        <v>163</v>
      </c>
      <c r="BE122" s="142">
        <f>IF(O122="základní",K122,0)</f>
        <v>0</v>
      </c>
      <c r="BF122" s="142">
        <f>IF(O122="snížená",K122,0)</f>
        <v>0</v>
      </c>
      <c r="BG122" s="142">
        <f>IF(O122="zákl. přenesená",K122,0)</f>
        <v>0</v>
      </c>
      <c r="BH122" s="142">
        <f>IF(O122="sníž. přenesená",K122,0)</f>
        <v>0</v>
      </c>
      <c r="BI122" s="142">
        <f>IF(O122="nulová",K122,0)</f>
        <v>0</v>
      </c>
      <c r="BJ122" s="17" t="s">
        <v>171</v>
      </c>
      <c r="BK122" s="142">
        <f>ROUND(P122*H122,2)</f>
        <v>0</v>
      </c>
      <c r="BL122" s="17" t="s">
        <v>313</v>
      </c>
      <c r="BM122" s="141" t="s">
        <v>2495</v>
      </c>
    </row>
    <row r="123" spans="2:65" s="1" customFormat="1" ht="44.25" customHeight="1">
      <c r="B123" s="32"/>
      <c r="C123" s="181" t="s">
        <v>1542</v>
      </c>
      <c r="D123" s="181" t="s">
        <v>770</v>
      </c>
      <c r="E123" s="182" t="s">
        <v>2496</v>
      </c>
      <c r="F123" s="183" t="s">
        <v>2497</v>
      </c>
      <c r="G123" s="184" t="s">
        <v>229</v>
      </c>
      <c r="H123" s="185">
        <v>50</v>
      </c>
      <c r="I123" s="186"/>
      <c r="J123" s="187"/>
      <c r="K123" s="188">
        <f>ROUND(P123*H123,2)</f>
        <v>0</v>
      </c>
      <c r="L123" s="183" t="s">
        <v>1707</v>
      </c>
      <c r="M123" s="189"/>
      <c r="N123" s="190" t="s">
        <v>22</v>
      </c>
      <c r="O123" s="137" t="s">
        <v>48</v>
      </c>
      <c r="P123" s="138">
        <f>I123+J123</f>
        <v>0</v>
      </c>
      <c r="Q123" s="138">
        <f>ROUND(I123*H123,2)</f>
        <v>0</v>
      </c>
      <c r="R123" s="138">
        <f>ROUND(J123*H123,2)</f>
        <v>0</v>
      </c>
      <c r="T123" s="139">
        <f>S123*H123</f>
        <v>0</v>
      </c>
      <c r="U123" s="139">
        <v>0.00037</v>
      </c>
      <c r="V123" s="139">
        <f>U123*H123</f>
        <v>0.0185</v>
      </c>
      <c r="W123" s="139">
        <v>0</v>
      </c>
      <c r="X123" s="140">
        <f>W123*H123</f>
        <v>0</v>
      </c>
      <c r="AR123" s="141" t="s">
        <v>440</v>
      </c>
      <c r="AT123" s="141" t="s">
        <v>770</v>
      </c>
      <c r="AU123" s="141" t="s">
        <v>171</v>
      </c>
      <c r="AY123" s="17" t="s">
        <v>163</v>
      </c>
      <c r="BE123" s="142">
        <f>IF(O123="základní",K123,0)</f>
        <v>0</v>
      </c>
      <c r="BF123" s="142">
        <f>IF(O123="snížená",K123,0)</f>
        <v>0</v>
      </c>
      <c r="BG123" s="142">
        <f>IF(O123="zákl. přenesená",K123,0)</f>
        <v>0</v>
      </c>
      <c r="BH123" s="142">
        <f>IF(O123="sníž. přenesená",K123,0)</f>
        <v>0</v>
      </c>
      <c r="BI123" s="142">
        <f>IF(O123="nulová",K123,0)</f>
        <v>0</v>
      </c>
      <c r="BJ123" s="17" t="s">
        <v>171</v>
      </c>
      <c r="BK123" s="142">
        <f>ROUND(P123*H123,2)</f>
        <v>0</v>
      </c>
      <c r="BL123" s="17" t="s">
        <v>313</v>
      </c>
      <c r="BM123" s="141" t="s">
        <v>2498</v>
      </c>
    </row>
    <row r="124" spans="2:65" s="1" customFormat="1" ht="49.15" customHeight="1">
      <c r="B124" s="32"/>
      <c r="C124" s="129" t="s">
        <v>2124</v>
      </c>
      <c r="D124" s="129" t="s">
        <v>166</v>
      </c>
      <c r="E124" s="130" t="s">
        <v>2499</v>
      </c>
      <c r="F124" s="131" t="s">
        <v>2500</v>
      </c>
      <c r="G124" s="132" t="s">
        <v>178</v>
      </c>
      <c r="H124" s="133">
        <v>3</v>
      </c>
      <c r="I124" s="134"/>
      <c r="J124" s="134"/>
      <c r="K124" s="135">
        <f>ROUND(P124*H124,2)</f>
        <v>0</v>
      </c>
      <c r="L124" s="131" t="s">
        <v>1707</v>
      </c>
      <c r="M124" s="32"/>
      <c r="N124" s="136" t="s">
        <v>22</v>
      </c>
      <c r="O124" s="137" t="s">
        <v>48</v>
      </c>
      <c r="P124" s="138">
        <f>I124+J124</f>
        <v>0</v>
      </c>
      <c r="Q124" s="138">
        <f>ROUND(I124*H124,2)</f>
        <v>0</v>
      </c>
      <c r="R124" s="138">
        <f>ROUND(J124*H124,2)</f>
        <v>0</v>
      </c>
      <c r="T124" s="139">
        <f>S124*H124</f>
        <v>0</v>
      </c>
      <c r="U124" s="139">
        <v>0</v>
      </c>
      <c r="V124" s="139">
        <f>U124*H124</f>
        <v>0</v>
      </c>
      <c r="W124" s="139">
        <v>4.8E-05</v>
      </c>
      <c r="X124" s="140">
        <f>W124*H124</f>
        <v>0.000144</v>
      </c>
      <c r="AR124" s="141" t="s">
        <v>313</v>
      </c>
      <c r="AT124" s="141" t="s">
        <v>166</v>
      </c>
      <c r="AU124" s="141" t="s">
        <v>171</v>
      </c>
      <c r="AY124" s="17" t="s">
        <v>163</v>
      </c>
      <c r="BE124" s="142">
        <f>IF(O124="základní",K124,0)</f>
        <v>0</v>
      </c>
      <c r="BF124" s="142">
        <f>IF(O124="snížená",K124,0)</f>
        <v>0</v>
      </c>
      <c r="BG124" s="142">
        <f>IF(O124="zákl. přenesená",K124,0)</f>
        <v>0</v>
      </c>
      <c r="BH124" s="142">
        <f>IF(O124="sníž. přenesená",K124,0)</f>
        <v>0</v>
      </c>
      <c r="BI124" s="142">
        <f>IF(O124="nulová",K124,0)</f>
        <v>0</v>
      </c>
      <c r="BJ124" s="17" t="s">
        <v>171</v>
      </c>
      <c r="BK124" s="142">
        <f>ROUND(P124*H124,2)</f>
        <v>0</v>
      </c>
      <c r="BL124" s="17" t="s">
        <v>313</v>
      </c>
      <c r="BM124" s="141" t="s">
        <v>2501</v>
      </c>
    </row>
    <row r="125" spans="2:47" s="1" customFormat="1" ht="11.25">
      <c r="B125" s="32"/>
      <c r="D125" s="143" t="s">
        <v>173</v>
      </c>
      <c r="F125" s="144" t="s">
        <v>2502</v>
      </c>
      <c r="I125" s="145"/>
      <c r="J125" s="145"/>
      <c r="M125" s="32"/>
      <c r="N125" s="146"/>
      <c r="X125" s="53"/>
      <c r="AT125" s="17" t="s">
        <v>173</v>
      </c>
      <c r="AU125" s="17" t="s">
        <v>171</v>
      </c>
    </row>
    <row r="126" spans="2:65" s="1" customFormat="1" ht="49.15" customHeight="1">
      <c r="B126" s="32"/>
      <c r="C126" s="129" t="s">
        <v>2079</v>
      </c>
      <c r="D126" s="129" t="s">
        <v>166</v>
      </c>
      <c r="E126" s="130" t="s">
        <v>2503</v>
      </c>
      <c r="F126" s="131" t="s">
        <v>2504</v>
      </c>
      <c r="G126" s="132" t="s">
        <v>178</v>
      </c>
      <c r="H126" s="133">
        <v>3</v>
      </c>
      <c r="I126" s="134"/>
      <c r="J126" s="134"/>
      <c r="K126" s="135">
        <f>ROUND(P126*H126,2)</f>
        <v>0</v>
      </c>
      <c r="L126" s="131" t="s">
        <v>1707</v>
      </c>
      <c r="M126" s="32"/>
      <c r="N126" s="136" t="s">
        <v>22</v>
      </c>
      <c r="O126" s="137" t="s">
        <v>48</v>
      </c>
      <c r="P126" s="138">
        <f>I126+J126</f>
        <v>0</v>
      </c>
      <c r="Q126" s="138">
        <f>ROUND(I126*H126,2)</f>
        <v>0</v>
      </c>
      <c r="R126" s="138">
        <f>ROUND(J126*H126,2)</f>
        <v>0</v>
      </c>
      <c r="T126" s="139">
        <f>S126*H126</f>
        <v>0</v>
      </c>
      <c r="U126" s="139">
        <v>0</v>
      </c>
      <c r="V126" s="139">
        <f>U126*H126</f>
        <v>0</v>
      </c>
      <c r="W126" s="139">
        <v>0.0008</v>
      </c>
      <c r="X126" s="140">
        <f>W126*H126</f>
        <v>0.0024000000000000002</v>
      </c>
      <c r="AR126" s="141" t="s">
        <v>313</v>
      </c>
      <c r="AT126" s="141" t="s">
        <v>166</v>
      </c>
      <c r="AU126" s="141" t="s">
        <v>171</v>
      </c>
      <c r="AY126" s="17" t="s">
        <v>163</v>
      </c>
      <c r="BE126" s="142">
        <f>IF(O126="základní",K126,0)</f>
        <v>0</v>
      </c>
      <c r="BF126" s="142">
        <f>IF(O126="snížená",K126,0)</f>
        <v>0</v>
      </c>
      <c r="BG126" s="142">
        <f>IF(O126="zákl. přenesená",K126,0)</f>
        <v>0</v>
      </c>
      <c r="BH126" s="142">
        <f>IF(O126="sníž. přenesená",K126,0)</f>
        <v>0</v>
      </c>
      <c r="BI126" s="142">
        <f>IF(O126="nulová",K126,0)</f>
        <v>0</v>
      </c>
      <c r="BJ126" s="17" t="s">
        <v>171</v>
      </c>
      <c r="BK126" s="142">
        <f>ROUND(P126*H126,2)</f>
        <v>0</v>
      </c>
      <c r="BL126" s="17" t="s">
        <v>313</v>
      </c>
      <c r="BM126" s="141" t="s">
        <v>2505</v>
      </c>
    </row>
    <row r="127" spans="2:47" s="1" customFormat="1" ht="11.25">
      <c r="B127" s="32"/>
      <c r="D127" s="143" t="s">
        <v>173</v>
      </c>
      <c r="F127" s="144" t="s">
        <v>2506</v>
      </c>
      <c r="I127" s="145"/>
      <c r="J127" s="145"/>
      <c r="M127" s="32"/>
      <c r="N127" s="146"/>
      <c r="X127" s="53"/>
      <c r="AT127" s="17" t="s">
        <v>173</v>
      </c>
      <c r="AU127" s="17" t="s">
        <v>171</v>
      </c>
    </row>
    <row r="128" spans="2:65" s="1" customFormat="1" ht="37.9" customHeight="1">
      <c r="B128" s="32"/>
      <c r="C128" s="129" t="s">
        <v>2086</v>
      </c>
      <c r="D128" s="129" t="s">
        <v>166</v>
      </c>
      <c r="E128" s="130" t="s">
        <v>2507</v>
      </c>
      <c r="F128" s="131" t="s">
        <v>2508</v>
      </c>
      <c r="G128" s="132" t="s">
        <v>178</v>
      </c>
      <c r="H128" s="133">
        <v>2</v>
      </c>
      <c r="I128" s="134"/>
      <c r="J128" s="134"/>
      <c r="K128" s="135">
        <f>ROUND(P128*H128,2)</f>
        <v>0</v>
      </c>
      <c r="L128" s="131" t="s">
        <v>1707</v>
      </c>
      <c r="M128" s="32"/>
      <c r="N128" s="136" t="s">
        <v>22</v>
      </c>
      <c r="O128" s="137" t="s">
        <v>48</v>
      </c>
      <c r="P128" s="138">
        <f>I128+J128</f>
        <v>0</v>
      </c>
      <c r="Q128" s="138">
        <f>ROUND(I128*H128,2)</f>
        <v>0</v>
      </c>
      <c r="R128" s="138">
        <f>ROUND(J128*H128,2)</f>
        <v>0</v>
      </c>
      <c r="T128" s="139">
        <f>S128*H128</f>
        <v>0</v>
      </c>
      <c r="U128" s="139">
        <v>0</v>
      </c>
      <c r="V128" s="139">
        <f>U128*H128</f>
        <v>0</v>
      </c>
      <c r="W128" s="139">
        <v>0.001</v>
      </c>
      <c r="X128" s="140">
        <f>W128*H128</f>
        <v>0.002</v>
      </c>
      <c r="AR128" s="141" t="s">
        <v>313</v>
      </c>
      <c r="AT128" s="141" t="s">
        <v>166</v>
      </c>
      <c r="AU128" s="141" t="s">
        <v>171</v>
      </c>
      <c r="AY128" s="17" t="s">
        <v>163</v>
      </c>
      <c r="BE128" s="142">
        <f>IF(O128="základní",K128,0)</f>
        <v>0</v>
      </c>
      <c r="BF128" s="142">
        <f>IF(O128="snížená",K128,0)</f>
        <v>0</v>
      </c>
      <c r="BG128" s="142">
        <f>IF(O128="zákl. přenesená",K128,0)</f>
        <v>0</v>
      </c>
      <c r="BH128" s="142">
        <f>IF(O128="sníž. přenesená",K128,0)</f>
        <v>0</v>
      </c>
      <c r="BI128" s="142">
        <f>IF(O128="nulová",K128,0)</f>
        <v>0</v>
      </c>
      <c r="BJ128" s="17" t="s">
        <v>171</v>
      </c>
      <c r="BK128" s="142">
        <f>ROUND(P128*H128,2)</f>
        <v>0</v>
      </c>
      <c r="BL128" s="17" t="s">
        <v>313</v>
      </c>
      <c r="BM128" s="141" t="s">
        <v>2509</v>
      </c>
    </row>
    <row r="129" spans="2:47" s="1" customFormat="1" ht="11.25">
      <c r="B129" s="32"/>
      <c r="D129" s="143" t="s">
        <v>173</v>
      </c>
      <c r="F129" s="144" t="s">
        <v>2510</v>
      </c>
      <c r="I129" s="145"/>
      <c r="J129" s="145"/>
      <c r="M129" s="32"/>
      <c r="N129" s="146"/>
      <c r="X129" s="53"/>
      <c r="AT129" s="17" t="s">
        <v>173</v>
      </c>
      <c r="AU129" s="17" t="s">
        <v>171</v>
      </c>
    </row>
    <row r="130" spans="2:65" s="1" customFormat="1" ht="37.9" customHeight="1">
      <c r="B130" s="32"/>
      <c r="C130" s="129" t="s">
        <v>2107</v>
      </c>
      <c r="D130" s="129" t="s">
        <v>166</v>
      </c>
      <c r="E130" s="130" t="s">
        <v>2511</v>
      </c>
      <c r="F130" s="131" t="s">
        <v>2512</v>
      </c>
      <c r="G130" s="132" t="s">
        <v>229</v>
      </c>
      <c r="H130" s="133">
        <v>8</v>
      </c>
      <c r="I130" s="134"/>
      <c r="J130" s="134"/>
      <c r="K130" s="135">
        <f>ROUND(P130*H130,2)</f>
        <v>0</v>
      </c>
      <c r="L130" s="131" t="s">
        <v>1707</v>
      </c>
      <c r="M130" s="32"/>
      <c r="N130" s="136" t="s">
        <v>22</v>
      </c>
      <c r="O130" s="137" t="s">
        <v>48</v>
      </c>
      <c r="P130" s="138">
        <f>I130+J130</f>
        <v>0</v>
      </c>
      <c r="Q130" s="138">
        <f>ROUND(I130*H130,2)</f>
        <v>0</v>
      </c>
      <c r="R130" s="138">
        <f>ROUND(J130*H130,2)</f>
        <v>0</v>
      </c>
      <c r="T130" s="139">
        <f>S130*H130</f>
        <v>0</v>
      </c>
      <c r="U130" s="139">
        <v>0</v>
      </c>
      <c r="V130" s="139">
        <f>U130*H130</f>
        <v>0</v>
      </c>
      <c r="W130" s="139">
        <v>0.0004</v>
      </c>
      <c r="X130" s="140">
        <f>W130*H130</f>
        <v>0.0032</v>
      </c>
      <c r="AR130" s="141" t="s">
        <v>313</v>
      </c>
      <c r="AT130" s="141" t="s">
        <v>166</v>
      </c>
      <c r="AU130" s="141" t="s">
        <v>171</v>
      </c>
      <c r="AY130" s="17" t="s">
        <v>163</v>
      </c>
      <c r="BE130" s="142">
        <f>IF(O130="základní",K130,0)</f>
        <v>0</v>
      </c>
      <c r="BF130" s="142">
        <f>IF(O130="snížená",K130,0)</f>
        <v>0</v>
      </c>
      <c r="BG130" s="142">
        <f>IF(O130="zákl. přenesená",K130,0)</f>
        <v>0</v>
      </c>
      <c r="BH130" s="142">
        <f>IF(O130="sníž. přenesená",K130,0)</f>
        <v>0</v>
      </c>
      <c r="BI130" s="142">
        <f>IF(O130="nulová",K130,0)</f>
        <v>0</v>
      </c>
      <c r="BJ130" s="17" t="s">
        <v>171</v>
      </c>
      <c r="BK130" s="142">
        <f>ROUND(P130*H130,2)</f>
        <v>0</v>
      </c>
      <c r="BL130" s="17" t="s">
        <v>313</v>
      </c>
      <c r="BM130" s="141" t="s">
        <v>2513</v>
      </c>
    </row>
    <row r="131" spans="2:47" s="1" customFormat="1" ht="11.25">
      <c r="B131" s="32"/>
      <c r="D131" s="143" t="s">
        <v>173</v>
      </c>
      <c r="F131" s="144" t="s">
        <v>2514</v>
      </c>
      <c r="I131" s="145"/>
      <c r="J131" s="145"/>
      <c r="M131" s="32"/>
      <c r="N131" s="146"/>
      <c r="X131" s="53"/>
      <c r="AT131" s="17" t="s">
        <v>173</v>
      </c>
      <c r="AU131" s="17" t="s">
        <v>171</v>
      </c>
    </row>
    <row r="132" spans="2:65" s="1" customFormat="1" ht="24.2" customHeight="1">
      <c r="B132" s="32"/>
      <c r="C132" s="129" t="s">
        <v>2112</v>
      </c>
      <c r="D132" s="129" t="s">
        <v>166</v>
      </c>
      <c r="E132" s="130" t="s">
        <v>2515</v>
      </c>
      <c r="F132" s="131" t="s">
        <v>2516</v>
      </c>
      <c r="G132" s="132" t="s">
        <v>178</v>
      </c>
      <c r="H132" s="133">
        <v>1</v>
      </c>
      <c r="I132" s="134"/>
      <c r="J132" s="134"/>
      <c r="K132" s="135">
        <f>ROUND(P132*H132,2)</f>
        <v>0</v>
      </c>
      <c r="L132" s="131" t="s">
        <v>1707</v>
      </c>
      <c r="M132" s="32"/>
      <c r="N132" s="136" t="s">
        <v>22</v>
      </c>
      <c r="O132" s="137" t="s">
        <v>48</v>
      </c>
      <c r="P132" s="138">
        <f>I132+J132</f>
        <v>0</v>
      </c>
      <c r="Q132" s="138">
        <f>ROUND(I132*H132,2)</f>
        <v>0</v>
      </c>
      <c r="R132" s="138">
        <f>ROUND(J132*H132,2)</f>
        <v>0</v>
      </c>
      <c r="T132" s="139">
        <f>S132*H132</f>
        <v>0</v>
      </c>
      <c r="U132" s="139">
        <v>0</v>
      </c>
      <c r="V132" s="139">
        <f>U132*H132</f>
        <v>0</v>
      </c>
      <c r="W132" s="139">
        <v>0.0026</v>
      </c>
      <c r="X132" s="140">
        <f>W132*H132</f>
        <v>0.0026</v>
      </c>
      <c r="AR132" s="141" t="s">
        <v>313</v>
      </c>
      <c r="AT132" s="141" t="s">
        <v>166</v>
      </c>
      <c r="AU132" s="141" t="s">
        <v>171</v>
      </c>
      <c r="AY132" s="17" t="s">
        <v>163</v>
      </c>
      <c r="BE132" s="142">
        <f>IF(O132="základní",K132,0)</f>
        <v>0</v>
      </c>
      <c r="BF132" s="142">
        <f>IF(O132="snížená",K132,0)</f>
        <v>0</v>
      </c>
      <c r="BG132" s="142">
        <f>IF(O132="zákl. přenesená",K132,0)</f>
        <v>0</v>
      </c>
      <c r="BH132" s="142">
        <f>IF(O132="sníž. přenesená",K132,0)</f>
        <v>0</v>
      </c>
      <c r="BI132" s="142">
        <f>IF(O132="nulová",K132,0)</f>
        <v>0</v>
      </c>
      <c r="BJ132" s="17" t="s">
        <v>171</v>
      </c>
      <c r="BK132" s="142">
        <f>ROUND(P132*H132,2)</f>
        <v>0</v>
      </c>
      <c r="BL132" s="17" t="s">
        <v>313</v>
      </c>
      <c r="BM132" s="141" t="s">
        <v>2517</v>
      </c>
    </row>
    <row r="133" spans="2:47" s="1" customFormat="1" ht="11.25">
      <c r="B133" s="32"/>
      <c r="D133" s="143" t="s">
        <v>173</v>
      </c>
      <c r="F133" s="144" t="s">
        <v>2518</v>
      </c>
      <c r="I133" s="145"/>
      <c r="J133" s="145"/>
      <c r="M133" s="32"/>
      <c r="N133" s="146"/>
      <c r="X133" s="53"/>
      <c r="AT133" s="17" t="s">
        <v>173</v>
      </c>
      <c r="AU133" s="17" t="s">
        <v>171</v>
      </c>
    </row>
    <row r="134" spans="2:65" s="1" customFormat="1" ht="49.15" customHeight="1">
      <c r="B134" s="32"/>
      <c r="C134" s="129" t="s">
        <v>2068</v>
      </c>
      <c r="D134" s="129" t="s">
        <v>166</v>
      </c>
      <c r="E134" s="130" t="s">
        <v>2519</v>
      </c>
      <c r="F134" s="131" t="s">
        <v>2520</v>
      </c>
      <c r="G134" s="132" t="s">
        <v>229</v>
      </c>
      <c r="H134" s="133">
        <v>30</v>
      </c>
      <c r="I134" s="134"/>
      <c r="J134" s="134"/>
      <c r="K134" s="135">
        <f>ROUND(P134*H134,2)</f>
        <v>0</v>
      </c>
      <c r="L134" s="131" t="s">
        <v>394</v>
      </c>
      <c r="M134" s="32"/>
      <c r="N134" s="136" t="s">
        <v>22</v>
      </c>
      <c r="O134" s="137" t="s">
        <v>48</v>
      </c>
      <c r="P134" s="138">
        <f>I134+J134</f>
        <v>0</v>
      </c>
      <c r="Q134" s="138">
        <f>ROUND(I134*H134,2)</f>
        <v>0</v>
      </c>
      <c r="R134" s="138">
        <f>ROUND(J134*H134,2)</f>
        <v>0</v>
      </c>
      <c r="T134" s="139">
        <f>S134*H134</f>
        <v>0</v>
      </c>
      <c r="U134" s="139">
        <v>0</v>
      </c>
      <c r="V134" s="139">
        <f>U134*H134</f>
        <v>0</v>
      </c>
      <c r="W134" s="139">
        <v>0</v>
      </c>
      <c r="X134" s="140">
        <f>W134*H134</f>
        <v>0</v>
      </c>
      <c r="AR134" s="141" t="s">
        <v>313</v>
      </c>
      <c r="AT134" s="141" t="s">
        <v>166</v>
      </c>
      <c r="AU134" s="141" t="s">
        <v>171</v>
      </c>
      <c r="AY134" s="17" t="s">
        <v>163</v>
      </c>
      <c r="BE134" s="142">
        <f>IF(O134="základní",K134,0)</f>
        <v>0</v>
      </c>
      <c r="BF134" s="142">
        <f>IF(O134="snížená",K134,0)</f>
        <v>0</v>
      </c>
      <c r="BG134" s="142">
        <f>IF(O134="zákl. přenesená",K134,0)</f>
        <v>0</v>
      </c>
      <c r="BH134" s="142">
        <f>IF(O134="sníž. přenesená",K134,0)</f>
        <v>0</v>
      </c>
      <c r="BI134" s="142">
        <f>IF(O134="nulová",K134,0)</f>
        <v>0</v>
      </c>
      <c r="BJ134" s="17" t="s">
        <v>171</v>
      </c>
      <c r="BK134" s="142">
        <f>ROUND(P134*H134,2)</f>
        <v>0</v>
      </c>
      <c r="BL134" s="17" t="s">
        <v>313</v>
      </c>
      <c r="BM134" s="141" t="s">
        <v>2521</v>
      </c>
    </row>
    <row r="135" spans="2:65" s="1" customFormat="1" ht="49.15" customHeight="1">
      <c r="B135" s="32"/>
      <c r="C135" s="181" t="s">
        <v>2074</v>
      </c>
      <c r="D135" s="181" t="s">
        <v>770</v>
      </c>
      <c r="E135" s="182" t="s">
        <v>2522</v>
      </c>
      <c r="F135" s="183" t="s">
        <v>2523</v>
      </c>
      <c r="G135" s="184" t="s">
        <v>229</v>
      </c>
      <c r="H135" s="185">
        <v>34.5</v>
      </c>
      <c r="I135" s="186"/>
      <c r="J135" s="187"/>
      <c r="K135" s="188">
        <f>ROUND(P135*H135,2)</f>
        <v>0</v>
      </c>
      <c r="L135" s="183" t="s">
        <v>394</v>
      </c>
      <c r="M135" s="189"/>
      <c r="N135" s="190" t="s">
        <v>22</v>
      </c>
      <c r="O135" s="137" t="s">
        <v>48</v>
      </c>
      <c r="P135" s="138">
        <f>I135+J135</f>
        <v>0</v>
      </c>
      <c r="Q135" s="138">
        <f>ROUND(I135*H135,2)</f>
        <v>0</v>
      </c>
      <c r="R135" s="138">
        <f>ROUND(J135*H135,2)</f>
        <v>0</v>
      </c>
      <c r="T135" s="139">
        <f>S135*H135</f>
        <v>0</v>
      </c>
      <c r="U135" s="139">
        <v>0.00242</v>
      </c>
      <c r="V135" s="139">
        <f>U135*H135</f>
        <v>0.08349</v>
      </c>
      <c r="W135" s="139">
        <v>0</v>
      </c>
      <c r="X135" s="140">
        <f>W135*H135</f>
        <v>0</v>
      </c>
      <c r="AR135" s="141" t="s">
        <v>440</v>
      </c>
      <c r="AT135" s="141" t="s">
        <v>770</v>
      </c>
      <c r="AU135" s="141" t="s">
        <v>171</v>
      </c>
      <c r="AY135" s="17" t="s">
        <v>163</v>
      </c>
      <c r="BE135" s="142">
        <f>IF(O135="základní",K135,0)</f>
        <v>0</v>
      </c>
      <c r="BF135" s="142">
        <f>IF(O135="snížená",K135,0)</f>
        <v>0</v>
      </c>
      <c r="BG135" s="142">
        <f>IF(O135="zákl. přenesená",K135,0)</f>
        <v>0</v>
      </c>
      <c r="BH135" s="142">
        <f>IF(O135="sníž. přenesená",K135,0)</f>
        <v>0</v>
      </c>
      <c r="BI135" s="142">
        <f>IF(O135="nulová",K135,0)</f>
        <v>0</v>
      </c>
      <c r="BJ135" s="17" t="s">
        <v>171</v>
      </c>
      <c r="BK135" s="142">
        <f>ROUND(P135*H135,2)</f>
        <v>0</v>
      </c>
      <c r="BL135" s="17" t="s">
        <v>313</v>
      </c>
      <c r="BM135" s="141" t="s">
        <v>2524</v>
      </c>
    </row>
    <row r="136" spans="2:51" s="13" customFormat="1" ht="11.25">
      <c r="B136" s="157"/>
      <c r="D136" s="151" t="s">
        <v>217</v>
      </c>
      <c r="F136" s="159" t="s">
        <v>2525</v>
      </c>
      <c r="H136" s="160">
        <v>34.5</v>
      </c>
      <c r="I136" s="161"/>
      <c r="J136" s="161"/>
      <c r="M136" s="157"/>
      <c r="N136" s="162"/>
      <c r="X136" s="163"/>
      <c r="AT136" s="158" t="s">
        <v>217</v>
      </c>
      <c r="AU136" s="158" t="s">
        <v>171</v>
      </c>
      <c r="AV136" s="13" t="s">
        <v>171</v>
      </c>
      <c r="AW136" s="13" t="s">
        <v>4</v>
      </c>
      <c r="AX136" s="13" t="s">
        <v>85</v>
      </c>
      <c r="AY136" s="158" t="s">
        <v>163</v>
      </c>
    </row>
    <row r="137" spans="2:65" s="1" customFormat="1" ht="44.25" customHeight="1">
      <c r="B137" s="32"/>
      <c r="C137" s="129" t="s">
        <v>1562</v>
      </c>
      <c r="D137" s="129" t="s">
        <v>166</v>
      </c>
      <c r="E137" s="130" t="s">
        <v>2526</v>
      </c>
      <c r="F137" s="131" t="s">
        <v>2527</v>
      </c>
      <c r="G137" s="132" t="s">
        <v>229</v>
      </c>
      <c r="H137" s="133">
        <v>60</v>
      </c>
      <c r="I137" s="134"/>
      <c r="J137" s="134"/>
      <c r="K137" s="135">
        <f>ROUND(P137*H137,2)</f>
        <v>0</v>
      </c>
      <c r="L137" s="131" t="s">
        <v>1707</v>
      </c>
      <c r="M137" s="32"/>
      <c r="N137" s="136" t="s">
        <v>22</v>
      </c>
      <c r="O137" s="137" t="s">
        <v>48</v>
      </c>
      <c r="P137" s="138">
        <f>I137+J137</f>
        <v>0</v>
      </c>
      <c r="Q137" s="138">
        <f>ROUND(I137*H137,2)</f>
        <v>0</v>
      </c>
      <c r="R137" s="138">
        <f>ROUND(J137*H137,2)</f>
        <v>0</v>
      </c>
      <c r="T137" s="139">
        <f>S137*H137</f>
        <v>0</v>
      </c>
      <c r="U137" s="139">
        <v>0</v>
      </c>
      <c r="V137" s="139">
        <f>U137*H137</f>
        <v>0</v>
      </c>
      <c r="W137" s="139">
        <v>0</v>
      </c>
      <c r="X137" s="140">
        <f>W137*H137</f>
        <v>0</v>
      </c>
      <c r="AR137" s="141" t="s">
        <v>313</v>
      </c>
      <c r="AT137" s="141" t="s">
        <v>166</v>
      </c>
      <c r="AU137" s="141" t="s">
        <v>171</v>
      </c>
      <c r="AY137" s="17" t="s">
        <v>163</v>
      </c>
      <c r="BE137" s="142">
        <f>IF(O137="základní",K137,0)</f>
        <v>0</v>
      </c>
      <c r="BF137" s="142">
        <f>IF(O137="snížená",K137,0)</f>
        <v>0</v>
      </c>
      <c r="BG137" s="142">
        <f>IF(O137="zákl. přenesená",K137,0)</f>
        <v>0</v>
      </c>
      <c r="BH137" s="142">
        <f>IF(O137="sníž. přenesená",K137,0)</f>
        <v>0</v>
      </c>
      <c r="BI137" s="142">
        <f>IF(O137="nulová",K137,0)</f>
        <v>0</v>
      </c>
      <c r="BJ137" s="17" t="s">
        <v>171</v>
      </c>
      <c r="BK137" s="142">
        <f>ROUND(P137*H137,2)</f>
        <v>0</v>
      </c>
      <c r="BL137" s="17" t="s">
        <v>313</v>
      </c>
      <c r="BM137" s="141" t="s">
        <v>2528</v>
      </c>
    </row>
    <row r="138" spans="2:47" s="1" customFormat="1" ht="11.25">
      <c r="B138" s="32"/>
      <c r="D138" s="143" t="s">
        <v>173</v>
      </c>
      <c r="F138" s="144" t="s">
        <v>2529</v>
      </c>
      <c r="I138" s="145"/>
      <c r="J138" s="145"/>
      <c r="M138" s="32"/>
      <c r="N138" s="146"/>
      <c r="X138" s="53"/>
      <c r="AT138" s="17" t="s">
        <v>173</v>
      </c>
      <c r="AU138" s="17" t="s">
        <v>171</v>
      </c>
    </row>
    <row r="139" spans="2:65" s="1" customFormat="1" ht="24.2" customHeight="1">
      <c r="B139" s="32"/>
      <c r="C139" s="181" t="s">
        <v>1568</v>
      </c>
      <c r="D139" s="181" t="s">
        <v>770</v>
      </c>
      <c r="E139" s="182" t="s">
        <v>2530</v>
      </c>
      <c r="F139" s="183" t="s">
        <v>2531</v>
      </c>
      <c r="G139" s="184" t="s">
        <v>229</v>
      </c>
      <c r="H139" s="185">
        <v>69</v>
      </c>
      <c r="I139" s="186"/>
      <c r="J139" s="187"/>
      <c r="K139" s="188">
        <f>ROUND(P139*H139,2)</f>
        <v>0</v>
      </c>
      <c r="L139" s="183" t="s">
        <v>1707</v>
      </c>
      <c r="M139" s="189"/>
      <c r="N139" s="190" t="s">
        <v>22</v>
      </c>
      <c r="O139" s="137" t="s">
        <v>48</v>
      </c>
      <c r="P139" s="138">
        <f>I139+J139</f>
        <v>0</v>
      </c>
      <c r="Q139" s="138">
        <f>ROUND(I139*H139,2)</f>
        <v>0</v>
      </c>
      <c r="R139" s="138">
        <f>ROUND(J139*H139,2)</f>
        <v>0</v>
      </c>
      <c r="T139" s="139">
        <f>S139*H139</f>
        <v>0</v>
      </c>
      <c r="U139" s="139">
        <v>0.00381</v>
      </c>
      <c r="V139" s="139">
        <f>U139*H139</f>
        <v>0.26289</v>
      </c>
      <c r="W139" s="139">
        <v>0</v>
      </c>
      <c r="X139" s="140">
        <f>W139*H139</f>
        <v>0</v>
      </c>
      <c r="AR139" s="141" t="s">
        <v>440</v>
      </c>
      <c r="AT139" s="141" t="s">
        <v>770</v>
      </c>
      <c r="AU139" s="141" t="s">
        <v>171</v>
      </c>
      <c r="AY139" s="17" t="s">
        <v>163</v>
      </c>
      <c r="BE139" s="142">
        <f>IF(O139="základní",K139,0)</f>
        <v>0</v>
      </c>
      <c r="BF139" s="142">
        <f>IF(O139="snížená",K139,0)</f>
        <v>0</v>
      </c>
      <c r="BG139" s="142">
        <f>IF(O139="zákl. přenesená",K139,0)</f>
        <v>0</v>
      </c>
      <c r="BH139" s="142">
        <f>IF(O139="sníž. přenesená",K139,0)</f>
        <v>0</v>
      </c>
      <c r="BI139" s="142">
        <f>IF(O139="nulová",K139,0)</f>
        <v>0</v>
      </c>
      <c r="BJ139" s="17" t="s">
        <v>171</v>
      </c>
      <c r="BK139" s="142">
        <f>ROUND(P139*H139,2)</f>
        <v>0</v>
      </c>
      <c r="BL139" s="17" t="s">
        <v>313</v>
      </c>
      <c r="BM139" s="141" t="s">
        <v>2532</v>
      </c>
    </row>
    <row r="140" spans="2:51" s="13" customFormat="1" ht="11.25">
      <c r="B140" s="157"/>
      <c r="D140" s="151" t="s">
        <v>217</v>
      </c>
      <c r="F140" s="159" t="s">
        <v>2533</v>
      </c>
      <c r="H140" s="160">
        <v>69</v>
      </c>
      <c r="I140" s="161"/>
      <c r="J140" s="161"/>
      <c r="M140" s="157"/>
      <c r="N140" s="162"/>
      <c r="X140" s="163"/>
      <c r="AT140" s="158" t="s">
        <v>217</v>
      </c>
      <c r="AU140" s="158" t="s">
        <v>171</v>
      </c>
      <c r="AV140" s="13" t="s">
        <v>171</v>
      </c>
      <c r="AW140" s="13" t="s">
        <v>4</v>
      </c>
      <c r="AX140" s="13" t="s">
        <v>85</v>
      </c>
      <c r="AY140" s="158" t="s">
        <v>163</v>
      </c>
    </row>
    <row r="141" spans="2:65" s="1" customFormat="1" ht="44.25" customHeight="1">
      <c r="B141" s="32"/>
      <c r="C141" s="129" t="s">
        <v>383</v>
      </c>
      <c r="D141" s="129" t="s">
        <v>166</v>
      </c>
      <c r="E141" s="130" t="s">
        <v>2534</v>
      </c>
      <c r="F141" s="131" t="s">
        <v>2535</v>
      </c>
      <c r="G141" s="132" t="s">
        <v>229</v>
      </c>
      <c r="H141" s="133">
        <v>20</v>
      </c>
      <c r="I141" s="134"/>
      <c r="J141" s="134"/>
      <c r="K141" s="135">
        <f>ROUND(P141*H141,2)</f>
        <v>0</v>
      </c>
      <c r="L141" s="131" t="s">
        <v>1707</v>
      </c>
      <c r="M141" s="32"/>
      <c r="N141" s="136" t="s">
        <v>22</v>
      </c>
      <c r="O141" s="137" t="s">
        <v>48</v>
      </c>
      <c r="P141" s="138">
        <f>I141+J141</f>
        <v>0</v>
      </c>
      <c r="Q141" s="138">
        <f>ROUND(I141*H141,2)</f>
        <v>0</v>
      </c>
      <c r="R141" s="138">
        <f>ROUND(J141*H141,2)</f>
        <v>0</v>
      </c>
      <c r="T141" s="139">
        <f>S141*H141</f>
        <v>0</v>
      </c>
      <c r="U141" s="139">
        <v>0</v>
      </c>
      <c r="V141" s="139">
        <f>U141*H141</f>
        <v>0</v>
      </c>
      <c r="W141" s="139">
        <v>0</v>
      </c>
      <c r="X141" s="140">
        <f>W141*H141</f>
        <v>0</v>
      </c>
      <c r="AR141" s="141" t="s">
        <v>313</v>
      </c>
      <c r="AT141" s="141" t="s">
        <v>166</v>
      </c>
      <c r="AU141" s="141" t="s">
        <v>171</v>
      </c>
      <c r="AY141" s="17" t="s">
        <v>163</v>
      </c>
      <c r="BE141" s="142">
        <f>IF(O141="základní",K141,0)</f>
        <v>0</v>
      </c>
      <c r="BF141" s="142">
        <f>IF(O141="snížená",K141,0)</f>
        <v>0</v>
      </c>
      <c r="BG141" s="142">
        <f>IF(O141="zákl. přenesená",K141,0)</f>
        <v>0</v>
      </c>
      <c r="BH141" s="142">
        <f>IF(O141="sníž. přenesená",K141,0)</f>
        <v>0</v>
      </c>
      <c r="BI141" s="142">
        <f>IF(O141="nulová",K141,0)</f>
        <v>0</v>
      </c>
      <c r="BJ141" s="17" t="s">
        <v>171</v>
      </c>
      <c r="BK141" s="142">
        <f>ROUND(P141*H141,2)</f>
        <v>0</v>
      </c>
      <c r="BL141" s="17" t="s">
        <v>313</v>
      </c>
      <c r="BM141" s="141" t="s">
        <v>2536</v>
      </c>
    </row>
    <row r="142" spans="2:47" s="1" customFormat="1" ht="11.25">
      <c r="B142" s="32"/>
      <c r="D142" s="143" t="s">
        <v>173</v>
      </c>
      <c r="F142" s="144" t="s">
        <v>2537</v>
      </c>
      <c r="I142" s="145"/>
      <c r="J142" s="145"/>
      <c r="M142" s="32"/>
      <c r="N142" s="146"/>
      <c r="X142" s="53"/>
      <c r="AT142" s="17" t="s">
        <v>173</v>
      </c>
      <c r="AU142" s="17" t="s">
        <v>171</v>
      </c>
    </row>
    <row r="143" spans="2:65" s="1" customFormat="1" ht="37.9" customHeight="1">
      <c r="B143" s="32"/>
      <c r="C143" s="181" t="s">
        <v>8</v>
      </c>
      <c r="D143" s="181" t="s">
        <v>770</v>
      </c>
      <c r="E143" s="182" t="s">
        <v>2538</v>
      </c>
      <c r="F143" s="183" t="s">
        <v>2539</v>
      </c>
      <c r="G143" s="184" t="s">
        <v>229</v>
      </c>
      <c r="H143" s="185">
        <v>20</v>
      </c>
      <c r="I143" s="186"/>
      <c r="J143" s="187"/>
      <c r="K143" s="188">
        <f>ROUND(P143*H143,2)</f>
        <v>0</v>
      </c>
      <c r="L143" s="183" t="s">
        <v>1707</v>
      </c>
      <c r="M143" s="189"/>
      <c r="N143" s="190" t="s">
        <v>22</v>
      </c>
      <c r="O143" s="137" t="s">
        <v>48</v>
      </c>
      <c r="P143" s="138">
        <f>I143+J143</f>
        <v>0</v>
      </c>
      <c r="Q143" s="138">
        <f>ROUND(I143*H143,2)</f>
        <v>0</v>
      </c>
      <c r="R143" s="138">
        <f>ROUND(J143*H143,2)</f>
        <v>0</v>
      </c>
      <c r="T143" s="139">
        <f>S143*H143</f>
        <v>0</v>
      </c>
      <c r="U143" s="139">
        <v>0.00012</v>
      </c>
      <c r="V143" s="139">
        <f>U143*H143</f>
        <v>0.0024000000000000002</v>
      </c>
      <c r="W143" s="139">
        <v>0</v>
      </c>
      <c r="X143" s="140">
        <f>W143*H143</f>
        <v>0</v>
      </c>
      <c r="AR143" s="141" t="s">
        <v>440</v>
      </c>
      <c r="AT143" s="141" t="s">
        <v>770</v>
      </c>
      <c r="AU143" s="141" t="s">
        <v>171</v>
      </c>
      <c r="AY143" s="17" t="s">
        <v>163</v>
      </c>
      <c r="BE143" s="142">
        <f>IF(O143="základní",K143,0)</f>
        <v>0</v>
      </c>
      <c r="BF143" s="142">
        <f>IF(O143="snížená",K143,0)</f>
        <v>0</v>
      </c>
      <c r="BG143" s="142">
        <f>IF(O143="zákl. přenesená",K143,0)</f>
        <v>0</v>
      </c>
      <c r="BH143" s="142">
        <f>IF(O143="sníž. přenesená",K143,0)</f>
        <v>0</v>
      </c>
      <c r="BI143" s="142">
        <f>IF(O143="nulová",K143,0)</f>
        <v>0</v>
      </c>
      <c r="BJ143" s="17" t="s">
        <v>171</v>
      </c>
      <c r="BK143" s="142">
        <f>ROUND(P143*H143,2)</f>
        <v>0</v>
      </c>
      <c r="BL143" s="17" t="s">
        <v>313</v>
      </c>
      <c r="BM143" s="141" t="s">
        <v>2540</v>
      </c>
    </row>
    <row r="144" spans="2:65" s="1" customFormat="1" ht="33" customHeight="1">
      <c r="B144" s="32"/>
      <c r="C144" s="129" t="s">
        <v>843</v>
      </c>
      <c r="D144" s="129" t="s">
        <v>166</v>
      </c>
      <c r="E144" s="130" t="s">
        <v>2541</v>
      </c>
      <c r="F144" s="131" t="s">
        <v>2542</v>
      </c>
      <c r="G144" s="132" t="s">
        <v>178</v>
      </c>
      <c r="H144" s="133">
        <v>180</v>
      </c>
      <c r="I144" s="134"/>
      <c r="J144" s="134"/>
      <c r="K144" s="135">
        <f>ROUND(P144*H144,2)</f>
        <v>0</v>
      </c>
      <c r="L144" s="131" t="s">
        <v>1707</v>
      </c>
      <c r="M144" s="32"/>
      <c r="N144" s="136" t="s">
        <v>22</v>
      </c>
      <c r="O144" s="137" t="s">
        <v>48</v>
      </c>
      <c r="P144" s="138">
        <f>I144+J144</f>
        <v>0</v>
      </c>
      <c r="Q144" s="138">
        <f>ROUND(I144*H144,2)</f>
        <v>0</v>
      </c>
      <c r="R144" s="138">
        <f>ROUND(J144*H144,2)</f>
        <v>0</v>
      </c>
      <c r="T144" s="139">
        <f>S144*H144</f>
        <v>0</v>
      </c>
      <c r="U144" s="139">
        <v>0</v>
      </c>
      <c r="V144" s="139">
        <f>U144*H144</f>
        <v>0</v>
      </c>
      <c r="W144" s="139">
        <v>0</v>
      </c>
      <c r="X144" s="140">
        <f>W144*H144</f>
        <v>0</v>
      </c>
      <c r="AR144" s="141" t="s">
        <v>313</v>
      </c>
      <c r="AT144" s="141" t="s">
        <v>166</v>
      </c>
      <c r="AU144" s="141" t="s">
        <v>171</v>
      </c>
      <c r="AY144" s="17" t="s">
        <v>163</v>
      </c>
      <c r="BE144" s="142">
        <f>IF(O144="základní",K144,0)</f>
        <v>0</v>
      </c>
      <c r="BF144" s="142">
        <f>IF(O144="snížená",K144,0)</f>
        <v>0</v>
      </c>
      <c r="BG144" s="142">
        <f>IF(O144="zákl. přenesená",K144,0)</f>
        <v>0</v>
      </c>
      <c r="BH144" s="142">
        <f>IF(O144="sníž. přenesená",K144,0)</f>
        <v>0</v>
      </c>
      <c r="BI144" s="142">
        <f>IF(O144="nulová",K144,0)</f>
        <v>0</v>
      </c>
      <c r="BJ144" s="17" t="s">
        <v>171</v>
      </c>
      <c r="BK144" s="142">
        <f>ROUND(P144*H144,2)</f>
        <v>0</v>
      </c>
      <c r="BL144" s="17" t="s">
        <v>313</v>
      </c>
      <c r="BM144" s="141" t="s">
        <v>2543</v>
      </c>
    </row>
    <row r="145" spans="2:47" s="1" customFormat="1" ht="11.25">
      <c r="B145" s="32"/>
      <c r="D145" s="143" t="s">
        <v>173</v>
      </c>
      <c r="F145" s="144" t="s">
        <v>2544</v>
      </c>
      <c r="I145" s="145"/>
      <c r="J145" s="145"/>
      <c r="M145" s="32"/>
      <c r="N145" s="146"/>
      <c r="X145" s="53"/>
      <c r="AT145" s="17" t="s">
        <v>173</v>
      </c>
      <c r="AU145" s="17" t="s">
        <v>171</v>
      </c>
    </row>
    <row r="146" spans="2:65" s="1" customFormat="1" ht="33" customHeight="1">
      <c r="B146" s="32"/>
      <c r="C146" s="129" t="s">
        <v>1585</v>
      </c>
      <c r="D146" s="129" t="s">
        <v>166</v>
      </c>
      <c r="E146" s="130" t="s">
        <v>2545</v>
      </c>
      <c r="F146" s="131" t="s">
        <v>2546</v>
      </c>
      <c r="G146" s="132" t="s">
        <v>178</v>
      </c>
      <c r="H146" s="133">
        <v>30</v>
      </c>
      <c r="I146" s="134"/>
      <c r="J146" s="134"/>
      <c r="K146" s="135">
        <f>ROUND(P146*H146,2)</f>
        <v>0</v>
      </c>
      <c r="L146" s="131" t="s">
        <v>1707</v>
      </c>
      <c r="M146" s="32"/>
      <c r="N146" s="136" t="s">
        <v>22</v>
      </c>
      <c r="O146" s="137" t="s">
        <v>48</v>
      </c>
      <c r="P146" s="138">
        <f>I146+J146</f>
        <v>0</v>
      </c>
      <c r="Q146" s="138">
        <f>ROUND(I146*H146,2)</f>
        <v>0</v>
      </c>
      <c r="R146" s="138">
        <f>ROUND(J146*H146,2)</f>
        <v>0</v>
      </c>
      <c r="T146" s="139">
        <f>S146*H146</f>
        <v>0</v>
      </c>
      <c r="U146" s="139">
        <v>0</v>
      </c>
      <c r="V146" s="139">
        <f>U146*H146</f>
        <v>0</v>
      </c>
      <c r="W146" s="139">
        <v>0</v>
      </c>
      <c r="X146" s="140">
        <f>W146*H146</f>
        <v>0</v>
      </c>
      <c r="AR146" s="141" t="s">
        <v>313</v>
      </c>
      <c r="AT146" s="141" t="s">
        <v>166</v>
      </c>
      <c r="AU146" s="141" t="s">
        <v>171</v>
      </c>
      <c r="AY146" s="17" t="s">
        <v>163</v>
      </c>
      <c r="BE146" s="142">
        <f>IF(O146="základní",K146,0)</f>
        <v>0</v>
      </c>
      <c r="BF146" s="142">
        <f>IF(O146="snížená",K146,0)</f>
        <v>0</v>
      </c>
      <c r="BG146" s="142">
        <f>IF(O146="zákl. přenesená",K146,0)</f>
        <v>0</v>
      </c>
      <c r="BH146" s="142">
        <f>IF(O146="sníž. přenesená",K146,0)</f>
        <v>0</v>
      </c>
      <c r="BI146" s="142">
        <f>IF(O146="nulová",K146,0)</f>
        <v>0</v>
      </c>
      <c r="BJ146" s="17" t="s">
        <v>171</v>
      </c>
      <c r="BK146" s="142">
        <f>ROUND(P146*H146,2)</f>
        <v>0</v>
      </c>
      <c r="BL146" s="17" t="s">
        <v>313</v>
      </c>
      <c r="BM146" s="141" t="s">
        <v>2547</v>
      </c>
    </row>
    <row r="147" spans="2:47" s="1" customFormat="1" ht="11.25">
      <c r="B147" s="32"/>
      <c r="D147" s="143" t="s">
        <v>173</v>
      </c>
      <c r="F147" s="144" t="s">
        <v>2548</v>
      </c>
      <c r="I147" s="145"/>
      <c r="J147" s="145"/>
      <c r="M147" s="32"/>
      <c r="N147" s="146"/>
      <c r="X147" s="53"/>
      <c r="AT147" s="17" t="s">
        <v>173</v>
      </c>
      <c r="AU147" s="17" t="s">
        <v>171</v>
      </c>
    </row>
    <row r="148" spans="2:65" s="1" customFormat="1" ht="33" customHeight="1">
      <c r="B148" s="32"/>
      <c r="C148" s="129" t="s">
        <v>1589</v>
      </c>
      <c r="D148" s="129" t="s">
        <v>166</v>
      </c>
      <c r="E148" s="130" t="s">
        <v>2549</v>
      </c>
      <c r="F148" s="131" t="s">
        <v>2550</v>
      </c>
      <c r="G148" s="132" t="s">
        <v>178</v>
      </c>
      <c r="H148" s="133">
        <v>10</v>
      </c>
      <c r="I148" s="134"/>
      <c r="J148" s="134"/>
      <c r="K148" s="135">
        <f>ROUND(P148*H148,2)</f>
        <v>0</v>
      </c>
      <c r="L148" s="131" t="s">
        <v>1707</v>
      </c>
      <c r="M148" s="32"/>
      <c r="N148" s="136" t="s">
        <v>22</v>
      </c>
      <c r="O148" s="137" t="s">
        <v>48</v>
      </c>
      <c r="P148" s="138">
        <f>I148+J148</f>
        <v>0</v>
      </c>
      <c r="Q148" s="138">
        <f>ROUND(I148*H148,2)</f>
        <v>0</v>
      </c>
      <c r="R148" s="138">
        <f>ROUND(J148*H148,2)</f>
        <v>0</v>
      </c>
      <c r="T148" s="139">
        <f>S148*H148</f>
        <v>0</v>
      </c>
      <c r="U148" s="139">
        <v>0</v>
      </c>
      <c r="V148" s="139">
        <f>U148*H148</f>
        <v>0</v>
      </c>
      <c r="W148" s="139">
        <v>0</v>
      </c>
      <c r="X148" s="140">
        <f>W148*H148</f>
        <v>0</v>
      </c>
      <c r="AR148" s="141" t="s">
        <v>313</v>
      </c>
      <c r="AT148" s="141" t="s">
        <v>166</v>
      </c>
      <c r="AU148" s="141" t="s">
        <v>171</v>
      </c>
      <c r="AY148" s="17" t="s">
        <v>163</v>
      </c>
      <c r="BE148" s="142">
        <f>IF(O148="základní",K148,0)</f>
        <v>0</v>
      </c>
      <c r="BF148" s="142">
        <f>IF(O148="snížená",K148,0)</f>
        <v>0</v>
      </c>
      <c r="BG148" s="142">
        <f>IF(O148="zákl. přenesená",K148,0)</f>
        <v>0</v>
      </c>
      <c r="BH148" s="142">
        <f>IF(O148="sníž. přenesená",K148,0)</f>
        <v>0</v>
      </c>
      <c r="BI148" s="142">
        <f>IF(O148="nulová",K148,0)</f>
        <v>0</v>
      </c>
      <c r="BJ148" s="17" t="s">
        <v>171</v>
      </c>
      <c r="BK148" s="142">
        <f>ROUND(P148*H148,2)</f>
        <v>0</v>
      </c>
      <c r="BL148" s="17" t="s">
        <v>313</v>
      </c>
      <c r="BM148" s="141" t="s">
        <v>2551</v>
      </c>
    </row>
    <row r="149" spans="2:47" s="1" customFormat="1" ht="11.25">
      <c r="B149" s="32"/>
      <c r="D149" s="143" t="s">
        <v>173</v>
      </c>
      <c r="F149" s="144" t="s">
        <v>2552</v>
      </c>
      <c r="I149" s="145"/>
      <c r="J149" s="145"/>
      <c r="M149" s="32"/>
      <c r="N149" s="146"/>
      <c r="X149" s="53"/>
      <c r="AT149" s="17" t="s">
        <v>173</v>
      </c>
      <c r="AU149" s="17" t="s">
        <v>171</v>
      </c>
    </row>
    <row r="150" spans="2:65" s="1" customFormat="1" ht="33" customHeight="1">
      <c r="B150" s="32"/>
      <c r="C150" s="129" t="s">
        <v>1597</v>
      </c>
      <c r="D150" s="129" t="s">
        <v>166</v>
      </c>
      <c r="E150" s="130" t="s">
        <v>2553</v>
      </c>
      <c r="F150" s="131" t="s">
        <v>2554</v>
      </c>
      <c r="G150" s="132" t="s">
        <v>178</v>
      </c>
      <c r="H150" s="133">
        <v>20</v>
      </c>
      <c r="I150" s="134"/>
      <c r="J150" s="134"/>
      <c r="K150" s="135">
        <f>ROUND(P150*H150,2)</f>
        <v>0</v>
      </c>
      <c r="L150" s="131" t="s">
        <v>1707</v>
      </c>
      <c r="M150" s="32"/>
      <c r="N150" s="136" t="s">
        <v>22</v>
      </c>
      <c r="O150" s="137" t="s">
        <v>48</v>
      </c>
      <c r="P150" s="138">
        <f>I150+J150</f>
        <v>0</v>
      </c>
      <c r="Q150" s="138">
        <f>ROUND(I150*H150,2)</f>
        <v>0</v>
      </c>
      <c r="R150" s="138">
        <f>ROUND(J150*H150,2)</f>
        <v>0</v>
      </c>
      <c r="T150" s="139">
        <f>S150*H150</f>
        <v>0</v>
      </c>
      <c r="U150" s="139">
        <v>0</v>
      </c>
      <c r="V150" s="139">
        <f>U150*H150</f>
        <v>0</v>
      </c>
      <c r="W150" s="139">
        <v>0</v>
      </c>
      <c r="X150" s="140">
        <f>W150*H150</f>
        <v>0</v>
      </c>
      <c r="AR150" s="141" t="s">
        <v>313</v>
      </c>
      <c r="AT150" s="141" t="s">
        <v>166</v>
      </c>
      <c r="AU150" s="141" t="s">
        <v>171</v>
      </c>
      <c r="AY150" s="17" t="s">
        <v>163</v>
      </c>
      <c r="BE150" s="142">
        <f>IF(O150="základní",K150,0)</f>
        <v>0</v>
      </c>
      <c r="BF150" s="142">
        <f>IF(O150="snížená",K150,0)</f>
        <v>0</v>
      </c>
      <c r="BG150" s="142">
        <f>IF(O150="zákl. přenesená",K150,0)</f>
        <v>0</v>
      </c>
      <c r="BH150" s="142">
        <f>IF(O150="sníž. přenesená",K150,0)</f>
        <v>0</v>
      </c>
      <c r="BI150" s="142">
        <f>IF(O150="nulová",K150,0)</f>
        <v>0</v>
      </c>
      <c r="BJ150" s="17" t="s">
        <v>171</v>
      </c>
      <c r="BK150" s="142">
        <f>ROUND(P150*H150,2)</f>
        <v>0</v>
      </c>
      <c r="BL150" s="17" t="s">
        <v>313</v>
      </c>
      <c r="BM150" s="141" t="s">
        <v>2555</v>
      </c>
    </row>
    <row r="151" spans="2:47" s="1" customFormat="1" ht="11.25">
      <c r="B151" s="32"/>
      <c r="D151" s="143" t="s">
        <v>173</v>
      </c>
      <c r="F151" s="144" t="s">
        <v>2556</v>
      </c>
      <c r="I151" s="145"/>
      <c r="J151" s="145"/>
      <c r="M151" s="32"/>
      <c r="N151" s="146"/>
      <c r="X151" s="53"/>
      <c r="AT151" s="17" t="s">
        <v>173</v>
      </c>
      <c r="AU151" s="17" t="s">
        <v>171</v>
      </c>
    </row>
    <row r="152" spans="2:65" s="1" customFormat="1" ht="37.9" customHeight="1">
      <c r="B152" s="32"/>
      <c r="C152" s="129" t="s">
        <v>344</v>
      </c>
      <c r="D152" s="129" t="s">
        <v>166</v>
      </c>
      <c r="E152" s="130" t="s">
        <v>2557</v>
      </c>
      <c r="F152" s="131" t="s">
        <v>2558</v>
      </c>
      <c r="G152" s="132" t="s">
        <v>178</v>
      </c>
      <c r="H152" s="133">
        <v>160</v>
      </c>
      <c r="I152" s="134"/>
      <c r="J152" s="134"/>
      <c r="K152" s="135">
        <f>ROUND(P152*H152,2)</f>
        <v>0</v>
      </c>
      <c r="L152" s="131" t="s">
        <v>1707</v>
      </c>
      <c r="M152" s="32"/>
      <c r="N152" s="136" t="s">
        <v>22</v>
      </c>
      <c r="O152" s="137" t="s">
        <v>48</v>
      </c>
      <c r="P152" s="138">
        <f>I152+J152</f>
        <v>0</v>
      </c>
      <c r="Q152" s="138">
        <f>ROUND(I152*H152,2)</f>
        <v>0</v>
      </c>
      <c r="R152" s="138">
        <f>ROUND(J152*H152,2)</f>
        <v>0</v>
      </c>
      <c r="T152" s="139">
        <f>S152*H152</f>
        <v>0</v>
      </c>
      <c r="U152" s="139">
        <v>0</v>
      </c>
      <c r="V152" s="139">
        <f>U152*H152</f>
        <v>0</v>
      </c>
      <c r="W152" s="139">
        <v>0</v>
      </c>
      <c r="X152" s="140">
        <f>W152*H152</f>
        <v>0</v>
      </c>
      <c r="AR152" s="141" t="s">
        <v>313</v>
      </c>
      <c r="AT152" s="141" t="s">
        <v>166</v>
      </c>
      <c r="AU152" s="141" t="s">
        <v>171</v>
      </c>
      <c r="AY152" s="17" t="s">
        <v>163</v>
      </c>
      <c r="BE152" s="142">
        <f>IF(O152="základní",K152,0)</f>
        <v>0</v>
      </c>
      <c r="BF152" s="142">
        <f>IF(O152="snížená",K152,0)</f>
        <v>0</v>
      </c>
      <c r="BG152" s="142">
        <f>IF(O152="zákl. přenesená",K152,0)</f>
        <v>0</v>
      </c>
      <c r="BH152" s="142">
        <f>IF(O152="sníž. přenesená",K152,0)</f>
        <v>0</v>
      </c>
      <c r="BI152" s="142">
        <f>IF(O152="nulová",K152,0)</f>
        <v>0</v>
      </c>
      <c r="BJ152" s="17" t="s">
        <v>171</v>
      </c>
      <c r="BK152" s="142">
        <f>ROUND(P152*H152,2)</f>
        <v>0</v>
      </c>
      <c r="BL152" s="17" t="s">
        <v>313</v>
      </c>
      <c r="BM152" s="141" t="s">
        <v>2559</v>
      </c>
    </row>
    <row r="153" spans="2:47" s="1" customFormat="1" ht="11.25">
      <c r="B153" s="32"/>
      <c r="D153" s="143" t="s">
        <v>173</v>
      </c>
      <c r="F153" s="144" t="s">
        <v>2560</v>
      </c>
      <c r="I153" s="145"/>
      <c r="J153" s="145"/>
      <c r="M153" s="32"/>
      <c r="N153" s="146"/>
      <c r="X153" s="53"/>
      <c r="AT153" s="17" t="s">
        <v>173</v>
      </c>
      <c r="AU153" s="17" t="s">
        <v>171</v>
      </c>
    </row>
    <row r="154" spans="2:65" s="1" customFormat="1" ht="24.2" customHeight="1">
      <c r="B154" s="32"/>
      <c r="C154" s="129" t="s">
        <v>353</v>
      </c>
      <c r="D154" s="129" t="s">
        <v>166</v>
      </c>
      <c r="E154" s="130" t="s">
        <v>2561</v>
      </c>
      <c r="F154" s="131" t="s">
        <v>2562</v>
      </c>
      <c r="G154" s="132" t="s">
        <v>178</v>
      </c>
      <c r="H154" s="133">
        <v>30</v>
      </c>
      <c r="I154" s="134"/>
      <c r="J154" s="134"/>
      <c r="K154" s="135">
        <f>ROUND(P154*H154,2)</f>
        <v>0</v>
      </c>
      <c r="L154" s="131" t="s">
        <v>1707</v>
      </c>
      <c r="M154" s="32"/>
      <c r="N154" s="136" t="s">
        <v>22</v>
      </c>
      <c r="O154" s="137" t="s">
        <v>48</v>
      </c>
      <c r="P154" s="138">
        <f>I154+J154</f>
        <v>0</v>
      </c>
      <c r="Q154" s="138">
        <f>ROUND(I154*H154,2)</f>
        <v>0</v>
      </c>
      <c r="R154" s="138">
        <f>ROUND(J154*H154,2)</f>
        <v>0</v>
      </c>
      <c r="T154" s="139">
        <f>S154*H154</f>
        <v>0</v>
      </c>
      <c r="U154" s="139">
        <v>0</v>
      </c>
      <c r="V154" s="139">
        <f>U154*H154</f>
        <v>0</v>
      </c>
      <c r="W154" s="139">
        <v>0</v>
      </c>
      <c r="X154" s="140">
        <f>W154*H154</f>
        <v>0</v>
      </c>
      <c r="AR154" s="141" t="s">
        <v>313</v>
      </c>
      <c r="AT154" s="141" t="s">
        <v>166</v>
      </c>
      <c r="AU154" s="141" t="s">
        <v>171</v>
      </c>
      <c r="AY154" s="17" t="s">
        <v>163</v>
      </c>
      <c r="BE154" s="142">
        <f>IF(O154="základní",K154,0)</f>
        <v>0</v>
      </c>
      <c r="BF154" s="142">
        <f>IF(O154="snížená",K154,0)</f>
        <v>0</v>
      </c>
      <c r="BG154" s="142">
        <f>IF(O154="zákl. přenesená",K154,0)</f>
        <v>0</v>
      </c>
      <c r="BH154" s="142">
        <f>IF(O154="sníž. přenesená",K154,0)</f>
        <v>0</v>
      </c>
      <c r="BI154" s="142">
        <f>IF(O154="nulová",K154,0)</f>
        <v>0</v>
      </c>
      <c r="BJ154" s="17" t="s">
        <v>171</v>
      </c>
      <c r="BK154" s="142">
        <f>ROUND(P154*H154,2)</f>
        <v>0</v>
      </c>
      <c r="BL154" s="17" t="s">
        <v>313</v>
      </c>
      <c r="BM154" s="141" t="s">
        <v>2563</v>
      </c>
    </row>
    <row r="155" spans="2:47" s="1" customFormat="1" ht="11.25">
      <c r="B155" s="32"/>
      <c r="D155" s="143" t="s">
        <v>173</v>
      </c>
      <c r="F155" s="144" t="s">
        <v>2564</v>
      </c>
      <c r="I155" s="145"/>
      <c r="J155" s="145"/>
      <c r="M155" s="32"/>
      <c r="N155" s="146"/>
      <c r="X155" s="53"/>
      <c r="AT155" s="17" t="s">
        <v>173</v>
      </c>
      <c r="AU155" s="17" t="s">
        <v>171</v>
      </c>
    </row>
    <row r="156" spans="2:65" s="1" customFormat="1" ht="24.2" customHeight="1">
      <c r="B156" s="32"/>
      <c r="C156" s="129" t="s">
        <v>362</v>
      </c>
      <c r="D156" s="129" t="s">
        <v>166</v>
      </c>
      <c r="E156" s="130" t="s">
        <v>2565</v>
      </c>
      <c r="F156" s="131" t="s">
        <v>2566</v>
      </c>
      <c r="G156" s="132" t="s">
        <v>178</v>
      </c>
      <c r="H156" s="133">
        <v>30</v>
      </c>
      <c r="I156" s="134"/>
      <c r="J156" s="134"/>
      <c r="K156" s="135">
        <f>ROUND(P156*H156,2)</f>
        <v>0</v>
      </c>
      <c r="L156" s="131" t="s">
        <v>1707</v>
      </c>
      <c r="M156" s="32"/>
      <c r="N156" s="136" t="s">
        <v>22</v>
      </c>
      <c r="O156" s="137" t="s">
        <v>48</v>
      </c>
      <c r="P156" s="138">
        <f>I156+J156</f>
        <v>0</v>
      </c>
      <c r="Q156" s="138">
        <f>ROUND(I156*H156,2)</f>
        <v>0</v>
      </c>
      <c r="R156" s="138">
        <f>ROUND(J156*H156,2)</f>
        <v>0</v>
      </c>
      <c r="T156" s="139">
        <f>S156*H156</f>
        <v>0</v>
      </c>
      <c r="U156" s="139">
        <v>0</v>
      </c>
      <c r="V156" s="139">
        <f>U156*H156</f>
        <v>0</v>
      </c>
      <c r="W156" s="139">
        <v>0</v>
      </c>
      <c r="X156" s="140">
        <f>W156*H156</f>
        <v>0</v>
      </c>
      <c r="AR156" s="141" t="s">
        <v>313</v>
      </c>
      <c r="AT156" s="141" t="s">
        <v>166</v>
      </c>
      <c r="AU156" s="141" t="s">
        <v>171</v>
      </c>
      <c r="AY156" s="17" t="s">
        <v>163</v>
      </c>
      <c r="BE156" s="142">
        <f>IF(O156="základní",K156,0)</f>
        <v>0</v>
      </c>
      <c r="BF156" s="142">
        <f>IF(O156="snížená",K156,0)</f>
        <v>0</v>
      </c>
      <c r="BG156" s="142">
        <f>IF(O156="zákl. přenesená",K156,0)</f>
        <v>0</v>
      </c>
      <c r="BH156" s="142">
        <f>IF(O156="sníž. přenesená",K156,0)</f>
        <v>0</v>
      </c>
      <c r="BI156" s="142">
        <f>IF(O156="nulová",K156,0)</f>
        <v>0</v>
      </c>
      <c r="BJ156" s="17" t="s">
        <v>171</v>
      </c>
      <c r="BK156" s="142">
        <f>ROUND(P156*H156,2)</f>
        <v>0</v>
      </c>
      <c r="BL156" s="17" t="s">
        <v>313</v>
      </c>
      <c r="BM156" s="141" t="s">
        <v>2567</v>
      </c>
    </row>
    <row r="157" spans="2:47" s="1" customFormat="1" ht="11.25">
      <c r="B157" s="32"/>
      <c r="D157" s="143" t="s">
        <v>173</v>
      </c>
      <c r="F157" s="144" t="s">
        <v>2568</v>
      </c>
      <c r="I157" s="145"/>
      <c r="J157" s="145"/>
      <c r="M157" s="32"/>
      <c r="N157" s="146"/>
      <c r="X157" s="53"/>
      <c r="AT157" s="17" t="s">
        <v>173</v>
      </c>
      <c r="AU157" s="17" t="s">
        <v>171</v>
      </c>
    </row>
    <row r="158" spans="2:65" s="1" customFormat="1" ht="37.9" customHeight="1">
      <c r="B158" s="32"/>
      <c r="C158" s="129" t="s">
        <v>1577</v>
      </c>
      <c r="D158" s="129" t="s">
        <v>166</v>
      </c>
      <c r="E158" s="130" t="s">
        <v>2569</v>
      </c>
      <c r="F158" s="131" t="s">
        <v>2570</v>
      </c>
      <c r="G158" s="132" t="s">
        <v>178</v>
      </c>
      <c r="H158" s="133">
        <v>2</v>
      </c>
      <c r="I158" s="134"/>
      <c r="J158" s="134"/>
      <c r="K158" s="135">
        <f>ROUND(P158*H158,2)</f>
        <v>0</v>
      </c>
      <c r="L158" s="131" t="s">
        <v>1707</v>
      </c>
      <c r="M158" s="32"/>
      <c r="N158" s="136" t="s">
        <v>22</v>
      </c>
      <c r="O158" s="137" t="s">
        <v>48</v>
      </c>
      <c r="P158" s="138">
        <f>I158+J158</f>
        <v>0</v>
      </c>
      <c r="Q158" s="138">
        <f>ROUND(I158*H158,2)</f>
        <v>0</v>
      </c>
      <c r="R158" s="138">
        <f>ROUND(J158*H158,2)</f>
        <v>0</v>
      </c>
      <c r="T158" s="139">
        <f>S158*H158</f>
        <v>0</v>
      </c>
      <c r="U158" s="139">
        <v>0</v>
      </c>
      <c r="V158" s="139">
        <f>U158*H158</f>
        <v>0</v>
      </c>
      <c r="W158" s="139">
        <v>0</v>
      </c>
      <c r="X158" s="140">
        <f>W158*H158</f>
        <v>0</v>
      </c>
      <c r="AR158" s="141" t="s">
        <v>313</v>
      </c>
      <c r="AT158" s="141" t="s">
        <v>166</v>
      </c>
      <c r="AU158" s="141" t="s">
        <v>171</v>
      </c>
      <c r="AY158" s="17" t="s">
        <v>163</v>
      </c>
      <c r="BE158" s="142">
        <f>IF(O158="základní",K158,0)</f>
        <v>0</v>
      </c>
      <c r="BF158" s="142">
        <f>IF(O158="snížená",K158,0)</f>
        <v>0</v>
      </c>
      <c r="BG158" s="142">
        <f>IF(O158="zákl. přenesená",K158,0)</f>
        <v>0</v>
      </c>
      <c r="BH158" s="142">
        <f>IF(O158="sníž. přenesená",K158,0)</f>
        <v>0</v>
      </c>
      <c r="BI158" s="142">
        <f>IF(O158="nulová",K158,0)</f>
        <v>0</v>
      </c>
      <c r="BJ158" s="17" t="s">
        <v>171</v>
      </c>
      <c r="BK158" s="142">
        <f>ROUND(P158*H158,2)</f>
        <v>0</v>
      </c>
      <c r="BL158" s="17" t="s">
        <v>313</v>
      </c>
      <c r="BM158" s="141" t="s">
        <v>2571</v>
      </c>
    </row>
    <row r="159" spans="2:47" s="1" customFormat="1" ht="11.25">
      <c r="B159" s="32"/>
      <c r="D159" s="143" t="s">
        <v>173</v>
      </c>
      <c r="F159" s="144" t="s">
        <v>2572</v>
      </c>
      <c r="I159" s="145"/>
      <c r="J159" s="145"/>
      <c r="M159" s="32"/>
      <c r="N159" s="146"/>
      <c r="X159" s="53"/>
      <c r="AT159" s="17" t="s">
        <v>173</v>
      </c>
      <c r="AU159" s="17" t="s">
        <v>171</v>
      </c>
    </row>
    <row r="160" spans="2:65" s="1" customFormat="1" ht="24.2" customHeight="1">
      <c r="B160" s="32"/>
      <c r="C160" s="181" t="s">
        <v>1580</v>
      </c>
      <c r="D160" s="181" t="s">
        <v>770</v>
      </c>
      <c r="E160" s="182" t="s">
        <v>2573</v>
      </c>
      <c r="F160" s="183" t="s">
        <v>2574</v>
      </c>
      <c r="G160" s="184" t="s">
        <v>178</v>
      </c>
      <c r="H160" s="185">
        <v>2</v>
      </c>
      <c r="I160" s="186"/>
      <c r="J160" s="187"/>
      <c r="K160" s="188">
        <f>ROUND(P160*H160,2)</f>
        <v>0</v>
      </c>
      <c r="L160" s="183" t="s">
        <v>1707</v>
      </c>
      <c r="M160" s="189"/>
      <c r="N160" s="190" t="s">
        <v>22</v>
      </c>
      <c r="O160" s="137" t="s">
        <v>48</v>
      </c>
      <c r="P160" s="138">
        <f>I160+J160</f>
        <v>0</v>
      </c>
      <c r="Q160" s="138">
        <f>ROUND(I160*H160,2)</f>
        <v>0</v>
      </c>
      <c r="R160" s="138">
        <f>ROUND(J160*H160,2)</f>
        <v>0</v>
      </c>
      <c r="T160" s="139">
        <f>S160*H160</f>
        <v>0</v>
      </c>
      <c r="U160" s="139">
        <v>0.0081</v>
      </c>
      <c r="V160" s="139">
        <f>U160*H160</f>
        <v>0.0162</v>
      </c>
      <c r="W160" s="139">
        <v>0</v>
      </c>
      <c r="X160" s="140">
        <f>W160*H160</f>
        <v>0</v>
      </c>
      <c r="AR160" s="141" t="s">
        <v>440</v>
      </c>
      <c r="AT160" s="141" t="s">
        <v>770</v>
      </c>
      <c r="AU160" s="141" t="s">
        <v>171</v>
      </c>
      <c r="AY160" s="17" t="s">
        <v>163</v>
      </c>
      <c r="BE160" s="142">
        <f>IF(O160="základní",K160,0)</f>
        <v>0</v>
      </c>
      <c r="BF160" s="142">
        <f>IF(O160="snížená",K160,0)</f>
        <v>0</v>
      </c>
      <c r="BG160" s="142">
        <f>IF(O160="zákl. přenesená",K160,0)</f>
        <v>0</v>
      </c>
      <c r="BH160" s="142">
        <f>IF(O160="sníž. přenesená",K160,0)</f>
        <v>0</v>
      </c>
      <c r="BI160" s="142">
        <f>IF(O160="nulová",K160,0)</f>
        <v>0</v>
      </c>
      <c r="BJ160" s="17" t="s">
        <v>171</v>
      </c>
      <c r="BK160" s="142">
        <f>ROUND(P160*H160,2)</f>
        <v>0</v>
      </c>
      <c r="BL160" s="17" t="s">
        <v>313</v>
      </c>
      <c r="BM160" s="141" t="s">
        <v>2575</v>
      </c>
    </row>
    <row r="161" spans="2:65" s="1" customFormat="1" ht="33" customHeight="1">
      <c r="B161" s="32"/>
      <c r="C161" s="129" t="s">
        <v>370</v>
      </c>
      <c r="D161" s="129" t="s">
        <v>166</v>
      </c>
      <c r="E161" s="130" t="s">
        <v>2576</v>
      </c>
      <c r="F161" s="131" t="s">
        <v>2577</v>
      </c>
      <c r="G161" s="132" t="s">
        <v>178</v>
      </c>
      <c r="H161" s="133">
        <v>1</v>
      </c>
      <c r="I161" s="134"/>
      <c r="J161" s="134"/>
      <c r="K161" s="135">
        <f>ROUND(P161*H161,2)</f>
        <v>0</v>
      </c>
      <c r="L161" s="131" t="s">
        <v>1707</v>
      </c>
      <c r="M161" s="32"/>
      <c r="N161" s="136" t="s">
        <v>22</v>
      </c>
      <c r="O161" s="137" t="s">
        <v>48</v>
      </c>
      <c r="P161" s="138">
        <f>I161+J161</f>
        <v>0</v>
      </c>
      <c r="Q161" s="138">
        <f>ROUND(I161*H161,2)</f>
        <v>0</v>
      </c>
      <c r="R161" s="138">
        <f>ROUND(J161*H161,2)</f>
        <v>0</v>
      </c>
      <c r="T161" s="139">
        <f>S161*H161</f>
        <v>0</v>
      </c>
      <c r="U161" s="139">
        <v>0</v>
      </c>
      <c r="V161" s="139">
        <f>U161*H161</f>
        <v>0</v>
      </c>
      <c r="W161" s="139">
        <v>0</v>
      </c>
      <c r="X161" s="140">
        <f>W161*H161</f>
        <v>0</v>
      </c>
      <c r="AR161" s="141" t="s">
        <v>313</v>
      </c>
      <c r="AT161" s="141" t="s">
        <v>166</v>
      </c>
      <c r="AU161" s="141" t="s">
        <v>171</v>
      </c>
      <c r="AY161" s="17" t="s">
        <v>163</v>
      </c>
      <c r="BE161" s="142">
        <f>IF(O161="základní",K161,0)</f>
        <v>0</v>
      </c>
      <c r="BF161" s="142">
        <f>IF(O161="snížená",K161,0)</f>
        <v>0</v>
      </c>
      <c r="BG161" s="142">
        <f>IF(O161="zákl. přenesená",K161,0)</f>
        <v>0</v>
      </c>
      <c r="BH161" s="142">
        <f>IF(O161="sníž. přenesená",K161,0)</f>
        <v>0</v>
      </c>
      <c r="BI161" s="142">
        <f>IF(O161="nulová",K161,0)</f>
        <v>0</v>
      </c>
      <c r="BJ161" s="17" t="s">
        <v>171</v>
      </c>
      <c r="BK161" s="142">
        <f>ROUND(P161*H161,2)</f>
        <v>0</v>
      </c>
      <c r="BL161" s="17" t="s">
        <v>313</v>
      </c>
      <c r="BM161" s="141" t="s">
        <v>2578</v>
      </c>
    </row>
    <row r="162" spans="2:47" s="1" customFormat="1" ht="11.25">
      <c r="B162" s="32"/>
      <c r="D162" s="143" t="s">
        <v>173</v>
      </c>
      <c r="F162" s="144" t="s">
        <v>2579</v>
      </c>
      <c r="I162" s="145"/>
      <c r="J162" s="145"/>
      <c r="M162" s="32"/>
      <c r="N162" s="146"/>
      <c r="X162" s="53"/>
      <c r="AT162" s="17" t="s">
        <v>173</v>
      </c>
      <c r="AU162" s="17" t="s">
        <v>171</v>
      </c>
    </row>
    <row r="163" spans="2:65" s="1" customFormat="1" ht="37.9" customHeight="1">
      <c r="B163" s="32"/>
      <c r="C163" s="129" t="s">
        <v>2028</v>
      </c>
      <c r="D163" s="129" t="s">
        <v>166</v>
      </c>
      <c r="E163" s="130" t="s">
        <v>2580</v>
      </c>
      <c r="F163" s="131" t="s">
        <v>2581</v>
      </c>
      <c r="G163" s="132" t="s">
        <v>178</v>
      </c>
      <c r="H163" s="133">
        <v>2</v>
      </c>
      <c r="I163" s="134"/>
      <c r="J163" s="134"/>
      <c r="K163" s="135">
        <f>ROUND(P163*H163,2)</f>
        <v>0</v>
      </c>
      <c r="L163" s="131" t="s">
        <v>1707</v>
      </c>
      <c r="M163" s="32"/>
      <c r="N163" s="136" t="s">
        <v>22</v>
      </c>
      <c r="O163" s="137" t="s">
        <v>48</v>
      </c>
      <c r="P163" s="138">
        <f>I163+J163</f>
        <v>0</v>
      </c>
      <c r="Q163" s="138">
        <f>ROUND(I163*H163,2)</f>
        <v>0</v>
      </c>
      <c r="R163" s="138">
        <f>ROUND(J163*H163,2)</f>
        <v>0</v>
      </c>
      <c r="T163" s="139">
        <f>S163*H163</f>
        <v>0</v>
      </c>
      <c r="U163" s="139">
        <v>0</v>
      </c>
      <c r="V163" s="139">
        <f>U163*H163</f>
        <v>0</v>
      </c>
      <c r="W163" s="139">
        <v>0</v>
      </c>
      <c r="X163" s="140">
        <f>W163*H163</f>
        <v>0</v>
      </c>
      <c r="AR163" s="141" t="s">
        <v>313</v>
      </c>
      <c r="AT163" s="141" t="s">
        <v>166</v>
      </c>
      <c r="AU163" s="141" t="s">
        <v>171</v>
      </c>
      <c r="AY163" s="17" t="s">
        <v>163</v>
      </c>
      <c r="BE163" s="142">
        <f>IF(O163="základní",K163,0)</f>
        <v>0</v>
      </c>
      <c r="BF163" s="142">
        <f>IF(O163="snížená",K163,0)</f>
        <v>0</v>
      </c>
      <c r="BG163" s="142">
        <f>IF(O163="zákl. přenesená",K163,0)</f>
        <v>0</v>
      </c>
      <c r="BH163" s="142">
        <f>IF(O163="sníž. přenesená",K163,0)</f>
        <v>0</v>
      </c>
      <c r="BI163" s="142">
        <f>IF(O163="nulová",K163,0)</f>
        <v>0</v>
      </c>
      <c r="BJ163" s="17" t="s">
        <v>171</v>
      </c>
      <c r="BK163" s="142">
        <f>ROUND(P163*H163,2)</f>
        <v>0</v>
      </c>
      <c r="BL163" s="17" t="s">
        <v>313</v>
      </c>
      <c r="BM163" s="141" t="s">
        <v>2582</v>
      </c>
    </row>
    <row r="164" spans="2:47" s="1" customFormat="1" ht="11.25">
      <c r="B164" s="32"/>
      <c r="D164" s="143" t="s">
        <v>173</v>
      </c>
      <c r="F164" s="144" t="s">
        <v>2583</v>
      </c>
      <c r="I164" s="145"/>
      <c r="J164" s="145"/>
      <c r="M164" s="32"/>
      <c r="N164" s="146"/>
      <c r="X164" s="53"/>
      <c r="AT164" s="17" t="s">
        <v>173</v>
      </c>
      <c r="AU164" s="17" t="s">
        <v>171</v>
      </c>
    </row>
    <row r="165" spans="2:65" s="1" customFormat="1" ht="24.2" customHeight="1">
      <c r="B165" s="32"/>
      <c r="C165" s="181" t="s">
        <v>2584</v>
      </c>
      <c r="D165" s="181" t="s">
        <v>770</v>
      </c>
      <c r="E165" s="182" t="s">
        <v>2585</v>
      </c>
      <c r="F165" s="183" t="s">
        <v>2586</v>
      </c>
      <c r="G165" s="184" t="s">
        <v>178</v>
      </c>
      <c r="H165" s="185">
        <v>2</v>
      </c>
      <c r="I165" s="186"/>
      <c r="J165" s="187"/>
      <c r="K165" s="188">
        <f>ROUND(P165*H165,2)</f>
        <v>0</v>
      </c>
      <c r="L165" s="183" t="s">
        <v>1707</v>
      </c>
      <c r="M165" s="189"/>
      <c r="N165" s="190" t="s">
        <v>22</v>
      </c>
      <c r="O165" s="137" t="s">
        <v>48</v>
      </c>
      <c r="P165" s="138">
        <f>I165+J165</f>
        <v>0</v>
      </c>
      <c r="Q165" s="138">
        <f>ROUND(I165*H165,2)</f>
        <v>0</v>
      </c>
      <c r="R165" s="138">
        <f>ROUND(J165*H165,2)</f>
        <v>0</v>
      </c>
      <c r="T165" s="139">
        <f>S165*H165</f>
        <v>0</v>
      </c>
      <c r="U165" s="139">
        <v>0.0005</v>
      </c>
      <c r="V165" s="139">
        <f>U165*H165</f>
        <v>0.001</v>
      </c>
      <c r="W165" s="139">
        <v>0</v>
      </c>
      <c r="X165" s="140">
        <f>W165*H165</f>
        <v>0</v>
      </c>
      <c r="AR165" s="141" t="s">
        <v>440</v>
      </c>
      <c r="AT165" s="141" t="s">
        <v>770</v>
      </c>
      <c r="AU165" s="141" t="s">
        <v>171</v>
      </c>
      <c r="AY165" s="17" t="s">
        <v>163</v>
      </c>
      <c r="BE165" s="142">
        <f>IF(O165="základní",K165,0)</f>
        <v>0</v>
      </c>
      <c r="BF165" s="142">
        <f>IF(O165="snížená",K165,0)</f>
        <v>0</v>
      </c>
      <c r="BG165" s="142">
        <f>IF(O165="zákl. přenesená",K165,0)</f>
        <v>0</v>
      </c>
      <c r="BH165" s="142">
        <f>IF(O165="sníž. přenesená",K165,0)</f>
        <v>0</v>
      </c>
      <c r="BI165" s="142">
        <f>IF(O165="nulová",K165,0)</f>
        <v>0</v>
      </c>
      <c r="BJ165" s="17" t="s">
        <v>171</v>
      </c>
      <c r="BK165" s="142">
        <f>ROUND(P165*H165,2)</f>
        <v>0</v>
      </c>
      <c r="BL165" s="17" t="s">
        <v>313</v>
      </c>
      <c r="BM165" s="141" t="s">
        <v>2587</v>
      </c>
    </row>
    <row r="166" spans="2:65" s="1" customFormat="1" ht="49.15" customHeight="1">
      <c r="B166" s="32"/>
      <c r="C166" s="129" t="s">
        <v>2055</v>
      </c>
      <c r="D166" s="129" t="s">
        <v>166</v>
      </c>
      <c r="E166" s="130" t="s">
        <v>2588</v>
      </c>
      <c r="F166" s="131" t="s">
        <v>2589</v>
      </c>
      <c r="G166" s="132" t="s">
        <v>229</v>
      </c>
      <c r="H166" s="133">
        <v>6</v>
      </c>
      <c r="I166" s="134"/>
      <c r="J166" s="134"/>
      <c r="K166" s="135">
        <f>ROUND(P166*H166,2)</f>
        <v>0</v>
      </c>
      <c r="L166" s="131" t="s">
        <v>1707</v>
      </c>
      <c r="M166" s="32"/>
      <c r="N166" s="136" t="s">
        <v>22</v>
      </c>
      <c r="O166" s="137" t="s">
        <v>48</v>
      </c>
      <c r="P166" s="138">
        <f>I166+J166</f>
        <v>0</v>
      </c>
      <c r="Q166" s="138">
        <f>ROUND(I166*H166,2)</f>
        <v>0</v>
      </c>
      <c r="R166" s="138">
        <f>ROUND(J166*H166,2)</f>
        <v>0</v>
      </c>
      <c r="T166" s="139">
        <f>S166*H166</f>
        <v>0</v>
      </c>
      <c r="U166" s="139">
        <v>0</v>
      </c>
      <c r="V166" s="139">
        <f>U166*H166</f>
        <v>0</v>
      </c>
      <c r="W166" s="139">
        <v>0</v>
      </c>
      <c r="X166" s="140">
        <f>W166*H166</f>
        <v>0</v>
      </c>
      <c r="AR166" s="141" t="s">
        <v>313</v>
      </c>
      <c r="AT166" s="141" t="s">
        <v>166</v>
      </c>
      <c r="AU166" s="141" t="s">
        <v>171</v>
      </c>
      <c r="AY166" s="17" t="s">
        <v>163</v>
      </c>
      <c r="BE166" s="142">
        <f>IF(O166="základní",K166,0)</f>
        <v>0</v>
      </c>
      <c r="BF166" s="142">
        <f>IF(O166="snížená",K166,0)</f>
        <v>0</v>
      </c>
      <c r="BG166" s="142">
        <f>IF(O166="zákl. přenesená",K166,0)</f>
        <v>0</v>
      </c>
      <c r="BH166" s="142">
        <f>IF(O166="sníž. přenesená",K166,0)</f>
        <v>0</v>
      </c>
      <c r="BI166" s="142">
        <f>IF(O166="nulová",K166,0)</f>
        <v>0</v>
      </c>
      <c r="BJ166" s="17" t="s">
        <v>171</v>
      </c>
      <c r="BK166" s="142">
        <f>ROUND(P166*H166,2)</f>
        <v>0</v>
      </c>
      <c r="BL166" s="17" t="s">
        <v>313</v>
      </c>
      <c r="BM166" s="141" t="s">
        <v>2590</v>
      </c>
    </row>
    <row r="167" spans="2:47" s="1" customFormat="1" ht="11.25">
      <c r="B167" s="32"/>
      <c r="D167" s="143" t="s">
        <v>173</v>
      </c>
      <c r="F167" s="144" t="s">
        <v>2591</v>
      </c>
      <c r="I167" s="145"/>
      <c r="J167" s="145"/>
      <c r="M167" s="32"/>
      <c r="N167" s="146"/>
      <c r="X167" s="53"/>
      <c r="AT167" s="17" t="s">
        <v>173</v>
      </c>
      <c r="AU167" s="17" t="s">
        <v>171</v>
      </c>
    </row>
    <row r="168" spans="2:65" s="1" customFormat="1" ht="49.15" customHeight="1">
      <c r="B168" s="32"/>
      <c r="C168" s="129" t="s">
        <v>2091</v>
      </c>
      <c r="D168" s="129" t="s">
        <v>166</v>
      </c>
      <c r="E168" s="130" t="s">
        <v>2592</v>
      </c>
      <c r="F168" s="131" t="s">
        <v>2593</v>
      </c>
      <c r="G168" s="132" t="s">
        <v>229</v>
      </c>
      <c r="H168" s="133">
        <v>5</v>
      </c>
      <c r="I168" s="134"/>
      <c r="J168" s="134"/>
      <c r="K168" s="135">
        <f>ROUND(P168*H168,2)</f>
        <v>0</v>
      </c>
      <c r="L168" s="131" t="s">
        <v>1707</v>
      </c>
      <c r="M168" s="32"/>
      <c r="N168" s="136" t="s">
        <v>22</v>
      </c>
      <c r="O168" s="137" t="s">
        <v>48</v>
      </c>
      <c r="P168" s="138">
        <f>I168+J168</f>
        <v>0</v>
      </c>
      <c r="Q168" s="138">
        <f>ROUND(I168*H168,2)</f>
        <v>0</v>
      </c>
      <c r="R168" s="138">
        <f>ROUND(J168*H168,2)</f>
        <v>0</v>
      </c>
      <c r="T168" s="139">
        <f>S168*H168</f>
        <v>0</v>
      </c>
      <c r="U168" s="139">
        <v>0</v>
      </c>
      <c r="V168" s="139">
        <f>U168*H168</f>
        <v>0</v>
      </c>
      <c r="W168" s="139">
        <v>0</v>
      </c>
      <c r="X168" s="140">
        <f>W168*H168</f>
        <v>0</v>
      </c>
      <c r="AR168" s="141" t="s">
        <v>313</v>
      </c>
      <c r="AT168" s="141" t="s">
        <v>166</v>
      </c>
      <c r="AU168" s="141" t="s">
        <v>171</v>
      </c>
      <c r="AY168" s="17" t="s">
        <v>163</v>
      </c>
      <c r="BE168" s="142">
        <f>IF(O168="základní",K168,0)</f>
        <v>0</v>
      </c>
      <c r="BF168" s="142">
        <f>IF(O168="snížená",K168,0)</f>
        <v>0</v>
      </c>
      <c r="BG168" s="142">
        <f>IF(O168="zákl. přenesená",K168,0)</f>
        <v>0</v>
      </c>
      <c r="BH168" s="142">
        <f>IF(O168="sníž. přenesená",K168,0)</f>
        <v>0</v>
      </c>
      <c r="BI168" s="142">
        <f>IF(O168="nulová",K168,0)</f>
        <v>0</v>
      </c>
      <c r="BJ168" s="17" t="s">
        <v>171</v>
      </c>
      <c r="BK168" s="142">
        <f>ROUND(P168*H168,2)</f>
        <v>0</v>
      </c>
      <c r="BL168" s="17" t="s">
        <v>313</v>
      </c>
      <c r="BM168" s="141" t="s">
        <v>2594</v>
      </c>
    </row>
    <row r="169" spans="2:47" s="1" customFormat="1" ht="11.25">
      <c r="B169" s="32"/>
      <c r="D169" s="143" t="s">
        <v>173</v>
      </c>
      <c r="F169" s="144" t="s">
        <v>2595</v>
      </c>
      <c r="I169" s="145"/>
      <c r="J169" s="145"/>
      <c r="M169" s="32"/>
      <c r="N169" s="146"/>
      <c r="X169" s="53"/>
      <c r="AT169" s="17" t="s">
        <v>173</v>
      </c>
      <c r="AU169" s="17" t="s">
        <v>171</v>
      </c>
    </row>
    <row r="170" spans="2:65" s="1" customFormat="1" ht="24.2" customHeight="1">
      <c r="B170" s="32"/>
      <c r="C170" s="129" t="s">
        <v>2596</v>
      </c>
      <c r="D170" s="129" t="s">
        <v>166</v>
      </c>
      <c r="E170" s="130" t="s">
        <v>2597</v>
      </c>
      <c r="F170" s="131" t="s">
        <v>2598</v>
      </c>
      <c r="G170" s="132" t="s">
        <v>229</v>
      </c>
      <c r="H170" s="133">
        <v>30</v>
      </c>
      <c r="I170" s="134"/>
      <c r="J170" s="134"/>
      <c r="K170" s="135">
        <f>ROUND(P170*H170,2)</f>
        <v>0</v>
      </c>
      <c r="L170" s="131" t="s">
        <v>1707</v>
      </c>
      <c r="M170" s="32"/>
      <c r="N170" s="136" t="s">
        <v>22</v>
      </c>
      <c r="O170" s="137" t="s">
        <v>48</v>
      </c>
      <c r="P170" s="138">
        <f>I170+J170</f>
        <v>0</v>
      </c>
      <c r="Q170" s="138">
        <f>ROUND(I170*H170,2)</f>
        <v>0</v>
      </c>
      <c r="R170" s="138">
        <f>ROUND(J170*H170,2)</f>
        <v>0</v>
      </c>
      <c r="T170" s="139">
        <f>S170*H170</f>
        <v>0</v>
      </c>
      <c r="U170" s="139">
        <v>0</v>
      </c>
      <c r="V170" s="139">
        <f>U170*H170</f>
        <v>0</v>
      </c>
      <c r="W170" s="139">
        <v>0</v>
      </c>
      <c r="X170" s="140">
        <f>W170*H170</f>
        <v>0</v>
      </c>
      <c r="AR170" s="141" t="s">
        <v>313</v>
      </c>
      <c r="AT170" s="141" t="s">
        <v>166</v>
      </c>
      <c r="AU170" s="141" t="s">
        <v>171</v>
      </c>
      <c r="AY170" s="17" t="s">
        <v>163</v>
      </c>
      <c r="BE170" s="142">
        <f>IF(O170="základní",K170,0)</f>
        <v>0</v>
      </c>
      <c r="BF170" s="142">
        <f>IF(O170="snížená",K170,0)</f>
        <v>0</v>
      </c>
      <c r="BG170" s="142">
        <f>IF(O170="zákl. přenesená",K170,0)</f>
        <v>0</v>
      </c>
      <c r="BH170" s="142">
        <f>IF(O170="sníž. přenesená",K170,0)</f>
        <v>0</v>
      </c>
      <c r="BI170" s="142">
        <f>IF(O170="nulová",K170,0)</f>
        <v>0</v>
      </c>
      <c r="BJ170" s="17" t="s">
        <v>171</v>
      </c>
      <c r="BK170" s="142">
        <f>ROUND(P170*H170,2)</f>
        <v>0</v>
      </c>
      <c r="BL170" s="17" t="s">
        <v>313</v>
      </c>
      <c r="BM170" s="141" t="s">
        <v>2599</v>
      </c>
    </row>
    <row r="171" spans="2:47" s="1" customFormat="1" ht="11.25">
      <c r="B171" s="32"/>
      <c r="D171" s="143" t="s">
        <v>173</v>
      </c>
      <c r="F171" s="144" t="s">
        <v>2600</v>
      </c>
      <c r="I171" s="145"/>
      <c r="J171" s="145"/>
      <c r="M171" s="32"/>
      <c r="N171" s="146"/>
      <c r="X171" s="53"/>
      <c r="AT171" s="17" t="s">
        <v>173</v>
      </c>
      <c r="AU171" s="17" t="s">
        <v>171</v>
      </c>
    </row>
    <row r="172" spans="2:65" s="1" customFormat="1" ht="24">
      <c r="B172" s="32"/>
      <c r="C172" s="129" t="s">
        <v>2601</v>
      </c>
      <c r="D172" s="129" t="s">
        <v>166</v>
      </c>
      <c r="E172" s="130" t="s">
        <v>2602</v>
      </c>
      <c r="F172" s="131" t="s">
        <v>2603</v>
      </c>
      <c r="G172" s="132" t="s">
        <v>178</v>
      </c>
      <c r="H172" s="133">
        <v>30</v>
      </c>
      <c r="I172" s="134"/>
      <c r="J172" s="134"/>
      <c r="K172" s="135">
        <f>ROUND(P172*H172,2)</f>
        <v>0</v>
      </c>
      <c r="L172" s="131" t="s">
        <v>1707</v>
      </c>
      <c r="M172" s="32"/>
      <c r="N172" s="136" t="s">
        <v>22</v>
      </c>
      <c r="O172" s="137" t="s">
        <v>48</v>
      </c>
      <c r="P172" s="138">
        <f>I172+J172</f>
        <v>0</v>
      </c>
      <c r="Q172" s="138">
        <f>ROUND(I172*H172,2)</f>
        <v>0</v>
      </c>
      <c r="R172" s="138">
        <f>ROUND(J172*H172,2)</f>
        <v>0</v>
      </c>
      <c r="T172" s="139">
        <f>S172*H172</f>
        <v>0</v>
      </c>
      <c r="U172" s="139">
        <v>0</v>
      </c>
      <c r="V172" s="139">
        <f>U172*H172</f>
        <v>0</v>
      </c>
      <c r="W172" s="139">
        <v>0</v>
      </c>
      <c r="X172" s="140">
        <f>W172*H172</f>
        <v>0</v>
      </c>
      <c r="AR172" s="141" t="s">
        <v>313</v>
      </c>
      <c r="AT172" s="141" t="s">
        <v>166</v>
      </c>
      <c r="AU172" s="141" t="s">
        <v>171</v>
      </c>
      <c r="AY172" s="17" t="s">
        <v>163</v>
      </c>
      <c r="BE172" s="142">
        <f>IF(O172="základní",K172,0)</f>
        <v>0</v>
      </c>
      <c r="BF172" s="142">
        <f>IF(O172="snížená",K172,0)</f>
        <v>0</v>
      </c>
      <c r="BG172" s="142">
        <f>IF(O172="zákl. přenesená",K172,0)</f>
        <v>0</v>
      </c>
      <c r="BH172" s="142">
        <f>IF(O172="sníž. přenesená",K172,0)</f>
        <v>0</v>
      </c>
      <c r="BI172" s="142">
        <f>IF(O172="nulová",K172,0)</f>
        <v>0</v>
      </c>
      <c r="BJ172" s="17" t="s">
        <v>171</v>
      </c>
      <c r="BK172" s="142">
        <f>ROUND(P172*H172,2)</f>
        <v>0</v>
      </c>
      <c r="BL172" s="17" t="s">
        <v>313</v>
      </c>
      <c r="BM172" s="141" t="s">
        <v>2604</v>
      </c>
    </row>
    <row r="173" spans="2:47" s="1" customFormat="1" ht="11.25">
      <c r="B173" s="32"/>
      <c r="D173" s="143" t="s">
        <v>173</v>
      </c>
      <c r="F173" s="144" t="s">
        <v>2605</v>
      </c>
      <c r="I173" s="145"/>
      <c r="J173" s="145"/>
      <c r="M173" s="32"/>
      <c r="N173" s="146"/>
      <c r="X173" s="53"/>
      <c r="AT173" s="17" t="s">
        <v>173</v>
      </c>
      <c r="AU173" s="17" t="s">
        <v>171</v>
      </c>
    </row>
    <row r="174" spans="2:65" s="1" customFormat="1" ht="24.2" customHeight="1">
      <c r="B174" s="32"/>
      <c r="C174" s="129" t="s">
        <v>2606</v>
      </c>
      <c r="D174" s="129" t="s">
        <v>166</v>
      </c>
      <c r="E174" s="130" t="s">
        <v>2607</v>
      </c>
      <c r="F174" s="131" t="s">
        <v>2608</v>
      </c>
      <c r="G174" s="132" t="s">
        <v>178</v>
      </c>
      <c r="H174" s="133">
        <v>1</v>
      </c>
      <c r="I174" s="134"/>
      <c r="J174" s="134"/>
      <c r="K174" s="135">
        <f>ROUND(P174*H174,2)</f>
        <v>0</v>
      </c>
      <c r="L174" s="131" t="s">
        <v>1707</v>
      </c>
      <c r="M174" s="32"/>
      <c r="N174" s="136" t="s">
        <v>22</v>
      </c>
      <c r="O174" s="137" t="s">
        <v>48</v>
      </c>
      <c r="P174" s="138">
        <f>I174+J174</f>
        <v>0</v>
      </c>
      <c r="Q174" s="138">
        <f>ROUND(I174*H174,2)</f>
        <v>0</v>
      </c>
      <c r="R174" s="138">
        <f>ROUND(J174*H174,2)</f>
        <v>0</v>
      </c>
      <c r="T174" s="139">
        <f>S174*H174</f>
        <v>0</v>
      </c>
      <c r="U174" s="139">
        <v>0</v>
      </c>
      <c r="V174" s="139">
        <f>U174*H174</f>
        <v>0</v>
      </c>
      <c r="W174" s="139">
        <v>0</v>
      </c>
      <c r="X174" s="140">
        <f>W174*H174</f>
        <v>0</v>
      </c>
      <c r="AR174" s="141" t="s">
        <v>313</v>
      </c>
      <c r="AT174" s="141" t="s">
        <v>166</v>
      </c>
      <c r="AU174" s="141" t="s">
        <v>171</v>
      </c>
      <c r="AY174" s="17" t="s">
        <v>163</v>
      </c>
      <c r="BE174" s="142">
        <f>IF(O174="základní",K174,0)</f>
        <v>0</v>
      </c>
      <c r="BF174" s="142">
        <f>IF(O174="snížená",K174,0)</f>
        <v>0</v>
      </c>
      <c r="BG174" s="142">
        <f>IF(O174="zákl. přenesená",K174,0)</f>
        <v>0</v>
      </c>
      <c r="BH174" s="142">
        <f>IF(O174="sníž. přenesená",K174,0)</f>
        <v>0</v>
      </c>
      <c r="BI174" s="142">
        <f>IF(O174="nulová",K174,0)</f>
        <v>0</v>
      </c>
      <c r="BJ174" s="17" t="s">
        <v>171</v>
      </c>
      <c r="BK174" s="142">
        <f>ROUND(P174*H174,2)</f>
        <v>0</v>
      </c>
      <c r="BL174" s="17" t="s">
        <v>313</v>
      </c>
      <c r="BM174" s="141" t="s">
        <v>2609</v>
      </c>
    </row>
    <row r="175" spans="2:47" s="1" customFormat="1" ht="11.25">
      <c r="B175" s="32"/>
      <c r="D175" s="143" t="s">
        <v>173</v>
      </c>
      <c r="F175" s="144" t="s">
        <v>2610</v>
      </c>
      <c r="I175" s="145"/>
      <c r="J175" s="145"/>
      <c r="M175" s="32"/>
      <c r="N175" s="146"/>
      <c r="X175" s="53"/>
      <c r="AT175" s="17" t="s">
        <v>173</v>
      </c>
      <c r="AU175" s="17" t="s">
        <v>171</v>
      </c>
    </row>
    <row r="176" spans="2:65" s="1" customFormat="1" ht="49.15" customHeight="1">
      <c r="B176" s="32"/>
      <c r="C176" s="129" t="s">
        <v>2059</v>
      </c>
      <c r="D176" s="129" t="s">
        <v>166</v>
      </c>
      <c r="E176" s="130" t="s">
        <v>2611</v>
      </c>
      <c r="F176" s="131" t="s">
        <v>2612</v>
      </c>
      <c r="G176" s="132" t="s">
        <v>178</v>
      </c>
      <c r="H176" s="133">
        <v>2</v>
      </c>
      <c r="I176" s="134"/>
      <c r="J176" s="134"/>
      <c r="K176" s="135">
        <f aca="true" t="shared" si="1" ref="K176:K190">ROUND(P176*H176,2)</f>
        <v>0</v>
      </c>
      <c r="L176" s="131" t="s">
        <v>394</v>
      </c>
      <c r="M176" s="32"/>
      <c r="N176" s="136" t="s">
        <v>22</v>
      </c>
      <c r="O176" s="137" t="s">
        <v>48</v>
      </c>
      <c r="P176" s="138">
        <f aca="true" t="shared" si="2" ref="P176:P190">I176+J176</f>
        <v>0</v>
      </c>
      <c r="Q176" s="138">
        <f aca="true" t="shared" si="3" ref="Q176:Q190">ROUND(I176*H176,2)</f>
        <v>0</v>
      </c>
      <c r="R176" s="138">
        <f aca="true" t="shared" si="4" ref="R176:R190">ROUND(J176*H176,2)</f>
        <v>0</v>
      </c>
      <c r="T176" s="139">
        <f aca="true" t="shared" si="5" ref="T176:T190">S176*H176</f>
        <v>0</v>
      </c>
      <c r="U176" s="139">
        <v>0</v>
      </c>
      <c r="V176" s="139">
        <f aca="true" t="shared" si="6" ref="V176:V190">U176*H176</f>
        <v>0</v>
      </c>
      <c r="W176" s="139">
        <v>0</v>
      </c>
      <c r="X176" s="140">
        <f aca="true" t="shared" si="7" ref="X176:X190">W176*H176</f>
        <v>0</v>
      </c>
      <c r="AR176" s="141" t="s">
        <v>313</v>
      </c>
      <c r="AT176" s="141" t="s">
        <v>166</v>
      </c>
      <c r="AU176" s="141" t="s">
        <v>171</v>
      </c>
      <c r="AY176" s="17" t="s">
        <v>163</v>
      </c>
      <c r="BE176" s="142">
        <f aca="true" t="shared" si="8" ref="BE176:BE190">IF(O176="základní",K176,0)</f>
        <v>0</v>
      </c>
      <c r="BF176" s="142">
        <f aca="true" t="shared" si="9" ref="BF176:BF190">IF(O176="snížená",K176,0)</f>
        <v>0</v>
      </c>
      <c r="BG176" s="142">
        <f aca="true" t="shared" si="10" ref="BG176:BG190">IF(O176="zákl. přenesená",K176,0)</f>
        <v>0</v>
      </c>
      <c r="BH176" s="142">
        <f aca="true" t="shared" si="11" ref="BH176:BH190">IF(O176="sníž. přenesená",K176,0)</f>
        <v>0</v>
      </c>
      <c r="BI176" s="142">
        <f aca="true" t="shared" si="12" ref="BI176:BI190">IF(O176="nulová",K176,0)</f>
        <v>0</v>
      </c>
      <c r="BJ176" s="17" t="s">
        <v>171</v>
      </c>
      <c r="BK176" s="142">
        <f aca="true" t="shared" si="13" ref="BK176:BK190">ROUND(P176*H176,2)</f>
        <v>0</v>
      </c>
      <c r="BL176" s="17" t="s">
        <v>313</v>
      </c>
      <c r="BM176" s="141" t="s">
        <v>2613</v>
      </c>
    </row>
    <row r="177" spans="2:65" s="1" customFormat="1" ht="49.15" customHeight="1">
      <c r="B177" s="32"/>
      <c r="C177" s="181" t="s">
        <v>2064</v>
      </c>
      <c r="D177" s="181" t="s">
        <v>770</v>
      </c>
      <c r="E177" s="182" t="s">
        <v>2614</v>
      </c>
      <c r="F177" s="183" t="s">
        <v>2615</v>
      </c>
      <c r="G177" s="184" t="s">
        <v>178</v>
      </c>
      <c r="H177" s="185">
        <v>2</v>
      </c>
      <c r="I177" s="186"/>
      <c r="J177" s="187"/>
      <c r="K177" s="188">
        <f t="shared" si="1"/>
        <v>0</v>
      </c>
      <c r="L177" s="183" t="s">
        <v>394</v>
      </c>
      <c r="M177" s="189"/>
      <c r="N177" s="190" t="s">
        <v>22</v>
      </c>
      <c r="O177" s="137" t="s">
        <v>48</v>
      </c>
      <c r="P177" s="138">
        <f t="shared" si="2"/>
        <v>0</v>
      </c>
      <c r="Q177" s="138">
        <f t="shared" si="3"/>
        <v>0</v>
      </c>
      <c r="R177" s="138">
        <f t="shared" si="4"/>
        <v>0</v>
      </c>
      <c r="T177" s="139">
        <f t="shared" si="5"/>
        <v>0</v>
      </c>
      <c r="U177" s="139">
        <v>0.0081</v>
      </c>
      <c r="V177" s="139">
        <f t="shared" si="6"/>
        <v>0.0162</v>
      </c>
      <c r="W177" s="139">
        <v>0</v>
      </c>
      <c r="X177" s="140">
        <f t="shared" si="7"/>
        <v>0</v>
      </c>
      <c r="AR177" s="141" t="s">
        <v>440</v>
      </c>
      <c r="AT177" s="141" t="s">
        <v>770</v>
      </c>
      <c r="AU177" s="141" t="s">
        <v>171</v>
      </c>
      <c r="AY177" s="17" t="s">
        <v>163</v>
      </c>
      <c r="BE177" s="142">
        <f t="shared" si="8"/>
        <v>0</v>
      </c>
      <c r="BF177" s="142">
        <f t="shared" si="9"/>
        <v>0</v>
      </c>
      <c r="BG177" s="142">
        <f t="shared" si="10"/>
        <v>0</v>
      </c>
      <c r="BH177" s="142">
        <f t="shared" si="11"/>
        <v>0</v>
      </c>
      <c r="BI177" s="142">
        <f t="shared" si="12"/>
        <v>0</v>
      </c>
      <c r="BJ177" s="17" t="s">
        <v>171</v>
      </c>
      <c r="BK177" s="142">
        <f t="shared" si="13"/>
        <v>0</v>
      </c>
      <c r="BL177" s="17" t="s">
        <v>313</v>
      </c>
      <c r="BM177" s="141" t="s">
        <v>2616</v>
      </c>
    </row>
    <row r="178" spans="2:65" s="1" customFormat="1" ht="24.2" customHeight="1">
      <c r="B178" s="32"/>
      <c r="C178" s="181" t="s">
        <v>1809</v>
      </c>
      <c r="D178" s="181" t="s">
        <v>770</v>
      </c>
      <c r="E178" s="182" t="s">
        <v>2617</v>
      </c>
      <c r="F178" s="183" t="s">
        <v>2618</v>
      </c>
      <c r="G178" s="184" t="s">
        <v>634</v>
      </c>
      <c r="H178" s="185">
        <v>30</v>
      </c>
      <c r="I178" s="186"/>
      <c r="J178" s="187"/>
      <c r="K178" s="188">
        <f t="shared" si="1"/>
        <v>0</v>
      </c>
      <c r="L178" s="183" t="s">
        <v>1707</v>
      </c>
      <c r="M178" s="189"/>
      <c r="N178" s="190" t="s">
        <v>22</v>
      </c>
      <c r="O178" s="137" t="s">
        <v>48</v>
      </c>
      <c r="P178" s="138">
        <f t="shared" si="2"/>
        <v>0</v>
      </c>
      <c r="Q178" s="138">
        <f t="shared" si="3"/>
        <v>0</v>
      </c>
      <c r="R178" s="138">
        <f t="shared" si="4"/>
        <v>0</v>
      </c>
      <c r="T178" s="139">
        <f t="shared" si="5"/>
        <v>0</v>
      </c>
      <c r="U178" s="139">
        <v>0.001</v>
      </c>
      <c r="V178" s="139">
        <f t="shared" si="6"/>
        <v>0.03</v>
      </c>
      <c r="W178" s="139">
        <v>0</v>
      </c>
      <c r="X178" s="140">
        <f t="shared" si="7"/>
        <v>0</v>
      </c>
      <c r="AR178" s="141" t="s">
        <v>440</v>
      </c>
      <c r="AT178" s="141" t="s">
        <v>770</v>
      </c>
      <c r="AU178" s="141" t="s">
        <v>171</v>
      </c>
      <c r="AY178" s="17" t="s">
        <v>163</v>
      </c>
      <c r="BE178" s="142">
        <f t="shared" si="8"/>
        <v>0</v>
      </c>
      <c r="BF178" s="142">
        <f t="shared" si="9"/>
        <v>0</v>
      </c>
      <c r="BG178" s="142">
        <f t="shared" si="10"/>
        <v>0</v>
      </c>
      <c r="BH178" s="142">
        <f t="shared" si="11"/>
        <v>0</v>
      </c>
      <c r="BI178" s="142">
        <f t="shared" si="12"/>
        <v>0</v>
      </c>
      <c r="BJ178" s="17" t="s">
        <v>171</v>
      </c>
      <c r="BK178" s="142">
        <f t="shared" si="13"/>
        <v>0</v>
      </c>
      <c r="BL178" s="17" t="s">
        <v>313</v>
      </c>
      <c r="BM178" s="141" t="s">
        <v>2619</v>
      </c>
    </row>
    <row r="179" spans="2:65" s="1" customFormat="1" ht="24.2" customHeight="1">
      <c r="B179" s="32"/>
      <c r="C179" s="181" t="s">
        <v>1813</v>
      </c>
      <c r="D179" s="181" t="s">
        <v>770</v>
      </c>
      <c r="E179" s="182" t="s">
        <v>2620</v>
      </c>
      <c r="F179" s="183" t="s">
        <v>2621</v>
      </c>
      <c r="G179" s="184" t="s">
        <v>178</v>
      </c>
      <c r="H179" s="185">
        <v>30</v>
      </c>
      <c r="I179" s="186"/>
      <c r="J179" s="187"/>
      <c r="K179" s="188">
        <f t="shared" si="1"/>
        <v>0</v>
      </c>
      <c r="L179" s="183" t="s">
        <v>1707</v>
      </c>
      <c r="M179" s="189"/>
      <c r="N179" s="190" t="s">
        <v>22</v>
      </c>
      <c r="O179" s="137" t="s">
        <v>48</v>
      </c>
      <c r="P179" s="138">
        <f t="shared" si="2"/>
        <v>0</v>
      </c>
      <c r="Q179" s="138">
        <f t="shared" si="3"/>
        <v>0</v>
      </c>
      <c r="R179" s="138">
        <f t="shared" si="4"/>
        <v>0</v>
      </c>
      <c r="T179" s="139">
        <f t="shared" si="5"/>
        <v>0</v>
      </c>
      <c r="U179" s="139">
        <v>0.00026</v>
      </c>
      <c r="V179" s="139">
        <f t="shared" si="6"/>
        <v>0.0078</v>
      </c>
      <c r="W179" s="139">
        <v>0</v>
      </c>
      <c r="X179" s="140">
        <f t="shared" si="7"/>
        <v>0</v>
      </c>
      <c r="AR179" s="141" t="s">
        <v>440</v>
      </c>
      <c r="AT179" s="141" t="s">
        <v>770</v>
      </c>
      <c r="AU179" s="141" t="s">
        <v>171</v>
      </c>
      <c r="AY179" s="17" t="s">
        <v>163</v>
      </c>
      <c r="BE179" s="142">
        <f t="shared" si="8"/>
        <v>0</v>
      </c>
      <c r="BF179" s="142">
        <f t="shared" si="9"/>
        <v>0</v>
      </c>
      <c r="BG179" s="142">
        <f t="shared" si="10"/>
        <v>0</v>
      </c>
      <c r="BH179" s="142">
        <f t="shared" si="11"/>
        <v>0</v>
      </c>
      <c r="BI179" s="142">
        <f t="shared" si="12"/>
        <v>0</v>
      </c>
      <c r="BJ179" s="17" t="s">
        <v>171</v>
      </c>
      <c r="BK179" s="142">
        <f t="shared" si="13"/>
        <v>0</v>
      </c>
      <c r="BL179" s="17" t="s">
        <v>313</v>
      </c>
      <c r="BM179" s="141" t="s">
        <v>2622</v>
      </c>
    </row>
    <row r="180" spans="2:65" s="1" customFormat="1" ht="24.2" customHeight="1">
      <c r="B180" s="32"/>
      <c r="C180" s="181" t="s">
        <v>1819</v>
      </c>
      <c r="D180" s="181" t="s">
        <v>770</v>
      </c>
      <c r="E180" s="182" t="s">
        <v>2623</v>
      </c>
      <c r="F180" s="183" t="s">
        <v>2624</v>
      </c>
      <c r="G180" s="184" t="s">
        <v>178</v>
      </c>
      <c r="H180" s="185">
        <v>2</v>
      </c>
      <c r="I180" s="186"/>
      <c r="J180" s="187"/>
      <c r="K180" s="188">
        <f t="shared" si="1"/>
        <v>0</v>
      </c>
      <c r="L180" s="183" t="s">
        <v>1707</v>
      </c>
      <c r="M180" s="189"/>
      <c r="N180" s="190" t="s">
        <v>22</v>
      </c>
      <c r="O180" s="137" t="s">
        <v>48</v>
      </c>
      <c r="P180" s="138">
        <f t="shared" si="2"/>
        <v>0</v>
      </c>
      <c r="Q180" s="138">
        <f t="shared" si="3"/>
        <v>0</v>
      </c>
      <c r="R180" s="138">
        <f t="shared" si="4"/>
        <v>0</v>
      </c>
      <c r="T180" s="139">
        <f t="shared" si="5"/>
        <v>0</v>
      </c>
      <c r="U180" s="139">
        <v>0.00032</v>
      </c>
      <c r="V180" s="139">
        <f t="shared" si="6"/>
        <v>0.00064</v>
      </c>
      <c r="W180" s="139">
        <v>0</v>
      </c>
      <c r="X180" s="140">
        <f t="shared" si="7"/>
        <v>0</v>
      </c>
      <c r="AR180" s="141" t="s">
        <v>440</v>
      </c>
      <c r="AT180" s="141" t="s">
        <v>770</v>
      </c>
      <c r="AU180" s="141" t="s">
        <v>171</v>
      </c>
      <c r="AY180" s="17" t="s">
        <v>163</v>
      </c>
      <c r="BE180" s="142">
        <f t="shared" si="8"/>
        <v>0</v>
      </c>
      <c r="BF180" s="142">
        <f t="shared" si="9"/>
        <v>0</v>
      </c>
      <c r="BG180" s="142">
        <f t="shared" si="10"/>
        <v>0</v>
      </c>
      <c r="BH180" s="142">
        <f t="shared" si="11"/>
        <v>0</v>
      </c>
      <c r="BI180" s="142">
        <f t="shared" si="12"/>
        <v>0</v>
      </c>
      <c r="BJ180" s="17" t="s">
        <v>171</v>
      </c>
      <c r="BK180" s="142">
        <f t="shared" si="13"/>
        <v>0</v>
      </c>
      <c r="BL180" s="17" t="s">
        <v>313</v>
      </c>
      <c r="BM180" s="141" t="s">
        <v>2625</v>
      </c>
    </row>
    <row r="181" spans="2:65" s="1" customFormat="1" ht="24">
      <c r="B181" s="32"/>
      <c r="C181" s="181" t="s">
        <v>2626</v>
      </c>
      <c r="D181" s="181" t="s">
        <v>770</v>
      </c>
      <c r="E181" s="182" t="s">
        <v>2627</v>
      </c>
      <c r="F181" s="183" t="s">
        <v>2628</v>
      </c>
      <c r="G181" s="184" t="s">
        <v>178</v>
      </c>
      <c r="H181" s="185">
        <v>1</v>
      </c>
      <c r="I181" s="186"/>
      <c r="J181" s="187"/>
      <c r="K181" s="188">
        <f t="shared" si="1"/>
        <v>0</v>
      </c>
      <c r="L181" s="183" t="s">
        <v>1707</v>
      </c>
      <c r="M181" s="189"/>
      <c r="N181" s="190" t="s">
        <v>22</v>
      </c>
      <c r="O181" s="137" t="s">
        <v>48</v>
      </c>
      <c r="P181" s="138">
        <f t="shared" si="2"/>
        <v>0</v>
      </c>
      <c r="Q181" s="138">
        <f t="shared" si="3"/>
        <v>0</v>
      </c>
      <c r="R181" s="138">
        <f t="shared" si="4"/>
        <v>0</v>
      </c>
      <c r="T181" s="139">
        <f t="shared" si="5"/>
        <v>0</v>
      </c>
      <c r="U181" s="139">
        <v>0.0042</v>
      </c>
      <c r="V181" s="139">
        <f t="shared" si="6"/>
        <v>0.0042</v>
      </c>
      <c r="W181" s="139">
        <v>0</v>
      </c>
      <c r="X181" s="140">
        <f t="shared" si="7"/>
        <v>0</v>
      </c>
      <c r="AR181" s="141" t="s">
        <v>440</v>
      </c>
      <c r="AT181" s="141" t="s">
        <v>770</v>
      </c>
      <c r="AU181" s="141" t="s">
        <v>171</v>
      </c>
      <c r="AY181" s="17" t="s">
        <v>163</v>
      </c>
      <c r="BE181" s="142">
        <f t="shared" si="8"/>
        <v>0</v>
      </c>
      <c r="BF181" s="142">
        <f t="shared" si="9"/>
        <v>0</v>
      </c>
      <c r="BG181" s="142">
        <f t="shared" si="10"/>
        <v>0</v>
      </c>
      <c r="BH181" s="142">
        <f t="shared" si="11"/>
        <v>0</v>
      </c>
      <c r="BI181" s="142">
        <f t="shared" si="12"/>
        <v>0</v>
      </c>
      <c r="BJ181" s="17" t="s">
        <v>171</v>
      </c>
      <c r="BK181" s="142">
        <f t="shared" si="13"/>
        <v>0</v>
      </c>
      <c r="BL181" s="17" t="s">
        <v>313</v>
      </c>
      <c r="BM181" s="141" t="s">
        <v>2629</v>
      </c>
    </row>
    <row r="182" spans="2:65" s="1" customFormat="1" ht="24.2" customHeight="1">
      <c r="B182" s="32"/>
      <c r="C182" s="181" t="s">
        <v>1830</v>
      </c>
      <c r="D182" s="181" t="s">
        <v>770</v>
      </c>
      <c r="E182" s="182" t="s">
        <v>2630</v>
      </c>
      <c r="F182" s="183" t="s">
        <v>2631</v>
      </c>
      <c r="G182" s="184" t="s">
        <v>178</v>
      </c>
      <c r="H182" s="185">
        <v>5</v>
      </c>
      <c r="I182" s="186"/>
      <c r="J182" s="187"/>
      <c r="K182" s="188">
        <f t="shared" si="1"/>
        <v>0</v>
      </c>
      <c r="L182" s="183" t="s">
        <v>1707</v>
      </c>
      <c r="M182" s="189"/>
      <c r="N182" s="190" t="s">
        <v>22</v>
      </c>
      <c r="O182" s="137" t="s">
        <v>48</v>
      </c>
      <c r="P182" s="138">
        <f t="shared" si="2"/>
        <v>0</v>
      </c>
      <c r="Q182" s="138">
        <f t="shared" si="3"/>
        <v>0</v>
      </c>
      <c r="R182" s="138">
        <f t="shared" si="4"/>
        <v>0</v>
      </c>
      <c r="T182" s="139">
        <f t="shared" si="5"/>
        <v>0</v>
      </c>
      <c r="U182" s="139">
        <v>0.00014</v>
      </c>
      <c r="V182" s="139">
        <f t="shared" si="6"/>
        <v>0.0006999999999999999</v>
      </c>
      <c r="W182" s="139">
        <v>0</v>
      </c>
      <c r="X182" s="140">
        <f t="shared" si="7"/>
        <v>0</v>
      </c>
      <c r="AR182" s="141" t="s">
        <v>440</v>
      </c>
      <c r="AT182" s="141" t="s">
        <v>770</v>
      </c>
      <c r="AU182" s="141" t="s">
        <v>171</v>
      </c>
      <c r="AY182" s="17" t="s">
        <v>163</v>
      </c>
      <c r="BE182" s="142">
        <f t="shared" si="8"/>
        <v>0</v>
      </c>
      <c r="BF182" s="142">
        <f t="shared" si="9"/>
        <v>0</v>
      </c>
      <c r="BG182" s="142">
        <f t="shared" si="10"/>
        <v>0</v>
      </c>
      <c r="BH182" s="142">
        <f t="shared" si="11"/>
        <v>0</v>
      </c>
      <c r="BI182" s="142">
        <f t="shared" si="12"/>
        <v>0</v>
      </c>
      <c r="BJ182" s="17" t="s">
        <v>171</v>
      </c>
      <c r="BK182" s="142">
        <f t="shared" si="13"/>
        <v>0</v>
      </c>
      <c r="BL182" s="17" t="s">
        <v>313</v>
      </c>
      <c r="BM182" s="141" t="s">
        <v>2632</v>
      </c>
    </row>
    <row r="183" spans="2:65" s="1" customFormat="1" ht="24">
      <c r="B183" s="32"/>
      <c r="C183" s="181" t="s">
        <v>1838</v>
      </c>
      <c r="D183" s="181" t="s">
        <v>770</v>
      </c>
      <c r="E183" s="182" t="s">
        <v>2633</v>
      </c>
      <c r="F183" s="183" t="s">
        <v>2634</v>
      </c>
      <c r="G183" s="184" t="s">
        <v>178</v>
      </c>
      <c r="H183" s="185">
        <v>15</v>
      </c>
      <c r="I183" s="186"/>
      <c r="J183" s="187"/>
      <c r="K183" s="188">
        <f t="shared" si="1"/>
        <v>0</v>
      </c>
      <c r="L183" s="183" t="s">
        <v>1707</v>
      </c>
      <c r="M183" s="189"/>
      <c r="N183" s="190" t="s">
        <v>22</v>
      </c>
      <c r="O183" s="137" t="s">
        <v>48</v>
      </c>
      <c r="P183" s="138">
        <f t="shared" si="2"/>
        <v>0</v>
      </c>
      <c r="Q183" s="138">
        <f t="shared" si="3"/>
        <v>0</v>
      </c>
      <c r="R183" s="138">
        <f t="shared" si="4"/>
        <v>0</v>
      </c>
      <c r="T183" s="139">
        <f t="shared" si="5"/>
        <v>0</v>
      </c>
      <c r="U183" s="139">
        <v>0.00021</v>
      </c>
      <c r="V183" s="139">
        <f t="shared" si="6"/>
        <v>0.00315</v>
      </c>
      <c r="W183" s="139">
        <v>0</v>
      </c>
      <c r="X183" s="140">
        <f t="shared" si="7"/>
        <v>0</v>
      </c>
      <c r="AR183" s="141" t="s">
        <v>440</v>
      </c>
      <c r="AT183" s="141" t="s">
        <v>770</v>
      </c>
      <c r="AU183" s="141" t="s">
        <v>171</v>
      </c>
      <c r="AY183" s="17" t="s">
        <v>163</v>
      </c>
      <c r="BE183" s="142">
        <f t="shared" si="8"/>
        <v>0</v>
      </c>
      <c r="BF183" s="142">
        <f t="shared" si="9"/>
        <v>0</v>
      </c>
      <c r="BG183" s="142">
        <f t="shared" si="10"/>
        <v>0</v>
      </c>
      <c r="BH183" s="142">
        <f t="shared" si="11"/>
        <v>0</v>
      </c>
      <c r="BI183" s="142">
        <f t="shared" si="12"/>
        <v>0</v>
      </c>
      <c r="BJ183" s="17" t="s">
        <v>171</v>
      </c>
      <c r="BK183" s="142">
        <f t="shared" si="13"/>
        <v>0</v>
      </c>
      <c r="BL183" s="17" t="s">
        <v>313</v>
      </c>
      <c r="BM183" s="141" t="s">
        <v>2635</v>
      </c>
    </row>
    <row r="184" spans="2:65" s="1" customFormat="1" ht="24.2" customHeight="1">
      <c r="B184" s="32"/>
      <c r="C184" s="181" t="s">
        <v>1850</v>
      </c>
      <c r="D184" s="181" t="s">
        <v>770</v>
      </c>
      <c r="E184" s="182" t="s">
        <v>2636</v>
      </c>
      <c r="F184" s="183" t="s">
        <v>2637</v>
      </c>
      <c r="G184" s="184" t="s">
        <v>178</v>
      </c>
      <c r="H184" s="185">
        <v>2</v>
      </c>
      <c r="I184" s="186"/>
      <c r="J184" s="187"/>
      <c r="K184" s="188">
        <f t="shared" si="1"/>
        <v>0</v>
      </c>
      <c r="L184" s="183" t="s">
        <v>1707</v>
      </c>
      <c r="M184" s="189"/>
      <c r="N184" s="190" t="s">
        <v>22</v>
      </c>
      <c r="O184" s="137" t="s">
        <v>48</v>
      </c>
      <c r="P184" s="138">
        <f t="shared" si="2"/>
        <v>0</v>
      </c>
      <c r="Q184" s="138">
        <f t="shared" si="3"/>
        <v>0</v>
      </c>
      <c r="R184" s="138">
        <f t="shared" si="4"/>
        <v>0</v>
      </c>
      <c r="T184" s="139">
        <f t="shared" si="5"/>
        <v>0</v>
      </c>
      <c r="U184" s="139">
        <v>0.00016</v>
      </c>
      <c r="V184" s="139">
        <f t="shared" si="6"/>
        <v>0.00032</v>
      </c>
      <c r="W184" s="139">
        <v>0</v>
      </c>
      <c r="X184" s="140">
        <f t="shared" si="7"/>
        <v>0</v>
      </c>
      <c r="AR184" s="141" t="s">
        <v>440</v>
      </c>
      <c r="AT184" s="141" t="s">
        <v>770</v>
      </c>
      <c r="AU184" s="141" t="s">
        <v>171</v>
      </c>
      <c r="AY184" s="17" t="s">
        <v>163</v>
      </c>
      <c r="BE184" s="142">
        <f t="shared" si="8"/>
        <v>0</v>
      </c>
      <c r="BF184" s="142">
        <f t="shared" si="9"/>
        <v>0</v>
      </c>
      <c r="BG184" s="142">
        <f t="shared" si="10"/>
        <v>0</v>
      </c>
      <c r="BH184" s="142">
        <f t="shared" si="11"/>
        <v>0</v>
      </c>
      <c r="BI184" s="142">
        <f t="shared" si="12"/>
        <v>0</v>
      </c>
      <c r="BJ184" s="17" t="s">
        <v>171</v>
      </c>
      <c r="BK184" s="142">
        <f t="shared" si="13"/>
        <v>0</v>
      </c>
      <c r="BL184" s="17" t="s">
        <v>313</v>
      </c>
      <c r="BM184" s="141" t="s">
        <v>2638</v>
      </c>
    </row>
    <row r="185" spans="2:65" s="1" customFormat="1" ht="24.2" customHeight="1">
      <c r="B185" s="32"/>
      <c r="C185" s="181" t="s">
        <v>1855</v>
      </c>
      <c r="D185" s="181" t="s">
        <v>770</v>
      </c>
      <c r="E185" s="182" t="s">
        <v>2639</v>
      </c>
      <c r="F185" s="183" t="s">
        <v>2640</v>
      </c>
      <c r="G185" s="184" t="s">
        <v>178</v>
      </c>
      <c r="H185" s="185">
        <v>9</v>
      </c>
      <c r="I185" s="186"/>
      <c r="J185" s="187"/>
      <c r="K185" s="188">
        <f t="shared" si="1"/>
        <v>0</v>
      </c>
      <c r="L185" s="183" t="s">
        <v>1707</v>
      </c>
      <c r="M185" s="189"/>
      <c r="N185" s="190" t="s">
        <v>22</v>
      </c>
      <c r="O185" s="137" t="s">
        <v>48</v>
      </c>
      <c r="P185" s="138">
        <f t="shared" si="2"/>
        <v>0</v>
      </c>
      <c r="Q185" s="138">
        <f t="shared" si="3"/>
        <v>0</v>
      </c>
      <c r="R185" s="138">
        <f t="shared" si="4"/>
        <v>0</v>
      </c>
      <c r="T185" s="139">
        <f t="shared" si="5"/>
        <v>0</v>
      </c>
      <c r="U185" s="139">
        <v>0.00023</v>
      </c>
      <c r="V185" s="139">
        <f t="shared" si="6"/>
        <v>0.0020700000000000002</v>
      </c>
      <c r="W185" s="139">
        <v>0</v>
      </c>
      <c r="X185" s="140">
        <f t="shared" si="7"/>
        <v>0</v>
      </c>
      <c r="AR185" s="141" t="s">
        <v>440</v>
      </c>
      <c r="AT185" s="141" t="s">
        <v>770</v>
      </c>
      <c r="AU185" s="141" t="s">
        <v>171</v>
      </c>
      <c r="AY185" s="17" t="s">
        <v>163</v>
      </c>
      <c r="BE185" s="142">
        <f t="shared" si="8"/>
        <v>0</v>
      </c>
      <c r="BF185" s="142">
        <f t="shared" si="9"/>
        <v>0</v>
      </c>
      <c r="BG185" s="142">
        <f t="shared" si="10"/>
        <v>0</v>
      </c>
      <c r="BH185" s="142">
        <f t="shared" si="11"/>
        <v>0</v>
      </c>
      <c r="BI185" s="142">
        <f t="shared" si="12"/>
        <v>0</v>
      </c>
      <c r="BJ185" s="17" t="s">
        <v>171</v>
      </c>
      <c r="BK185" s="142">
        <f t="shared" si="13"/>
        <v>0</v>
      </c>
      <c r="BL185" s="17" t="s">
        <v>313</v>
      </c>
      <c r="BM185" s="141" t="s">
        <v>2641</v>
      </c>
    </row>
    <row r="186" spans="2:65" s="1" customFormat="1" ht="24.2" customHeight="1">
      <c r="B186" s="32"/>
      <c r="C186" s="181" t="s">
        <v>1861</v>
      </c>
      <c r="D186" s="181" t="s">
        <v>770</v>
      </c>
      <c r="E186" s="182" t="s">
        <v>2642</v>
      </c>
      <c r="F186" s="183" t="s">
        <v>2643</v>
      </c>
      <c r="G186" s="184" t="s">
        <v>178</v>
      </c>
      <c r="H186" s="185">
        <v>3</v>
      </c>
      <c r="I186" s="186"/>
      <c r="J186" s="187"/>
      <c r="K186" s="188">
        <f t="shared" si="1"/>
        <v>0</v>
      </c>
      <c r="L186" s="183" t="s">
        <v>1707</v>
      </c>
      <c r="M186" s="189"/>
      <c r="N186" s="190" t="s">
        <v>22</v>
      </c>
      <c r="O186" s="137" t="s">
        <v>48</v>
      </c>
      <c r="P186" s="138">
        <f t="shared" si="2"/>
        <v>0</v>
      </c>
      <c r="Q186" s="138">
        <f t="shared" si="3"/>
        <v>0</v>
      </c>
      <c r="R186" s="138">
        <f t="shared" si="4"/>
        <v>0</v>
      </c>
      <c r="T186" s="139">
        <f t="shared" si="5"/>
        <v>0</v>
      </c>
      <c r="U186" s="139">
        <v>0.0003</v>
      </c>
      <c r="V186" s="139">
        <f t="shared" si="6"/>
        <v>0.0009</v>
      </c>
      <c r="W186" s="139">
        <v>0</v>
      </c>
      <c r="X186" s="140">
        <f t="shared" si="7"/>
        <v>0</v>
      </c>
      <c r="AR186" s="141" t="s">
        <v>440</v>
      </c>
      <c r="AT186" s="141" t="s">
        <v>770</v>
      </c>
      <c r="AU186" s="141" t="s">
        <v>171</v>
      </c>
      <c r="AY186" s="17" t="s">
        <v>163</v>
      </c>
      <c r="BE186" s="142">
        <f t="shared" si="8"/>
        <v>0</v>
      </c>
      <c r="BF186" s="142">
        <f t="shared" si="9"/>
        <v>0</v>
      </c>
      <c r="BG186" s="142">
        <f t="shared" si="10"/>
        <v>0</v>
      </c>
      <c r="BH186" s="142">
        <f t="shared" si="11"/>
        <v>0</v>
      </c>
      <c r="BI186" s="142">
        <f t="shared" si="12"/>
        <v>0</v>
      </c>
      <c r="BJ186" s="17" t="s">
        <v>171</v>
      </c>
      <c r="BK186" s="142">
        <f t="shared" si="13"/>
        <v>0</v>
      </c>
      <c r="BL186" s="17" t="s">
        <v>313</v>
      </c>
      <c r="BM186" s="141" t="s">
        <v>2644</v>
      </c>
    </row>
    <row r="187" spans="2:65" s="1" customFormat="1" ht="24.2" customHeight="1">
      <c r="B187" s="32"/>
      <c r="C187" s="181" t="s">
        <v>1869</v>
      </c>
      <c r="D187" s="181" t="s">
        <v>770</v>
      </c>
      <c r="E187" s="182" t="s">
        <v>2645</v>
      </c>
      <c r="F187" s="183" t="s">
        <v>2646</v>
      </c>
      <c r="G187" s="184" t="s">
        <v>178</v>
      </c>
      <c r="H187" s="185">
        <v>1</v>
      </c>
      <c r="I187" s="186"/>
      <c r="J187" s="187"/>
      <c r="K187" s="188">
        <f t="shared" si="1"/>
        <v>0</v>
      </c>
      <c r="L187" s="183" t="s">
        <v>1707</v>
      </c>
      <c r="M187" s="189"/>
      <c r="N187" s="190" t="s">
        <v>22</v>
      </c>
      <c r="O187" s="137" t="s">
        <v>48</v>
      </c>
      <c r="P187" s="138">
        <f t="shared" si="2"/>
        <v>0</v>
      </c>
      <c r="Q187" s="138">
        <f t="shared" si="3"/>
        <v>0</v>
      </c>
      <c r="R187" s="138">
        <f t="shared" si="4"/>
        <v>0</v>
      </c>
      <c r="T187" s="139">
        <f t="shared" si="5"/>
        <v>0</v>
      </c>
      <c r="U187" s="139">
        <v>0.00018</v>
      </c>
      <c r="V187" s="139">
        <f t="shared" si="6"/>
        <v>0.00018</v>
      </c>
      <c r="W187" s="139">
        <v>0</v>
      </c>
      <c r="X187" s="140">
        <f t="shared" si="7"/>
        <v>0</v>
      </c>
      <c r="AR187" s="141" t="s">
        <v>440</v>
      </c>
      <c r="AT187" s="141" t="s">
        <v>770</v>
      </c>
      <c r="AU187" s="141" t="s">
        <v>171</v>
      </c>
      <c r="AY187" s="17" t="s">
        <v>163</v>
      </c>
      <c r="BE187" s="142">
        <f t="shared" si="8"/>
        <v>0</v>
      </c>
      <c r="BF187" s="142">
        <f t="shared" si="9"/>
        <v>0</v>
      </c>
      <c r="BG187" s="142">
        <f t="shared" si="10"/>
        <v>0</v>
      </c>
      <c r="BH187" s="142">
        <f t="shared" si="11"/>
        <v>0</v>
      </c>
      <c r="BI187" s="142">
        <f t="shared" si="12"/>
        <v>0</v>
      </c>
      <c r="BJ187" s="17" t="s">
        <v>171</v>
      </c>
      <c r="BK187" s="142">
        <f t="shared" si="13"/>
        <v>0</v>
      </c>
      <c r="BL187" s="17" t="s">
        <v>313</v>
      </c>
      <c r="BM187" s="141" t="s">
        <v>2647</v>
      </c>
    </row>
    <row r="188" spans="2:65" s="1" customFormat="1" ht="24.2" customHeight="1">
      <c r="B188" s="32"/>
      <c r="C188" s="181" t="s">
        <v>1875</v>
      </c>
      <c r="D188" s="181" t="s">
        <v>770</v>
      </c>
      <c r="E188" s="182" t="s">
        <v>2648</v>
      </c>
      <c r="F188" s="183" t="s">
        <v>2649</v>
      </c>
      <c r="G188" s="184" t="s">
        <v>634</v>
      </c>
      <c r="H188" s="185">
        <v>5</v>
      </c>
      <c r="I188" s="186"/>
      <c r="J188" s="187"/>
      <c r="K188" s="188">
        <f t="shared" si="1"/>
        <v>0</v>
      </c>
      <c r="L188" s="183" t="s">
        <v>1707</v>
      </c>
      <c r="M188" s="189"/>
      <c r="N188" s="190" t="s">
        <v>22</v>
      </c>
      <c r="O188" s="137" t="s">
        <v>48</v>
      </c>
      <c r="P188" s="138">
        <f t="shared" si="2"/>
        <v>0</v>
      </c>
      <c r="Q188" s="138">
        <f t="shared" si="3"/>
        <v>0</v>
      </c>
      <c r="R188" s="138">
        <f t="shared" si="4"/>
        <v>0</v>
      </c>
      <c r="T188" s="139">
        <f t="shared" si="5"/>
        <v>0</v>
      </c>
      <c r="U188" s="139">
        <v>0.001</v>
      </c>
      <c r="V188" s="139">
        <f t="shared" si="6"/>
        <v>0.005</v>
      </c>
      <c r="W188" s="139">
        <v>0</v>
      </c>
      <c r="X188" s="140">
        <f t="shared" si="7"/>
        <v>0</v>
      </c>
      <c r="AR188" s="141" t="s">
        <v>440</v>
      </c>
      <c r="AT188" s="141" t="s">
        <v>770</v>
      </c>
      <c r="AU188" s="141" t="s">
        <v>171</v>
      </c>
      <c r="AY188" s="17" t="s">
        <v>163</v>
      </c>
      <c r="BE188" s="142">
        <f t="shared" si="8"/>
        <v>0</v>
      </c>
      <c r="BF188" s="142">
        <f t="shared" si="9"/>
        <v>0</v>
      </c>
      <c r="BG188" s="142">
        <f t="shared" si="10"/>
        <v>0</v>
      </c>
      <c r="BH188" s="142">
        <f t="shared" si="11"/>
        <v>0</v>
      </c>
      <c r="BI188" s="142">
        <f t="shared" si="12"/>
        <v>0</v>
      </c>
      <c r="BJ188" s="17" t="s">
        <v>171</v>
      </c>
      <c r="BK188" s="142">
        <f t="shared" si="13"/>
        <v>0</v>
      </c>
      <c r="BL188" s="17" t="s">
        <v>313</v>
      </c>
      <c r="BM188" s="141" t="s">
        <v>2650</v>
      </c>
    </row>
    <row r="189" spans="2:65" s="1" customFormat="1" ht="24.2" customHeight="1">
      <c r="B189" s="32"/>
      <c r="C189" s="181" t="s">
        <v>2651</v>
      </c>
      <c r="D189" s="181" t="s">
        <v>770</v>
      </c>
      <c r="E189" s="182" t="s">
        <v>2652</v>
      </c>
      <c r="F189" s="183" t="s">
        <v>2653</v>
      </c>
      <c r="G189" s="184" t="s">
        <v>634</v>
      </c>
      <c r="H189" s="185">
        <v>6</v>
      </c>
      <c r="I189" s="186"/>
      <c r="J189" s="187"/>
      <c r="K189" s="188">
        <f t="shared" si="1"/>
        <v>0</v>
      </c>
      <c r="L189" s="183" t="s">
        <v>1707</v>
      </c>
      <c r="M189" s="189"/>
      <c r="N189" s="190" t="s">
        <v>22</v>
      </c>
      <c r="O189" s="137" t="s">
        <v>48</v>
      </c>
      <c r="P189" s="138">
        <f t="shared" si="2"/>
        <v>0</v>
      </c>
      <c r="Q189" s="138">
        <f t="shared" si="3"/>
        <v>0</v>
      </c>
      <c r="R189" s="138">
        <f t="shared" si="4"/>
        <v>0</v>
      </c>
      <c r="T189" s="139">
        <f t="shared" si="5"/>
        <v>0</v>
      </c>
      <c r="U189" s="139">
        <v>0.001</v>
      </c>
      <c r="V189" s="139">
        <f t="shared" si="6"/>
        <v>0.006</v>
      </c>
      <c r="W189" s="139">
        <v>0</v>
      </c>
      <c r="X189" s="140">
        <f t="shared" si="7"/>
        <v>0</v>
      </c>
      <c r="AR189" s="141" t="s">
        <v>440</v>
      </c>
      <c r="AT189" s="141" t="s">
        <v>770</v>
      </c>
      <c r="AU189" s="141" t="s">
        <v>171</v>
      </c>
      <c r="AY189" s="17" t="s">
        <v>163</v>
      </c>
      <c r="BE189" s="142">
        <f t="shared" si="8"/>
        <v>0</v>
      </c>
      <c r="BF189" s="142">
        <f t="shared" si="9"/>
        <v>0</v>
      </c>
      <c r="BG189" s="142">
        <f t="shared" si="10"/>
        <v>0</v>
      </c>
      <c r="BH189" s="142">
        <f t="shared" si="11"/>
        <v>0</v>
      </c>
      <c r="BI189" s="142">
        <f t="shared" si="12"/>
        <v>0</v>
      </c>
      <c r="BJ189" s="17" t="s">
        <v>171</v>
      </c>
      <c r="BK189" s="142">
        <f t="shared" si="13"/>
        <v>0</v>
      </c>
      <c r="BL189" s="17" t="s">
        <v>313</v>
      </c>
      <c r="BM189" s="141" t="s">
        <v>2654</v>
      </c>
    </row>
    <row r="190" spans="2:65" s="1" customFormat="1" ht="37.9" customHeight="1">
      <c r="B190" s="32"/>
      <c r="C190" s="129" t="s">
        <v>1792</v>
      </c>
      <c r="D190" s="129" t="s">
        <v>166</v>
      </c>
      <c r="E190" s="130" t="s">
        <v>2655</v>
      </c>
      <c r="F190" s="131" t="s">
        <v>2656</v>
      </c>
      <c r="G190" s="132" t="s">
        <v>178</v>
      </c>
      <c r="H190" s="133">
        <v>3</v>
      </c>
      <c r="I190" s="134"/>
      <c r="J190" s="134"/>
      <c r="K190" s="135">
        <f t="shared" si="1"/>
        <v>0</v>
      </c>
      <c r="L190" s="131" t="s">
        <v>1707</v>
      </c>
      <c r="M190" s="32"/>
      <c r="N190" s="136" t="s">
        <v>22</v>
      </c>
      <c r="O190" s="137" t="s">
        <v>48</v>
      </c>
      <c r="P190" s="138">
        <f t="shared" si="2"/>
        <v>0</v>
      </c>
      <c r="Q190" s="138">
        <f t="shared" si="3"/>
        <v>0</v>
      </c>
      <c r="R190" s="138">
        <f t="shared" si="4"/>
        <v>0</v>
      </c>
      <c r="T190" s="139">
        <f t="shared" si="5"/>
        <v>0</v>
      </c>
      <c r="U190" s="139">
        <v>0</v>
      </c>
      <c r="V190" s="139">
        <f t="shared" si="6"/>
        <v>0</v>
      </c>
      <c r="W190" s="139">
        <v>0</v>
      </c>
      <c r="X190" s="140">
        <f t="shared" si="7"/>
        <v>0</v>
      </c>
      <c r="AR190" s="141" t="s">
        <v>313</v>
      </c>
      <c r="AT190" s="141" t="s">
        <v>166</v>
      </c>
      <c r="AU190" s="141" t="s">
        <v>171</v>
      </c>
      <c r="AY190" s="17" t="s">
        <v>163</v>
      </c>
      <c r="BE190" s="142">
        <f t="shared" si="8"/>
        <v>0</v>
      </c>
      <c r="BF190" s="142">
        <f t="shared" si="9"/>
        <v>0</v>
      </c>
      <c r="BG190" s="142">
        <f t="shared" si="10"/>
        <v>0</v>
      </c>
      <c r="BH190" s="142">
        <f t="shared" si="11"/>
        <v>0</v>
      </c>
      <c r="BI190" s="142">
        <f t="shared" si="12"/>
        <v>0</v>
      </c>
      <c r="BJ190" s="17" t="s">
        <v>171</v>
      </c>
      <c r="BK190" s="142">
        <f t="shared" si="13"/>
        <v>0</v>
      </c>
      <c r="BL190" s="17" t="s">
        <v>313</v>
      </c>
      <c r="BM190" s="141" t="s">
        <v>2657</v>
      </c>
    </row>
    <row r="191" spans="2:47" s="1" customFormat="1" ht="11.25">
      <c r="B191" s="32"/>
      <c r="D191" s="143" t="s">
        <v>173</v>
      </c>
      <c r="F191" s="144" t="s">
        <v>2658</v>
      </c>
      <c r="I191" s="145"/>
      <c r="J191" s="145"/>
      <c r="M191" s="32"/>
      <c r="N191" s="146"/>
      <c r="X191" s="53"/>
      <c r="AT191" s="17" t="s">
        <v>173</v>
      </c>
      <c r="AU191" s="17" t="s">
        <v>171</v>
      </c>
    </row>
    <row r="192" spans="2:65" s="1" customFormat="1" ht="24.2" customHeight="1">
      <c r="B192" s="32"/>
      <c r="C192" s="181" t="s">
        <v>1797</v>
      </c>
      <c r="D192" s="181" t="s">
        <v>770</v>
      </c>
      <c r="E192" s="182" t="s">
        <v>2659</v>
      </c>
      <c r="F192" s="183" t="s">
        <v>2660</v>
      </c>
      <c r="G192" s="184" t="s">
        <v>178</v>
      </c>
      <c r="H192" s="185">
        <v>3</v>
      </c>
      <c r="I192" s="186"/>
      <c r="J192" s="187"/>
      <c r="K192" s="188">
        <f>ROUND(P192*H192,2)</f>
        <v>0</v>
      </c>
      <c r="L192" s="183" t="s">
        <v>1707</v>
      </c>
      <c r="M192" s="189"/>
      <c r="N192" s="190" t="s">
        <v>22</v>
      </c>
      <c r="O192" s="137" t="s">
        <v>48</v>
      </c>
      <c r="P192" s="138">
        <f>I192+J192</f>
        <v>0</v>
      </c>
      <c r="Q192" s="138">
        <f>ROUND(I192*H192,2)</f>
        <v>0</v>
      </c>
      <c r="R192" s="138">
        <f>ROUND(J192*H192,2)</f>
        <v>0</v>
      </c>
      <c r="T192" s="139">
        <f>S192*H192</f>
        <v>0</v>
      </c>
      <c r="U192" s="139">
        <v>0.00786</v>
      </c>
      <c r="V192" s="139">
        <f>U192*H192</f>
        <v>0.023580000000000004</v>
      </c>
      <c r="W192" s="139">
        <v>0</v>
      </c>
      <c r="X192" s="140">
        <f>W192*H192</f>
        <v>0</v>
      </c>
      <c r="AR192" s="141" t="s">
        <v>440</v>
      </c>
      <c r="AT192" s="141" t="s">
        <v>770</v>
      </c>
      <c r="AU192" s="141" t="s">
        <v>171</v>
      </c>
      <c r="AY192" s="17" t="s">
        <v>163</v>
      </c>
      <c r="BE192" s="142">
        <f>IF(O192="základní",K192,0)</f>
        <v>0</v>
      </c>
      <c r="BF192" s="142">
        <f>IF(O192="snížená",K192,0)</f>
        <v>0</v>
      </c>
      <c r="BG192" s="142">
        <f>IF(O192="zákl. přenesená",K192,0)</f>
        <v>0</v>
      </c>
      <c r="BH192" s="142">
        <f>IF(O192="sníž. přenesená",K192,0)</f>
        <v>0</v>
      </c>
      <c r="BI192" s="142">
        <f>IF(O192="nulová",K192,0)</f>
        <v>0</v>
      </c>
      <c r="BJ192" s="17" t="s">
        <v>171</v>
      </c>
      <c r="BK192" s="142">
        <f>ROUND(P192*H192,2)</f>
        <v>0</v>
      </c>
      <c r="BL192" s="17" t="s">
        <v>313</v>
      </c>
      <c r="BM192" s="141" t="s">
        <v>2661</v>
      </c>
    </row>
    <row r="193" spans="2:65" s="1" customFormat="1" ht="55.5" customHeight="1">
      <c r="B193" s="32"/>
      <c r="C193" s="129" t="s">
        <v>1781</v>
      </c>
      <c r="D193" s="129" t="s">
        <v>166</v>
      </c>
      <c r="E193" s="130" t="s">
        <v>2662</v>
      </c>
      <c r="F193" s="131" t="s">
        <v>2663</v>
      </c>
      <c r="G193" s="132" t="s">
        <v>229</v>
      </c>
      <c r="H193" s="133">
        <v>10</v>
      </c>
      <c r="I193" s="134"/>
      <c r="J193" s="134"/>
      <c r="K193" s="135">
        <f>ROUND(P193*H193,2)</f>
        <v>0</v>
      </c>
      <c r="L193" s="131" t="s">
        <v>1707</v>
      </c>
      <c r="M193" s="32"/>
      <c r="N193" s="136" t="s">
        <v>22</v>
      </c>
      <c r="O193" s="137" t="s">
        <v>48</v>
      </c>
      <c r="P193" s="138">
        <f>I193+J193</f>
        <v>0</v>
      </c>
      <c r="Q193" s="138">
        <f>ROUND(I193*H193,2)</f>
        <v>0</v>
      </c>
      <c r="R193" s="138">
        <f>ROUND(J193*H193,2)</f>
        <v>0</v>
      </c>
      <c r="T193" s="139">
        <f>S193*H193</f>
        <v>0</v>
      </c>
      <c r="U193" s="139">
        <v>0</v>
      </c>
      <c r="V193" s="139">
        <f>U193*H193</f>
        <v>0</v>
      </c>
      <c r="W193" s="139">
        <v>0</v>
      </c>
      <c r="X193" s="140">
        <f>W193*H193</f>
        <v>0</v>
      </c>
      <c r="AR193" s="141" t="s">
        <v>313</v>
      </c>
      <c r="AT193" s="141" t="s">
        <v>166</v>
      </c>
      <c r="AU193" s="141" t="s">
        <v>171</v>
      </c>
      <c r="AY193" s="17" t="s">
        <v>163</v>
      </c>
      <c r="BE193" s="142">
        <f>IF(O193="základní",K193,0)</f>
        <v>0</v>
      </c>
      <c r="BF193" s="142">
        <f>IF(O193="snížená",K193,0)</f>
        <v>0</v>
      </c>
      <c r="BG193" s="142">
        <f>IF(O193="zákl. přenesená",K193,0)</f>
        <v>0</v>
      </c>
      <c r="BH193" s="142">
        <f>IF(O193="sníž. přenesená",K193,0)</f>
        <v>0</v>
      </c>
      <c r="BI193" s="142">
        <f>IF(O193="nulová",K193,0)</f>
        <v>0</v>
      </c>
      <c r="BJ193" s="17" t="s">
        <v>171</v>
      </c>
      <c r="BK193" s="142">
        <f>ROUND(P193*H193,2)</f>
        <v>0</v>
      </c>
      <c r="BL193" s="17" t="s">
        <v>313</v>
      </c>
      <c r="BM193" s="141" t="s">
        <v>2664</v>
      </c>
    </row>
    <row r="194" spans="2:47" s="1" customFormat="1" ht="11.25">
      <c r="B194" s="32"/>
      <c r="D194" s="143" t="s">
        <v>173</v>
      </c>
      <c r="F194" s="144" t="s">
        <v>2665</v>
      </c>
      <c r="I194" s="145"/>
      <c r="J194" s="145"/>
      <c r="M194" s="32"/>
      <c r="N194" s="146"/>
      <c r="X194" s="53"/>
      <c r="AT194" s="17" t="s">
        <v>173</v>
      </c>
      <c r="AU194" s="17" t="s">
        <v>171</v>
      </c>
    </row>
    <row r="195" spans="2:65" s="1" customFormat="1" ht="37.9" customHeight="1">
      <c r="B195" s="32"/>
      <c r="C195" s="181" t="s">
        <v>1786</v>
      </c>
      <c r="D195" s="181" t="s">
        <v>770</v>
      </c>
      <c r="E195" s="182" t="s">
        <v>2666</v>
      </c>
      <c r="F195" s="183" t="s">
        <v>2667</v>
      </c>
      <c r="G195" s="184" t="s">
        <v>229</v>
      </c>
      <c r="H195" s="185">
        <v>10</v>
      </c>
      <c r="I195" s="186"/>
      <c r="J195" s="187"/>
      <c r="K195" s="188">
        <f>ROUND(P195*H195,2)</f>
        <v>0</v>
      </c>
      <c r="L195" s="183" t="s">
        <v>394</v>
      </c>
      <c r="M195" s="189"/>
      <c r="N195" s="190" t="s">
        <v>22</v>
      </c>
      <c r="O195" s="137" t="s">
        <v>48</v>
      </c>
      <c r="P195" s="138">
        <f>I195+J195</f>
        <v>0</v>
      </c>
      <c r="Q195" s="138">
        <f>ROUND(I195*H195,2)</f>
        <v>0</v>
      </c>
      <c r="R195" s="138">
        <f>ROUND(J195*H195,2)</f>
        <v>0</v>
      </c>
      <c r="T195" s="139">
        <f>S195*H195</f>
        <v>0</v>
      </c>
      <c r="U195" s="139">
        <v>0.00393</v>
      </c>
      <c r="V195" s="139">
        <f>U195*H195</f>
        <v>0.0393</v>
      </c>
      <c r="W195" s="139">
        <v>0</v>
      </c>
      <c r="X195" s="140">
        <f>W195*H195</f>
        <v>0</v>
      </c>
      <c r="AR195" s="141" t="s">
        <v>440</v>
      </c>
      <c r="AT195" s="141" t="s">
        <v>770</v>
      </c>
      <c r="AU195" s="141" t="s">
        <v>171</v>
      </c>
      <c r="AY195" s="17" t="s">
        <v>163</v>
      </c>
      <c r="BE195" s="142">
        <f>IF(O195="základní",K195,0)</f>
        <v>0</v>
      </c>
      <c r="BF195" s="142">
        <f>IF(O195="snížená",K195,0)</f>
        <v>0</v>
      </c>
      <c r="BG195" s="142">
        <f>IF(O195="zákl. přenesená",K195,0)</f>
        <v>0</v>
      </c>
      <c r="BH195" s="142">
        <f>IF(O195="sníž. přenesená",K195,0)</f>
        <v>0</v>
      </c>
      <c r="BI195" s="142">
        <f>IF(O195="nulová",K195,0)</f>
        <v>0</v>
      </c>
      <c r="BJ195" s="17" t="s">
        <v>171</v>
      </c>
      <c r="BK195" s="142">
        <f>ROUND(P195*H195,2)</f>
        <v>0</v>
      </c>
      <c r="BL195" s="17" t="s">
        <v>313</v>
      </c>
      <c r="BM195" s="141" t="s">
        <v>2668</v>
      </c>
    </row>
    <row r="196" spans="2:65" s="1" customFormat="1" ht="33" customHeight="1">
      <c r="B196" s="32"/>
      <c r="C196" s="129" t="s">
        <v>1765</v>
      </c>
      <c r="D196" s="129" t="s">
        <v>166</v>
      </c>
      <c r="E196" s="130" t="s">
        <v>2669</v>
      </c>
      <c r="F196" s="131" t="s">
        <v>2670</v>
      </c>
      <c r="G196" s="132" t="s">
        <v>229</v>
      </c>
      <c r="H196" s="133">
        <v>20</v>
      </c>
      <c r="I196" s="134"/>
      <c r="J196" s="134"/>
      <c r="K196" s="135">
        <f>ROUND(P196*H196,2)</f>
        <v>0</v>
      </c>
      <c r="L196" s="131" t="s">
        <v>1707</v>
      </c>
      <c r="M196" s="32"/>
      <c r="N196" s="136" t="s">
        <v>22</v>
      </c>
      <c r="O196" s="137" t="s">
        <v>48</v>
      </c>
      <c r="P196" s="138">
        <f>I196+J196</f>
        <v>0</v>
      </c>
      <c r="Q196" s="138">
        <f>ROUND(I196*H196,2)</f>
        <v>0</v>
      </c>
      <c r="R196" s="138">
        <f>ROUND(J196*H196,2)</f>
        <v>0</v>
      </c>
      <c r="T196" s="139">
        <f>S196*H196</f>
        <v>0</v>
      </c>
      <c r="U196" s="139">
        <v>0</v>
      </c>
      <c r="V196" s="139">
        <f>U196*H196</f>
        <v>0</v>
      </c>
      <c r="W196" s="139">
        <v>0</v>
      </c>
      <c r="X196" s="140">
        <f>W196*H196</f>
        <v>0</v>
      </c>
      <c r="AR196" s="141" t="s">
        <v>313</v>
      </c>
      <c r="AT196" s="141" t="s">
        <v>166</v>
      </c>
      <c r="AU196" s="141" t="s">
        <v>171</v>
      </c>
      <c r="AY196" s="17" t="s">
        <v>163</v>
      </c>
      <c r="BE196" s="142">
        <f>IF(O196="základní",K196,0)</f>
        <v>0</v>
      </c>
      <c r="BF196" s="142">
        <f>IF(O196="snížená",K196,0)</f>
        <v>0</v>
      </c>
      <c r="BG196" s="142">
        <f>IF(O196="zákl. přenesená",K196,0)</f>
        <v>0</v>
      </c>
      <c r="BH196" s="142">
        <f>IF(O196="sníž. přenesená",K196,0)</f>
        <v>0</v>
      </c>
      <c r="BI196" s="142">
        <f>IF(O196="nulová",K196,0)</f>
        <v>0</v>
      </c>
      <c r="BJ196" s="17" t="s">
        <v>171</v>
      </c>
      <c r="BK196" s="142">
        <f>ROUND(P196*H196,2)</f>
        <v>0</v>
      </c>
      <c r="BL196" s="17" t="s">
        <v>313</v>
      </c>
      <c r="BM196" s="141" t="s">
        <v>2671</v>
      </c>
    </row>
    <row r="197" spans="2:47" s="1" customFormat="1" ht="11.25">
      <c r="B197" s="32"/>
      <c r="D197" s="143" t="s">
        <v>173</v>
      </c>
      <c r="F197" s="144" t="s">
        <v>2672</v>
      </c>
      <c r="I197" s="145"/>
      <c r="J197" s="145"/>
      <c r="M197" s="32"/>
      <c r="N197" s="146"/>
      <c r="X197" s="53"/>
      <c r="AT197" s="17" t="s">
        <v>173</v>
      </c>
      <c r="AU197" s="17" t="s">
        <v>171</v>
      </c>
    </row>
    <row r="198" spans="2:65" s="1" customFormat="1" ht="24.2" customHeight="1">
      <c r="B198" s="32"/>
      <c r="C198" s="129" t="s">
        <v>1776</v>
      </c>
      <c r="D198" s="129" t="s">
        <v>166</v>
      </c>
      <c r="E198" s="130" t="s">
        <v>2673</v>
      </c>
      <c r="F198" s="131" t="s">
        <v>2674</v>
      </c>
      <c r="G198" s="132" t="s">
        <v>229</v>
      </c>
      <c r="H198" s="133">
        <v>20</v>
      </c>
      <c r="I198" s="134"/>
      <c r="J198" s="134"/>
      <c r="K198" s="135">
        <f>ROUND(P198*H198,2)</f>
        <v>0</v>
      </c>
      <c r="L198" s="131" t="s">
        <v>1707</v>
      </c>
      <c r="M198" s="32"/>
      <c r="N198" s="136" t="s">
        <v>22</v>
      </c>
      <c r="O198" s="137" t="s">
        <v>48</v>
      </c>
      <c r="P198" s="138">
        <f>I198+J198</f>
        <v>0</v>
      </c>
      <c r="Q198" s="138">
        <f>ROUND(I198*H198,2)</f>
        <v>0</v>
      </c>
      <c r="R198" s="138">
        <f>ROUND(J198*H198,2)</f>
        <v>0</v>
      </c>
      <c r="T198" s="139">
        <f>S198*H198</f>
        <v>0</v>
      </c>
      <c r="U198" s="139">
        <v>0</v>
      </c>
      <c r="V198" s="139">
        <f>U198*H198</f>
        <v>0</v>
      </c>
      <c r="W198" s="139">
        <v>0</v>
      </c>
      <c r="X198" s="140">
        <f>W198*H198</f>
        <v>0</v>
      </c>
      <c r="AR198" s="141" t="s">
        <v>313</v>
      </c>
      <c r="AT198" s="141" t="s">
        <v>166</v>
      </c>
      <c r="AU198" s="141" t="s">
        <v>171</v>
      </c>
      <c r="AY198" s="17" t="s">
        <v>163</v>
      </c>
      <c r="BE198" s="142">
        <f>IF(O198="základní",K198,0)</f>
        <v>0</v>
      </c>
      <c r="BF198" s="142">
        <f>IF(O198="snížená",K198,0)</f>
        <v>0</v>
      </c>
      <c r="BG198" s="142">
        <f>IF(O198="zákl. přenesená",K198,0)</f>
        <v>0</v>
      </c>
      <c r="BH198" s="142">
        <f>IF(O198="sníž. přenesená",K198,0)</f>
        <v>0</v>
      </c>
      <c r="BI198" s="142">
        <f>IF(O198="nulová",K198,0)</f>
        <v>0</v>
      </c>
      <c r="BJ198" s="17" t="s">
        <v>171</v>
      </c>
      <c r="BK198" s="142">
        <f>ROUND(P198*H198,2)</f>
        <v>0</v>
      </c>
      <c r="BL198" s="17" t="s">
        <v>313</v>
      </c>
      <c r="BM198" s="141" t="s">
        <v>2675</v>
      </c>
    </row>
    <row r="199" spans="2:47" s="1" customFormat="1" ht="11.25">
      <c r="B199" s="32"/>
      <c r="D199" s="143" t="s">
        <v>173</v>
      </c>
      <c r="F199" s="144" t="s">
        <v>2676</v>
      </c>
      <c r="I199" s="145"/>
      <c r="J199" s="145"/>
      <c r="M199" s="32"/>
      <c r="N199" s="146"/>
      <c r="X199" s="53"/>
      <c r="AT199" s="17" t="s">
        <v>173</v>
      </c>
      <c r="AU199" s="17" t="s">
        <v>171</v>
      </c>
    </row>
    <row r="200" spans="2:65" s="1" customFormat="1" ht="24.2" customHeight="1">
      <c r="B200" s="32"/>
      <c r="C200" s="181" t="s">
        <v>1771</v>
      </c>
      <c r="D200" s="181" t="s">
        <v>770</v>
      </c>
      <c r="E200" s="182" t="s">
        <v>2677</v>
      </c>
      <c r="F200" s="183" t="s">
        <v>2678</v>
      </c>
      <c r="G200" s="184" t="s">
        <v>229</v>
      </c>
      <c r="H200" s="185">
        <v>20</v>
      </c>
      <c r="I200" s="186"/>
      <c r="J200" s="187"/>
      <c r="K200" s="188">
        <f>ROUND(P200*H200,2)</f>
        <v>0</v>
      </c>
      <c r="L200" s="183" t="s">
        <v>394</v>
      </c>
      <c r="M200" s="189"/>
      <c r="N200" s="190" t="s">
        <v>22</v>
      </c>
      <c r="O200" s="137" t="s">
        <v>48</v>
      </c>
      <c r="P200" s="138">
        <f>I200+J200</f>
        <v>0</v>
      </c>
      <c r="Q200" s="138">
        <f>ROUND(I200*H200,2)</f>
        <v>0</v>
      </c>
      <c r="R200" s="138">
        <f>ROUND(J200*H200,2)</f>
        <v>0</v>
      </c>
      <c r="T200" s="139">
        <f>S200*H200</f>
        <v>0</v>
      </c>
      <c r="U200" s="139">
        <v>0.00462</v>
      </c>
      <c r="V200" s="139">
        <f>U200*H200</f>
        <v>0.0924</v>
      </c>
      <c r="W200" s="139">
        <v>0</v>
      </c>
      <c r="X200" s="140">
        <f>W200*H200</f>
        <v>0</v>
      </c>
      <c r="AR200" s="141" t="s">
        <v>440</v>
      </c>
      <c r="AT200" s="141" t="s">
        <v>770</v>
      </c>
      <c r="AU200" s="141" t="s">
        <v>171</v>
      </c>
      <c r="AY200" s="17" t="s">
        <v>163</v>
      </c>
      <c r="BE200" s="142">
        <f>IF(O200="základní",K200,0)</f>
        <v>0</v>
      </c>
      <c r="BF200" s="142">
        <f>IF(O200="snížená",K200,0)</f>
        <v>0</v>
      </c>
      <c r="BG200" s="142">
        <f>IF(O200="zákl. přenesená",K200,0)</f>
        <v>0</v>
      </c>
      <c r="BH200" s="142">
        <f>IF(O200="sníž. přenesená",K200,0)</f>
        <v>0</v>
      </c>
      <c r="BI200" s="142">
        <f>IF(O200="nulová",K200,0)</f>
        <v>0</v>
      </c>
      <c r="BJ200" s="17" t="s">
        <v>171</v>
      </c>
      <c r="BK200" s="142">
        <f>ROUND(P200*H200,2)</f>
        <v>0</v>
      </c>
      <c r="BL200" s="17" t="s">
        <v>313</v>
      </c>
      <c r="BM200" s="141" t="s">
        <v>2679</v>
      </c>
    </row>
    <row r="201" spans="2:65" s="1" customFormat="1" ht="21.75" customHeight="1">
      <c r="B201" s="32"/>
      <c r="C201" s="129" t="s">
        <v>1511</v>
      </c>
      <c r="D201" s="129" t="s">
        <v>166</v>
      </c>
      <c r="E201" s="130" t="s">
        <v>2680</v>
      </c>
      <c r="F201" s="131" t="s">
        <v>2681</v>
      </c>
      <c r="G201" s="132" t="s">
        <v>178</v>
      </c>
      <c r="H201" s="133">
        <v>1</v>
      </c>
      <c r="I201" s="134"/>
      <c r="J201" s="134"/>
      <c r="K201" s="135">
        <f>ROUND(P201*H201,2)</f>
        <v>0</v>
      </c>
      <c r="L201" s="131" t="s">
        <v>394</v>
      </c>
      <c r="M201" s="32"/>
      <c r="N201" s="136" t="s">
        <v>22</v>
      </c>
      <c r="O201" s="137" t="s">
        <v>48</v>
      </c>
      <c r="P201" s="138">
        <f>I201+J201</f>
        <v>0</v>
      </c>
      <c r="Q201" s="138">
        <f>ROUND(I201*H201,2)</f>
        <v>0</v>
      </c>
      <c r="R201" s="138">
        <f>ROUND(J201*H201,2)</f>
        <v>0</v>
      </c>
      <c r="T201" s="139">
        <f>S201*H201</f>
        <v>0</v>
      </c>
      <c r="U201" s="139">
        <v>0</v>
      </c>
      <c r="V201" s="139">
        <f>U201*H201</f>
        <v>0</v>
      </c>
      <c r="W201" s="139">
        <v>0</v>
      </c>
      <c r="X201" s="140">
        <f>W201*H201</f>
        <v>0</v>
      </c>
      <c r="AR201" s="141" t="s">
        <v>313</v>
      </c>
      <c r="AT201" s="141" t="s">
        <v>166</v>
      </c>
      <c r="AU201" s="141" t="s">
        <v>171</v>
      </c>
      <c r="AY201" s="17" t="s">
        <v>163</v>
      </c>
      <c r="BE201" s="142">
        <f>IF(O201="základní",K201,0)</f>
        <v>0</v>
      </c>
      <c r="BF201" s="142">
        <f>IF(O201="snížená",K201,0)</f>
        <v>0</v>
      </c>
      <c r="BG201" s="142">
        <f>IF(O201="zákl. přenesená",K201,0)</f>
        <v>0</v>
      </c>
      <c r="BH201" s="142">
        <f>IF(O201="sníž. přenesená",K201,0)</f>
        <v>0</v>
      </c>
      <c r="BI201" s="142">
        <f>IF(O201="nulová",K201,0)</f>
        <v>0</v>
      </c>
      <c r="BJ201" s="17" t="s">
        <v>171</v>
      </c>
      <c r="BK201" s="142">
        <f>ROUND(P201*H201,2)</f>
        <v>0</v>
      </c>
      <c r="BL201" s="17" t="s">
        <v>313</v>
      </c>
      <c r="BM201" s="141" t="s">
        <v>2682</v>
      </c>
    </row>
    <row r="202" spans="2:65" s="1" customFormat="1" ht="24.2" customHeight="1">
      <c r="B202" s="32"/>
      <c r="C202" s="181" t="s">
        <v>1517</v>
      </c>
      <c r="D202" s="181" t="s">
        <v>770</v>
      </c>
      <c r="E202" s="182" t="s">
        <v>2683</v>
      </c>
      <c r="F202" s="183" t="s">
        <v>2684</v>
      </c>
      <c r="G202" s="184" t="s">
        <v>22</v>
      </c>
      <c r="H202" s="185">
        <v>1</v>
      </c>
      <c r="I202" s="186"/>
      <c r="J202" s="187"/>
      <c r="K202" s="188">
        <f>ROUND(P202*H202,2)</f>
        <v>0</v>
      </c>
      <c r="L202" s="183" t="s">
        <v>394</v>
      </c>
      <c r="M202" s="189"/>
      <c r="N202" s="190" t="s">
        <v>22</v>
      </c>
      <c r="O202" s="137" t="s">
        <v>48</v>
      </c>
      <c r="P202" s="138">
        <f>I202+J202</f>
        <v>0</v>
      </c>
      <c r="Q202" s="138">
        <f>ROUND(I202*H202,2)</f>
        <v>0</v>
      </c>
      <c r="R202" s="138">
        <f>ROUND(J202*H202,2)</f>
        <v>0</v>
      </c>
      <c r="T202" s="139">
        <f>S202*H202</f>
        <v>0</v>
      </c>
      <c r="U202" s="139">
        <v>0</v>
      </c>
      <c r="V202" s="139">
        <f>U202*H202</f>
        <v>0</v>
      </c>
      <c r="W202" s="139">
        <v>0</v>
      </c>
      <c r="X202" s="140">
        <f>W202*H202</f>
        <v>0</v>
      </c>
      <c r="AR202" s="141" t="s">
        <v>440</v>
      </c>
      <c r="AT202" s="141" t="s">
        <v>770</v>
      </c>
      <c r="AU202" s="141" t="s">
        <v>171</v>
      </c>
      <c r="AY202" s="17" t="s">
        <v>163</v>
      </c>
      <c r="BE202" s="142">
        <f>IF(O202="základní",K202,0)</f>
        <v>0</v>
      </c>
      <c r="BF202" s="142">
        <f>IF(O202="snížená",K202,0)</f>
        <v>0</v>
      </c>
      <c r="BG202" s="142">
        <f>IF(O202="zákl. přenesená",K202,0)</f>
        <v>0</v>
      </c>
      <c r="BH202" s="142">
        <f>IF(O202="sníž. přenesená",K202,0)</f>
        <v>0</v>
      </c>
      <c r="BI202" s="142">
        <f>IF(O202="nulová",K202,0)</f>
        <v>0</v>
      </c>
      <c r="BJ202" s="17" t="s">
        <v>171</v>
      </c>
      <c r="BK202" s="142">
        <f>ROUND(P202*H202,2)</f>
        <v>0</v>
      </c>
      <c r="BL202" s="17" t="s">
        <v>313</v>
      </c>
      <c r="BM202" s="141" t="s">
        <v>2685</v>
      </c>
    </row>
    <row r="203" spans="2:65" s="1" customFormat="1" ht="24.2" customHeight="1">
      <c r="B203" s="32"/>
      <c r="C203" s="129" t="s">
        <v>1423</v>
      </c>
      <c r="D203" s="129" t="s">
        <v>166</v>
      </c>
      <c r="E203" s="130" t="s">
        <v>2686</v>
      </c>
      <c r="F203" s="131" t="s">
        <v>2687</v>
      </c>
      <c r="G203" s="132" t="s">
        <v>178</v>
      </c>
      <c r="H203" s="133">
        <v>5</v>
      </c>
      <c r="I203" s="134"/>
      <c r="J203" s="134"/>
      <c r="K203" s="135">
        <f>ROUND(P203*H203,2)</f>
        <v>0</v>
      </c>
      <c r="L203" s="131" t="s">
        <v>1707</v>
      </c>
      <c r="M203" s="32"/>
      <c r="N203" s="136" t="s">
        <v>22</v>
      </c>
      <c r="O203" s="137" t="s">
        <v>48</v>
      </c>
      <c r="P203" s="138">
        <f>I203+J203</f>
        <v>0</v>
      </c>
      <c r="Q203" s="138">
        <f>ROUND(I203*H203,2)</f>
        <v>0</v>
      </c>
      <c r="R203" s="138">
        <f>ROUND(J203*H203,2)</f>
        <v>0</v>
      </c>
      <c r="T203" s="139">
        <f>S203*H203</f>
        <v>0</v>
      </c>
      <c r="U203" s="139">
        <v>0</v>
      </c>
      <c r="V203" s="139">
        <f>U203*H203</f>
        <v>0</v>
      </c>
      <c r="W203" s="139">
        <v>0</v>
      </c>
      <c r="X203" s="140">
        <f>W203*H203</f>
        <v>0</v>
      </c>
      <c r="AR203" s="141" t="s">
        <v>313</v>
      </c>
      <c r="AT203" s="141" t="s">
        <v>166</v>
      </c>
      <c r="AU203" s="141" t="s">
        <v>171</v>
      </c>
      <c r="AY203" s="17" t="s">
        <v>163</v>
      </c>
      <c r="BE203" s="142">
        <f>IF(O203="základní",K203,0)</f>
        <v>0</v>
      </c>
      <c r="BF203" s="142">
        <f>IF(O203="snížená",K203,0)</f>
        <v>0</v>
      </c>
      <c r="BG203" s="142">
        <f>IF(O203="zákl. přenesená",K203,0)</f>
        <v>0</v>
      </c>
      <c r="BH203" s="142">
        <f>IF(O203="sníž. přenesená",K203,0)</f>
        <v>0</v>
      </c>
      <c r="BI203" s="142">
        <f>IF(O203="nulová",K203,0)</f>
        <v>0</v>
      </c>
      <c r="BJ203" s="17" t="s">
        <v>171</v>
      </c>
      <c r="BK203" s="142">
        <f>ROUND(P203*H203,2)</f>
        <v>0</v>
      </c>
      <c r="BL203" s="17" t="s">
        <v>313</v>
      </c>
      <c r="BM203" s="141" t="s">
        <v>2688</v>
      </c>
    </row>
    <row r="204" spans="2:47" s="1" customFormat="1" ht="11.25">
      <c r="B204" s="32"/>
      <c r="D204" s="143" t="s">
        <v>173</v>
      </c>
      <c r="F204" s="144" t="s">
        <v>2689</v>
      </c>
      <c r="I204" s="145"/>
      <c r="J204" s="145"/>
      <c r="M204" s="32"/>
      <c r="N204" s="146"/>
      <c r="X204" s="53"/>
      <c r="AT204" s="17" t="s">
        <v>173</v>
      </c>
      <c r="AU204" s="17" t="s">
        <v>171</v>
      </c>
    </row>
    <row r="205" spans="2:65" s="1" customFormat="1" ht="16.5" customHeight="1">
      <c r="B205" s="32"/>
      <c r="C205" s="181" t="s">
        <v>1430</v>
      </c>
      <c r="D205" s="181" t="s">
        <v>770</v>
      </c>
      <c r="E205" s="182" t="s">
        <v>2690</v>
      </c>
      <c r="F205" s="183" t="s">
        <v>2691</v>
      </c>
      <c r="G205" s="184" t="s">
        <v>178</v>
      </c>
      <c r="H205" s="185">
        <v>2</v>
      </c>
      <c r="I205" s="186"/>
      <c r="J205" s="187"/>
      <c r="K205" s="188">
        <f>ROUND(P205*H205,2)</f>
        <v>0</v>
      </c>
      <c r="L205" s="183" t="s">
        <v>394</v>
      </c>
      <c r="M205" s="189"/>
      <c r="N205" s="190" t="s">
        <v>22</v>
      </c>
      <c r="O205" s="137" t="s">
        <v>48</v>
      </c>
      <c r="P205" s="138">
        <f>I205+J205</f>
        <v>0</v>
      </c>
      <c r="Q205" s="138">
        <f>ROUND(I205*H205,2)</f>
        <v>0</v>
      </c>
      <c r="R205" s="138">
        <f>ROUND(J205*H205,2)</f>
        <v>0</v>
      </c>
      <c r="T205" s="139">
        <f>S205*H205</f>
        <v>0</v>
      </c>
      <c r="U205" s="139">
        <v>0.0001</v>
      </c>
      <c r="V205" s="139">
        <f>U205*H205</f>
        <v>0.0002</v>
      </c>
      <c r="W205" s="139">
        <v>0</v>
      </c>
      <c r="X205" s="140">
        <f>W205*H205</f>
        <v>0</v>
      </c>
      <c r="AR205" s="141" t="s">
        <v>440</v>
      </c>
      <c r="AT205" s="141" t="s">
        <v>770</v>
      </c>
      <c r="AU205" s="141" t="s">
        <v>171</v>
      </c>
      <c r="AY205" s="17" t="s">
        <v>163</v>
      </c>
      <c r="BE205" s="142">
        <f>IF(O205="základní",K205,0)</f>
        <v>0</v>
      </c>
      <c r="BF205" s="142">
        <f>IF(O205="snížená",K205,0)</f>
        <v>0</v>
      </c>
      <c r="BG205" s="142">
        <f>IF(O205="zákl. přenesená",K205,0)</f>
        <v>0</v>
      </c>
      <c r="BH205" s="142">
        <f>IF(O205="sníž. přenesená",K205,0)</f>
        <v>0</v>
      </c>
      <c r="BI205" s="142">
        <f>IF(O205="nulová",K205,0)</f>
        <v>0</v>
      </c>
      <c r="BJ205" s="17" t="s">
        <v>171</v>
      </c>
      <c r="BK205" s="142">
        <f>ROUND(P205*H205,2)</f>
        <v>0</v>
      </c>
      <c r="BL205" s="17" t="s">
        <v>313</v>
      </c>
      <c r="BM205" s="141" t="s">
        <v>2692</v>
      </c>
    </row>
    <row r="206" spans="2:65" s="1" customFormat="1" ht="16.5" customHeight="1">
      <c r="B206" s="32"/>
      <c r="C206" s="181" t="s">
        <v>2022</v>
      </c>
      <c r="D206" s="181" t="s">
        <v>770</v>
      </c>
      <c r="E206" s="182" t="s">
        <v>2693</v>
      </c>
      <c r="F206" s="183" t="s">
        <v>2694</v>
      </c>
      <c r="G206" s="184" t="s">
        <v>178</v>
      </c>
      <c r="H206" s="185">
        <v>3</v>
      </c>
      <c r="I206" s="186"/>
      <c r="J206" s="187"/>
      <c r="K206" s="188">
        <f>ROUND(P206*H206,2)</f>
        <v>0</v>
      </c>
      <c r="L206" s="183" t="s">
        <v>394</v>
      </c>
      <c r="M206" s="189"/>
      <c r="N206" s="190" t="s">
        <v>22</v>
      </c>
      <c r="O206" s="137" t="s">
        <v>48</v>
      </c>
      <c r="P206" s="138">
        <f>I206+J206</f>
        <v>0</v>
      </c>
      <c r="Q206" s="138">
        <f>ROUND(I206*H206,2)</f>
        <v>0</v>
      </c>
      <c r="R206" s="138">
        <f>ROUND(J206*H206,2)</f>
        <v>0</v>
      </c>
      <c r="T206" s="139">
        <f>S206*H206</f>
        <v>0</v>
      </c>
      <c r="U206" s="139">
        <v>0.0001</v>
      </c>
      <c r="V206" s="139">
        <f>U206*H206</f>
        <v>0.00030000000000000003</v>
      </c>
      <c r="W206" s="139">
        <v>0</v>
      </c>
      <c r="X206" s="140">
        <f>W206*H206</f>
        <v>0</v>
      </c>
      <c r="AR206" s="141" t="s">
        <v>440</v>
      </c>
      <c r="AT206" s="141" t="s">
        <v>770</v>
      </c>
      <c r="AU206" s="141" t="s">
        <v>171</v>
      </c>
      <c r="AY206" s="17" t="s">
        <v>163</v>
      </c>
      <c r="BE206" s="142">
        <f>IF(O206="základní",K206,0)</f>
        <v>0</v>
      </c>
      <c r="BF206" s="142">
        <f>IF(O206="snížená",K206,0)</f>
        <v>0</v>
      </c>
      <c r="BG206" s="142">
        <f>IF(O206="zákl. přenesená",K206,0)</f>
        <v>0</v>
      </c>
      <c r="BH206" s="142">
        <f>IF(O206="sníž. přenesená",K206,0)</f>
        <v>0</v>
      </c>
      <c r="BI206" s="142">
        <f>IF(O206="nulová",K206,0)</f>
        <v>0</v>
      </c>
      <c r="BJ206" s="17" t="s">
        <v>171</v>
      </c>
      <c r="BK206" s="142">
        <f>ROUND(P206*H206,2)</f>
        <v>0</v>
      </c>
      <c r="BL206" s="17" t="s">
        <v>313</v>
      </c>
      <c r="BM206" s="141" t="s">
        <v>2695</v>
      </c>
    </row>
    <row r="207" spans="2:65" s="1" customFormat="1" ht="49.15" customHeight="1">
      <c r="B207" s="32"/>
      <c r="C207" s="129" t="s">
        <v>624</v>
      </c>
      <c r="D207" s="129" t="s">
        <v>166</v>
      </c>
      <c r="E207" s="130" t="s">
        <v>2696</v>
      </c>
      <c r="F207" s="131" t="s">
        <v>2697</v>
      </c>
      <c r="G207" s="132" t="s">
        <v>178</v>
      </c>
      <c r="H207" s="133">
        <v>4</v>
      </c>
      <c r="I207" s="134"/>
      <c r="J207" s="134"/>
      <c r="K207" s="135">
        <f>ROUND(P207*H207,2)</f>
        <v>0</v>
      </c>
      <c r="L207" s="131" t="s">
        <v>1707</v>
      </c>
      <c r="M207" s="32"/>
      <c r="N207" s="136" t="s">
        <v>22</v>
      </c>
      <c r="O207" s="137" t="s">
        <v>48</v>
      </c>
      <c r="P207" s="138">
        <f>I207+J207</f>
        <v>0</v>
      </c>
      <c r="Q207" s="138">
        <f>ROUND(I207*H207,2)</f>
        <v>0</v>
      </c>
      <c r="R207" s="138">
        <f>ROUND(J207*H207,2)</f>
        <v>0</v>
      </c>
      <c r="T207" s="139">
        <f>S207*H207</f>
        <v>0</v>
      </c>
      <c r="U207" s="139">
        <v>0</v>
      </c>
      <c r="V207" s="139">
        <f>U207*H207</f>
        <v>0</v>
      </c>
      <c r="W207" s="139">
        <v>0</v>
      </c>
      <c r="X207" s="140">
        <f>W207*H207</f>
        <v>0</v>
      </c>
      <c r="AR207" s="141" t="s">
        <v>313</v>
      </c>
      <c r="AT207" s="141" t="s">
        <v>166</v>
      </c>
      <c r="AU207" s="141" t="s">
        <v>171</v>
      </c>
      <c r="AY207" s="17" t="s">
        <v>163</v>
      </c>
      <c r="BE207" s="142">
        <f>IF(O207="základní",K207,0)</f>
        <v>0</v>
      </c>
      <c r="BF207" s="142">
        <f>IF(O207="snížená",K207,0)</f>
        <v>0</v>
      </c>
      <c r="BG207" s="142">
        <f>IF(O207="zákl. přenesená",K207,0)</f>
        <v>0</v>
      </c>
      <c r="BH207" s="142">
        <f>IF(O207="sníž. přenesená",K207,0)</f>
        <v>0</v>
      </c>
      <c r="BI207" s="142">
        <f>IF(O207="nulová",K207,0)</f>
        <v>0</v>
      </c>
      <c r="BJ207" s="17" t="s">
        <v>171</v>
      </c>
      <c r="BK207" s="142">
        <f>ROUND(P207*H207,2)</f>
        <v>0</v>
      </c>
      <c r="BL207" s="17" t="s">
        <v>313</v>
      </c>
      <c r="BM207" s="141" t="s">
        <v>2698</v>
      </c>
    </row>
    <row r="208" spans="2:47" s="1" customFormat="1" ht="11.25">
      <c r="B208" s="32"/>
      <c r="D208" s="143" t="s">
        <v>173</v>
      </c>
      <c r="F208" s="144" t="s">
        <v>2699</v>
      </c>
      <c r="I208" s="145"/>
      <c r="J208" s="145"/>
      <c r="M208" s="32"/>
      <c r="N208" s="146"/>
      <c r="X208" s="53"/>
      <c r="AT208" s="17" t="s">
        <v>173</v>
      </c>
      <c r="AU208" s="17" t="s">
        <v>171</v>
      </c>
    </row>
    <row r="209" spans="2:65" s="1" customFormat="1" ht="24.2" customHeight="1">
      <c r="B209" s="32"/>
      <c r="C209" s="181" t="s">
        <v>652</v>
      </c>
      <c r="D209" s="181" t="s">
        <v>770</v>
      </c>
      <c r="E209" s="182" t="s">
        <v>2700</v>
      </c>
      <c r="F209" s="183" t="s">
        <v>2701</v>
      </c>
      <c r="G209" s="184" t="s">
        <v>178</v>
      </c>
      <c r="H209" s="185">
        <v>4</v>
      </c>
      <c r="I209" s="186"/>
      <c r="J209" s="187"/>
      <c r="K209" s="188">
        <f>ROUND(P209*H209,2)</f>
        <v>0</v>
      </c>
      <c r="L209" s="183" t="s">
        <v>394</v>
      </c>
      <c r="M209" s="189"/>
      <c r="N209" s="190" t="s">
        <v>22</v>
      </c>
      <c r="O209" s="137" t="s">
        <v>48</v>
      </c>
      <c r="P209" s="138">
        <f>I209+J209</f>
        <v>0</v>
      </c>
      <c r="Q209" s="138">
        <f>ROUND(I209*H209,2)</f>
        <v>0</v>
      </c>
      <c r="R209" s="138">
        <f>ROUND(J209*H209,2)</f>
        <v>0</v>
      </c>
      <c r="T209" s="139">
        <f>S209*H209</f>
        <v>0</v>
      </c>
      <c r="U209" s="139">
        <v>0.0013</v>
      </c>
      <c r="V209" s="139">
        <f>U209*H209</f>
        <v>0.0052</v>
      </c>
      <c r="W209" s="139">
        <v>0</v>
      </c>
      <c r="X209" s="140">
        <f>W209*H209</f>
        <v>0</v>
      </c>
      <c r="AR209" s="141" t="s">
        <v>440</v>
      </c>
      <c r="AT209" s="141" t="s">
        <v>770</v>
      </c>
      <c r="AU209" s="141" t="s">
        <v>171</v>
      </c>
      <c r="AY209" s="17" t="s">
        <v>163</v>
      </c>
      <c r="BE209" s="142">
        <f>IF(O209="základní",K209,0)</f>
        <v>0</v>
      </c>
      <c r="BF209" s="142">
        <f>IF(O209="snížená",K209,0)</f>
        <v>0</v>
      </c>
      <c r="BG209" s="142">
        <f>IF(O209="zákl. přenesená",K209,0)</f>
        <v>0</v>
      </c>
      <c r="BH209" s="142">
        <f>IF(O209="sníž. přenesená",K209,0)</f>
        <v>0</v>
      </c>
      <c r="BI209" s="142">
        <f>IF(O209="nulová",K209,0)</f>
        <v>0</v>
      </c>
      <c r="BJ209" s="17" t="s">
        <v>171</v>
      </c>
      <c r="BK209" s="142">
        <f>ROUND(P209*H209,2)</f>
        <v>0</v>
      </c>
      <c r="BL209" s="17" t="s">
        <v>313</v>
      </c>
      <c r="BM209" s="141" t="s">
        <v>2702</v>
      </c>
    </row>
    <row r="210" spans="2:65" s="1" customFormat="1" ht="37.9" customHeight="1">
      <c r="B210" s="32"/>
      <c r="C210" s="129" t="s">
        <v>1467</v>
      </c>
      <c r="D210" s="129" t="s">
        <v>166</v>
      </c>
      <c r="E210" s="130" t="s">
        <v>2703</v>
      </c>
      <c r="F210" s="131" t="s">
        <v>2704</v>
      </c>
      <c r="G210" s="132" t="s">
        <v>178</v>
      </c>
      <c r="H210" s="133">
        <v>3</v>
      </c>
      <c r="I210" s="134"/>
      <c r="J210" s="134"/>
      <c r="K210" s="135">
        <f>ROUND(P210*H210,2)</f>
        <v>0</v>
      </c>
      <c r="L210" s="131" t="s">
        <v>1707</v>
      </c>
      <c r="M210" s="32"/>
      <c r="N210" s="136" t="s">
        <v>22</v>
      </c>
      <c r="O210" s="137" t="s">
        <v>48</v>
      </c>
      <c r="P210" s="138">
        <f>I210+J210</f>
        <v>0</v>
      </c>
      <c r="Q210" s="138">
        <f>ROUND(I210*H210,2)</f>
        <v>0</v>
      </c>
      <c r="R210" s="138">
        <f>ROUND(J210*H210,2)</f>
        <v>0</v>
      </c>
      <c r="T210" s="139">
        <f>S210*H210</f>
        <v>0</v>
      </c>
      <c r="U210" s="139">
        <v>0</v>
      </c>
      <c r="V210" s="139">
        <f>U210*H210</f>
        <v>0</v>
      </c>
      <c r="W210" s="139">
        <v>0</v>
      </c>
      <c r="X210" s="140">
        <f>W210*H210</f>
        <v>0</v>
      </c>
      <c r="AR210" s="141" t="s">
        <v>313</v>
      </c>
      <c r="AT210" s="141" t="s">
        <v>166</v>
      </c>
      <c r="AU210" s="141" t="s">
        <v>171</v>
      </c>
      <c r="AY210" s="17" t="s">
        <v>163</v>
      </c>
      <c r="BE210" s="142">
        <f>IF(O210="základní",K210,0)</f>
        <v>0</v>
      </c>
      <c r="BF210" s="142">
        <f>IF(O210="snížená",K210,0)</f>
        <v>0</v>
      </c>
      <c r="BG210" s="142">
        <f>IF(O210="zákl. přenesená",K210,0)</f>
        <v>0</v>
      </c>
      <c r="BH210" s="142">
        <f>IF(O210="sníž. přenesená",K210,0)</f>
        <v>0</v>
      </c>
      <c r="BI210" s="142">
        <f>IF(O210="nulová",K210,0)</f>
        <v>0</v>
      </c>
      <c r="BJ210" s="17" t="s">
        <v>171</v>
      </c>
      <c r="BK210" s="142">
        <f>ROUND(P210*H210,2)</f>
        <v>0</v>
      </c>
      <c r="BL210" s="17" t="s">
        <v>313</v>
      </c>
      <c r="BM210" s="141" t="s">
        <v>2705</v>
      </c>
    </row>
    <row r="211" spans="2:47" s="1" customFormat="1" ht="11.25">
      <c r="B211" s="32"/>
      <c r="D211" s="143" t="s">
        <v>173</v>
      </c>
      <c r="F211" s="144" t="s">
        <v>2706</v>
      </c>
      <c r="I211" s="145"/>
      <c r="J211" s="145"/>
      <c r="M211" s="32"/>
      <c r="N211" s="146"/>
      <c r="X211" s="53"/>
      <c r="AT211" s="17" t="s">
        <v>173</v>
      </c>
      <c r="AU211" s="17" t="s">
        <v>171</v>
      </c>
    </row>
    <row r="212" spans="2:65" s="1" customFormat="1" ht="16.5" customHeight="1">
      <c r="B212" s="32"/>
      <c r="C212" s="181" t="s">
        <v>1476</v>
      </c>
      <c r="D212" s="181" t="s">
        <v>770</v>
      </c>
      <c r="E212" s="182" t="s">
        <v>2707</v>
      </c>
      <c r="F212" s="183" t="s">
        <v>2708</v>
      </c>
      <c r="G212" s="184" t="s">
        <v>178</v>
      </c>
      <c r="H212" s="185">
        <v>3</v>
      </c>
      <c r="I212" s="186"/>
      <c r="J212" s="187"/>
      <c r="K212" s="188">
        <f>ROUND(P212*H212,2)</f>
        <v>0</v>
      </c>
      <c r="L212" s="183" t="s">
        <v>394</v>
      </c>
      <c r="M212" s="189"/>
      <c r="N212" s="190" t="s">
        <v>22</v>
      </c>
      <c r="O212" s="137" t="s">
        <v>48</v>
      </c>
      <c r="P212" s="138">
        <f>I212+J212</f>
        <v>0</v>
      </c>
      <c r="Q212" s="138">
        <f>ROUND(I212*H212,2)</f>
        <v>0</v>
      </c>
      <c r="R212" s="138">
        <f>ROUND(J212*H212,2)</f>
        <v>0</v>
      </c>
      <c r="T212" s="139">
        <f>S212*H212</f>
        <v>0</v>
      </c>
      <c r="U212" s="139">
        <v>0.00183</v>
      </c>
      <c r="V212" s="139">
        <f>U212*H212</f>
        <v>0.00549</v>
      </c>
      <c r="W212" s="139">
        <v>0</v>
      </c>
      <c r="X212" s="140">
        <f>W212*H212</f>
        <v>0</v>
      </c>
      <c r="AR212" s="141" t="s">
        <v>440</v>
      </c>
      <c r="AT212" s="141" t="s">
        <v>770</v>
      </c>
      <c r="AU212" s="141" t="s">
        <v>171</v>
      </c>
      <c r="AY212" s="17" t="s">
        <v>163</v>
      </c>
      <c r="BE212" s="142">
        <f>IF(O212="základní",K212,0)</f>
        <v>0</v>
      </c>
      <c r="BF212" s="142">
        <f>IF(O212="snížená",K212,0)</f>
        <v>0</v>
      </c>
      <c r="BG212" s="142">
        <f>IF(O212="zákl. přenesená",K212,0)</f>
        <v>0</v>
      </c>
      <c r="BH212" s="142">
        <f>IF(O212="sníž. přenesená",K212,0)</f>
        <v>0</v>
      </c>
      <c r="BI212" s="142">
        <f>IF(O212="nulová",K212,0)</f>
        <v>0</v>
      </c>
      <c r="BJ212" s="17" t="s">
        <v>171</v>
      </c>
      <c r="BK212" s="142">
        <f>ROUND(P212*H212,2)</f>
        <v>0</v>
      </c>
      <c r="BL212" s="17" t="s">
        <v>313</v>
      </c>
      <c r="BM212" s="141" t="s">
        <v>2709</v>
      </c>
    </row>
    <row r="213" spans="2:65" s="1" customFormat="1" ht="49.15" customHeight="1">
      <c r="B213" s="32"/>
      <c r="C213" s="129" t="s">
        <v>1451</v>
      </c>
      <c r="D213" s="129" t="s">
        <v>166</v>
      </c>
      <c r="E213" s="130" t="s">
        <v>2710</v>
      </c>
      <c r="F213" s="131" t="s">
        <v>2711</v>
      </c>
      <c r="G213" s="132" t="s">
        <v>178</v>
      </c>
      <c r="H213" s="133">
        <v>1</v>
      </c>
      <c r="I213" s="134"/>
      <c r="J213" s="134"/>
      <c r="K213" s="135">
        <f>ROUND(P213*H213,2)</f>
        <v>0</v>
      </c>
      <c r="L213" s="131" t="s">
        <v>1707</v>
      </c>
      <c r="M213" s="32"/>
      <c r="N213" s="136" t="s">
        <v>22</v>
      </c>
      <c r="O213" s="137" t="s">
        <v>48</v>
      </c>
      <c r="P213" s="138">
        <f>I213+J213</f>
        <v>0</v>
      </c>
      <c r="Q213" s="138">
        <f>ROUND(I213*H213,2)</f>
        <v>0</v>
      </c>
      <c r="R213" s="138">
        <f>ROUND(J213*H213,2)</f>
        <v>0</v>
      </c>
      <c r="T213" s="139">
        <f>S213*H213</f>
        <v>0</v>
      </c>
      <c r="U213" s="139">
        <v>0</v>
      </c>
      <c r="V213" s="139">
        <f>U213*H213</f>
        <v>0</v>
      </c>
      <c r="W213" s="139">
        <v>0</v>
      </c>
      <c r="X213" s="140">
        <f>W213*H213</f>
        <v>0</v>
      </c>
      <c r="AR213" s="141" t="s">
        <v>313</v>
      </c>
      <c r="AT213" s="141" t="s">
        <v>166</v>
      </c>
      <c r="AU213" s="141" t="s">
        <v>171</v>
      </c>
      <c r="AY213" s="17" t="s">
        <v>163</v>
      </c>
      <c r="BE213" s="142">
        <f>IF(O213="základní",K213,0)</f>
        <v>0</v>
      </c>
      <c r="BF213" s="142">
        <f>IF(O213="snížená",K213,0)</f>
        <v>0</v>
      </c>
      <c r="BG213" s="142">
        <f>IF(O213="zákl. přenesená",K213,0)</f>
        <v>0</v>
      </c>
      <c r="BH213" s="142">
        <f>IF(O213="sníž. přenesená",K213,0)</f>
        <v>0</v>
      </c>
      <c r="BI213" s="142">
        <f>IF(O213="nulová",K213,0)</f>
        <v>0</v>
      </c>
      <c r="BJ213" s="17" t="s">
        <v>171</v>
      </c>
      <c r="BK213" s="142">
        <f>ROUND(P213*H213,2)</f>
        <v>0</v>
      </c>
      <c r="BL213" s="17" t="s">
        <v>313</v>
      </c>
      <c r="BM213" s="141" t="s">
        <v>2712</v>
      </c>
    </row>
    <row r="214" spans="2:47" s="1" customFormat="1" ht="11.25">
      <c r="B214" s="32"/>
      <c r="D214" s="143" t="s">
        <v>173</v>
      </c>
      <c r="F214" s="144" t="s">
        <v>2713</v>
      </c>
      <c r="I214" s="145"/>
      <c r="J214" s="145"/>
      <c r="M214" s="32"/>
      <c r="N214" s="146"/>
      <c r="X214" s="53"/>
      <c r="AT214" s="17" t="s">
        <v>173</v>
      </c>
      <c r="AU214" s="17" t="s">
        <v>171</v>
      </c>
    </row>
    <row r="215" spans="2:65" s="1" customFormat="1" ht="24.2" customHeight="1">
      <c r="B215" s="32"/>
      <c r="C215" s="181" t="s">
        <v>1458</v>
      </c>
      <c r="D215" s="181" t="s">
        <v>770</v>
      </c>
      <c r="E215" s="182" t="s">
        <v>2714</v>
      </c>
      <c r="F215" s="183" t="s">
        <v>2715</v>
      </c>
      <c r="G215" s="184" t="s">
        <v>178</v>
      </c>
      <c r="H215" s="185">
        <v>1</v>
      </c>
      <c r="I215" s="186"/>
      <c r="J215" s="187"/>
      <c r="K215" s="188">
        <f>ROUND(P215*H215,2)</f>
        <v>0</v>
      </c>
      <c r="L215" s="183" t="s">
        <v>1707</v>
      </c>
      <c r="M215" s="189"/>
      <c r="N215" s="190" t="s">
        <v>22</v>
      </c>
      <c r="O215" s="137" t="s">
        <v>48</v>
      </c>
      <c r="P215" s="138">
        <f>I215+J215</f>
        <v>0</v>
      </c>
      <c r="Q215" s="138">
        <f>ROUND(I215*H215,2)</f>
        <v>0</v>
      </c>
      <c r="R215" s="138">
        <f>ROUND(J215*H215,2)</f>
        <v>0</v>
      </c>
      <c r="T215" s="139">
        <f>S215*H215</f>
        <v>0</v>
      </c>
      <c r="U215" s="139">
        <v>0.00062</v>
      </c>
      <c r="V215" s="139">
        <f>U215*H215</f>
        <v>0.00062</v>
      </c>
      <c r="W215" s="139">
        <v>0</v>
      </c>
      <c r="X215" s="140">
        <f>W215*H215</f>
        <v>0</v>
      </c>
      <c r="AR215" s="141" t="s">
        <v>440</v>
      </c>
      <c r="AT215" s="141" t="s">
        <v>770</v>
      </c>
      <c r="AU215" s="141" t="s">
        <v>171</v>
      </c>
      <c r="AY215" s="17" t="s">
        <v>163</v>
      </c>
      <c r="BE215" s="142">
        <f>IF(O215="základní",K215,0)</f>
        <v>0</v>
      </c>
      <c r="BF215" s="142">
        <f>IF(O215="snížená",K215,0)</f>
        <v>0</v>
      </c>
      <c r="BG215" s="142">
        <f>IF(O215="zákl. přenesená",K215,0)</f>
        <v>0</v>
      </c>
      <c r="BH215" s="142">
        <f>IF(O215="sníž. přenesená",K215,0)</f>
        <v>0</v>
      </c>
      <c r="BI215" s="142">
        <f>IF(O215="nulová",K215,0)</f>
        <v>0</v>
      </c>
      <c r="BJ215" s="17" t="s">
        <v>171</v>
      </c>
      <c r="BK215" s="142">
        <f>ROUND(P215*H215,2)</f>
        <v>0</v>
      </c>
      <c r="BL215" s="17" t="s">
        <v>313</v>
      </c>
      <c r="BM215" s="141" t="s">
        <v>2716</v>
      </c>
    </row>
    <row r="216" spans="2:65" s="1" customFormat="1" ht="37.9" customHeight="1">
      <c r="B216" s="32"/>
      <c r="C216" s="129" t="s">
        <v>1436</v>
      </c>
      <c r="D216" s="129" t="s">
        <v>166</v>
      </c>
      <c r="E216" s="130" t="s">
        <v>2717</v>
      </c>
      <c r="F216" s="131" t="s">
        <v>2718</v>
      </c>
      <c r="G216" s="132" t="s">
        <v>178</v>
      </c>
      <c r="H216" s="133">
        <v>2</v>
      </c>
      <c r="I216" s="134"/>
      <c r="J216" s="134"/>
      <c r="K216" s="135">
        <f>ROUND(P216*H216,2)</f>
        <v>0</v>
      </c>
      <c r="L216" s="131" t="s">
        <v>1707</v>
      </c>
      <c r="M216" s="32"/>
      <c r="N216" s="136" t="s">
        <v>22</v>
      </c>
      <c r="O216" s="137" t="s">
        <v>48</v>
      </c>
      <c r="P216" s="138">
        <f>I216+J216</f>
        <v>0</v>
      </c>
      <c r="Q216" s="138">
        <f>ROUND(I216*H216,2)</f>
        <v>0</v>
      </c>
      <c r="R216" s="138">
        <f>ROUND(J216*H216,2)</f>
        <v>0</v>
      </c>
      <c r="T216" s="139">
        <f>S216*H216</f>
        <v>0</v>
      </c>
      <c r="U216" s="139">
        <v>0</v>
      </c>
      <c r="V216" s="139">
        <f>U216*H216</f>
        <v>0</v>
      </c>
      <c r="W216" s="139">
        <v>0</v>
      </c>
      <c r="X216" s="140">
        <f>W216*H216</f>
        <v>0</v>
      </c>
      <c r="AR216" s="141" t="s">
        <v>313</v>
      </c>
      <c r="AT216" s="141" t="s">
        <v>166</v>
      </c>
      <c r="AU216" s="141" t="s">
        <v>171</v>
      </c>
      <c r="AY216" s="17" t="s">
        <v>163</v>
      </c>
      <c r="BE216" s="142">
        <f>IF(O216="základní",K216,0)</f>
        <v>0</v>
      </c>
      <c r="BF216" s="142">
        <f>IF(O216="snížená",K216,0)</f>
        <v>0</v>
      </c>
      <c r="BG216" s="142">
        <f>IF(O216="zákl. přenesená",K216,0)</f>
        <v>0</v>
      </c>
      <c r="BH216" s="142">
        <f>IF(O216="sníž. přenesená",K216,0)</f>
        <v>0</v>
      </c>
      <c r="BI216" s="142">
        <f>IF(O216="nulová",K216,0)</f>
        <v>0</v>
      </c>
      <c r="BJ216" s="17" t="s">
        <v>171</v>
      </c>
      <c r="BK216" s="142">
        <f>ROUND(P216*H216,2)</f>
        <v>0</v>
      </c>
      <c r="BL216" s="17" t="s">
        <v>313</v>
      </c>
      <c r="BM216" s="141" t="s">
        <v>2719</v>
      </c>
    </row>
    <row r="217" spans="2:47" s="1" customFormat="1" ht="11.25">
      <c r="B217" s="32"/>
      <c r="D217" s="143" t="s">
        <v>173</v>
      </c>
      <c r="F217" s="144" t="s">
        <v>2720</v>
      </c>
      <c r="I217" s="145"/>
      <c r="J217" s="145"/>
      <c r="M217" s="32"/>
      <c r="N217" s="146"/>
      <c r="X217" s="53"/>
      <c r="AT217" s="17" t="s">
        <v>173</v>
      </c>
      <c r="AU217" s="17" t="s">
        <v>171</v>
      </c>
    </row>
    <row r="218" spans="2:65" s="1" customFormat="1" ht="24">
      <c r="B218" s="32"/>
      <c r="C218" s="181" t="s">
        <v>1440</v>
      </c>
      <c r="D218" s="181" t="s">
        <v>770</v>
      </c>
      <c r="E218" s="182" t="s">
        <v>2721</v>
      </c>
      <c r="F218" s="183" t="s">
        <v>2722</v>
      </c>
      <c r="G218" s="184" t="s">
        <v>178</v>
      </c>
      <c r="H218" s="185">
        <v>2</v>
      </c>
      <c r="I218" s="186"/>
      <c r="J218" s="187"/>
      <c r="K218" s="188">
        <f>ROUND(P218*H218,2)</f>
        <v>0</v>
      </c>
      <c r="L218" s="183" t="s">
        <v>1707</v>
      </c>
      <c r="M218" s="189"/>
      <c r="N218" s="190" t="s">
        <v>22</v>
      </c>
      <c r="O218" s="137" t="s">
        <v>48</v>
      </c>
      <c r="P218" s="138">
        <f>I218+J218</f>
        <v>0</v>
      </c>
      <c r="Q218" s="138">
        <f>ROUND(I218*H218,2)</f>
        <v>0</v>
      </c>
      <c r="R218" s="138">
        <f>ROUND(J218*H218,2)</f>
        <v>0</v>
      </c>
      <c r="T218" s="139">
        <f>S218*H218</f>
        <v>0</v>
      </c>
      <c r="U218" s="139">
        <v>0.0016</v>
      </c>
      <c r="V218" s="139">
        <f>U218*H218</f>
        <v>0.0032</v>
      </c>
      <c r="W218" s="139">
        <v>0</v>
      </c>
      <c r="X218" s="140">
        <f>W218*H218</f>
        <v>0</v>
      </c>
      <c r="AR218" s="141" t="s">
        <v>440</v>
      </c>
      <c r="AT218" s="141" t="s">
        <v>770</v>
      </c>
      <c r="AU218" s="141" t="s">
        <v>171</v>
      </c>
      <c r="AY218" s="17" t="s">
        <v>163</v>
      </c>
      <c r="BE218" s="142">
        <f>IF(O218="základní",K218,0)</f>
        <v>0</v>
      </c>
      <c r="BF218" s="142">
        <f>IF(O218="snížená",K218,0)</f>
        <v>0</v>
      </c>
      <c r="BG218" s="142">
        <f>IF(O218="zákl. přenesená",K218,0)</f>
        <v>0</v>
      </c>
      <c r="BH218" s="142">
        <f>IF(O218="sníž. přenesená",K218,0)</f>
        <v>0</v>
      </c>
      <c r="BI218" s="142">
        <f>IF(O218="nulová",K218,0)</f>
        <v>0</v>
      </c>
      <c r="BJ218" s="17" t="s">
        <v>171</v>
      </c>
      <c r="BK218" s="142">
        <f>ROUND(P218*H218,2)</f>
        <v>0</v>
      </c>
      <c r="BL218" s="17" t="s">
        <v>313</v>
      </c>
      <c r="BM218" s="141" t="s">
        <v>2723</v>
      </c>
    </row>
    <row r="219" spans="2:63" s="11" customFormat="1" ht="22.9" customHeight="1">
      <c r="B219" s="116"/>
      <c r="D219" s="117" t="s">
        <v>77</v>
      </c>
      <c r="E219" s="127" t="s">
        <v>2724</v>
      </c>
      <c r="F219" s="127" t="s">
        <v>2725</v>
      </c>
      <c r="I219" s="119"/>
      <c r="J219" s="119"/>
      <c r="K219" s="128">
        <f>BK219</f>
        <v>0</v>
      </c>
      <c r="M219" s="116"/>
      <c r="N219" s="121"/>
      <c r="Q219" s="122">
        <f>SUM(Q220:Q231)</f>
        <v>0</v>
      </c>
      <c r="R219" s="122">
        <f>SUM(R220:R231)</f>
        <v>0</v>
      </c>
      <c r="T219" s="123">
        <f>SUM(T220:T231)</f>
        <v>0</v>
      </c>
      <c r="V219" s="123">
        <f>SUM(V220:V231)</f>
        <v>0.0031499999999999996</v>
      </c>
      <c r="X219" s="124">
        <f>SUM(X220:X231)</f>
        <v>0</v>
      </c>
      <c r="AR219" s="117" t="s">
        <v>171</v>
      </c>
      <c r="AT219" s="125" t="s">
        <v>77</v>
      </c>
      <c r="AU219" s="125" t="s">
        <v>85</v>
      </c>
      <c r="AY219" s="117" t="s">
        <v>163</v>
      </c>
      <c r="BK219" s="126">
        <f>SUM(BK220:BK231)</f>
        <v>0</v>
      </c>
    </row>
    <row r="220" spans="2:65" s="1" customFormat="1" ht="24.2" customHeight="1">
      <c r="B220" s="32"/>
      <c r="C220" s="129" t="s">
        <v>657</v>
      </c>
      <c r="D220" s="129" t="s">
        <v>166</v>
      </c>
      <c r="E220" s="130" t="s">
        <v>2726</v>
      </c>
      <c r="F220" s="131" t="s">
        <v>2727</v>
      </c>
      <c r="G220" s="132" t="s">
        <v>229</v>
      </c>
      <c r="H220" s="133">
        <v>25</v>
      </c>
      <c r="I220" s="134"/>
      <c r="J220" s="134"/>
      <c r="K220" s="135">
        <f>ROUND(P220*H220,2)</f>
        <v>0</v>
      </c>
      <c r="L220" s="131" t="s">
        <v>1707</v>
      </c>
      <c r="M220" s="32"/>
      <c r="N220" s="136" t="s">
        <v>22</v>
      </c>
      <c r="O220" s="137" t="s">
        <v>48</v>
      </c>
      <c r="P220" s="138">
        <f>I220+J220</f>
        <v>0</v>
      </c>
      <c r="Q220" s="138">
        <f>ROUND(I220*H220,2)</f>
        <v>0</v>
      </c>
      <c r="R220" s="138">
        <f>ROUND(J220*H220,2)</f>
        <v>0</v>
      </c>
      <c r="T220" s="139">
        <f>S220*H220</f>
        <v>0</v>
      </c>
      <c r="U220" s="139">
        <v>0</v>
      </c>
      <c r="V220" s="139">
        <f>U220*H220</f>
        <v>0</v>
      </c>
      <c r="W220" s="139">
        <v>0</v>
      </c>
      <c r="X220" s="140">
        <f>W220*H220</f>
        <v>0</v>
      </c>
      <c r="AR220" s="141" t="s">
        <v>313</v>
      </c>
      <c r="AT220" s="141" t="s">
        <v>166</v>
      </c>
      <c r="AU220" s="141" t="s">
        <v>171</v>
      </c>
      <c r="AY220" s="17" t="s">
        <v>163</v>
      </c>
      <c r="BE220" s="142">
        <f>IF(O220="základní",K220,0)</f>
        <v>0</v>
      </c>
      <c r="BF220" s="142">
        <f>IF(O220="snížená",K220,0)</f>
        <v>0</v>
      </c>
      <c r="BG220" s="142">
        <f>IF(O220="zákl. přenesená",K220,0)</f>
        <v>0</v>
      </c>
      <c r="BH220" s="142">
        <f>IF(O220="sníž. přenesená",K220,0)</f>
        <v>0</v>
      </c>
      <c r="BI220" s="142">
        <f>IF(O220="nulová",K220,0)</f>
        <v>0</v>
      </c>
      <c r="BJ220" s="17" t="s">
        <v>171</v>
      </c>
      <c r="BK220" s="142">
        <f>ROUND(P220*H220,2)</f>
        <v>0</v>
      </c>
      <c r="BL220" s="17" t="s">
        <v>313</v>
      </c>
      <c r="BM220" s="141" t="s">
        <v>2728</v>
      </c>
    </row>
    <row r="221" spans="2:47" s="1" customFormat="1" ht="11.25">
      <c r="B221" s="32"/>
      <c r="D221" s="143" t="s">
        <v>173</v>
      </c>
      <c r="F221" s="144" t="s">
        <v>2729</v>
      </c>
      <c r="I221" s="145"/>
      <c r="J221" s="145"/>
      <c r="M221" s="32"/>
      <c r="N221" s="146"/>
      <c r="X221" s="53"/>
      <c r="AT221" s="17" t="s">
        <v>173</v>
      </c>
      <c r="AU221" s="17" t="s">
        <v>171</v>
      </c>
    </row>
    <row r="222" spans="2:65" s="1" customFormat="1" ht="24">
      <c r="B222" s="32"/>
      <c r="C222" s="181" t="s">
        <v>664</v>
      </c>
      <c r="D222" s="181" t="s">
        <v>770</v>
      </c>
      <c r="E222" s="182" t="s">
        <v>2435</v>
      </c>
      <c r="F222" s="183" t="s">
        <v>2436</v>
      </c>
      <c r="G222" s="184" t="s">
        <v>229</v>
      </c>
      <c r="H222" s="185">
        <v>25</v>
      </c>
      <c r="I222" s="186"/>
      <c r="J222" s="187"/>
      <c r="K222" s="188">
        <f>ROUND(P222*H222,2)</f>
        <v>0</v>
      </c>
      <c r="L222" s="183" t="s">
        <v>1707</v>
      </c>
      <c r="M222" s="189"/>
      <c r="N222" s="190" t="s">
        <v>22</v>
      </c>
      <c r="O222" s="137" t="s">
        <v>48</v>
      </c>
      <c r="P222" s="138">
        <f>I222+J222</f>
        <v>0</v>
      </c>
      <c r="Q222" s="138">
        <f>ROUND(I222*H222,2)</f>
        <v>0</v>
      </c>
      <c r="R222" s="138">
        <f>ROUND(J222*H222,2)</f>
        <v>0</v>
      </c>
      <c r="T222" s="139">
        <f>S222*H222</f>
        <v>0</v>
      </c>
      <c r="U222" s="139">
        <v>7E-05</v>
      </c>
      <c r="V222" s="139">
        <f>U222*H222</f>
        <v>0.0017499999999999998</v>
      </c>
      <c r="W222" s="139">
        <v>0</v>
      </c>
      <c r="X222" s="140">
        <f>W222*H222</f>
        <v>0</v>
      </c>
      <c r="AR222" s="141" t="s">
        <v>440</v>
      </c>
      <c r="AT222" s="141" t="s">
        <v>770</v>
      </c>
      <c r="AU222" s="141" t="s">
        <v>171</v>
      </c>
      <c r="AY222" s="17" t="s">
        <v>163</v>
      </c>
      <c r="BE222" s="142">
        <f>IF(O222="základní",K222,0)</f>
        <v>0</v>
      </c>
      <c r="BF222" s="142">
        <f>IF(O222="snížená",K222,0)</f>
        <v>0</v>
      </c>
      <c r="BG222" s="142">
        <f>IF(O222="zákl. přenesená",K222,0)</f>
        <v>0</v>
      </c>
      <c r="BH222" s="142">
        <f>IF(O222="sníž. přenesená",K222,0)</f>
        <v>0</v>
      </c>
      <c r="BI222" s="142">
        <f>IF(O222="nulová",K222,0)</f>
        <v>0</v>
      </c>
      <c r="BJ222" s="17" t="s">
        <v>171</v>
      </c>
      <c r="BK222" s="142">
        <f>ROUND(P222*H222,2)</f>
        <v>0</v>
      </c>
      <c r="BL222" s="17" t="s">
        <v>313</v>
      </c>
      <c r="BM222" s="141" t="s">
        <v>2730</v>
      </c>
    </row>
    <row r="223" spans="2:65" s="1" customFormat="1" ht="24.2" customHeight="1">
      <c r="B223" s="32"/>
      <c r="C223" s="129" t="s">
        <v>681</v>
      </c>
      <c r="D223" s="129" t="s">
        <v>166</v>
      </c>
      <c r="E223" s="130" t="s">
        <v>2731</v>
      </c>
      <c r="F223" s="131" t="s">
        <v>2732</v>
      </c>
      <c r="G223" s="132" t="s">
        <v>229</v>
      </c>
      <c r="H223" s="133">
        <v>30</v>
      </c>
      <c r="I223" s="134"/>
      <c r="J223" s="134"/>
      <c r="K223" s="135">
        <f>ROUND(P223*H223,2)</f>
        <v>0</v>
      </c>
      <c r="L223" s="131" t="s">
        <v>1707</v>
      </c>
      <c r="M223" s="32"/>
      <c r="N223" s="136" t="s">
        <v>22</v>
      </c>
      <c r="O223" s="137" t="s">
        <v>48</v>
      </c>
      <c r="P223" s="138">
        <f>I223+J223</f>
        <v>0</v>
      </c>
      <c r="Q223" s="138">
        <f>ROUND(I223*H223,2)</f>
        <v>0</v>
      </c>
      <c r="R223" s="138">
        <f>ROUND(J223*H223,2)</f>
        <v>0</v>
      </c>
      <c r="T223" s="139">
        <f>S223*H223</f>
        <v>0</v>
      </c>
      <c r="U223" s="139">
        <v>0</v>
      </c>
      <c r="V223" s="139">
        <f>U223*H223</f>
        <v>0</v>
      </c>
      <c r="W223" s="139">
        <v>0</v>
      </c>
      <c r="X223" s="140">
        <f>W223*H223</f>
        <v>0</v>
      </c>
      <c r="AR223" s="141" t="s">
        <v>313</v>
      </c>
      <c r="AT223" s="141" t="s">
        <v>166</v>
      </c>
      <c r="AU223" s="141" t="s">
        <v>171</v>
      </c>
      <c r="AY223" s="17" t="s">
        <v>163</v>
      </c>
      <c r="BE223" s="142">
        <f>IF(O223="základní",K223,0)</f>
        <v>0</v>
      </c>
      <c r="BF223" s="142">
        <f>IF(O223="snížená",K223,0)</f>
        <v>0</v>
      </c>
      <c r="BG223" s="142">
        <f>IF(O223="zákl. přenesená",K223,0)</f>
        <v>0</v>
      </c>
      <c r="BH223" s="142">
        <f>IF(O223="sníž. přenesená",K223,0)</f>
        <v>0</v>
      </c>
      <c r="BI223" s="142">
        <f>IF(O223="nulová",K223,0)</f>
        <v>0</v>
      </c>
      <c r="BJ223" s="17" t="s">
        <v>171</v>
      </c>
      <c r="BK223" s="142">
        <f>ROUND(P223*H223,2)</f>
        <v>0</v>
      </c>
      <c r="BL223" s="17" t="s">
        <v>313</v>
      </c>
      <c r="BM223" s="141" t="s">
        <v>2733</v>
      </c>
    </row>
    <row r="224" spans="2:47" s="1" customFormat="1" ht="11.25">
      <c r="B224" s="32"/>
      <c r="D224" s="143" t="s">
        <v>173</v>
      </c>
      <c r="F224" s="144" t="s">
        <v>2734</v>
      </c>
      <c r="I224" s="145"/>
      <c r="J224" s="145"/>
      <c r="M224" s="32"/>
      <c r="N224" s="146"/>
      <c r="X224" s="53"/>
      <c r="AT224" s="17" t="s">
        <v>173</v>
      </c>
      <c r="AU224" s="17" t="s">
        <v>171</v>
      </c>
    </row>
    <row r="225" spans="2:65" s="1" customFormat="1" ht="24.2" customHeight="1">
      <c r="B225" s="32"/>
      <c r="C225" s="181" t="s">
        <v>1170</v>
      </c>
      <c r="D225" s="181" t="s">
        <v>770</v>
      </c>
      <c r="E225" s="182" t="s">
        <v>2735</v>
      </c>
      <c r="F225" s="183" t="s">
        <v>2736</v>
      </c>
      <c r="G225" s="184" t="s">
        <v>229</v>
      </c>
      <c r="H225" s="185">
        <v>30</v>
      </c>
      <c r="I225" s="186"/>
      <c r="J225" s="187"/>
      <c r="K225" s="188">
        <f>ROUND(P225*H225,2)</f>
        <v>0</v>
      </c>
      <c r="L225" s="183" t="s">
        <v>1707</v>
      </c>
      <c r="M225" s="189"/>
      <c r="N225" s="190" t="s">
        <v>22</v>
      </c>
      <c r="O225" s="137" t="s">
        <v>48</v>
      </c>
      <c r="P225" s="138">
        <f>I225+J225</f>
        <v>0</v>
      </c>
      <c r="Q225" s="138">
        <f>ROUND(I225*H225,2)</f>
        <v>0</v>
      </c>
      <c r="R225" s="138">
        <f>ROUND(J225*H225,2)</f>
        <v>0</v>
      </c>
      <c r="T225" s="139">
        <f>S225*H225</f>
        <v>0</v>
      </c>
      <c r="U225" s="139">
        <v>4E-05</v>
      </c>
      <c r="V225" s="139">
        <f>U225*H225</f>
        <v>0.0012000000000000001</v>
      </c>
      <c r="W225" s="139">
        <v>0</v>
      </c>
      <c r="X225" s="140">
        <f>W225*H225</f>
        <v>0</v>
      </c>
      <c r="AR225" s="141" t="s">
        <v>440</v>
      </c>
      <c r="AT225" s="141" t="s">
        <v>770</v>
      </c>
      <c r="AU225" s="141" t="s">
        <v>171</v>
      </c>
      <c r="AY225" s="17" t="s">
        <v>163</v>
      </c>
      <c r="BE225" s="142">
        <f>IF(O225="základní",K225,0)</f>
        <v>0</v>
      </c>
      <c r="BF225" s="142">
        <f>IF(O225="snížená",K225,0)</f>
        <v>0</v>
      </c>
      <c r="BG225" s="142">
        <f>IF(O225="zákl. přenesená",K225,0)</f>
        <v>0</v>
      </c>
      <c r="BH225" s="142">
        <f>IF(O225="sníž. přenesená",K225,0)</f>
        <v>0</v>
      </c>
      <c r="BI225" s="142">
        <f>IF(O225="nulová",K225,0)</f>
        <v>0</v>
      </c>
      <c r="BJ225" s="17" t="s">
        <v>171</v>
      </c>
      <c r="BK225" s="142">
        <f>ROUND(P225*H225,2)</f>
        <v>0</v>
      </c>
      <c r="BL225" s="17" t="s">
        <v>313</v>
      </c>
      <c r="BM225" s="141" t="s">
        <v>2737</v>
      </c>
    </row>
    <row r="226" spans="2:65" s="1" customFormat="1" ht="37.9" customHeight="1">
      <c r="B226" s="32"/>
      <c r="C226" s="129" t="s">
        <v>1191</v>
      </c>
      <c r="D226" s="129" t="s">
        <v>166</v>
      </c>
      <c r="E226" s="130" t="s">
        <v>2738</v>
      </c>
      <c r="F226" s="131" t="s">
        <v>2739</v>
      </c>
      <c r="G226" s="132" t="s">
        <v>178</v>
      </c>
      <c r="H226" s="133">
        <v>1</v>
      </c>
      <c r="I226" s="134"/>
      <c r="J226" s="134"/>
      <c r="K226" s="135">
        <f>ROUND(P226*H226,2)</f>
        <v>0</v>
      </c>
      <c r="L226" s="131" t="s">
        <v>1707</v>
      </c>
      <c r="M226" s="32"/>
      <c r="N226" s="136" t="s">
        <v>22</v>
      </c>
      <c r="O226" s="137" t="s">
        <v>48</v>
      </c>
      <c r="P226" s="138">
        <f>I226+J226</f>
        <v>0</v>
      </c>
      <c r="Q226" s="138">
        <f>ROUND(I226*H226,2)</f>
        <v>0</v>
      </c>
      <c r="R226" s="138">
        <f>ROUND(J226*H226,2)</f>
        <v>0</v>
      </c>
      <c r="T226" s="139">
        <f>S226*H226</f>
        <v>0</v>
      </c>
      <c r="U226" s="139">
        <v>0</v>
      </c>
      <c r="V226" s="139">
        <f>U226*H226</f>
        <v>0</v>
      </c>
      <c r="W226" s="139">
        <v>0</v>
      </c>
      <c r="X226" s="140">
        <f>W226*H226</f>
        <v>0</v>
      </c>
      <c r="AR226" s="141" t="s">
        <v>313</v>
      </c>
      <c r="AT226" s="141" t="s">
        <v>166</v>
      </c>
      <c r="AU226" s="141" t="s">
        <v>171</v>
      </c>
      <c r="AY226" s="17" t="s">
        <v>163</v>
      </c>
      <c r="BE226" s="142">
        <f>IF(O226="základní",K226,0)</f>
        <v>0</v>
      </c>
      <c r="BF226" s="142">
        <f>IF(O226="snížená",K226,0)</f>
        <v>0</v>
      </c>
      <c r="BG226" s="142">
        <f>IF(O226="zákl. přenesená",K226,0)</f>
        <v>0</v>
      </c>
      <c r="BH226" s="142">
        <f>IF(O226="sníž. přenesená",K226,0)</f>
        <v>0</v>
      </c>
      <c r="BI226" s="142">
        <f>IF(O226="nulová",K226,0)</f>
        <v>0</v>
      </c>
      <c r="BJ226" s="17" t="s">
        <v>171</v>
      </c>
      <c r="BK226" s="142">
        <f>ROUND(P226*H226,2)</f>
        <v>0</v>
      </c>
      <c r="BL226" s="17" t="s">
        <v>313</v>
      </c>
      <c r="BM226" s="141" t="s">
        <v>2740</v>
      </c>
    </row>
    <row r="227" spans="2:47" s="1" customFormat="1" ht="11.25">
      <c r="B227" s="32"/>
      <c r="D227" s="143" t="s">
        <v>173</v>
      </c>
      <c r="F227" s="144" t="s">
        <v>2741</v>
      </c>
      <c r="I227" s="145"/>
      <c r="J227" s="145"/>
      <c r="M227" s="32"/>
      <c r="N227" s="146"/>
      <c r="X227" s="53"/>
      <c r="AT227" s="17" t="s">
        <v>173</v>
      </c>
      <c r="AU227" s="17" t="s">
        <v>171</v>
      </c>
    </row>
    <row r="228" spans="2:65" s="1" customFormat="1" ht="24.2" customHeight="1">
      <c r="B228" s="32"/>
      <c r="C228" s="181" t="s">
        <v>1197</v>
      </c>
      <c r="D228" s="181" t="s">
        <v>770</v>
      </c>
      <c r="E228" s="182" t="s">
        <v>2742</v>
      </c>
      <c r="F228" s="183" t="s">
        <v>2743</v>
      </c>
      <c r="G228" s="184" t="s">
        <v>178</v>
      </c>
      <c r="H228" s="185">
        <v>1</v>
      </c>
      <c r="I228" s="186"/>
      <c r="J228" s="187"/>
      <c r="K228" s="188">
        <f>ROUND(P228*H228,2)</f>
        <v>0</v>
      </c>
      <c r="L228" s="183" t="s">
        <v>1707</v>
      </c>
      <c r="M228" s="189"/>
      <c r="N228" s="190" t="s">
        <v>22</v>
      </c>
      <c r="O228" s="137" t="s">
        <v>48</v>
      </c>
      <c r="P228" s="138">
        <f>I228+J228</f>
        <v>0</v>
      </c>
      <c r="Q228" s="138">
        <f>ROUND(I228*H228,2)</f>
        <v>0</v>
      </c>
      <c r="R228" s="138">
        <f>ROUND(J228*H228,2)</f>
        <v>0</v>
      </c>
      <c r="T228" s="139">
        <f>S228*H228</f>
        <v>0</v>
      </c>
      <c r="U228" s="139">
        <v>0.0001</v>
      </c>
      <c r="V228" s="139">
        <f>U228*H228</f>
        <v>0.0001</v>
      </c>
      <c r="W228" s="139">
        <v>0</v>
      </c>
      <c r="X228" s="140">
        <f>W228*H228</f>
        <v>0</v>
      </c>
      <c r="AR228" s="141" t="s">
        <v>440</v>
      </c>
      <c r="AT228" s="141" t="s">
        <v>770</v>
      </c>
      <c r="AU228" s="141" t="s">
        <v>171</v>
      </c>
      <c r="AY228" s="17" t="s">
        <v>163</v>
      </c>
      <c r="BE228" s="142">
        <f>IF(O228="základní",K228,0)</f>
        <v>0</v>
      </c>
      <c r="BF228" s="142">
        <f>IF(O228="snížená",K228,0)</f>
        <v>0</v>
      </c>
      <c r="BG228" s="142">
        <f>IF(O228="zákl. přenesená",K228,0)</f>
        <v>0</v>
      </c>
      <c r="BH228" s="142">
        <f>IF(O228="sníž. přenesená",K228,0)</f>
        <v>0</v>
      </c>
      <c r="BI228" s="142">
        <f>IF(O228="nulová",K228,0)</f>
        <v>0</v>
      </c>
      <c r="BJ228" s="17" t="s">
        <v>171</v>
      </c>
      <c r="BK228" s="142">
        <f>ROUND(P228*H228,2)</f>
        <v>0</v>
      </c>
      <c r="BL228" s="17" t="s">
        <v>313</v>
      </c>
      <c r="BM228" s="141" t="s">
        <v>2744</v>
      </c>
    </row>
    <row r="229" spans="2:65" s="1" customFormat="1" ht="24">
      <c r="B229" s="32"/>
      <c r="C229" s="181" t="s">
        <v>1202</v>
      </c>
      <c r="D229" s="181" t="s">
        <v>770</v>
      </c>
      <c r="E229" s="182" t="s">
        <v>2745</v>
      </c>
      <c r="F229" s="183" t="s">
        <v>2746</v>
      </c>
      <c r="G229" s="184" t="s">
        <v>178</v>
      </c>
      <c r="H229" s="185">
        <v>1</v>
      </c>
      <c r="I229" s="186"/>
      <c r="J229" s="187"/>
      <c r="K229" s="188">
        <f>ROUND(P229*H229,2)</f>
        <v>0</v>
      </c>
      <c r="L229" s="183" t="s">
        <v>1707</v>
      </c>
      <c r="M229" s="189"/>
      <c r="N229" s="190" t="s">
        <v>22</v>
      </c>
      <c r="O229" s="137" t="s">
        <v>48</v>
      </c>
      <c r="P229" s="138">
        <f>I229+J229</f>
        <v>0</v>
      </c>
      <c r="Q229" s="138">
        <f>ROUND(I229*H229,2)</f>
        <v>0</v>
      </c>
      <c r="R229" s="138">
        <f>ROUND(J229*H229,2)</f>
        <v>0</v>
      </c>
      <c r="T229" s="139">
        <f>S229*H229</f>
        <v>0</v>
      </c>
      <c r="U229" s="139">
        <v>0.0001</v>
      </c>
      <c r="V229" s="139">
        <f>U229*H229</f>
        <v>0.0001</v>
      </c>
      <c r="W229" s="139">
        <v>0</v>
      </c>
      <c r="X229" s="140">
        <f>W229*H229</f>
        <v>0</v>
      </c>
      <c r="AR229" s="141" t="s">
        <v>440</v>
      </c>
      <c r="AT229" s="141" t="s">
        <v>770</v>
      </c>
      <c r="AU229" s="141" t="s">
        <v>171</v>
      </c>
      <c r="AY229" s="17" t="s">
        <v>163</v>
      </c>
      <c r="BE229" s="142">
        <f>IF(O229="základní",K229,0)</f>
        <v>0</v>
      </c>
      <c r="BF229" s="142">
        <f>IF(O229="snížená",K229,0)</f>
        <v>0</v>
      </c>
      <c r="BG229" s="142">
        <f>IF(O229="zákl. přenesená",K229,0)</f>
        <v>0</v>
      </c>
      <c r="BH229" s="142">
        <f>IF(O229="sníž. přenesená",K229,0)</f>
        <v>0</v>
      </c>
      <c r="BI229" s="142">
        <f>IF(O229="nulová",K229,0)</f>
        <v>0</v>
      </c>
      <c r="BJ229" s="17" t="s">
        <v>171</v>
      </c>
      <c r="BK229" s="142">
        <f>ROUND(P229*H229,2)</f>
        <v>0</v>
      </c>
      <c r="BL229" s="17" t="s">
        <v>313</v>
      </c>
      <c r="BM229" s="141" t="s">
        <v>2747</v>
      </c>
    </row>
    <row r="230" spans="2:65" s="1" customFormat="1" ht="24.2" customHeight="1">
      <c r="B230" s="32"/>
      <c r="C230" s="129" t="s">
        <v>1208</v>
      </c>
      <c r="D230" s="129" t="s">
        <v>166</v>
      </c>
      <c r="E230" s="130" t="s">
        <v>2748</v>
      </c>
      <c r="F230" s="131" t="s">
        <v>2749</v>
      </c>
      <c r="G230" s="132" t="s">
        <v>178</v>
      </c>
      <c r="H230" s="133">
        <v>1</v>
      </c>
      <c r="I230" s="134"/>
      <c r="J230" s="134"/>
      <c r="K230" s="135">
        <f>ROUND(P230*H230,2)</f>
        <v>0</v>
      </c>
      <c r="L230" s="131" t="s">
        <v>1707</v>
      </c>
      <c r="M230" s="32"/>
      <c r="N230" s="136" t="s">
        <v>22</v>
      </c>
      <c r="O230" s="137" t="s">
        <v>48</v>
      </c>
      <c r="P230" s="138">
        <f>I230+J230</f>
        <v>0</v>
      </c>
      <c r="Q230" s="138">
        <f>ROUND(I230*H230,2)</f>
        <v>0</v>
      </c>
      <c r="R230" s="138">
        <f>ROUND(J230*H230,2)</f>
        <v>0</v>
      </c>
      <c r="T230" s="139">
        <f>S230*H230</f>
        <v>0</v>
      </c>
      <c r="U230" s="139">
        <v>0</v>
      </c>
      <c r="V230" s="139">
        <f>U230*H230</f>
        <v>0</v>
      </c>
      <c r="W230" s="139">
        <v>0</v>
      </c>
      <c r="X230" s="140">
        <f>W230*H230</f>
        <v>0</v>
      </c>
      <c r="AR230" s="141" t="s">
        <v>313</v>
      </c>
      <c r="AT230" s="141" t="s">
        <v>166</v>
      </c>
      <c r="AU230" s="141" t="s">
        <v>171</v>
      </c>
      <c r="AY230" s="17" t="s">
        <v>163</v>
      </c>
      <c r="BE230" s="142">
        <f>IF(O230="základní",K230,0)</f>
        <v>0</v>
      </c>
      <c r="BF230" s="142">
        <f>IF(O230="snížená",K230,0)</f>
        <v>0</v>
      </c>
      <c r="BG230" s="142">
        <f>IF(O230="zákl. přenesená",K230,0)</f>
        <v>0</v>
      </c>
      <c r="BH230" s="142">
        <f>IF(O230="sníž. přenesená",K230,0)</f>
        <v>0</v>
      </c>
      <c r="BI230" s="142">
        <f>IF(O230="nulová",K230,0)</f>
        <v>0</v>
      </c>
      <c r="BJ230" s="17" t="s">
        <v>171</v>
      </c>
      <c r="BK230" s="142">
        <f>ROUND(P230*H230,2)</f>
        <v>0</v>
      </c>
      <c r="BL230" s="17" t="s">
        <v>313</v>
      </c>
      <c r="BM230" s="141" t="s">
        <v>2750</v>
      </c>
    </row>
    <row r="231" spans="2:47" s="1" customFormat="1" ht="11.25">
      <c r="B231" s="32"/>
      <c r="D231" s="143" t="s">
        <v>173</v>
      </c>
      <c r="F231" s="144" t="s">
        <v>2751</v>
      </c>
      <c r="I231" s="145"/>
      <c r="J231" s="145"/>
      <c r="M231" s="32"/>
      <c r="N231" s="146"/>
      <c r="X231" s="53"/>
      <c r="AT231" s="17" t="s">
        <v>173</v>
      </c>
      <c r="AU231" s="17" t="s">
        <v>171</v>
      </c>
    </row>
    <row r="232" spans="2:63" s="11" customFormat="1" ht="25.9" customHeight="1">
      <c r="B232" s="116"/>
      <c r="D232" s="117" t="s">
        <v>77</v>
      </c>
      <c r="E232" s="118" t="s">
        <v>770</v>
      </c>
      <c r="F232" s="118" t="s">
        <v>2258</v>
      </c>
      <c r="I232" s="119"/>
      <c r="J232" s="119"/>
      <c r="K232" s="120">
        <f>BK232</f>
        <v>0</v>
      </c>
      <c r="M232" s="116"/>
      <c r="N232" s="121"/>
      <c r="Q232" s="122">
        <f>Q233+Q242</f>
        <v>0</v>
      </c>
      <c r="R232" s="122">
        <f>R233+R242</f>
        <v>0</v>
      </c>
      <c r="T232" s="123">
        <f>T233+T242</f>
        <v>0</v>
      </c>
      <c r="V232" s="123">
        <f>V233+V242</f>
        <v>0.7575800000000001</v>
      </c>
      <c r="X232" s="124">
        <f>X233+X242</f>
        <v>0.18172</v>
      </c>
      <c r="AR232" s="117" t="s">
        <v>183</v>
      </c>
      <c r="AT232" s="125" t="s">
        <v>77</v>
      </c>
      <c r="AU232" s="125" t="s">
        <v>78</v>
      </c>
      <c r="AY232" s="117" t="s">
        <v>163</v>
      </c>
      <c r="BK232" s="126">
        <f>BK233+BK242</f>
        <v>0</v>
      </c>
    </row>
    <row r="233" spans="2:63" s="11" customFormat="1" ht="22.9" customHeight="1">
      <c r="B233" s="116"/>
      <c r="D233" s="117" t="s">
        <v>77</v>
      </c>
      <c r="E233" s="127" t="s">
        <v>2752</v>
      </c>
      <c r="F233" s="127" t="s">
        <v>2753</v>
      </c>
      <c r="I233" s="119"/>
      <c r="J233" s="119"/>
      <c r="K233" s="128">
        <f>BK233</f>
        <v>0</v>
      </c>
      <c r="M233" s="116"/>
      <c r="N233" s="121"/>
      <c r="Q233" s="122">
        <f>SUM(Q234:Q241)</f>
        <v>0</v>
      </c>
      <c r="R233" s="122">
        <f>SUM(R234:R241)</f>
        <v>0</v>
      </c>
      <c r="T233" s="123">
        <f>SUM(T234:T241)</f>
        <v>0</v>
      </c>
      <c r="V233" s="123">
        <f>SUM(V234:V241)</f>
        <v>0</v>
      </c>
      <c r="X233" s="124">
        <f>SUM(X234:X241)</f>
        <v>0</v>
      </c>
      <c r="AR233" s="117" t="s">
        <v>183</v>
      </c>
      <c r="AT233" s="125" t="s">
        <v>77</v>
      </c>
      <c r="AU233" s="125" t="s">
        <v>85</v>
      </c>
      <c r="AY233" s="117" t="s">
        <v>163</v>
      </c>
      <c r="BK233" s="126">
        <f>SUM(BK234:BK241)</f>
        <v>0</v>
      </c>
    </row>
    <row r="234" spans="2:65" s="1" customFormat="1" ht="49.15" customHeight="1">
      <c r="B234" s="32"/>
      <c r="C234" s="129" t="s">
        <v>1617</v>
      </c>
      <c r="D234" s="129" t="s">
        <v>166</v>
      </c>
      <c r="E234" s="130" t="s">
        <v>2754</v>
      </c>
      <c r="F234" s="131" t="s">
        <v>2755</v>
      </c>
      <c r="G234" s="132" t="s">
        <v>178</v>
      </c>
      <c r="H234" s="133">
        <v>1</v>
      </c>
      <c r="I234" s="134"/>
      <c r="J234" s="134"/>
      <c r="K234" s="135">
        <f>ROUND(P234*H234,2)</f>
        <v>0</v>
      </c>
      <c r="L234" s="131" t="s">
        <v>1707</v>
      </c>
      <c r="M234" s="32"/>
      <c r="N234" s="136" t="s">
        <v>22</v>
      </c>
      <c r="O234" s="137" t="s">
        <v>48</v>
      </c>
      <c r="P234" s="138">
        <f>I234+J234</f>
        <v>0</v>
      </c>
      <c r="Q234" s="138">
        <f>ROUND(I234*H234,2)</f>
        <v>0</v>
      </c>
      <c r="R234" s="138">
        <f>ROUND(J234*H234,2)</f>
        <v>0</v>
      </c>
      <c r="T234" s="139">
        <f>S234*H234</f>
        <v>0</v>
      </c>
      <c r="U234" s="139">
        <v>0</v>
      </c>
      <c r="V234" s="139">
        <f>U234*H234</f>
        <v>0</v>
      </c>
      <c r="W234" s="139">
        <v>0</v>
      </c>
      <c r="X234" s="140">
        <f>W234*H234</f>
        <v>0</v>
      </c>
      <c r="AR234" s="141" t="s">
        <v>681</v>
      </c>
      <c r="AT234" s="141" t="s">
        <v>166</v>
      </c>
      <c r="AU234" s="141" t="s">
        <v>171</v>
      </c>
      <c r="AY234" s="17" t="s">
        <v>163</v>
      </c>
      <c r="BE234" s="142">
        <f>IF(O234="základní",K234,0)</f>
        <v>0</v>
      </c>
      <c r="BF234" s="142">
        <f>IF(O234="snížená",K234,0)</f>
        <v>0</v>
      </c>
      <c r="BG234" s="142">
        <f>IF(O234="zákl. přenesená",K234,0)</f>
        <v>0</v>
      </c>
      <c r="BH234" s="142">
        <f>IF(O234="sníž. přenesená",K234,0)</f>
        <v>0</v>
      </c>
      <c r="BI234" s="142">
        <f>IF(O234="nulová",K234,0)</f>
        <v>0</v>
      </c>
      <c r="BJ234" s="17" t="s">
        <v>171</v>
      </c>
      <c r="BK234" s="142">
        <f>ROUND(P234*H234,2)</f>
        <v>0</v>
      </c>
      <c r="BL234" s="17" t="s">
        <v>681</v>
      </c>
      <c r="BM234" s="141" t="s">
        <v>2756</v>
      </c>
    </row>
    <row r="235" spans="2:47" s="1" customFormat="1" ht="11.25">
      <c r="B235" s="32"/>
      <c r="D235" s="143" t="s">
        <v>173</v>
      </c>
      <c r="F235" s="144" t="s">
        <v>2757</v>
      </c>
      <c r="I235" s="145"/>
      <c r="J235" s="145"/>
      <c r="M235" s="32"/>
      <c r="N235" s="146"/>
      <c r="X235" s="53"/>
      <c r="AT235" s="17" t="s">
        <v>173</v>
      </c>
      <c r="AU235" s="17" t="s">
        <v>171</v>
      </c>
    </row>
    <row r="236" spans="2:65" s="1" customFormat="1" ht="24.2" customHeight="1">
      <c r="B236" s="32"/>
      <c r="C236" s="129" t="s">
        <v>1267</v>
      </c>
      <c r="D236" s="129" t="s">
        <v>166</v>
      </c>
      <c r="E236" s="130" t="s">
        <v>2758</v>
      </c>
      <c r="F236" s="131" t="s">
        <v>2759</v>
      </c>
      <c r="G236" s="132" t="s">
        <v>178</v>
      </c>
      <c r="H236" s="133">
        <v>6</v>
      </c>
      <c r="I236" s="134"/>
      <c r="J236" s="134"/>
      <c r="K236" s="135">
        <f>ROUND(P236*H236,2)</f>
        <v>0</v>
      </c>
      <c r="L236" s="131" t="s">
        <v>1707</v>
      </c>
      <c r="M236" s="32"/>
      <c r="N236" s="136" t="s">
        <v>22</v>
      </c>
      <c r="O236" s="137" t="s">
        <v>48</v>
      </c>
      <c r="P236" s="138">
        <f>I236+J236</f>
        <v>0</v>
      </c>
      <c r="Q236" s="138">
        <f>ROUND(I236*H236,2)</f>
        <v>0</v>
      </c>
      <c r="R236" s="138">
        <f>ROUND(J236*H236,2)</f>
        <v>0</v>
      </c>
      <c r="T236" s="139">
        <f>S236*H236</f>
        <v>0</v>
      </c>
      <c r="U236" s="139">
        <v>0</v>
      </c>
      <c r="V236" s="139">
        <f>U236*H236</f>
        <v>0</v>
      </c>
      <c r="W236" s="139">
        <v>0</v>
      </c>
      <c r="X236" s="140">
        <f>W236*H236</f>
        <v>0</v>
      </c>
      <c r="AR236" s="141" t="s">
        <v>681</v>
      </c>
      <c r="AT236" s="141" t="s">
        <v>166</v>
      </c>
      <c r="AU236" s="141" t="s">
        <v>171</v>
      </c>
      <c r="AY236" s="17" t="s">
        <v>163</v>
      </c>
      <c r="BE236" s="142">
        <f>IF(O236="základní",K236,0)</f>
        <v>0</v>
      </c>
      <c r="BF236" s="142">
        <f>IF(O236="snížená",K236,0)</f>
        <v>0</v>
      </c>
      <c r="BG236" s="142">
        <f>IF(O236="zákl. přenesená",K236,0)</f>
        <v>0</v>
      </c>
      <c r="BH236" s="142">
        <f>IF(O236="sníž. přenesená",K236,0)</f>
        <v>0</v>
      </c>
      <c r="BI236" s="142">
        <f>IF(O236="nulová",K236,0)</f>
        <v>0</v>
      </c>
      <c r="BJ236" s="17" t="s">
        <v>171</v>
      </c>
      <c r="BK236" s="142">
        <f>ROUND(P236*H236,2)</f>
        <v>0</v>
      </c>
      <c r="BL236" s="17" t="s">
        <v>681</v>
      </c>
      <c r="BM236" s="141" t="s">
        <v>2760</v>
      </c>
    </row>
    <row r="237" spans="2:47" s="1" customFormat="1" ht="11.25">
      <c r="B237" s="32"/>
      <c r="D237" s="143" t="s">
        <v>173</v>
      </c>
      <c r="F237" s="144" t="s">
        <v>2761</v>
      </c>
      <c r="I237" s="145"/>
      <c r="J237" s="145"/>
      <c r="M237" s="32"/>
      <c r="N237" s="146"/>
      <c r="X237" s="53"/>
      <c r="AT237" s="17" t="s">
        <v>173</v>
      </c>
      <c r="AU237" s="17" t="s">
        <v>171</v>
      </c>
    </row>
    <row r="238" spans="2:65" s="1" customFormat="1" ht="24.2" customHeight="1">
      <c r="B238" s="32"/>
      <c r="C238" s="129" t="s">
        <v>1612</v>
      </c>
      <c r="D238" s="129" t="s">
        <v>166</v>
      </c>
      <c r="E238" s="130" t="s">
        <v>2762</v>
      </c>
      <c r="F238" s="131" t="s">
        <v>2763</v>
      </c>
      <c r="G238" s="132" t="s">
        <v>178</v>
      </c>
      <c r="H238" s="133">
        <v>2</v>
      </c>
      <c r="I238" s="134"/>
      <c r="J238" s="134"/>
      <c r="K238" s="135">
        <f>ROUND(P238*H238,2)</f>
        <v>0</v>
      </c>
      <c r="L238" s="131" t="s">
        <v>1707</v>
      </c>
      <c r="M238" s="32"/>
      <c r="N238" s="136" t="s">
        <v>22</v>
      </c>
      <c r="O238" s="137" t="s">
        <v>48</v>
      </c>
      <c r="P238" s="138">
        <f>I238+J238</f>
        <v>0</v>
      </c>
      <c r="Q238" s="138">
        <f>ROUND(I238*H238,2)</f>
        <v>0</v>
      </c>
      <c r="R238" s="138">
        <f>ROUND(J238*H238,2)</f>
        <v>0</v>
      </c>
      <c r="T238" s="139">
        <f>S238*H238</f>
        <v>0</v>
      </c>
      <c r="U238" s="139">
        <v>0</v>
      </c>
      <c r="V238" s="139">
        <f>U238*H238</f>
        <v>0</v>
      </c>
      <c r="W238" s="139">
        <v>0</v>
      </c>
      <c r="X238" s="140">
        <f>W238*H238</f>
        <v>0</v>
      </c>
      <c r="AR238" s="141" t="s">
        <v>681</v>
      </c>
      <c r="AT238" s="141" t="s">
        <v>166</v>
      </c>
      <c r="AU238" s="141" t="s">
        <v>171</v>
      </c>
      <c r="AY238" s="17" t="s">
        <v>163</v>
      </c>
      <c r="BE238" s="142">
        <f>IF(O238="základní",K238,0)</f>
        <v>0</v>
      </c>
      <c r="BF238" s="142">
        <f>IF(O238="snížená",K238,0)</f>
        <v>0</v>
      </c>
      <c r="BG238" s="142">
        <f>IF(O238="zákl. přenesená",K238,0)</f>
        <v>0</v>
      </c>
      <c r="BH238" s="142">
        <f>IF(O238="sníž. přenesená",K238,0)</f>
        <v>0</v>
      </c>
      <c r="BI238" s="142">
        <f>IF(O238="nulová",K238,0)</f>
        <v>0</v>
      </c>
      <c r="BJ238" s="17" t="s">
        <v>171</v>
      </c>
      <c r="BK238" s="142">
        <f>ROUND(P238*H238,2)</f>
        <v>0</v>
      </c>
      <c r="BL238" s="17" t="s">
        <v>681</v>
      </c>
      <c r="BM238" s="141" t="s">
        <v>2764</v>
      </c>
    </row>
    <row r="239" spans="2:47" s="1" customFormat="1" ht="11.25">
      <c r="B239" s="32"/>
      <c r="D239" s="143" t="s">
        <v>173</v>
      </c>
      <c r="F239" s="144" t="s">
        <v>2765</v>
      </c>
      <c r="I239" s="145"/>
      <c r="J239" s="145"/>
      <c r="M239" s="32"/>
      <c r="N239" s="146"/>
      <c r="X239" s="53"/>
      <c r="AT239" s="17" t="s">
        <v>173</v>
      </c>
      <c r="AU239" s="17" t="s">
        <v>171</v>
      </c>
    </row>
    <row r="240" spans="2:65" s="1" customFormat="1" ht="24.2" customHeight="1">
      <c r="B240" s="32"/>
      <c r="C240" s="129" t="s">
        <v>1989</v>
      </c>
      <c r="D240" s="129" t="s">
        <v>166</v>
      </c>
      <c r="E240" s="130" t="s">
        <v>2766</v>
      </c>
      <c r="F240" s="131" t="s">
        <v>2767</v>
      </c>
      <c r="G240" s="132" t="s">
        <v>178</v>
      </c>
      <c r="H240" s="133">
        <v>2</v>
      </c>
      <c r="I240" s="134"/>
      <c r="J240" s="134"/>
      <c r="K240" s="135">
        <f>ROUND(P240*H240,2)</f>
        <v>0</v>
      </c>
      <c r="L240" s="131" t="s">
        <v>1707</v>
      </c>
      <c r="M240" s="32"/>
      <c r="N240" s="136" t="s">
        <v>22</v>
      </c>
      <c r="O240" s="137" t="s">
        <v>48</v>
      </c>
      <c r="P240" s="138">
        <f>I240+J240</f>
        <v>0</v>
      </c>
      <c r="Q240" s="138">
        <f>ROUND(I240*H240,2)</f>
        <v>0</v>
      </c>
      <c r="R240" s="138">
        <f>ROUND(J240*H240,2)</f>
        <v>0</v>
      </c>
      <c r="T240" s="139">
        <f>S240*H240</f>
        <v>0</v>
      </c>
      <c r="U240" s="139">
        <v>0</v>
      </c>
      <c r="V240" s="139">
        <f>U240*H240</f>
        <v>0</v>
      </c>
      <c r="W240" s="139">
        <v>0</v>
      </c>
      <c r="X240" s="140">
        <f>W240*H240</f>
        <v>0</v>
      </c>
      <c r="AR240" s="141" t="s">
        <v>681</v>
      </c>
      <c r="AT240" s="141" t="s">
        <v>166</v>
      </c>
      <c r="AU240" s="141" t="s">
        <v>171</v>
      </c>
      <c r="AY240" s="17" t="s">
        <v>163</v>
      </c>
      <c r="BE240" s="142">
        <f>IF(O240="základní",K240,0)</f>
        <v>0</v>
      </c>
      <c r="BF240" s="142">
        <f>IF(O240="snížená",K240,0)</f>
        <v>0</v>
      </c>
      <c r="BG240" s="142">
        <f>IF(O240="zákl. přenesená",K240,0)</f>
        <v>0</v>
      </c>
      <c r="BH240" s="142">
        <f>IF(O240="sníž. přenesená",K240,0)</f>
        <v>0</v>
      </c>
      <c r="BI240" s="142">
        <f>IF(O240="nulová",K240,0)</f>
        <v>0</v>
      </c>
      <c r="BJ240" s="17" t="s">
        <v>171</v>
      </c>
      <c r="BK240" s="142">
        <f>ROUND(P240*H240,2)</f>
        <v>0</v>
      </c>
      <c r="BL240" s="17" t="s">
        <v>681</v>
      </c>
      <c r="BM240" s="141" t="s">
        <v>2768</v>
      </c>
    </row>
    <row r="241" spans="2:47" s="1" customFormat="1" ht="11.25">
      <c r="B241" s="32"/>
      <c r="D241" s="143" t="s">
        <v>173</v>
      </c>
      <c r="F241" s="144" t="s">
        <v>2769</v>
      </c>
      <c r="I241" s="145"/>
      <c r="J241" s="145"/>
      <c r="M241" s="32"/>
      <c r="N241" s="146"/>
      <c r="X241" s="53"/>
      <c r="AT241" s="17" t="s">
        <v>173</v>
      </c>
      <c r="AU241" s="17" t="s">
        <v>171</v>
      </c>
    </row>
    <row r="242" spans="2:63" s="11" customFormat="1" ht="22.9" customHeight="1">
      <c r="B242" s="116"/>
      <c r="D242" s="117" t="s">
        <v>77</v>
      </c>
      <c r="E242" s="127" t="s">
        <v>2770</v>
      </c>
      <c r="F242" s="127" t="s">
        <v>2771</v>
      </c>
      <c r="I242" s="119"/>
      <c r="J242" s="119"/>
      <c r="K242" s="128">
        <f>BK242</f>
        <v>0</v>
      </c>
      <c r="M242" s="116"/>
      <c r="N242" s="121"/>
      <c r="Q242" s="122">
        <f>SUM(Q243:Q274)</f>
        <v>0</v>
      </c>
      <c r="R242" s="122">
        <f>SUM(R243:R274)</f>
        <v>0</v>
      </c>
      <c r="T242" s="123">
        <f>SUM(T243:T274)</f>
        <v>0</v>
      </c>
      <c r="V242" s="123">
        <f>SUM(V243:V274)</f>
        <v>0.7575800000000001</v>
      </c>
      <c r="X242" s="124">
        <f>SUM(X243:X274)</f>
        <v>0.18172</v>
      </c>
      <c r="AR242" s="117" t="s">
        <v>183</v>
      </c>
      <c r="AT242" s="125" t="s">
        <v>77</v>
      </c>
      <c r="AU242" s="125" t="s">
        <v>85</v>
      </c>
      <c r="AY242" s="117" t="s">
        <v>163</v>
      </c>
      <c r="BK242" s="126">
        <f>SUM(BK243:BK274)</f>
        <v>0</v>
      </c>
    </row>
    <row r="243" spans="2:65" s="1" customFormat="1" ht="24.2" customHeight="1">
      <c r="B243" s="32"/>
      <c r="C243" s="129" t="s">
        <v>2017</v>
      </c>
      <c r="D243" s="129" t="s">
        <v>166</v>
      </c>
      <c r="E243" s="130" t="s">
        <v>2772</v>
      </c>
      <c r="F243" s="131" t="s">
        <v>2773</v>
      </c>
      <c r="G243" s="132" t="s">
        <v>2774</v>
      </c>
      <c r="H243" s="133">
        <v>0.2</v>
      </c>
      <c r="I243" s="134"/>
      <c r="J243" s="134"/>
      <c r="K243" s="135">
        <f>ROUND(P243*H243,2)</f>
        <v>0</v>
      </c>
      <c r="L243" s="131" t="s">
        <v>1707</v>
      </c>
      <c r="M243" s="32"/>
      <c r="N243" s="136" t="s">
        <v>22</v>
      </c>
      <c r="O243" s="137" t="s">
        <v>48</v>
      </c>
      <c r="P243" s="138">
        <f>I243+J243</f>
        <v>0</v>
      </c>
      <c r="Q243" s="138">
        <f>ROUND(I243*H243,2)</f>
        <v>0</v>
      </c>
      <c r="R243" s="138">
        <f>ROUND(J243*H243,2)</f>
        <v>0</v>
      </c>
      <c r="T243" s="139">
        <f>S243*H243</f>
        <v>0</v>
      </c>
      <c r="U243" s="139">
        <v>0.0088</v>
      </c>
      <c r="V243" s="139">
        <f>U243*H243</f>
        <v>0.0017600000000000003</v>
      </c>
      <c r="W243" s="139">
        <v>0</v>
      </c>
      <c r="X243" s="140">
        <f>W243*H243</f>
        <v>0</v>
      </c>
      <c r="AR243" s="141" t="s">
        <v>681</v>
      </c>
      <c r="AT243" s="141" t="s">
        <v>166</v>
      </c>
      <c r="AU243" s="141" t="s">
        <v>171</v>
      </c>
      <c r="AY243" s="17" t="s">
        <v>163</v>
      </c>
      <c r="BE243" s="142">
        <f>IF(O243="základní",K243,0)</f>
        <v>0</v>
      </c>
      <c r="BF243" s="142">
        <f>IF(O243="snížená",K243,0)</f>
        <v>0</v>
      </c>
      <c r="BG243" s="142">
        <f>IF(O243="zákl. přenesená",K243,0)</f>
        <v>0</v>
      </c>
      <c r="BH243" s="142">
        <f>IF(O243="sníž. přenesená",K243,0)</f>
        <v>0</v>
      </c>
      <c r="BI243" s="142">
        <f>IF(O243="nulová",K243,0)</f>
        <v>0</v>
      </c>
      <c r="BJ243" s="17" t="s">
        <v>171</v>
      </c>
      <c r="BK243" s="142">
        <f>ROUND(P243*H243,2)</f>
        <v>0</v>
      </c>
      <c r="BL243" s="17" t="s">
        <v>681</v>
      </c>
      <c r="BM243" s="141" t="s">
        <v>2775</v>
      </c>
    </row>
    <row r="244" spans="2:47" s="1" customFormat="1" ht="11.25">
      <c r="B244" s="32"/>
      <c r="D244" s="143" t="s">
        <v>173</v>
      </c>
      <c r="F244" s="144" t="s">
        <v>2776</v>
      </c>
      <c r="I244" s="145"/>
      <c r="J244" s="145"/>
      <c r="M244" s="32"/>
      <c r="N244" s="146"/>
      <c r="X244" s="53"/>
      <c r="AT244" s="17" t="s">
        <v>173</v>
      </c>
      <c r="AU244" s="17" t="s">
        <v>171</v>
      </c>
    </row>
    <row r="245" spans="2:65" s="1" customFormat="1" ht="37.9" customHeight="1">
      <c r="B245" s="32"/>
      <c r="C245" s="129" t="s">
        <v>1670</v>
      </c>
      <c r="D245" s="129" t="s">
        <v>166</v>
      </c>
      <c r="E245" s="130" t="s">
        <v>2777</v>
      </c>
      <c r="F245" s="131" t="s">
        <v>2778</v>
      </c>
      <c r="G245" s="132" t="s">
        <v>214</v>
      </c>
      <c r="H245" s="133">
        <v>6</v>
      </c>
      <c r="I245" s="134"/>
      <c r="J245" s="134"/>
      <c r="K245" s="135">
        <f>ROUND(P245*H245,2)</f>
        <v>0</v>
      </c>
      <c r="L245" s="131" t="s">
        <v>1707</v>
      </c>
      <c r="M245" s="32"/>
      <c r="N245" s="136" t="s">
        <v>22</v>
      </c>
      <c r="O245" s="137" t="s">
        <v>48</v>
      </c>
      <c r="P245" s="138">
        <f>I245+J245</f>
        <v>0</v>
      </c>
      <c r="Q245" s="138">
        <f>ROUND(I245*H245,2)</f>
        <v>0</v>
      </c>
      <c r="R245" s="138">
        <f>ROUND(J245*H245,2)</f>
        <v>0</v>
      </c>
      <c r="T245" s="139">
        <f>S245*H245</f>
        <v>0</v>
      </c>
      <c r="U245" s="139">
        <v>0</v>
      </c>
      <c r="V245" s="139">
        <f>U245*H245</f>
        <v>0</v>
      </c>
      <c r="W245" s="139">
        <v>0</v>
      </c>
      <c r="X245" s="140">
        <f>W245*H245</f>
        <v>0</v>
      </c>
      <c r="AR245" s="141" t="s">
        <v>681</v>
      </c>
      <c r="AT245" s="141" t="s">
        <v>166</v>
      </c>
      <c r="AU245" s="141" t="s">
        <v>171</v>
      </c>
      <c r="AY245" s="17" t="s">
        <v>163</v>
      </c>
      <c r="BE245" s="142">
        <f>IF(O245="základní",K245,0)</f>
        <v>0</v>
      </c>
      <c r="BF245" s="142">
        <f>IF(O245="snížená",K245,0)</f>
        <v>0</v>
      </c>
      <c r="BG245" s="142">
        <f>IF(O245="zákl. přenesená",K245,0)</f>
        <v>0</v>
      </c>
      <c r="BH245" s="142">
        <f>IF(O245="sníž. přenesená",K245,0)</f>
        <v>0</v>
      </c>
      <c r="BI245" s="142">
        <f>IF(O245="nulová",K245,0)</f>
        <v>0</v>
      </c>
      <c r="BJ245" s="17" t="s">
        <v>171</v>
      </c>
      <c r="BK245" s="142">
        <f>ROUND(P245*H245,2)</f>
        <v>0</v>
      </c>
      <c r="BL245" s="17" t="s">
        <v>681</v>
      </c>
      <c r="BM245" s="141" t="s">
        <v>2779</v>
      </c>
    </row>
    <row r="246" spans="2:47" s="1" customFormat="1" ht="11.25">
      <c r="B246" s="32"/>
      <c r="D246" s="143" t="s">
        <v>173</v>
      </c>
      <c r="F246" s="144" t="s">
        <v>2780</v>
      </c>
      <c r="I246" s="145"/>
      <c r="J246" s="145"/>
      <c r="M246" s="32"/>
      <c r="N246" s="146"/>
      <c r="X246" s="53"/>
      <c r="AT246" s="17" t="s">
        <v>173</v>
      </c>
      <c r="AU246" s="17" t="s">
        <v>171</v>
      </c>
    </row>
    <row r="247" spans="2:65" s="1" customFormat="1" ht="66.75" customHeight="1">
      <c r="B247" s="32"/>
      <c r="C247" s="129" t="s">
        <v>1677</v>
      </c>
      <c r="D247" s="129" t="s">
        <v>166</v>
      </c>
      <c r="E247" s="130" t="s">
        <v>2781</v>
      </c>
      <c r="F247" s="131" t="s">
        <v>2782</v>
      </c>
      <c r="G247" s="132" t="s">
        <v>229</v>
      </c>
      <c r="H247" s="133">
        <v>12</v>
      </c>
      <c r="I247" s="134"/>
      <c r="J247" s="134"/>
      <c r="K247" s="135">
        <f>ROUND(P247*H247,2)</f>
        <v>0</v>
      </c>
      <c r="L247" s="131" t="s">
        <v>1707</v>
      </c>
      <c r="M247" s="32"/>
      <c r="N247" s="136" t="s">
        <v>22</v>
      </c>
      <c r="O247" s="137" t="s">
        <v>48</v>
      </c>
      <c r="P247" s="138">
        <f>I247+J247</f>
        <v>0</v>
      </c>
      <c r="Q247" s="138">
        <f>ROUND(I247*H247,2)</f>
        <v>0</v>
      </c>
      <c r="R247" s="138">
        <f>ROUND(J247*H247,2)</f>
        <v>0</v>
      </c>
      <c r="T247" s="139">
        <f>S247*H247</f>
        <v>0</v>
      </c>
      <c r="U247" s="139">
        <v>0</v>
      </c>
      <c r="V247" s="139">
        <f>U247*H247</f>
        <v>0</v>
      </c>
      <c r="W247" s="139">
        <v>0</v>
      </c>
      <c r="X247" s="140">
        <f>W247*H247</f>
        <v>0</v>
      </c>
      <c r="AR247" s="141" t="s">
        <v>681</v>
      </c>
      <c r="AT247" s="141" t="s">
        <v>166</v>
      </c>
      <c r="AU247" s="141" t="s">
        <v>171</v>
      </c>
      <c r="AY247" s="17" t="s">
        <v>163</v>
      </c>
      <c r="BE247" s="142">
        <f>IF(O247="základní",K247,0)</f>
        <v>0</v>
      </c>
      <c r="BF247" s="142">
        <f>IF(O247="snížená",K247,0)</f>
        <v>0</v>
      </c>
      <c r="BG247" s="142">
        <f>IF(O247="zákl. přenesená",K247,0)</f>
        <v>0</v>
      </c>
      <c r="BH247" s="142">
        <f>IF(O247="sníž. přenesená",K247,0)</f>
        <v>0</v>
      </c>
      <c r="BI247" s="142">
        <f>IF(O247="nulová",K247,0)</f>
        <v>0</v>
      </c>
      <c r="BJ247" s="17" t="s">
        <v>171</v>
      </c>
      <c r="BK247" s="142">
        <f>ROUND(P247*H247,2)</f>
        <v>0</v>
      </c>
      <c r="BL247" s="17" t="s">
        <v>681</v>
      </c>
      <c r="BM247" s="141" t="s">
        <v>2783</v>
      </c>
    </row>
    <row r="248" spans="2:47" s="1" customFormat="1" ht="11.25">
      <c r="B248" s="32"/>
      <c r="D248" s="143" t="s">
        <v>173</v>
      </c>
      <c r="F248" s="144" t="s">
        <v>2784</v>
      </c>
      <c r="I248" s="145"/>
      <c r="J248" s="145"/>
      <c r="M248" s="32"/>
      <c r="N248" s="146"/>
      <c r="X248" s="53"/>
      <c r="AT248" s="17" t="s">
        <v>173</v>
      </c>
      <c r="AU248" s="17" t="s">
        <v>171</v>
      </c>
    </row>
    <row r="249" spans="2:65" s="1" customFormat="1" ht="49.15" customHeight="1">
      <c r="B249" s="32"/>
      <c r="C249" s="129" t="s">
        <v>1571</v>
      </c>
      <c r="D249" s="129" t="s">
        <v>166</v>
      </c>
      <c r="E249" s="130" t="s">
        <v>2785</v>
      </c>
      <c r="F249" s="131" t="s">
        <v>2786</v>
      </c>
      <c r="G249" s="132" t="s">
        <v>178</v>
      </c>
      <c r="H249" s="133">
        <v>2</v>
      </c>
      <c r="I249" s="134"/>
      <c r="J249" s="134"/>
      <c r="K249" s="135">
        <f>ROUND(P249*H249,2)</f>
        <v>0</v>
      </c>
      <c r="L249" s="131" t="s">
        <v>1707</v>
      </c>
      <c r="M249" s="32"/>
      <c r="N249" s="136" t="s">
        <v>22</v>
      </c>
      <c r="O249" s="137" t="s">
        <v>48</v>
      </c>
      <c r="P249" s="138">
        <f>I249+J249</f>
        <v>0</v>
      </c>
      <c r="Q249" s="138">
        <f>ROUND(I249*H249,2)</f>
        <v>0</v>
      </c>
      <c r="R249" s="138">
        <f>ROUND(J249*H249,2)</f>
        <v>0</v>
      </c>
      <c r="T249" s="139">
        <f>S249*H249</f>
        <v>0</v>
      </c>
      <c r="U249" s="139">
        <v>0</v>
      </c>
      <c r="V249" s="139">
        <f>U249*H249</f>
        <v>0</v>
      </c>
      <c r="W249" s="139">
        <v>0</v>
      </c>
      <c r="X249" s="140">
        <f>W249*H249</f>
        <v>0</v>
      </c>
      <c r="AR249" s="141" t="s">
        <v>681</v>
      </c>
      <c r="AT249" s="141" t="s">
        <v>166</v>
      </c>
      <c r="AU249" s="141" t="s">
        <v>171</v>
      </c>
      <c r="AY249" s="17" t="s">
        <v>163</v>
      </c>
      <c r="BE249" s="142">
        <f>IF(O249="základní",K249,0)</f>
        <v>0</v>
      </c>
      <c r="BF249" s="142">
        <f>IF(O249="snížená",K249,0)</f>
        <v>0</v>
      </c>
      <c r="BG249" s="142">
        <f>IF(O249="zákl. přenesená",K249,0)</f>
        <v>0</v>
      </c>
      <c r="BH249" s="142">
        <f>IF(O249="sníž. přenesená",K249,0)</f>
        <v>0</v>
      </c>
      <c r="BI249" s="142">
        <f>IF(O249="nulová",K249,0)</f>
        <v>0</v>
      </c>
      <c r="BJ249" s="17" t="s">
        <v>171</v>
      </c>
      <c r="BK249" s="142">
        <f>ROUND(P249*H249,2)</f>
        <v>0</v>
      </c>
      <c r="BL249" s="17" t="s">
        <v>681</v>
      </c>
      <c r="BM249" s="141" t="s">
        <v>2787</v>
      </c>
    </row>
    <row r="250" spans="2:47" s="1" customFormat="1" ht="11.25">
      <c r="B250" s="32"/>
      <c r="D250" s="143" t="s">
        <v>173</v>
      </c>
      <c r="F250" s="144" t="s">
        <v>2788</v>
      </c>
      <c r="I250" s="145"/>
      <c r="J250" s="145"/>
      <c r="M250" s="32"/>
      <c r="N250" s="146"/>
      <c r="X250" s="53"/>
      <c r="AT250" s="17" t="s">
        <v>173</v>
      </c>
      <c r="AU250" s="17" t="s">
        <v>171</v>
      </c>
    </row>
    <row r="251" spans="2:65" s="1" customFormat="1" ht="55.5" customHeight="1">
      <c r="B251" s="32"/>
      <c r="C251" s="129" t="s">
        <v>1683</v>
      </c>
      <c r="D251" s="129" t="s">
        <v>166</v>
      </c>
      <c r="E251" s="130" t="s">
        <v>2789</v>
      </c>
      <c r="F251" s="131" t="s">
        <v>2790</v>
      </c>
      <c r="G251" s="132" t="s">
        <v>229</v>
      </c>
      <c r="H251" s="133">
        <v>12</v>
      </c>
      <c r="I251" s="134"/>
      <c r="J251" s="134"/>
      <c r="K251" s="135">
        <f>ROUND(P251*H251,2)</f>
        <v>0</v>
      </c>
      <c r="L251" s="131" t="s">
        <v>1707</v>
      </c>
      <c r="M251" s="32"/>
      <c r="N251" s="136" t="s">
        <v>22</v>
      </c>
      <c r="O251" s="137" t="s">
        <v>48</v>
      </c>
      <c r="P251" s="138">
        <f>I251+J251</f>
        <v>0</v>
      </c>
      <c r="Q251" s="138">
        <f>ROUND(I251*H251,2)</f>
        <v>0</v>
      </c>
      <c r="R251" s="138">
        <f>ROUND(J251*H251,2)</f>
        <v>0</v>
      </c>
      <c r="T251" s="139">
        <f>S251*H251</f>
        <v>0</v>
      </c>
      <c r="U251" s="139">
        <v>0</v>
      </c>
      <c r="V251" s="139">
        <f>U251*H251</f>
        <v>0</v>
      </c>
      <c r="W251" s="139">
        <v>0</v>
      </c>
      <c r="X251" s="140">
        <f>W251*H251</f>
        <v>0</v>
      </c>
      <c r="AR251" s="141" t="s">
        <v>681</v>
      </c>
      <c r="AT251" s="141" t="s">
        <v>166</v>
      </c>
      <c r="AU251" s="141" t="s">
        <v>171</v>
      </c>
      <c r="AY251" s="17" t="s">
        <v>163</v>
      </c>
      <c r="BE251" s="142">
        <f>IF(O251="základní",K251,0)</f>
        <v>0</v>
      </c>
      <c r="BF251" s="142">
        <f>IF(O251="snížená",K251,0)</f>
        <v>0</v>
      </c>
      <c r="BG251" s="142">
        <f>IF(O251="zákl. přenesená",K251,0)</f>
        <v>0</v>
      </c>
      <c r="BH251" s="142">
        <f>IF(O251="sníž. přenesená",K251,0)</f>
        <v>0</v>
      </c>
      <c r="BI251" s="142">
        <f>IF(O251="nulová",K251,0)</f>
        <v>0</v>
      </c>
      <c r="BJ251" s="17" t="s">
        <v>171</v>
      </c>
      <c r="BK251" s="142">
        <f>ROUND(P251*H251,2)</f>
        <v>0</v>
      </c>
      <c r="BL251" s="17" t="s">
        <v>681</v>
      </c>
      <c r="BM251" s="141" t="s">
        <v>2791</v>
      </c>
    </row>
    <row r="252" spans="2:47" s="1" customFormat="1" ht="11.25">
      <c r="B252" s="32"/>
      <c r="D252" s="143" t="s">
        <v>173</v>
      </c>
      <c r="F252" s="144" t="s">
        <v>2792</v>
      </c>
      <c r="I252" s="145"/>
      <c r="J252" s="145"/>
      <c r="M252" s="32"/>
      <c r="N252" s="146"/>
      <c r="X252" s="53"/>
      <c r="AT252" s="17" t="s">
        <v>173</v>
      </c>
      <c r="AU252" s="17" t="s">
        <v>171</v>
      </c>
    </row>
    <row r="253" spans="2:65" s="1" customFormat="1" ht="24.2" customHeight="1">
      <c r="B253" s="32"/>
      <c r="C253" s="129" t="s">
        <v>1704</v>
      </c>
      <c r="D253" s="129" t="s">
        <v>166</v>
      </c>
      <c r="E253" s="130" t="s">
        <v>2793</v>
      </c>
      <c r="F253" s="131" t="s">
        <v>2794</v>
      </c>
      <c r="G253" s="132" t="s">
        <v>214</v>
      </c>
      <c r="H253" s="133">
        <v>6</v>
      </c>
      <c r="I253" s="134"/>
      <c r="J253" s="134"/>
      <c r="K253" s="135">
        <f>ROUND(P253*H253,2)</f>
        <v>0</v>
      </c>
      <c r="L253" s="131" t="s">
        <v>1707</v>
      </c>
      <c r="M253" s="32"/>
      <c r="N253" s="136" t="s">
        <v>22</v>
      </c>
      <c r="O253" s="137" t="s">
        <v>48</v>
      </c>
      <c r="P253" s="138">
        <f>I253+J253</f>
        <v>0</v>
      </c>
      <c r="Q253" s="138">
        <f>ROUND(I253*H253,2)</f>
        <v>0</v>
      </c>
      <c r="R253" s="138">
        <f>ROUND(J253*H253,2)</f>
        <v>0</v>
      </c>
      <c r="T253" s="139">
        <f>S253*H253</f>
        <v>0</v>
      </c>
      <c r="U253" s="139">
        <v>0</v>
      </c>
      <c r="V253" s="139">
        <f>U253*H253</f>
        <v>0</v>
      </c>
      <c r="W253" s="139">
        <v>0</v>
      </c>
      <c r="X253" s="140">
        <f>W253*H253</f>
        <v>0</v>
      </c>
      <c r="AR253" s="141" t="s">
        <v>681</v>
      </c>
      <c r="AT253" s="141" t="s">
        <v>166</v>
      </c>
      <c r="AU253" s="141" t="s">
        <v>171</v>
      </c>
      <c r="AY253" s="17" t="s">
        <v>163</v>
      </c>
      <c r="BE253" s="142">
        <f>IF(O253="základní",K253,0)</f>
        <v>0</v>
      </c>
      <c r="BF253" s="142">
        <f>IF(O253="snížená",K253,0)</f>
        <v>0</v>
      </c>
      <c r="BG253" s="142">
        <f>IF(O253="zákl. přenesená",K253,0)</f>
        <v>0</v>
      </c>
      <c r="BH253" s="142">
        <f>IF(O253="sníž. přenesená",K253,0)</f>
        <v>0</v>
      </c>
      <c r="BI253" s="142">
        <f>IF(O253="nulová",K253,0)</f>
        <v>0</v>
      </c>
      <c r="BJ253" s="17" t="s">
        <v>171</v>
      </c>
      <c r="BK253" s="142">
        <f>ROUND(P253*H253,2)</f>
        <v>0</v>
      </c>
      <c r="BL253" s="17" t="s">
        <v>681</v>
      </c>
      <c r="BM253" s="141" t="s">
        <v>2795</v>
      </c>
    </row>
    <row r="254" spans="2:47" s="1" customFormat="1" ht="11.25">
      <c r="B254" s="32"/>
      <c r="D254" s="143" t="s">
        <v>173</v>
      </c>
      <c r="F254" s="144" t="s">
        <v>2796</v>
      </c>
      <c r="I254" s="145"/>
      <c r="J254" s="145"/>
      <c r="M254" s="32"/>
      <c r="N254" s="146"/>
      <c r="X254" s="53"/>
      <c r="AT254" s="17" t="s">
        <v>173</v>
      </c>
      <c r="AU254" s="17" t="s">
        <v>171</v>
      </c>
    </row>
    <row r="255" spans="2:65" s="1" customFormat="1" ht="24.2" customHeight="1">
      <c r="B255" s="32"/>
      <c r="C255" s="129" t="s">
        <v>1717</v>
      </c>
      <c r="D255" s="129" t="s">
        <v>166</v>
      </c>
      <c r="E255" s="130" t="s">
        <v>2797</v>
      </c>
      <c r="F255" s="131" t="s">
        <v>2798</v>
      </c>
      <c r="G255" s="132" t="s">
        <v>214</v>
      </c>
      <c r="H255" s="133">
        <v>6</v>
      </c>
      <c r="I255" s="134"/>
      <c r="J255" s="134"/>
      <c r="K255" s="135">
        <f>ROUND(P255*H255,2)</f>
        <v>0</v>
      </c>
      <c r="L255" s="131" t="s">
        <v>1707</v>
      </c>
      <c r="M255" s="32"/>
      <c r="N255" s="136" t="s">
        <v>22</v>
      </c>
      <c r="O255" s="137" t="s">
        <v>48</v>
      </c>
      <c r="P255" s="138">
        <f>I255+J255</f>
        <v>0</v>
      </c>
      <c r="Q255" s="138">
        <f>ROUND(I255*H255,2)</f>
        <v>0</v>
      </c>
      <c r="R255" s="138">
        <f>ROUND(J255*H255,2)</f>
        <v>0</v>
      </c>
      <c r="T255" s="139">
        <f>S255*H255</f>
        <v>0</v>
      </c>
      <c r="U255" s="139">
        <v>3E-05</v>
      </c>
      <c r="V255" s="139">
        <f>U255*H255</f>
        <v>0.00018</v>
      </c>
      <c r="W255" s="139">
        <v>0</v>
      </c>
      <c r="X255" s="140">
        <f>W255*H255</f>
        <v>0</v>
      </c>
      <c r="AR255" s="141" t="s">
        <v>681</v>
      </c>
      <c r="AT255" s="141" t="s">
        <v>166</v>
      </c>
      <c r="AU255" s="141" t="s">
        <v>171</v>
      </c>
      <c r="AY255" s="17" t="s">
        <v>163</v>
      </c>
      <c r="BE255" s="142">
        <f>IF(O255="základní",K255,0)</f>
        <v>0</v>
      </c>
      <c r="BF255" s="142">
        <f>IF(O255="snížená",K255,0)</f>
        <v>0</v>
      </c>
      <c r="BG255" s="142">
        <f>IF(O255="zákl. přenesená",K255,0)</f>
        <v>0</v>
      </c>
      <c r="BH255" s="142">
        <f>IF(O255="sníž. přenesená",K255,0)</f>
        <v>0</v>
      </c>
      <c r="BI255" s="142">
        <f>IF(O255="nulová",K255,0)</f>
        <v>0</v>
      </c>
      <c r="BJ255" s="17" t="s">
        <v>171</v>
      </c>
      <c r="BK255" s="142">
        <f>ROUND(P255*H255,2)</f>
        <v>0</v>
      </c>
      <c r="BL255" s="17" t="s">
        <v>681</v>
      </c>
      <c r="BM255" s="141" t="s">
        <v>2799</v>
      </c>
    </row>
    <row r="256" spans="2:47" s="1" customFormat="1" ht="11.25">
      <c r="B256" s="32"/>
      <c r="D256" s="143" t="s">
        <v>173</v>
      </c>
      <c r="F256" s="144" t="s">
        <v>2800</v>
      </c>
      <c r="I256" s="145"/>
      <c r="J256" s="145"/>
      <c r="M256" s="32"/>
      <c r="N256" s="146"/>
      <c r="X256" s="53"/>
      <c r="AT256" s="17" t="s">
        <v>173</v>
      </c>
      <c r="AU256" s="17" t="s">
        <v>171</v>
      </c>
    </row>
    <row r="257" spans="2:65" s="1" customFormat="1" ht="37.9" customHeight="1">
      <c r="B257" s="32"/>
      <c r="C257" s="129" t="s">
        <v>1723</v>
      </c>
      <c r="D257" s="129" t="s">
        <v>166</v>
      </c>
      <c r="E257" s="130" t="s">
        <v>2801</v>
      </c>
      <c r="F257" s="131" t="s">
        <v>2802</v>
      </c>
      <c r="G257" s="132" t="s">
        <v>229</v>
      </c>
      <c r="H257" s="133">
        <v>12</v>
      </c>
      <c r="I257" s="134"/>
      <c r="J257" s="134"/>
      <c r="K257" s="135">
        <f>ROUND(P257*H257,2)</f>
        <v>0</v>
      </c>
      <c r="L257" s="131" t="s">
        <v>1707</v>
      </c>
      <c r="M257" s="32"/>
      <c r="N257" s="136" t="s">
        <v>22</v>
      </c>
      <c r="O257" s="137" t="s">
        <v>48</v>
      </c>
      <c r="P257" s="138">
        <f>I257+J257</f>
        <v>0</v>
      </c>
      <c r="Q257" s="138">
        <f>ROUND(I257*H257,2)</f>
        <v>0</v>
      </c>
      <c r="R257" s="138">
        <f>ROUND(J257*H257,2)</f>
        <v>0</v>
      </c>
      <c r="T257" s="139">
        <f>S257*H257</f>
        <v>0</v>
      </c>
      <c r="U257" s="139">
        <v>0</v>
      </c>
      <c r="V257" s="139">
        <f>U257*H257</f>
        <v>0</v>
      </c>
      <c r="W257" s="139">
        <v>0</v>
      </c>
      <c r="X257" s="140">
        <f>W257*H257</f>
        <v>0</v>
      </c>
      <c r="AR257" s="141" t="s">
        <v>681</v>
      </c>
      <c r="AT257" s="141" t="s">
        <v>166</v>
      </c>
      <c r="AU257" s="141" t="s">
        <v>171</v>
      </c>
      <c r="AY257" s="17" t="s">
        <v>163</v>
      </c>
      <c r="BE257" s="142">
        <f>IF(O257="základní",K257,0)</f>
        <v>0</v>
      </c>
      <c r="BF257" s="142">
        <f>IF(O257="snížená",K257,0)</f>
        <v>0</v>
      </c>
      <c r="BG257" s="142">
        <f>IF(O257="zákl. přenesená",K257,0)</f>
        <v>0</v>
      </c>
      <c r="BH257" s="142">
        <f>IF(O257="sníž. přenesená",K257,0)</f>
        <v>0</v>
      </c>
      <c r="BI257" s="142">
        <f>IF(O257="nulová",K257,0)</f>
        <v>0</v>
      </c>
      <c r="BJ257" s="17" t="s">
        <v>171</v>
      </c>
      <c r="BK257" s="142">
        <f>ROUND(P257*H257,2)</f>
        <v>0</v>
      </c>
      <c r="BL257" s="17" t="s">
        <v>681</v>
      </c>
      <c r="BM257" s="141" t="s">
        <v>2803</v>
      </c>
    </row>
    <row r="258" spans="2:47" s="1" customFormat="1" ht="11.25">
      <c r="B258" s="32"/>
      <c r="D258" s="143" t="s">
        <v>173</v>
      </c>
      <c r="F258" s="144" t="s">
        <v>2804</v>
      </c>
      <c r="I258" s="145"/>
      <c r="J258" s="145"/>
      <c r="M258" s="32"/>
      <c r="N258" s="146"/>
      <c r="X258" s="53"/>
      <c r="AT258" s="17" t="s">
        <v>173</v>
      </c>
      <c r="AU258" s="17" t="s">
        <v>171</v>
      </c>
    </row>
    <row r="259" spans="2:65" s="1" customFormat="1" ht="33" customHeight="1">
      <c r="B259" s="32"/>
      <c r="C259" s="129" t="s">
        <v>1728</v>
      </c>
      <c r="D259" s="129" t="s">
        <v>166</v>
      </c>
      <c r="E259" s="130" t="s">
        <v>2805</v>
      </c>
      <c r="F259" s="131" t="s">
        <v>2806</v>
      </c>
      <c r="G259" s="132" t="s">
        <v>229</v>
      </c>
      <c r="H259" s="133">
        <v>12</v>
      </c>
      <c r="I259" s="134"/>
      <c r="J259" s="134"/>
      <c r="K259" s="135">
        <f>ROUND(P259*H259,2)</f>
        <v>0</v>
      </c>
      <c r="L259" s="131" t="s">
        <v>1707</v>
      </c>
      <c r="M259" s="32"/>
      <c r="N259" s="136" t="s">
        <v>22</v>
      </c>
      <c r="O259" s="137" t="s">
        <v>48</v>
      </c>
      <c r="P259" s="138">
        <f>I259+J259</f>
        <v>0</v>
      </c>
      <c r="Q259" s="138">
        <f>ROUND(I259*H259,2)</f>
        <v>0</v>
      </c>
      <c r="R259" s="138">
        <f>ROUND(J259*H259,2)</f>
        <v>0</v>
      </c>
      <c r="T259" s="139">
        <f>S259*H259</f>
        <v>0</v>
      </c>
      <c r="U259" s="139">
        <v>0.00012</v>
      </c>
      <c r="V259" s="139">
        <f>U259*H259</f>
        <v>0.00144</v>
      </c>
      <c r="W259" s="139">
        <v>0</v>
      </c>
      <c r="X259" s="140">
        <f>W259*H259</f>
        <v>0</v>
      </c>
      <c r="AR259" s="141" t="s">
        <v>681</v>
      </c>
      <c r="AT259" s="141" t="s">
        <v>166</v>
      </c>
      <c r="AU259" s="141" t="s">
        <v>171</v>
      </c>
      <c r="AY259" s="17" t="s">
        <v>163</v>
      </c>
      <c r="BE259" s="142">
        <f>IF(O259="základní",K259,0)</f>
        <v>0</v>
      </c>
      <c r="BF259" s="142">
        <f>IF(O259="snížená",K259,0)</f>
        <v>0</v>
      </c>
      <c r="BG259" s="142">
        <f>IF(O259="zákl. přenesená",K259,0)</f>
        <v>0</v>
      </c>
      <c r="BH259" s="142">
        <f>IF(O259="sníž. přenesená",K259,0)</f>
        <v>0</v>
      </c>
      <c r="BI259" s="142">
        <f>IF(O259="nulová",K259,0)</f>
        <v>0</v>
      </c>
      <c r="BJ259" s="17" t="s">
        <v>171</v>
      </c>
      <c r="BK259" s="142">
        <f>ROUND(P259*H259,2)</f>
        <v>0</v>
      </c>
      <c r="BL259" s="17" t="s">
        <v>681</v>
      </c>
      <c r="BM259" s="141" t="s">
        <v>2807</v>
      </c>
    </row>
    <row r="260" spans="2:47" s="1" customFormat="1" ht="11.25">
      <c r="B260" s="32"/>
      <c r="D260" s="143" t="s">
        <v>173</v>
      </c>
      <c r="F260" s="144" t="s">
        <v>2808</v>
      </c>
      <c r="I260" s="145"/>
      <c r="J260" s="145"/>
      <c r="M260" s="32"/>
      <c r="N260" s="146"/>
      <c r="X260" s="53"/>
      <c r="AT260" s="17" t="s">
        <v>173</v>
      </c>
      <c r="AU260" s="17" t="s">
        <v>171</v>
      </c>
    </row>
    <row r="261" spans="2:65" s="1" customFormat="1" ht="44.25" customHeight="1">
      <c r="B261" s="32"/>
      <c r="C261" s="129" t="s">
        <v>1734</v>
      </c>
      <c r="D261" s="129" t="s">
        <v>166</v>
      </c>
      <c r="E261" s="130" t="s">
        <v>2809</v>
      </c>
      <c r="F261" s="131" t="s">
        <v>2810</v>
      </c>
      <c r="G261" s="132" t="s">
        <v>178</v>
      </c>
      <c r="H261" s="133">
        <v>2</v>
      </c>
      <c r="I261" s="134"/>
      <c r="J261" s="134"/>
      <c r="K261" s="135">
        <f>ROUND(P261*H261,2)</f>
        <v>0</v>
      </c>
      <c r="L261" s="131" t="s">
        <v>1707</v>
      </c>
      <c r="M261" s="32"/>
      <c r="N261" s="136" t="s">
        <v>22</v>
      </c>
      <c r="O261" s="137" t="s">
        <v>48</v>
      </c>
      <c r="P261" s="138">
        <f>I261+J261</f>
        <v>0</v>
      </c>
      <c r="Q261" s="138">
        <f>ROUND(I261*H261,2)</f>
        <v>0</v>
      </c>
      <c r="R261" s="138">
        <f>ROUND(J261*H261,2)</f>
        <v>0</v>
      </c>
      <c r="T261" s="139">
        <f>S261*H261</f>
        <v>0</v>
      </c>
      <c r="U261" s="139">
        <v>0.3764</v>
      </c>
      <c r="V261" s="139">
        <f>U261*H261</f>
        <v>0.7528</v>
      </c>
      <c r="W261" s="139">
        <v>0</v>
      </c>
      <c r="X261" s="140">
        <f>W261*H261</f>
        <v>0</v>
      </c>
      <c r="AR261" s="141" t="s">
        <v>681</v>
      </c>
      <c r="AT261" s="141" t="s">
        <v>166</v>
      </c>
      <c r="AU261" s="141" t="s">
        <v>171</v>
      </c>
      <c r="AY261" s="17" t="s">
        <v>163</v>
      </c>
      <c r="BE261" s="142">
        <f>IF(O261="základní",K261,0)</f>
        <v>0</v>
      </c>
      <c r="BF261" s="142">
        <f>IF(O261="snížená",K261,0)</f>
        <v>0</v>
      </c>
      <c r="BG261" s="142">
        <f>IF(O261="zákl. přenesená",K261,0)</f>
        <v>0</v>
      </c>
      <c r="BH261" s="142">
        <f>IF(O261="sníž. přenesená",K261,0)</f>
        <v>0</v>
      </c>
      <c r="BI261" s="142">
        <f>IF(O261="nulová",K261,0)</f>
        <v>0</v>
      </c>
      <c r="BJ261" s="17" t="s">
        <v>171</v>
      </c>
      <c r="BK261" s="142">
        <f>ROUND(P261*H261,2)</f>
        <v>0</v>
      </c>
      <c r="BL261" s="17" t="s">
        <v>681</v>
      </c>
      <c r="BM261" s="141" t="s">
        <v>2811</v>
      </c>
    </row>
    <row r="262" spans="2:47" s="1" customFormat="1" ht="11.25">
      <c r="B262" s="32"/>
      <c r="D262" s="143" t="s">
        <v>173</v>
      </c>
      <c r="F262" s="144" t="s">
        <v>2812</v>
      </c>
      <c r="I262" s="145"/>
      <c r="J262" s="145"/>
      <c r="M262" s="32"/>
      <c r="N262" s="146"/>
      <c r="X262" s="53"/>
      <c r="AT262" s="17" t="s">
        <v>173</v>
      </c>
      <c r="AU262" s="17" t="s">
        <v>171</v>
      </c>
    </row>
    <row r="263" spans="2:65" s="1" customFormat="1" ht="44.25" customHeight="1">
      <c r="B263" s="32"/>
      <c r="C263" s="129" t="s">
        <v>1741</v>
      </c>
      <c r="D263" s="129" t="s">
        <v>166</v>
      </c>
      <c r="E263" s="130" t="s">
        <v>2813</v>
      </c>
      <c r="F263" s="131" t="s">
        <v>2814</v>
      </c>
      <c r="G263" s="132" t="s">
        <v>229</v>
      </c>
      <c r="H263" s="133">
        <v>1</v>
      </c>
      <c r="I263" s="134"/>
      <c r="J263" s="134"/>
      <c r="K263" s="135">
        <f>ROUND(P263*H263,2)</f>
        <v>0</v>
      </c>
      <c r="L263" s="131" t="s">
        <v>1707</v>
      </c>
      <c r="M263" s="32"/>
      <c r="N263" s="136" t="s">
        <v>22</v>
      </c>
      <c r="O263" s="137" t="s">
        <v>48</v>
      </c>
      <c r="P263" s="138">
        <f>I263+J263</f>
        <v>0</v>
      </c>
      <c r="Q263" s="138">
        <f>ROUND(I263*H263,2)</f>
        <v>0</v>
      </c>
      <c r="R263" s="138">
        <f>ROUND(J263*H263,2)</f>
        <v>0</v>
      </c>
      <c r="T263" s="139">
        <f>S263*H263</f>
        <v>0</v>
      </c>
      <c r="U263" s="139">
        <v>0</v>
      </c>
      <c r="V263" s="139">
        <f>U263*H263</f>
        <v>0</v>
      </c>
      <c r="W263" s="139">
        <v>0</v>
      </c>
      <c r="X263" s="140">
        <f>W263*H263</f>
        <v>0</v>
      </c>
      <c r="AR263" s="141" t="s">
        <v>681</v>
      </c>
      <c r="AT263" s="141" t="s">
        <v>166</v>
      </c>
      <c r="AU263" s="141" t="s">
        <v>171</v>
      </c>
      <c r="AY263" s="17" t="s">
        <v>163</v>
      </c>
      <c r="BE263" s="142">
        <f>IF(O263="základní",K263,0)</f>
        <v>0</v>
      </c>
      <c r="BF263" s="142">
        <f>IF(O263="snížená",K263,0)</f>
        <v>0</v>
      </c>
      <c r="BG263" s="142">
        <f>IF(O263="zákl. přenesená",K263,0)</f>
        <v>0</v>
      </c>
      <c r="BH263" s="142">
        <f>IF(O263="sníž. přenesená",K263,0)</f>
        <v>0</v>
      </c>
      <c r="BI263" s="142">
        <f>IF(O263="nulová",K263,0)</f>
        <v>0</v>
      </c>
      <c r="BJ263" s="17" t="s">
        <v>171</v>
      </c>
      <c r="BK263" s="142">
        <f>ROUND(P263*H263,2)</f>
        <v>0</v>
      </c>
      <c r="BL263" s="17" t="s">
        <v>681</v>
      </c>
      <c r="BM263" s="141" t="s">
        <v>2815</v>
      </c>
    </row>
    <row r="264" spans="2:47" s="1" customFormat="1" ht="11.25">
      <c r="B264" s="32"/>
      <c r="D264" s="143" t="s">
        <v>173</v>
      </c>
      <c r="F264" s="144" t="s">
        <v>2816</v>
      </c>
      <c r="I264" s="145"/>
      <c r="J264" s="145"/>
      <c r="M264" s="32"/>
      <c r="N264" s="146"/>
      <c r="X264" s="53"/>
      <c r="AT264" s="17" t="s">
        <v>173</v>
      </c>
      <c r="AU264" s="17" t="s">
        <v>171</v>
      </c>
    </row>
    <row r="265" spans="2:65" s="1" customFormat="1" ht="24.2" customHeight="1">
      <c r="B265" s="32"/>
      <c r="C265" s="129" t="s">
        <v>1305</v>
      </c>
      <c r="D265" s="129" t="s">
        <v>166</v>
      </c>
      <c r="E265" s="130" t="s">
        <v>2817</v>
      </c>
      <c r="F265" s="131" t="s">
        <v>2818</v>
      </c>
      <c r="G265" s="132" t="s">
        <v>178</v>
      </c>
      <c r="H265" s="133">
        <v>4</v>
      </c>
      <c r="I265" s="134"/>
      <c r="J265" s="134"/>
      <c r="K265" s="135">
        <f>ROUND(P265*H265,2)</f>
        <v>0</v>
      </c>
      <c r="L265" s="131" t="s">
        <v>1707</v>
      </c>
      <c r="M265" s="32"/>
      <c r="N265" s="136" t="s">
        <v>22</v>
      </c>
      <c r="O265" s="137" t="s">
        <v>48</v>
      </c>
      <c r="P265" s="138">
        <f>I265+J265</f>
        <v>0</v>
      </c>
      <c r="Q265" s="138">
        <f>ROUND(I265*H265,2)</f>
        <v>0</v>
      </c>
      <c r="R265" s="138">
        <f>ROUND(J265*H265,2)</f>
        <v>0</v>
      </c>
      <c r="T265" s="139">
        <f>S265*H265</f>
        <v>0</v>
      </c>
      <c r="U265" s="139">
        <v>0</v>
      </c>
      <c r="V265" s="139">
        <f>U265*H265</f>
        <v>0</v>
      </c>
      <c r="W265" s="139">
        <v>0.004</v>
      </c>
      <c r="X265" s="140">
        <f>W265*H265</f>
        <v>0.016</v>
      </c>
      <c r="AR265" s="141" t="s">
        <v>681</v>
      </c>
      <c r="AT265" s="141" t="s">
        <v>166</v>
      </c>
      <c r="AU265" s="141" t="s">
        <v>171</v>
      </c>
      <c r="AY265" s="17" t="s">
        <v>163</v>
      </c>
      <c r="BE265" s="142">
        <f>IF(O265="základní",K265,0)</f>
        <v>0</v>
      </c>
      <c r="BF265" s="142">
        <f>IF(O265="snížená",K265,0)</f>
        <v>0</v>
      </c>
      <c r="BG265" s="142">
        <f>IF(O265="zákl. přenesená",K265,0)</f>
        <v>0</v>
      </c>
      <c r="BH265" s="142">
        <f>IF(O265="sníž. přenesená",K265,0)</f>
        <v>0</v>
      </c>
      <c r="BI265" s="142">
        <f>IF(O265="nulová",K265,0)</f>
        <v>0</v>
      </c>
      <c r="BJ265" s="17" t="s">
        <v>171</v>
      </c>
      <c r="BK265" s="142">
        <f>ROUND(P265*H265,2)</f>
        <v>0</v>
      </c>
      <c r="BL265" s="17" t="s">
        <v>681</v>
      </c>
      <c r="BM265" s="141" t="s">
        <v>2819</v>
      </c>
    </row>
    <row r="266" spans="2:47" s="1" customFormat="1" ht="11.25">
      <c r="B266" s="32"/>
      <c r="D266" s="143" t="s">
        <v>173</v>
      </c>
      <c r="F266" s="144" t="s">
        <v>2820</v>
      </c>
      <c r="I266" s="145"/>
      <c r="J266" s="145"/>
      <c r="M266" s="32"/>
      <c r="N266" s="146"/>
      <c r="X266" s="53"/>
      <c r="AT266" s="17" t="s">
        <v>173</v>
      </c>
      <c r="AU266" s="17" t="s">
        <v>171</v>
      </c>
    </row>
    <row r="267" spans="2:65" s="1" customFormat="1" ht="24.2" customHeight="1">
      <c r="B267" s="32"/>
      <c r="C267" s="129" t="s">
        <v>1606</v>
      </c>
      <c r="D267" s="129" t="s">
        <v>166</v>
      </c>
      <c r="E267" s="130" t="s">
        <v>2821</v>
      </c>
      <c r="F267" s="131" t="s">
        <v>2822</v>
      </c>
      <c r="G267" s="132" t="s">
        <v>178</v>
      </c>
      <c r="H267" s="133">
        <v>2</v>
      </c>
      <c r="I267" s="134"/>
      <c r="J267" s="134"/>
      <c r="K267" s="135">
        <f>ROUND(P267*H267,2)</f>
        <v>0</v>
      </c>
      <c r="L267" s="131" t="s">
        <v>1707</v>
      </c>
      <c r="M267" s="32"/>
      <c r="N267" s="136" t="s">
        <v>22</v>
      </c>
      <c r="O267" s="137" t="s">
        <v>48</v>
      </c>
      <c r="P267" s="138">
        <f>I267+J267</f>
        <v>0</v>
      </c>
      <c r="Q267" s="138">
        <f>ROUND(I267*H267,2)</f>
        <v>0</v>
      </c>
      <c r="R267" s="138">
        <f>ROUND(J267*H267,2)</f>
        <v>0</v>
      </c>
      <c r="T267" s="139">
        <f>S267*H267</f>
        <v>0</v>
      </c>
      <c r="U267" s="139">
        <v>0</v>
      </c>
      <c r="V267" s="139">
        <f>U267*H267</f>
        <v>0</v>
      </c>
      <c r="W267" s="139">
        <v>0.012</v>
      </c>
      <c r="X267" s="140">
        <f>W267*H267</f>
        <v>0.024</v>
      </c>
      <c r="AR267" s="141" t="s">
        <v>681</v>
      </c>
      <c r="AT267" s="141" t="s">
        <v>166</v>
      </c>
      <c r="AU267" s="141" t="s">
        <v>171</v>
      </c>
      <c r="AY267" s="17" t="s">
        <v>163</v>
      </c>
      <c r="BE267" s="142">
        <f>IF(O267="základní",K267,0)</f>
        <v>0</v>
      </c>
      <c r="BF267" s="142">
        <f>IF(O267="snížená",K267,0)</f>
        <v>0</v>
      </c>
      <c r="BG267" s="142">
        <f>IF(O267="zákl. přenesená",K267,0)</f>
        <v>0</v>
      </c>
      <c r="BH267" s="142">
        <f>IF(O267="sníž. přenesená",K267,0)</f>
        <v>0</v>
      </c>
      <c r="BI267" s="142">
        <f>IF(O267="nulová",K267,0)</f>
        <v>0</v>
      </c>
      <c r="BJ267" s="17" t="s">
        <v>171</v>
      </c>
      <c r="BK267" s="142">
        <f>ROUND(P267*H267,2)</f>
        <v>0</v>
      </c>
      <c r="BL267" s="17" t="s">
        <v>681</v>
      </c>
      <c r="BM267" s="141" t="s">
        <v>2823</v>
      </c>
    </row>
    <row r="268" spans="2:47" s="1" customFormat="1" ht="11.25">
      <c r="B268" s="32"/>
      <c r="D268" s="143" t="s">
        <v>173</v>
      </c>
      <c r="F268" s="144" t="s">
        <v>2824</v>
      </c>
      <c r="I268" s="145"/>
      <c r="J268" s="145"/>
      <c r="M268" s="32"/>
      <c r="N268" s="146"/>
      <c r="X268" s="53"/>
      <c r="AT268" s="17" t="s">
        <v>173</v>
      </c>
      <c r="AU268" s="17" t="s">
        <v>171</v>
      </c>
    </row>
    <row r="269" spans="2:65" s="1" customFormat="1" ht="24.2" customHeight="1">
      <c r="B269" s="32"/>
      <c r="C269" s="129" t="s">
        <v>1312</v>
      </c>
      <c r="D269" s="129" t="s">
        <v>166</v>
      </c>
      <c r="E269" s="130" t="s">
        <v>2825</v>
      </c>
      <c r="F269" s="131" t="s">
        <v>2826</v>
      </c>
      <c r="G269" s="132" t="s">
        <v>178</v>
      </c>
      <c r="H269" s="133">
        <v>2</v>
      </c>
      <c r="I269" s="134"/>
      <c r="J269" s="134"/>
      <c r="K269" s="135">
        <f>ROUND(P269*H269,2)</f>
        <v>0</v>
      </c>
      <c r="L269" s="131" t="s">
        <v>1707</v>
      </c>
      <c r="M269" s="32"/>
      <c r="N269" s="136" t="s">
        <v>22</v>
      </c>
      <c r="O269" s="137" t="s">
        <v>48</v>
      </c>
      <c r="P269" s="138">
        <f>I269+J269</f>
        <v>0</v>
      </c>
      <c r="Q269" s="138">
        <f>ROUND(I269*H269,2)</f>
        <v>0</v>
      </c>
      <c r="R269" s="138">
        <f>ROUND(J269*H269,2)</f>
        <v>0</v>
      </c>
      <c r="T269" s="139">
        <f>S269*H269</f>
        <v>0</v>
      </c>
      <c r="U269" s="139">
        <v>0</v>
      </c>
      <c r="V269" s="139">
        <f>U269*H269</f>
        <v>0</v>
      </c>
      <c r="W269" s="139">
        <v>0.00086</v>
      </c>
      <c r="X269" s="140">
        <f>W269*H269</f>
        <v>0.00172</v>
      </c>
      <c r="AR269" s="141" t="s">
        <v>313</v>
      </c>
      <c r="AT269" s="141" t="s">
        <v>166</v>
      </c>
      <c r="AU269" s="141" t="s">
        <v>171</v>
      </c>
      <c r="AY269" s="17" t="s">
        <v>163</v>
      </c>
      <c r="BE269" s="142">
        <f>IF(O269="základní",K269,0)</f>
        <v>0</v>
      </c>
      <c r="BF269" s="142">
        <f>IF(O269="snížená",K269,0)</f>
        <v>0</v>
      </c>
      <c r="BG269" s="142">
        <f>IF(O269="zákl. přenesená",K269,0)</f>
        <v>0</v>
      </c>
      <c r="BH269" s="142">
        <f>IF(O269="sníž. přenesená",K269,0)</f>
        <v>0</v>
      </c>
      <c r="BI269" s="142">
        <f>IF(O269="nulová",K269,0)</f>
        <v>0</v>
      </c>
      <c r="BJ269" s="17" t="s">
        <v>171</v>
      </c>
      <c r="BK269" s="142">
        <f>ROUND(P269*H269,2)</f>
        <v>0</v>
      </c>
      <c r="BL269" s="17" t="s">
        <v>313</v>
      </c>
      <c r="BM269" s="141" t="s">
        <v>2827</v>
      </c>
    </row>
    <row r="270" spans="2:47" s="1" customFormat="1" ht="11.25">
      <c r="B270" s="32"/>
      <c r="D270" s="143" t="s">
        <v>173</v>
      </c>
      <c r="F270" s="144" t="s">
        <v>2828</v>
      </c>
      <c r="I270" s="145"/>
      <c r="J270" s="145"/>
      <c r="M270" s="32"/>
      <c r="N270" s="146"/>
      <c r="X270" s="53"/>
      <c r="AT270" s="17" t="s">
        <v>173</v>
      </c>
      <c r="AU270" s="17" t="s">
        <v>171</v>
      </c>
    </row>
    <row r="271" spans="2:65" s="1" customFormat="1" ht="24.2" customHeight="1">
      <c r="B271" s="32"/>
      <c r="C271" s="129" t="s">
        <v>1318</v>
      </c>
      <c r="D271" s="129" t="s">
        <v>166</v>
      </c>
      <c r="E271" s="130" t="s">
        <v>2829</v>
      </c>
      <c r="F271" s="131" t="s">
        <v>2830</v>
      </c>
      <c r="G271" s="132" t="s">
        <v>229</v>
      </c>
      <c r="H271" s="133">
        <v>40</v>
      </c>
      <c r="I271" s="134"/>
      <c r="J271" s="134"/>
      <c r="K271" s="135">
        <f>ROUND(P271*H271,2)</f>
        <v>0</v>
      </c>
      <c r="L271" s="131" t="s">
        <v>1707</v>
      </c>
      <c r="M271" s="32"/>
      <c r="N271" s="136" t="s">
        <v>22</v>
      </c>
      <c r="O271" s="137" t="s">
        <v>48</v>
      </c>
      <c r="P271" s="138">
        <f>I271+J271</f>
        <v>0</v>
      </c>
      <c r="Q271" s="138">
        <f>ROUND(I271*H271,2)</f>
        <v>0</v>
      </c>
      <c r="R271" s="138">
        <f>ROUND(J271*H271,2)</f>
        <v>0</v>
      </c>
      <c r="T271" s="139">
        <f>S271*H271</f>
        <v>0</v>
      </c>
      <c r="U271" s="139">
        <v>2E-05</v>
      </c>
      <c r="V271" s="139">
        <f>U271*H271</f>
        <v>0.0008</v>
      </c>
      <c r="W271" s="139">
        <v>0.002</v>
      </c>
      <c r="X271" s="140">
        <f>W271*H271</f>
        <v>0.08</v>
      </c>
      <c r="AR271" s="141" t="s">
        <v>681</v>
      </c>
      <c r="AT271" s="141" t="s">
        <v>166</v>
      </c>
      <c r="AU271" s="141" t="s">
        <v>171</v>
      </c>
      <c r="AY271" s="17" t="s">
        <v>163</v>
      </c>
      <c r="BE271" s="142">
        <f>IF(O271="základní",K271,0)</f>
        <v>0</v>
      </c>
      <c r="BF271" s="142">
        <f>IF(O271="snížená",K271,0)</f>
        <v>0</v>
      </c>
      <c r="BG271" s="142">
        <f>IF(O271="zákl. přenesená",K271,0)</f>
        <v>0</v>
      </c>
      <c r="BH271" s="142">
        <f>IF(O271="sníž. přenesená",K271,0)</f>
        <v>0</v>
      </c>
      <c r="BI271" s="142">
        <f>IF(O271="nulová",K271,0)</f>
        <v>0</v>
      </c>
      <c r="BJ271" s="17" t="s">
        <v>171</v>
      </c>
      <c r="BK271" s="142">
        <f>ROUND(P271*H271,2)</f>
        <v>0</v>
      </c>
      <c r="BL271" s="17" t="s">
        <v>681</v>
      </c>
      <c r="BM271" s="141" t="s">
        <v>2831</v>
      </c>
    </row>
    <row r="272" spans="2:47" s="1" customFormat="1" ht="11.25">
      <c r="B272" s="32"/>
      <c r="D272" s="143" t="s">
        <v>173</v>
      </c>
      <c r="F272" s="144" t="s">
        <v>2832</v>
      </c>
      <c r="I272" s="145"/>
      <c r="J272" s="145"/>
      <c r="M272" s="32"/>
      <c r="N272" s="146"/>
      <c r="X272" s="53"/>
      <c r="AT272" s="17" t="s">
        <v>173</v>
      </c>
      <c r="AU272" s="17" t="s">
        <v>171</v>
      </c>
    </row>
    <row r="273" spans="2:65" s="1" customFormat="1" ht="24.2" customHeight="1">
      <c r="B273" s="32"/>
      <c r="C273" s="129" t="s">
        <v>1323</v>
      </c>
      <c r="D273" s="129" t="s">
        <v>166</v>
      </c>
      <c r="E273" s="130" t="s">
        <v>2833</v>
      </c>
      <c r="F273" s="131" t="s">
        <v>2834</v>
      </c>
      <c r="G273" s="132" t="s">
        <v>229</v>
      </c>
      <c r="H273" s="133">
        <v>20</v>
      </c>
      <c r="I273" s="134"/>
      <c r="J273" s="134"/>
      <c r="K273" s="135">
        <f>ROUND(P273*H273,2)</f>
        <v>0</v>
      </c>
      <c r="L273" s="131" t="s">
        <v>1707</v>
      </c>
      <c r="M273" s="32"/>
      <c r="N273" s="136" t="s">
        <v>22</v>
      </c>
      <c r="O273" s="137" t="s">
        <v>48</v>
      </c>
      <c r="P273" s="138">
        <f>I273+J273</f>
        <v>0</v>
      </c>
      <c r="Q273" s="138">
        <f>ROUND(I273*H273,2)</f>
        <v>0</v>
      </c>
      <c r="R273" s="138">
        <f>ROUND(J273*H273,2)</f>
        <v>0</v>
      </c>
      <c r="T273" s="139">
        <f>S273*H273</f>
        <v>0</v>
      </c>
      <c r="U273" s="139">
        <v>3E-05</v>
      </c>
      <c r="V273" s="139">
        <f>U273*H273</f>
        <v>0.0006000000000000001</v>
      </c>
      <c r="W273" s="139">
        <v>0.003</v>
      </c>
      <c r="X273" s="140">
        <f>W273*H273</f>
        <v>0.06</v>
      </c>
      <c r="AR273" s="141" t="s">
        <v>681</v>
      </c>
      <c r="AT273" s="141" t="s">
        <v>166</v>
      </c>
      <c r="AU273" s="141" t="s">
        <v>171</v>
      </c>
      <c r="AY273" s="17" t="s">
        <v>163</v>
      </c>
      <c r="BE273" s="142">
        <f>IF(O273="základní",K273,0)</f>
        <v>0</v>
      </c>
      <c r="BF273" s="142">
        <f>IF(O273="snížená",K273,0)</f>
        <v>0</v>
      </c>
      <c r="BG273" s="142">
        <f>IF(O273="zákl. přenesená",K273,0)</f>
        <v>0</v>
      </c>
      <c r="BH273" s="142">
        <f>IF(O273="sníž. přenesená",K273,0)</f>
        <v>0</v>
      </c>
      <c r="BI273" s="142">
        <f>IF(O273="nulová",K273,0)</f>
        <v>0</v>
      </c>
      <c r="BJ273" s="17" t="s">
        <v>171</v>
      </c>
      <c r="BK273" s="142">
        <f>ROUND(P273*H273,2)</f>
        <v>0</v>
      </c>
      <c r="BL273" s="17" t="s">
        <v>681</v>
      </c>
      <c r="BM273" s="141" t="s">
        <v>2835</v>
      </c>
    </row>
    <row r="274" spans="2:47" s="1" customFormat="1" ht="11.25">
      <c r="B274" s="32"/>
      <c r="D274" s="143" t="s">
        <v>173</v>
      </c>
      <c r="F274" s="144" t="s">
        <v>2836</v>
      </c>
      <c r="I274" s="145"/>
      <c r="J274" s="145"/>
      <c r="M274" s="32"/>
      <c r="N274" s="147"/>
      <c r="O274" s="148"/>
      <c r="P274" s="148"/>
      <c r="Q274" s="148"/>
      <c r="R274" s="148"/>
      <c r="S274" s="148"/>
      <c r="T274" s="148"/>
      <c r="U274" s="148"/>
      <c r="V274" s="148"/>
      <c r="W274" s="148"/>
      <c r="X274" s="149"/>
      <c r="AT274" s="17" t="s">
        <v>173</v>
      </c>
      <c r="AU274" s="17" t="s">
        <v>171</v>
      </c>
    </row>
    <row r="275" spans="2:13" s="1" customFormat="1" ht="6.95" customHeight="1">
      <c r="B275" s="4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32"/>
    </row>
  </sheetData>
  <mergeCells count="9">
    <mergeCell ref="E52:H52"/>
    <mergeCell ref="E78:H78"/>
    <mergeCell ref="E80:H80"/>
    <mergeCell ref="M2:Z2"/>
    <mergeCell ref="E7:H7"/>
    <mergeCell ref="E9:H9"/>
    <mergeCell ref="E18:H18"/>
    <mergeCell ref="E27:H27"/>
    <mergeCell ref="E50:H50"/>
  </mergeCells>
  <hyperlinks>
    <hyperlink ref="F92" r:id="rId1" display="https://podminky.urs.cz/item/CS_URS_2023_01/735419115"/>
    <hyperlink ref="F97" r:id="rId2" display="https://podminky.urs.cz/item/CS_URS_2023_01/741110062"/>
    <hyperlink ref="F100" r:id="rId3" display="https://podminky.urs.cz/item/CS_URS_2023_01/741112061"/>
    <hyperlink ref="F103" r:id="rId4" display="https://podminky.urs.cz/item/CS_URS_2023_01/741112101"/>
    <hyperlink ref="F106" r:id="rId5" display="https://podminky.urs.cz/item/CS_URS_2023_01/741120001"/>
    <hyperlink ref="F109" r:id="rId6" display="https://podminky.urs.cz/item/CS_URS_2023_01/741120501"/>
    <hyperlink ref="F114" r:id="rId7" display="https://podminky.urs.cz/item/CS_URS_2023_01/741122015"/>
    <hyperlink ref="F117" r:id="rId8" display="https://podminky.urs.cz/item/CS_URS_2023_01/741122016"/>
    <hyperlink ref="F121" r:id="rId9" display="https://podminky.urs.cz/item/CS_URS_2023_01/741122032"/>
    <hyperlink ref="F125" r:id="rId10" display="https://podminky.urs.cz/item/CS_URS_2023_01/741311865"/>
    <hyperlink ref="F127" r:id="rId11" display="https://podminky.urs.cz/item/CS_URS_2023_01/741371841"/>
    <hyperlink ref="F129" r:id="rId12" display="https://podminky.urs.cz/item/CS_URS_2023_01/741371901"/>
    <hyperlink ref="F131" r:id="rId13" display="https://podminky.urs.cz/item/CS_URS_2023_01/741421811"/>
    <hyperlink ref="F133" r:id="rId14" display="https://podminky.urs.cz/item/CS_URS_2023_01/741421873"/>
    <hyperlink ref="F138" r:id="rId15" display="https://podminky.urs.cz/item/CS_URS_2023_01/741123233"/>
    <hyperlink ref="F142" r:id="rId16" display="https://podminky.urs.cz/item/CS_URS_2023_01/741124733"/>
    <hyperlink ref="F145" r:id="rId17" display="https://podminky.urs.cz/item/CS_URS_2023_01/741130001"/>
    <hyperlink ref="F147" r:id="rId18" display="https://podminky.urs.cz/item/CS_URS_2023_01/741130003"/>
    <hyperlink ref="F149" r:id="rId19" display="https://podminky.urs.cz/item/CS_URS_2023_01/741130007"/>
    <hyperlink ref="F151" r:id="rId20" display="https://podminky.urs.cz/item/CS_URS_2023_01/741130017"/>
    <hyperlink ref="F153" r:id="rId21" display="https://podminky.urs.cz/item/CS_URS_2023_01/741130021"/>
    <hyperlink ref="F155" r:id="rId22" display="https://podminky.urs.cz/item/CS_URS_2023_01/741130115"/>
    <hyperlink ref="F157" r:id="rId23" display="https://podminky.urs.cz/item/CS_URS_2023_01/741130144"/>
    <hyperlink ref="F159" r:id="rId24" display="https://podminky.urs.cz/item/CS_URS_2023_01/741136005"/>
    <hyperlink ref="F162" r:id="rId25" display="https://podminky.urs.cz/item/CS_URS_2023_01/741210001"/>
    <hyperlink ref="F164" r:id="rId26" display="https://podminky.urs.cz/item/CS_URS_2023_01/741310412"/>
    <hyperlink ref="F167" r:id="rId27" display="https://podminky.urs.cz/item/CS_URS_2023_01/741410021"/>
    <hyperlink ref="F169" r:id="rId28" display="https://podminky.urs.cz/item/CS_URS_2023_01/741410041"/>
    <hyperlink ref="F171" r:id="rId29" display="https://podminky.urs.cz/item/CS_URS_2023_01/741420001"/>
    <hyperlink ref="F173" r:id="rId30" display="https://podminky.urs.cz/item/CS_URS_2023_01/741420021"/>
    <hyperlink ref="F175" r:id="rId31" display="https://podminky.urs.cz/item/CS_URS_2023_01/741420051"/>
    <hyperlink ref="F191" r:id="rId32" display="https://podminky.urs.cz/item/CS_URS_2023_01/741440031"/>
    <hyperlink ref="F194" r:id="rId33" display="https://podminky.urs.cz/item/CS_URS_2023_01/741910361"/>
    <hyperlink ref="F197" r:id="rId34" display="https://podminky.urs.cz/item/CS_URS_2023_01/741910414"/>
    <hyperlink ref="F199" r:id="rId35" display="https://podminky.urs.cz/item/CS_URS_2023_01/741910421"/>
    <hyperlink ref="F204" r:id="rId36" display="https://podminky.urs.cz/item/CS_URS_2023_01/741311004"/>
    <hyperlink ref="F208" r:id="rId37" display="https://podminky.urs.cz/item/CS_URS_2023_01/741372062"/>
    <hyperlink ref="F211" r:id="rId38" display="https://podminky.urs.cz/item/CS_URS_2023_01/741372063"/>
    <hyperlink ref="F214" r:id="rId39" display="https://podminky.urs.cz/item/CS_URS_2023_01/741372067"/>
    <hyperlink ref="F217" r:id="rId40" display="https://podminky.urs.cz/item/CS_URS_2023_01/741372114"/>
    <hyperlink ref="F221" r:id="rId41" display="https://podminky.urs.cz/item/CS_URS_2023_01/742110002"/>
    <hyperlink ref="F224" r:id="rId42" display="https://podminky.urs.cz/item/CS_URS_2023_01/742121001"/>
    <hyperlink ref="F227" r:id="rId43" display="https://podminky.urs.cz/item/CS_URS_2023_01/742330044"/>
    <hyperlink ref="F231" r:id="rId44" display="https://podminky.urs.cz/item/CS_URS_2023_01/742330051"/>
    <hyperlink ref="F235" r:id="rId45" display="https://podminky.urs.cz/item/CS_URS_2023_01/210280003"/>
    <hyperlink ref="F237" r:id="rId46" display="https://podminky.urs.cz/item/CS_URS_2023_01/218100001"/>
    <hyperlink ref="F239" r:id="rId47" display="https://podminky.urs.cz/item/CS_URS_2023_01/218100004"/>
    <hyperlink ref="F241" r:id="rId48" display="https://podminky.urs.cz/item/CS_URS_2023_01/218100012"/>
    <hyperlink ref="F244" r:id="rId49" display="https://podminky.urs.cz/item/CS_URS_2023_01/460010024"/>
    <hyperlink ref="F246" r:id="rId50" display="https://podminky.urs.cz/item/CS_URS_2023_01/460021111"/>
    <hyperlink ref="F248" r:id="rId51" display="https://podminky.urs.cz/item/CS_URS_2023_01/460161262"/>
    <hyperlink ref="F250" r:id="rId52" display="https://podminky.urs.cz/item/CS_URS_2023_01/460191113"/>
    <hyperlink ref="F252" r:id="rId53" display="https://podminky.urs.cz/item/CS_URS_2023_01/460431272"/>
    <hyperlink ref="F254" r:id="rId54" display="https://podminky.urs.cz/item/CS_URS_2023_01/460581111"/>
    <hyperlink ref="F256" r:id="rId55" display="https://podminky.urs.cz/item/CS_URS_2023_01/460581121"/>
    <hyperlink ref="F258" r:id="rId56" display="https://podminky.urs.cz/item/CS_URS_2023_01/460661213"/>
    <hyperlink ref="F260" r:id="rId57" display="https://podminky.urs.cz/item/CS_URS_2023_01/460671114"/>
    <hyperlink ref="F262" r:id="rId58" display="https://podminky.urs.cz/item/CS_URS_2023_01/460721111"/>
    <hyperlink ref="F264" r:id="rId59" display="https://podminky.urs.cz/item/CS_URS_2023_01/460742113"/>
    <hyperlink ref="F266" r:id="rId60" display="https://podminky.urs.cz/item/CS_URS_2023_01/468081311"/>
    <hyperlink ref="F268" r:id="rId61" display="https://podminky.urs.cz/item/CS_URS_2023_01/468081313"/>
    <hyperlink ref="F270" r:id="rId62" display="https://podminky.urs.cz/item/CS_URS_2023_01/468094112"/>
    <hyperlink ref="F272" r:id="rId63" display="https://podminky.urs.cz/item/CS_URS_2023_01/468111111"/>
    <hyperlink ref="F274" r:id="rId64" display="https://podminky.urs.cz/item/CS_URS_2023_01/468111112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30" customHeight="1">
      <c r="B9" s="32"/>
      <c r="E9" s="203" t="s">
        <v>2837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99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2838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2839</v>
      </c>
      <c r="M23" s="32"/>
    </row>
    <row r="24" spans="2:13" s="1" customFormat="1" ht="18" customHeight="1">
      <c r="B24" s="32"/>
      <c r="E24" s="25" t="s">
        <v>2838</v>
      </c>
      <c r="I24" s="27" t="s">
        <v>31</v>
      </c>
      <c r="J24" s="25" t="s">
        <v>2840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ROUND(K84,2)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ROUND((SUM(BE84:BE129)),2)</f>
        <v>0</v>
      </c>
      <c r="I35" s="89">
        <v>0.21</v>
      </c>
      <c r="K35" s="87">
        <f>ROUND(((SUM(BE84:BE129))*I35),2)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ROUND((SUM(BF84:BF129)),2)</f>
        <v>0</v>
      </c>
      <c r="I36" s="89">
        <v>0.15</v>
      </c>
      <c r="K36" s="87">
        <f>ROUND(((SUM(BF84:BF129))*I36),2)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ROUND((SUM(BG84:BG129)),2)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ROUND((SUM(BH84:BH129)),2)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ROUND((SUM(BI84:BI129)),2)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30" customHeight="1">
      <c r="B52" s="32"/>
      <c r="E52" s="203" t="str">
        <f>E9</f>
        <v>2023-23-6 - ETAPA I (dotčené dotací) ZDRAVOTNÍ TECHNIKA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Ondřej Hyhlík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Ondřej Hyhlík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Q84</f>
        <v>0</v>
      </c>
      <c r="J61" s="63">
        <f t="shared" si="0"/>
        <v>0</v>
      </c>
      <c r="K61" s="63">
        <f>K84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2841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K85</f>
        <v>0</v>
      </c>
      <c r="M62" s="99"/>
    </row>
    <row r="63" spans="2:13" s="9" customFormat="1" ht="19.9" customHeight="1">
      <c r="B63" s="103"/>
      <c r="D63" s="104" t="s">
        <v>2842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K86</f>
        <v>0</v>
      </c>
      <c r="M63" s="103"/>
    </row>
    <row r="64" spans="2:13" s="9" customFormat="1" ht="19.9" customHeight="1">
      <c r="B64" s="103"/>
      <c r="D64" s="104" t="s">
        <v>2843</v>
      </c>
      <c r="E64" s="105"/>
      <c r="F64" s="105"/>
      <c r="G64" s="105"/>
      <c r="H64" s="105"/>
      <c r="I64" s="106">
        <f>Q94</f>
        <v>0</v>
      </c>
      <c r="J64" s="106">
        <f>R94</f>
        <v>0</v>
      </c>
      <c r="K64" s="106">
        <f>K94</f>
        <v>0</v>
      </c>
      <c r="M64" s="103"/>
    </row>
    <row r="65" spans="2:13" s="1" customFormat="1" ht="21.75" customHeight="1">
      <c r="B65" s="32"/>
      <c r="M65" s="32"/>
    </row>
    <row r="66" spans="2:13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32"/>
    </row>
    <row r="70" spans="2:13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32"/>
    </row>
    <row r="71" spans="2:13" s="1" customFormat="1" ht="24.95" customHeight="1">
      <c r="B71" s="32"/>
      <c r="C71" s="21" t="s">
        <v>143</v>
      </c>
      <c r="M71" s="32"/>
    </row>
    <row r="72" spans="2:13" s="1" customFormat="1" ht="6.95" customHeight="1">
      <c r="B72" s="32"/>
      <c r="M72" s="32"/>
    </row>
    <row r="73" spans="2:13" s="1" customFormat="1" ht="12" customHeight="1">
      <c r="B73" s="32"/>
      <c r="C73" s="27" t="s">
        <v>17</v>
      </c>
      <c r="M73" s="32"/>
    </row>
    <row r="74" spans="2:13" s="1" customFormat="1" ht="26.25" customHeight="1">
      <c r="B74" s="32"/>
      <c r="E74" s="236" t="str">
        <f>E7</f>
        <v>PŘÍSTAVBA VÝTAHU SE STAVEBNÍMI ÚPRAVYMI PAVILONŮ 5 A 6, UL. VÁCLAVKOVA 950, MLADÁ BOLESLAV</v>
      </c>
      <c r="F74" s="237"/>
      <c r="G74" s="237"/>
      <c r="H74" s="237"/>
      <c r="M74" s="32"/>
    </row>
    <row r="75" spans="2:13" s="1" customFormat="1" ht="12" customHeight="1">
      <c r="B75" s="32"/>
      <c r="C75" s="27" t="s">
        <v>128</v>
      </c>
      <c r="M75" s="32"/>
    </row>
    <row r="76" spans="2:13" s="1" customFormat="1" ht="30" customHeight="1">
      <c r="B76" s="32"/>
      <c r="E76" s="203" t="str">
        <f>E9</f>
        <v>2023-23-6 - ETAPA I (dotčené dotací) ZDRAVOTNÍ TECHNIKA</v>
      </c>
      <c r="F76" s="238"/>
      <c r="G76" s="238"/>
      <c r="H76" s="238"/>
      <c r="M76" s="32"/>
    </row>
    <row r="77" spans="2:13" s="1" customFormat="1" ht="6.95" customHeight="1">
      <c r="B77" s="32"/>
      <c r="M77" s="32"/>
    </row>
    <row r="78" spans="2:13" s="1" customFormat="1" ht="12" customHeight="1">
      <c r="B78" s="32"/>
      <c r="C78" s="27" t="s">
        <v>23</v>
      </c>
      <c r="F78" s="25" t="str">
        <f>F12</f>
        <v>Mladá Boleslav</v>
      </c>
      <c r="I78" s="27" t="s">
        <v>25</v>
      </c>
      <c r="J78" s="49" t="str">
        <f>IF(J12="","",J12)</f>
        <v>28. 8. 2023</v>
      </c>
      <c r="M78" s="32"/>
    </row>
    <row r="79" spans="2:13" s="1" customFormat="1" ht="6.95" customHeight="1">
      <c r="B79" s="32"/>
      <c r="M79" s="32"/>
    </row>
    <row r="80" spans="2:13" s="1" customFormat="1" ht="15.2" customHeight="1">
      <c r="B80" s="32"/>
      <c r="C80" s="27" t="s">
        <v>27</v>
      </c>
      <c r="F80" s="25" t="str">
        <f>E15</f>
        <v>CENTRUM 83, poskytovatel sociálních služeb</v>
      </c>
      <c r="I80" s="27" t="s">
        <v>34</v>
      </c>
      <c r="J80" s="30" t="str">
        <f>E21</f>
        <v>Ondřej Hyhlík</v>
      </c>
      <c r="M80" s="32"/>
    </row>
    <row r="81" spans="2:13" s="1" customFormat="1" ht="15.2" customHeight="1">
      <c r="B81" s="32"/>
      <c r="C81" s="27" t="s">
        <v>32</v>
      </c>
      <c r="F81" s="25" t="str">
        <f>IF(E18="","",E18)</f>
        <v>Vyplň údaj</v>
      </c>
      <c r="I81" s="27" t="s">
        <v>36</v>
      </c>
      <c r="J81" s="30" t="str">
        <f>E24</f>
        <v>Ondřej Hyhlík</v>
      </c>
      <c r="M81" s="32"/>
    </row>
    <row r="82" spans="2:13" s="1" customFormat="1" ht="10.35" customHeight="1">
      <c r="B82" s="32"/>
      <c r="M82" s="32"/>
    </row>
    <row r="83" spans="2:24" s="10" customFormat="1" ht="29.25" customHeight="1">
      <c r="B83" s="107"/>
      <c r="C83" s="108" t="s">
        <v>144</v>
      </c>
      <c r="D83" s="109" t="s">
        <v>61</v>
      </c>
      <c r="E83" s="109" t="s">
        <v>57</v>
      </c>
      <c r="F83" s="109" t="s">
        <v>58</v>
      </c>
      <c r="G83" s="109" t="s">
        <v>145</v>
      </c>
      <c r="H83" s="109" t="s">
        <v>146</v>
      </c>
      <c r="I83" s="109" t="s">
        <v>147</v>
      </c>
      <c r="J83" s="109" t="s">
        <v>148</v>
      </c>
      <c r="K83" s="109" t="s">
        <v>136</v>
      </c>
      <c r="L83" s="110" t="s">
        <v>149</v>
      </c>
      <c r="M83" s="107"/>
      <c r="N83" s="56" t="s">
        <v>22</v>
      </c>
      <c r="O83" s="57" t="s">
        <v>46</v>
      </c>
      <c r="P83" s="57" t="s">
        <v>150</v>
      </c>
      <c r="Q83" s="57" t="s">
        <v>151</v>
      </c>
      <c r="R83" s="57" t="s">
        <v>152</v>
      </c>
      <c r="S83" s="57" t="s">
        <v>153</v>
      </c>
      <c r="T83" s="57" t="s">
        <v>154</v>
      </c>
      <c r="U83" s="57" t="s">
        <v>155</v>
      </c>
      <c r="V83" s="57" t="s">
        <v>156</v>
      </c>
      <c r="W83" s="57" t="s">
        <v>157</v>
      </c>
      <c r="X83" s="58" t="s">
        <v>158</v>
      </c>
    </row>
    <row r="84" spans="2:63" s="1" customFormat="1" ht="22.9" customHeight="1">
      <c r="B84" s="32"/>
      <c r="C84" s="61" t="s">
        <v>159</v>
      </c>
      <c r="K84" s="111">
        <f>BK84</f>
        <v>0</v>
      </c>
      <c r="M84" s="32"/>
      <c r="N84" s="59"/>
      <c r="O84" s="50"/>
      <c r="P84" s="50"/>
      <c r="Q84" s="112">
        <f>Q85</f>
        <v>0</v>
      </c>
      <c r="R84" s="112">
        <f>R85</f>
        <v>0</v>
      </c>
      <c r="S84" s="50"/>
      <c r="T84" s="113">
        <f>T85</f>
        <v>0</v>
      </c>
      <c r="U84" s="50"/>
      <c r="V84" s="113">
        <f>V85</f>
        <v>0.00664</v>
      </c>
      <c r="W84" s="50"/>
      <c r="X84" s="114">
        <f>X85</f>
        <v>0</v>
      </c>
      <c r="AT84" s="17" t="s">
        <v>77</v>
      </c>
      <c r="AU84" s="17" t="s">
        <v>137</v>
      </c>
      <c r="BK84" s="115">
        <f>BK85</f>
        <v>0</v>
      </c>
    </row>
    <row r="85" spans="2:63" s="11" customFormat="1" ht="25.9" customHeight="1">
      <c r="B85" s="116"/>
      <c r="D85" s="117" t="s">
        <v>77</v>
      </c>
      <c r="E85" s="118" t="s">
        <v>786</v>
      </c>
      <c r="F85" s="118" t="s">
        <v>2844</v>
      </c>
      <c r="I85" s="119"/>
      <c r="J85" s="119"/>
      <c r="K85" s="120">
        <f>BK85</f>
        <v>0</v>
      </c>
      <c r="M85" s="116"/>
      <c r="N85" s="121"/>
      <c r="Q85" s="122">
        <f>Q86+Q94</f>
        <v>0</v>
      </c>
      <c r="R85" s="122">
        <f>R86+R94</f>
        <v>0</v>
      </c>
      <c r="T85" s="123">
        <f>T86+T94</f>
        <v>0</v>
      </c>
      <c r="V85" s="123">
        <f>V86+V94</f>
        <v>0.00664</v>
      </c>
      <c r="X85" s="124">
        <f>X86+X94</f>
        <v>0</v>
      </c>
      <c r="AR85" s="117" t="s">
        <v>85</v>
      </c>
      <c r="AT85" s="125" t="s">
        <v>77</v>
      </c>
      <c r="AU85" s="125" t="s">
        <v>78</v>
      </c>
      <c r="AY85" s="117" t="s">
        <v>163</v>
      </c>
      <c r="BK85" s="126">
        <f>BK86+BK94</f>
        <v>0</v>
      </c>
    </row>
    <row r="86" spans="2:63" s="11" customFormat="1" ht="22.9" customHeight="1">
      <c r="B86" s="116"/>
      <c r="D86" s="117" t="s">
        <v>77</v>
      </c>
      <c r="E86" s="127" t="s">
        <v>2845</v>
      </c>
      <c r="F86" s="127" t="s">
        <v>2846</v>
      </c>
      <c r="I86" s="119"/>
      <c r="J86" s="119"/>
      <c r="K86" s="128">
        <f>BK86</f>
        <v>0</v>
      </c>
      <c r="M86" s="116"/>
      <c r="N86" s="121"/>
      <c r="Q86" s="122">
        <f>SUM(Q87:Q93)</f>
        <v>0</v>
      </c>
      <c r="R86" s="122">
        <f>SUM(R87:R93)</f>
        <v>0</v>
      </c>
      <c r="T86" s="123">
        <f>SUM(T87:T93)</f>
        <v>0</v>
      </c>
      <c r="V86" s="123">
        <f>SUM(V87:V93)</f>
        <v>0</v>
      </c>
      <c r="X86" s="124">
        <f>SUM(X87:X93)</f>
        <v>0</v>
      </c>
      <c r="AR86" s="117" t="s">
        <v>85</v>
      </c>
      <c r="AT86" s="125" t="s">
        <v>77</v>
      </c>
      <c r="AU86" s="125" t="s">
        <v>85</v>
      </c>
      <c r="AY86" s="117" t="s">
        <v>163</v>
      </c>
      <c r="BK86" s="126">
        <f>SUM(BK87:BK93)</f>
        <v>0</v>
      </c>
    </row>
    <row r="87" spans="2:65" s="1" customFormat="1" ht="37.9" customHeight="1">
      <c r="B87" s="32"/>
      <c r="C87" s="129" t="s">
        <v>85</v>
      </c>
      <c r="D87" s="129" t="s">
        <v>166</v>
      </c>
      <c r="E87" s="130" t="s">
        <v>2847</v>
      </c>
      <c r="F87" s="131" t="s">
        <v>2848</v>
      </c>
      <c r="G87" s="132" t="s">
        <v>252</v>
      </c>
      <c r="H87" s="133">
        <v>35</v>
      </c>
      <c r="I87" s="134"/>
      <c r="J87" s="134"/>
      <c r="K87" s="135">
        <f aca="true" t="shared" si="1" ref="K87:K93">ROUND(P87*H87,2)</f>
        <v>0</v>
      </c>
      <c r="L87" s="131" t="s">
        <v>394</v>
      </c>
      <c r="M87" s="32"/>
      <c r="N87" s="136" t="s">
        <v>22</v>
      </c>
      <c r="O87" s="137" t="s">
        <v>48</v>
      </c>
      <c r="P87" s="138">
        <f aca="true" t="shared" si="2" ref="P87:P93">I87+J87</f>
        <v>0</v>
      </c>
      <c r="Q87" s="138">
        <f aca="true" t="shared" si="3" ref="Q87:Q93">ROUND(I87*H87,2)</f>
        <v>0</v>
      </c>
      <c r="R87" s="138">
        <f aca="true" t="shared" si="4" ref="R87:R93">ROUND(J87*H87,2)</f>
        <v>0</v>
      </c>
      <c r="T87" s="139">
        <f aca="true" t="shared" si="5" ref="T87:T93">S87*H87</f>
        <v>0</v>
      </c>
      <c r="U87" s="139">
        <v>0</v>
      </c>
      <c r="V87" s="139">
        <f aca="true" t="shared" si="6" ref="V87:V93">U87*H87</f>
        <v>0</v>
      </c>
      <c r="W87" s="139">
        <v>0</v>
      </c>
      <c r="X87" s="140">
        <f aca="true" t="shared" si="7" ref="X87:X93">W87*H87</f>
        <v>0</v>
      </c>
      <c r="AR87" s="141" t="s">
        <v>189</v>
      </c>
      <c r="AT87" s="141" t="s">
        <v>166</v>
      </c>
      <c r="AU87" s="141" t="s">
        <v>171</v>
      </c>
      <c r="AY87" s="17" t="s">
        <v>163</v>
      </c>
      <c r="BE87" s="142">
        <f aca="true" t="shared" si="8" ref="BE87:BE93">IF(O87="základní",K87,0)</f>
        <v>0</v>
      </c>
      <c r="BF87" s="142">
        <f aca="true" t="shared" si="9" ref="BF87:BF93">IF(O87="snížená",K87,0)</f>
        <v>0</v>
      </c>
      <c r="BG87" s="142">
        <f aca="true" t="shared" si="10" ref="BG87:BG93">IF(O87="zákl. přenesená",K87,0)</f>
        <v>0</v>
      </c>
      <c r="BH87" s="142">
        <f aca="true" t="shared" si="11" ref="BH87:BH93">IF(O87="sníž. přenesená",K87,0)</f>
        <v>0</v>
      </c>
      <c r="BI87" s="142">
        <f aca="true" t="shared" si="12" ref="BI87:BI93">IF(O87="nulová",K87,0)</f>
        <v>0</v>
      </c>
      <c r="BJ87" s="17" t="s">
        <v>171</v>
      </c>
      <c r="BK87" s="142">
        <f aca="true" t="shared" si="13" ref="BK87:BK93">ROUND(P87*H87,2)</f>
        <v>0</v>
      </c>
      <c r="BL87" s="17" t="s">
        <v>189</v>
      </c>
      <c r="BM87" s="141" t="s">
        <v>171</v>
      </c>
    </row>
    <row r="88" spans="2:65" s="1" customFormat="1" ht="24.2" customHeight="1">
      <c r="B88" s="32"/>
      <c r="C88" s="129" t="s">
        <v>171</v>
      </c>
      <c r="D88" s="129" t="s">
        <v>166</v>
      </c>
      <c r="E88" s="130" t="s">
        <v>2849</v>
      </c>
      <c r="F88" s="131" t="s">
        <v>2850</v>
      </c>
      <c r="G88" s="132" t="s">
        <v>252</v>
      </c>
      <c r="H88" s="133">
        <v>35</v>
      </c>
      <c r="I88" s="134"/>
      <c r="J88" s="134"/>
      <c r="K88" s="135">
        <f t="shared" si="1"/>
        <v>0</v>
      </c>
      <c r="L88" s="131" t="s">
        <v>394</v>
      </c>
      <c r="M88" s="32"/>
      <c r="N88" s="136" t="s">
        <v>22</v>
      </c>
      <c r="O88" s="137" t="s">
        <v>48</v>
      </c>
      <c r="P88" s="138">
        <f t="shared" si="2"/>
        <v>0</v>
      </c>
      <c r="Q88" s="138">
        <f t="shared" si="3"/>
        <v>0</v>
      </c>
      <c r="R88" s="138">
        <f t="shared" si="4"/>
        <v>0</v>
      </c>
      <c r="T88" s="139">
        <f t="shared" si="5"/>
        <v>0</v>
      </c>
      <c r="U88" s="139">
        <v>0</v>
      </c>
      <c r="V88" s="139">
        <f t="shared" si="6"/>
        <v>0</v>
      </c>
      <c r="W88" s="139">
        <v>0</v>
      </c>
      <c r="X88" s="140">
        <f t="shared" si="7"/>
        <v>0</v>
      </c>
      <c r="AR88" s="141" t="s">
        <v>189</v>
      </c>
      <c r="AT88" s="141" t="s">
        <v>166</v>
      </c>
      <c r="AU88" s="141" t="s">
        <v>171</v>
      </c>
      <c r="AY88" s="17" t="s">
        <v>163</v>
      </c>
      <c r="BE88" s="142">
        <f t="shared" si="8"/>
        <v>0</v>
      </c>
      <c r="BF88" s="142">
        <f t="shared" si="9"/>
        <v>0</v>
      </c>
      <c r="BG88" s="142">
        <f t="shared" si="10"/>
        <v>0</v>
      </c>
      <c r="BH88" s="142">
        <f t="shared" si="11"/>
        <v>0</v>
      </c>
      <c r="BI88" s="142">
        <f t="shared" si="12"/>
        <v>0</v>
      </c>
      <c r="BJ88" s="17" t="s">
        <v>171</v>
      </c>
      <c r="BK88" s="142">
        <f t="shared" si="13"/>
        <v>0</v>
      </c>
      <c r="BL88" s="17" t="s">
        <v>189</v>
      </c>
      <c r="BM88" s="141" t="s">
        <v>189</v>
      </c>
    </row>
    <row r="89" spans="2:65" s="1" customFormat="1" ht="16.5" customHeight="1">
      <c r="B89" s="32"/>
      <c r="C89" s="129" t="s">
        <v>183</v>
      </c>
      <c r="D89" s="129" t="s">
        <v>166</v>
      </c>
      <c r="E89" s="130" t="s">
        <v>2851</v>
      </c>
      <c r="F89" s="131" t="s">
        <v>2852</v>
      </c>
      <c r="G89" s="132" t="s">
        <v>252</v>
      </c>
      <c r="H89" s="133">
        <v>1</v>
      </c>
      <c r="I89" s="134"/>
      <c r="J89" s="134"/>
      <c r="K89" s="135">
        <f t="shared" si="1"/>
        <v>0</v>
      </c>
      <c r="L89" s="131" t="s">
        <v>394</v>
      </c>
      <c r="M89" s="32"/>
      <c r="N89" s="136" t="s">
        <v>22</v>
      </c>
      <c r="O89" s="137" t="s">
        <v>48</v>
      </c>
      <c r="P89" s="138">
        <f t="shared" si="2"/>
        <v>0</v>
      </c>
      <c r="Q89" s="138">
        <f t="shared" si="3"/>
        <v>0</v>
      </c>
      <c r="R89" s="138">
        <f t="shared" si="4"/>
        <v>0</v>
      </c>
      <c r="T89" s="139">
        <f t="shared" si="5"/>
        <v>0</v>
      </c>
      <c r="U89" s="139">
        <v>0</v>
      </c>
      <c r="V89" s="139">
        <f t="shared" si="6"/>
        <v>0</v>
      </c>
      <c r="W89" s="139">
        <v>0</v>
      </c>
      <c r="X89" s="140">
        <f t="shared" si="7"/>
        <v>0</v>
      </c>
      <c r="AR89" s="141" t="s">
        <v>189</v>
      </c>
      <c r="AT89" s="141" t="s">
        <v>166</v>
      </c>
      <c r="AU89" s="141" t="s">
        <v>171</v>
      </c>
      <c r="AY89" s="17" t="s">
        <v>163</v>
      </c>
      <c r="BE89" s="142">
        <f t="shared" si="8"/>
        <v>0</v>
      </c>
      <c r="BF89" s="142">
        <f t="shared" si="9"/>
        <v>0</v>
      </c>
      <c r="BG89" s="142">
        <f t="shared" si="10"/>
        <v>0</v>
      </c>
      <c r="BH89" s="142">
        <f t="shared" si="11"/>
        <v>0</v>
      </c>
      <c r="BI89" s="142">
        <f t="shared" si="12"/>
        <v>0</v>
      </c>
      <c r="BJ89" s="17" t="s">
        <v>171</v>
      </c>
      <c r="BK89" s="142">
        <f t="shared" si="13"/>
        <v>0</v>
      </c>
      <c r="BL89" s="17" t="s">
        <v>189</v>
      </c>
      <c r="BM89" s="141" t="s">
        <v>242</v>
      </c>
    </row>
    <row r="90" spans="2:65" s="1" customFormat="1" ht="24.2" customHeight="1">
      <c r="B90" s="32"/>
      <c r="C90" s="129" t="s">
        <v>189</v>
      </c>
      <c r="D90" s="129" t="s">
        <v>166</v>
      </c>
      <c r="E90" s="130" t="s">
        <v>2853</v>
      </c>
      <c r="F90" s="131" t="s">
        <v>2854</v>
      </c>
      <c r="G90" s="132" t="s">
        <v>252</v>
      </c>
      <c r="H90" s="133">
        <v>10</v>
      </c>
      <c r="I90" s="134"/>
      <c r="J90" s="134"/>
      <c r="K90" s="135">
        <f t="shared" si="1"/>
        <v>0</v>
      </c>
      <c r="L90" s="131" t="s">
        <v>394</v>
      </c>
      <c r="M90" s="32"/>
      <c r="N90" s="136" t="s">
        <v>22</v>
      </c>
      <c r="O90" s="137" t="s">
        <v>48</v>
      </c>
      <c r="P90" s="138">
        <f t="shared" si="2"/>
        <v>0</v>
      </c>
      <c r="Q90" s="138">
        <f t="shared" si="3"/>
        <v>0</v>
      </c>
      <c r="R90" s="138">
        <f t="shared" si="4"/>
        <v>0</v>
      </c>
      <c r="T90" s="139">
        <f t="shared" si="5"/>
        <v>0</v>
      </c>
      <c r="U90" s="139">
        <v>0</v>
      </c>
      <c r="V90" s="139">
        <f t="shared" si="6"/>
        <v>0</v>
      </c>
      <c r="W90" s="139">
        <v>0</v>
      </c>
      <c r="X90" s="140">
        <f t="shared" si="7"/>
        <v>0</v>
      </c>
      <c r="AR90" s="141" t="s">
        <v>189</v>
      </c>
      <c r="AT90" s="141" t="s">
        <v>166</v>
      </c>
      <c r="AU90" s="141" t="s">
        <v>171</v>
      </c>
      <c r="AY90" s="17" t="s">
        <v>163</v>
      </c>
      <c r="BE90" s="142">
        <f t="shared" si="8"/>
        <v>0</v>
      </c>
      <c r="BF90" s="142">
        <f t="shared" si="9"/>
        <v>0</v>
      </c>
      <c r="BG90" s="142">
        <f t="shared" si="10"/>
        <v>0</v>
      </c>
      <c r="BH90" s="142">
        <f t="shared" si="11"/>
        <v>0</v>
      </c>
      <c r="BI90" s="142">
        <f t="shared" si="12"/>
        <v>0</v>
      </c>
      <c r="BJ90" s="17" t="s">
        <v>171</v>
      </c>
      <c r="BK90" s="142">
        <f t="shared" si="13"/>
        <v>0</v>
      </c>
      <c r="BL90" s="17" t="s">
        <v>189</v>
      </c>
      <c r="BM90" s="141" t="s">
        <v>257</v>
      </c>
    </row>
    <row r="91" spans="2:65" s="1" customFormat="1" ht="16.5" customHeight="1">
      <c r="B91" s="32"/>
      <c r="C91" s="129" t="s">
        <v>162</v>
      </c>
      <c r="D91" s="129" t="s">
        <v>166</v>
      </c>
      <c r="E91" s="130" t="s">
        <v>2855</v>
      </c>
      <c r="F91" s="131" t="s">
        <v>2856</v>
      </c>
      <c r="G91" s="132" t="s">
        <v>252</v>
      </c>
      <c r="H91" s="133">
        <v>1</v>
      </c>
      <c r="I91" s="134"/>
      <c r="J91" s="134"/>
      <c r="K91" s="135">
        <f t="shared" si="1"/>
        <v>0</v>
      </c>
      <c r="L91" s="131" t="s">
        <v>394</v>
      </c>
      <c r="M91" s="32"/>
      <c r="N91" s="136" t="s">
        <v>22</v>
      </c>
      <c r="O91" s="137" t="s">
        <v>48</v>
      </c>
      <c r="P91" s="138">
        <f t="shared" si="2"/>
        <v>0</v>
      </c>
      <c r="Q91" s="138">
        <f t="shared" si="3"/>
        <v>0</v>
      </c>
      <c r="R91" s="138">
        <f t="shared" si="4"/>
        <v>0</v>
      </c>
      <c r="T91" s="139">
        <f t="shared" si="5"/>
        <v>0</v>
      </c>
      <c r="U91" s="139">
        <v>0</v>
      </c>
      <c r="V91" s="139">
        <f t="shared" si="6"/>
        <v>0</v>
      </c>
      <c r="W91" s="139">
        <v>0</v>
      </c>
      <c r="X91" s="140">
        <f t="shared" si="7"/>
        <v>0</v>
      </c>
      <c r="AR91" s="141" t="s">
        <v>189</v>
      </c>
      <c r="AT91" s="141" t="s">
        <v>166</v>
      </c>
      <c r="AU91" s="141" t="s">
        <v>171</v>
      </c>
      <c r="AY91" s="17" t="s">
        <v>163</v>
      </c>
      <c r="BE91" s="142">
        <f t="shared" si="8"/>
        <v>0</v>
      </c>
      <c r="BF91" s="142">
        <f t="shared" si="9"/>
        <v>0</v>
      </c>
      <c r="BG91" s="142">
        <f t="shared" si="10"/>
        <v>0</v>
      </c>
      <c r="BH91" s="142">
        <f t="shared" si="11"/>
        <v>0</v>
      </c>
      <c r="BI91" s="142">
        <f t="shared" si="12"/>
        <v>0</v>
      </c>
      <c r="BJ91" s="17" t="s">
        <v>171</v>
      </c>
      <c r="BK91" s="142">
        <f t="shared" si="13"/>
        <v>0</v>
      </c>
      <c r="BL91" s="17" t="s">
        <v>189</v>
      </c>
      <c r="BM91" s="141" t="s">
        <v>270</v>
      </c>
    </row>
    <row r="92" spans="2:65" s="1" customFormat="1" ht="24.2" customHeight="1">
      <c r="B92" s="32"/>
      <c r="C92" s="129" t="s">
        <v>242</v>
      </c>
      <c r="D92" s="129" t="s">
        <v>166</v>
      </c>
      <c r="E92" s="130" t="s">
        <v>2857</v>
      </c>
      <c r="F92" s="131" t="s">
        <v>2858</v>
      </c>
      <c r="G92" s="132" t="s">
        <v>252</v>
      </c>
      <c r="H92" s="133">
        <v>15</v>
      </c>
      <c r="I92" s="134"/>
      <c r="J92" s="134"/>
      <c r="K92" s="135">
        <f t="shared" si="1"/>
        <v>0</v>
      </c>
      <c r="L92" s="131" t="s">
        <v>394</v>
      </c>
      <c r="M92" s="32"/>
      <c r="N92" s="136" t="s">
        <v>22</v>
      </c>
      <c r="O92" s="137" t="s">
        <v>48</v>
      </c>
      <c r="P92" s="138">
        <f t="shared" si="2"/>
        <v>0</v>
      </c>
      <c r="Q92" s="138">
        <f t="shared" si="3"/>
        <v>0</v>
      </c>
      <c r="R92" s="138">
        <f t="shared" si="4"/>
        <v>0</v>
      </c>
      <c r="T92" s="139">
        <f t="shared" si="5"/>
        <v>0</v>
      </c>
      <c r="U92" s="139">
        <v>0</v>
      </c>
      <c r="V92" s="139">
        <f t="shared" si="6"/>
        <v>0</v>
      </c>
      <c r="W92" s="139">
        <v>0</v>
      </c>
      <c r="X92" s="140">
        <f t="shared" si="7"/>
        <v>0</v>
      </c>
      <c r="AR92" s="141" t="s">
        <v>189</v>
      </c>
      <c r="AT92" s="141" t="s">
        <v>166</v>
      </c>
      <c r="AU92" s="141" t="s">
        <v>171</v>
      </c>
      <c r="AY92" s="17" t="s">
        <v>163</v>
      </c>
      <c r="BE92" s="142">
        <f t="shared" si="8"/>
        <v>0</v>
      </c>
      <c r="BF92" s="142">
        <f t="shared" si="9"/>
        <v>0</v>
      </c>
      <c r="BG92" s="142">
        <f t="shared" si="10"/>
        <v>0</v>
      </c>
      <c r="BH92" s="142">
        <f t="shared" si="11"/>
        <v>0</v>
      </c>
      <c r="BI92" s="142">
        <f t="shared" si="12"/>
        <v>0</v>
      </c>
      <c r="BJ92" s="17" t="s">
        <v>171</v>
      </c>
      <c r="BK92" s="142">
        <f t="shared" si="13"/>
        <v>0</v>
      </c>
      <c r="BL92" s="17" t="s">
        <v>189</v>
      </c>
      <c r="BM92" s="141" t="s">
        <v>287</v>
      </c>
    </row>
    <row r="93" spans="2:65" s="1" customFormat="1" ht="24.2" customHeight="1">
      <c r="B93" s="32"/>
      <c r="C93" s="129" t="s">
        <v>249</v>
      </c>
      <c r="D93" s="129" t="s">
        <v>166</v>
      </c>
      <c r="E93" s="130" t="s">
        <v>2859</v>
      </c>
      <c r="F93" s="131" t="s">
        <v>2860</v>
      </c>
      <c r="G93" s="132" t="s">
        <v>2420</v>
      </c>
      <c r="H93" s="133">
        <v>2</v>
      </c>
      <c r="I93" s="134"/>
      <c r="J93" s="134"/>
      <c r="K93" s="135">
        <f t="shared" si="1"/>
        <v>0</v>
      </c>
      <c r="L93" s="131" t="s">
        <v>394</v>
      </c>
      <c r="M93" s="32"/>
      <c r="N93" s="136" t="s">
        <v>22</v>
      </c>
      <c r="O93" s="137" t="s">
        <v>48</v>
      </c>
      <c r="P93" s="138">
        <f t="shared" si="2"/>
        <v>0</v>
      </c>
      <c r="Q93" s="138">
        <f t="shared" si="3"/>
        <v>0</v>
      </c>
      <c r="R93" s="138">
        <f t="shared" si="4"/>
        <v>0</v>
      </c>
      <c r="T93" s="139">
        <f t="shared" si="5"/>
        <v>0</v>
      </c>
      <c r="U93" s="139">
        <v>0</v>
      </c>
      <c r="V93" s="139">
        <f t="shared" si="6"/>
        <v>0</v>
      </c>
      <c r="W93" s="139">
        <v>0</v>
      </c>
      <c r="X93" s="140">
        <f t="shared" si="7"/>
        <v>0</v>
      </c>
      <c r="AR93" s="141" t="s">
        <v>189</v>
      </c>
      <c r="AT93" s="141" t="s">
        <v>166</v>
      </c>
      <c r="AU93" s="141" t="s">
        <v>171</v>
      </c>
      <c r="AY93" s="17" t="s">
        <v>163</v>
      </c>
      <c r="BE93" s="142">
        <f t="shared" si="8"/>
        <v>0</v>
      </c>
      <c r="BF93" s="142">
        <f t="shared" si="9"/>
        <v>0</v>
      </c>
      <c r="BG93" s="142">
        <f t="shared" si="10"/>
        <v>0</v>
      </c>
      <c r="BH93" s="142">
        <f t="shared" si="11"/>
        <v>0</v>
      </c>
      <c r="BI93" s="142">
        <f t="shared" si="12"/>
        <v>0</v>
      </c>
      <c r="BJ93" s="17" t="s">
        <v>171</v>
      </c>
      <c r="BK93" s="142">
        <f t="shared" si="13"/>
        <v>0</v>
      </c>
      <c r="BL93" s="17" t="s">
        <v>189</v>
      </c>
      <c r="BM93" s="141" t="s">
        <v>301</v>
      </c>
    </row>
    <row r="94" spans="2:63" s="11" customFormat="1" ht="22.9" customHeight="1">
      <c r="B94" s="116"/>
      <c r="D94" s="117" t="s">
        <v>77</v>
      </c>
      <c r="E94" s="127" t="s">
        <v>2861</v>
      </c>
      <c r="F94" s="127" t="s">
        <v>2862</v>
      </c>
      <c r="I94" s="119"/>
      <c r="J94" s="119"/>
      <c r="K94" s="128">
        <f>BK94</f>
        <v>0</v>
      </c>
      <c r="M94" s="116"/>
      <c r="N94" s="121"/>
      <c r="Q94" s="122">
        <f>SUM(Q95:Q129)</f>
        <v>0</v>
      </c>
      <c r="R94" s="122">
        <f>SUM(R95:R129)</f>
        <v>0</v>
      </c>
      <c r="T94" s="123">
        <f>SUM(T95:T129)</f>
        <v>0</v>
      </c>
      <c r="V94" s="123">
        <f>SUM(V95:V129)</f>
        <v>0.00664</v>
      </c>
      <c r="X94" s="124">
        <f>SUM(X95:X129)</f>
        <v>0</v>
      </c>
      <c r="AR94" s="117" t="s">
        <v>85</v>
      </c>
      <c r="AT94" s="125" t="s">
        <v>77</v>
      </c>
      <c r="AU94" s="125" t="s">
        <v>85</v>
      </c>
      <c r="AY94" s="117" t="s">
        <v>163</v>
      </c>
      <c r="BK94" s="126">
        <f>SUM(BK95:BK129)</f>
        <v>0</v>
      </c>
    </row>
    <row r="95" spans="2:65" s="1" customFormat="1" ht="24.2" customHeight="1">
      <c r="B95" s="32"/>
      <c r="C95" s="129" t="s">
        <v>85</v>
      </c>
      <c r="D95" s="129" t="s">
        <v>166</v>
      </c>
      <c r="E95" s="130" t="s">
        <v>2863</v>
      </c>
      <c r="F95" s="131" t="s">
        <v>2864</v>
      </c>
      <c r="G95" s="132" t="s">
        <v>229</v>
      </c>
      <c r="H95" s="133">
        <v>25</v>
      </c>
      <c r="I95" s="134"/>
      <c r="J95" s="134"/>
      <c r="K95" s="135">
        <f>ROUND(P95*H95,2)</f>
        <v>0</v>
      </c>
      <c r="L95" s="131" t="s">
        <v>394</v>
      </c>
      <c r="M95" s="32"/>
      <c r="N95" s="136" t="s">
        <v>22</v>
      </c>
      <c r="O95" s="137" t="s">
        <v>48</v>
      </c>
      <c r="P95" s="138">
        <f>I95+J95</f>
        <v>0</v>
      </c>
      <c r="Q95" s="138">
        <f>ROUND(I95*H95,2)</f>
        <v>0</v>
      </c>
      <c r="R95" s="138">
        <f>ROUND(J95*H95,2)</f>
        <v>0</v>
      </c>
      <c r="T95" s="139">
        <f>S95*H95</f>
        <v>0</v>
      </c>
      <c r="U95" s="139">
        <v>0</v>
      </c>
      <c r="V95" s="139">
        <f>U95*H95</f>
        <v>0</v>
      </c>
      <c r="W95" s="139">
        <v>0</v>
      </c>
      <c r="X95" s="140">
        <f>W95*H95</f>
        <v>0</v>
      </c>
      <c r="AR95" s="141" t="s">
        <v>189</v>
      </c>
      <c r="AT95" s="141" t="s">
        <v>166</v>
      </c>
      <c r="AU95" s="141" t="s">
        <v>171</v>
      </c>
      <c r="AY95" s="17" t="s">
        <v>163</v>
      </c>
      <c r="BE95" s="142">
        <f>IF(O95="základní",K95,0)</f>
        <v>0</v>
      </c>
      <c r="BF95" s="142">
        <f>IF(O95="snížená",K95,0)</f>
        <v>0</v>
      </c>
      <c r="BG95" s="142">
        <f>IF(O95="zákl. přenesená",K95,0)</f>
        <v>0</v>
      </c>
      <c r="BH95" s="142">
        <f>IF(O95="sníž. přenesená",K95,0)</f>
        <v>0</v>
      </c>
      <c r="BI95" s="142">
        <f>IF(O95="nulová",K95,0)</f>
        <v>0</v>
      </c>
      <c r="BJ95" s="17" t="s">
        <v>171</v>
      </c>
      <c r="BK95" s="142">
        <f>ROUND(P95*H95,2)</f>
        <v>0</v>
      </c>
      <c r="BL95" s="17" t="s">
        <v>189</v>
      </c>
      <c r="BM95" s="141" t="s">
        <v>313</v>
      </c>
    </row>
    <row r="96" spans="2:47" s="1" customFormat="1" ht="19.5">
      <c r="B96" s="32"/>
      <c r="D96" s="151" t="s">
        <v>819</v>
      </c>
      <c r="F96" s="191" t="s">
        <v>2865</v>
      </c>
      <c r="I96" s="145"/>
      <c r="J96" s="145"/>
      <c r="M96" s="32"/>
      <c r="N96" s="146"/>
      <c r="X96" s="53"/>
      <c r="AT96" s="17" t="s">
        <v>819</v>
      </c>
      <c r="AU96" s="17" t="s">
        <v>171</v>
      </c>
    </row>
    <row r="97" spans="2:65" s="1" customFormat="1" ht="33" customHeight="1">
      <c r="B97" s="32"/>
      <c r="C97" s="129" t="s">
        <v>183</v>
      </c>
      <c r="D97" s="129" t="s">
        <v>166</v>
      </c>
      <c r="E97" s="130" t="s">
        <v>2866</v>
      </c>
      <c r="F97" s="131" t="s">
        <v>2867</v>
      </c>
      <c r="G97" s="132" t="s">
        <v>229</v>
      </c>
      <c r="H97" s="133">
        <v>25</v>
      </c>
      <c r="I97" s="134"/>
      <c r="J97" s="134"/>
      <c r="K97" s="135">
        <f>ROUND(P97*H97,2)</f>
        <v>0</v>
      </c>
      <c r="L97" s="131" t="s">
        <v>394</v>
      </c>
      <c r="M97" s="32"/>
      <c r="N97" s="136" t="s">
        <v>22</v>
      </c>
      <c r="O97" s="137" t="s">
        <v>48</v>
      </c>
      <c r="P97" s="138">
        <f>I97+J97</f>
        <v>0</v>
      </c>
      <c r="Q97" s="138">
        <f>ROUND(I97*H97,2)</f>
        <v>0</v>
      </c>
      <c r="R97" s="138">
        <f>ROUND(J97*H97,2)</f>
        <v>0</v>
      </c>
      <c r="T97" s="139">
        <f>S97*H97</f>
        <v>0</v>
      </c>
      <c r="U97" s="139">
        <v>0</v>
      </c>
      <c r="V97" s="139">
        <f>U97*H97</f>
        <v>0</v>
      </c>
      <c r="W97" s="139">
        <v>0</v>
      </c>
      <c r="X97" s="140">
        <f>W97*H97</f>
        <v>0</v>
      </c>
      <c r="AR97" s="141" t="s">
        <v>189</v>
      </c>
      <c r="AT97" s="141" t="s">
        <v>166</v>
      </c>
      <c r="AU97" s="141" t="s">
        <v>171</v>
      </c>
      <c r="AY97" s="17" t="s">
        <v>163</v>
      </c>
      <c r="BE97" s="142">
        <f>IF(O97="základní",K97,0)</f>
        <v>0</v>
      </c>
      <c r="BF97" s="142">
        <f>IF(O97="snížená",K97,0)</f>
        <v>0</v>
      </c>
      <c r="BG97" s="142">
        <f>IF(O97="zákl. přenesená",K97,0)</f>
        <v>0</v>
      </c>
      <c r="BH97" s="142">
        <f>IF(O97="sníž. přenesená",K97,0)</f>
        <v>0</v>
      </c>
      <c r="BI97" s="142">
        <f>IF(O97="nulová",K97,0)</f>
        <v>0</v>
      </c>
      <c r="BJ97" s="17" t="s">
        <v>171</v>
      </c>
      <c r="BK97" s="142">
        <f>ROUND(P97*H97,2)</f>
        <v>0</v>
      </c>
      <c r="BL97" s="17" t="s">
        <v>189</v>
      </c>
      <c r="BM97" s="141" t="s">
        <v>326</v>
      </c>
    </row>
    <row r="98" spans="2:47" s="1" customFormat="1" ht="19.5">
      <c r="B98" s="32"/>
      <c r="D98" s="151" t="s">
        <v>819</v>
      </c>
      <c r="F98" s="191" t="s">
        <v>2865</v>
      </c>
      <c r="I98" s="145"/>
      <c r="J98" s="145"/>
      <c r="M98" s="32"/>
      <c r="N98" s="146"/>
      <c r="X98" s="53"/>
      <c r="AT98" s="17" t="s">
        <v>819</v>
      </c>
      <c r="AU98" s="17" t="s">
        <v>171</v>
      </c>
    </row>
    <row r="99" spans="2:65" s="1" customFormat="1" ht="37.9" customHeight="1">
      <c r="B99" s="32"/>
      <c r="C99" s="129" t="s">
        <v>162</v>
      </c>
      <c r="D99" s="129" t="s">
        <v>166</v>
      </c>
      <c r="E99" s="130" t="s">
        <v>2868</v>
      </c>
      <c r="F99" s="131" t="s">
        <v>2869</v>
      </c>
      <c r="G99" s="132" t="s">
        <v>229</v>
      </c>
      <c r="H99" s="133">
        <v>25</v>
      </c>
      <c r="I99" s="134"/>
      <c r="J99" s="134"/>
      <c r="K99" s="135">
        <f>ROUND(P99*H99,2)</f>
        <v>0</v>
      </c>
      <c r="L99" s="131" t="s">
        <v>394</v>
      </c>
      <c r="M99" s="32"/>
      <c r="N99" s="136" t="s">
        <v>22</v>
      </c>
      <c r="O99" s="137" t="s">
        <v>48</v>
      </c>
      <c r="P99" s="138">
        <f>I99+J99</f>
        <v>0</v>
      </c>
      <c r="Q99" s="138">
        <f>ROUND(I99*H99,2)</f>
        <v>0</v>
      </c>
      <c r="R99" s="138">
        <f>ROUND(J99*H99,2)</f>
        <v>0</v>
      </c>
      <c r="T99" s="139">
        <f>S99*H99</f>
        <v>0</v>
      </c>
      <c r="U99" s="139">
        <v>0</v>
      </c>
      <c r="V99" s="139">
        <f>U99*H99</f>
        <v>0</v>
      </c>
      <c r="W99" s="139">
        <v>0</v>
      </c>
      <c r="X99" s="140">
        <f>W99*H99</f>
        <v>0</v>
      </c>
      <c r="AR99" s="141" t="s">
        <v>189</v>
      </c>
      <c r="AT99" s="141" t="s">
        <v>166</v>
      </c>
      <c r="AU99" s="141" t="s">
        <v>171</v>
      </c>
      <c r="AY99" s="17" t="s">
        <v>163</v>
      </c>
      <c r="BE99" s="142">
        <f>IF(O99="základní",K99,0)</f>
        <v>0</v>
      </c>
      <c r="BF99" s="142">
        <f>IF(O99="snížená",K99,0)</f>
        <v>0</v>
      </c>
      <c r="BG99" s="142">
        <f>IF(O99="zákl. přenesená",K99,0)</f>
        <v>0</v>
      </c>
      <c r="BH99" s="142">
        <f>IF(O99="sníž. přenesená",K99,0)</f>
        <v>0</v>
      </c>
      <c r="BI99" s="142">
        <f>IF(O99="nulová",K99,0)</f>
        <v>0</v>
      </c>
      <c r="BJ99" s="17" t="s">
        <v>171</v>
      </c>
      <c r="BK99" s="142">
        <f>ROUND(P99*H99,2)</f>
        <v>0</v>
      </c>
      <c r="BL99" s="17" t="s">
        <v>189</v>
      </c>
      <c r="BM99" s="141" t="s">
        <v>383</v>
      </c>
    </row>
    <row r="100" spans="2:47" s="1" customFormat="1" ht="19.5">
      <c r="B100" s="32"/>
      <c r="D100" s="151" t="s">
        <v>819</v>
      </c>
      <c r="F100" s="191" t="s">
        <v>2865</v>
      </c>
      <c r="I100" s="145"/>
      <c r="J100" s="145"/>
      <c r="M100" s="32"/>
      <c r="N100" s="146"/>
      <c r="X100" s="53"/>
      <c r="AT100" s="17" t="s">
        <v>819</v>
      </c>
      <c r="AU100" s="17" t="s">
        <v>171</v>
      </c>
    </row>
    <row r="101" spans="2:65" s="1" customFormat="1" ht="24.2" customHeight="1">
      <c r="B101" s="32"/>
      <c r="C101" s="129" t="s">
        <v>249</v>
      </c>
      <c r="D101" s="129" t="s">
        <v>166</v>
      </c>
      <c r="E101" s="130" t="s">
        <v>2870</v>
      </c>
      <c r="F101" s="131" t="s">
        <v>2871</v>
      </c>
      <c r="G101" s="132" t="s">
        <v>229</v>
      </c>
      <c r="H101" s="133">
        <v>25</v>
      </c>
      <c r="I101" s="134"/>
      <c r="J101" s="134"/>
      <c r="K101" s="135">
        <f>ROUND(P101*H101,2)</f>
        <v>0</v>
      </c>
      <c r="L101" s="131" t="s">
        <v>394</v>
      </c>
      <c r="M101" s="32"/>
      <c r="N101" s="136" t="s">
        <v>22</v>
      </c>
      <c r="O101" s="137" t="s">
        <v>48</v>
      </c>
      <c r="P101" s="138">
        <f>I101+J101</f>
        <v>0</v>
      </c>
      <c r="Q101" s="138">
        <f>ROUND(I101*H101,2)</f>
        <v>0</v>
      </c>
      <c r="R101" s="138">
        <f>ROUND(J101*H101,2)</f>
        <v>0</v>
      </c>
      <c r="T101" s="139">
        <f>S101*H101</f>
        <v>0</v>
      </c>
      <c r="U101" s="139">
        <v>0</v>
      </c>
      <c r="V101" s="139">
        <f>U101*H101</f>
        <v>0</v>
      </c>
      <c r="W101" s="139">
        <v>0</v>
      </c>
      <c r="X101" s="140">
        <f>W101*H101</f>
        <v>0</v>
      </c>
      <c r="AR101" s="141" t="s">
        <v>189</v>
      </c>
      <c r="AT101" s="141" t="s">
        <v>166</v>
      </c>
      <c r="AU101" s="141" t="s">
        <v>171</v>
      </c>
      <c r="AY101" s="17" t="s">
        <v>163</v>
      </c>
      <c r="BE101" s="142">
        <f>IF(O101="základní",K101,0)</f>
        <v>0</v>
      </c>
      <c r="BF101" s="142">
        <f>IF(O101="snížená",K101,0)</f>
        <v>0</v>
      </c>
      <c r="BG101" s="142">
        <f>IF(O101="zákl. přenesená",K101,0)</f>
        <v>0</v>
      </c>
      <c r="BH101" s="142">
        <f>IF(O101="sníž. přenesená",K101,0)</f>
        <v>0</v>
      </c>
      <c r="BI101" s="142">
        <f>IF(O101="nulová",K101,0)</f>
        <v>0</v>
      </c>
      <c r="BJ101" s="17" t="s">
        <v>171</v>
      </c>
      <c r="BK101" s="142">
        <f>ROUND(P101*H101,2)</f>
        <v>0</v>
      </c>
      <c r="BL101" s="17" t="s">
        <v>189</v>
      </c>
      <c r="BM101" s="141" t="s">
        <v>843</v>
      </c>
    </row>
    <row r="102" spans="2:47" s="1" customFormat="1" ht="19.5">
      <c r="B102" s="32"/>
      <c r="D102" s="151" t="s">
        <v>819</v>
      </c>
      <c r="F102" s="191" t="s">
        <v>2865</v>
      </c>
      <c r="I102" s="145"/>
      <c r="J102" s="145"/>
      <c r="M102" s="32"/>
      <c r="N102" s="146"/>
      <c r="X102" s="53"/>
      <c r="AT102" s="17" t="s">
        <v>819</v>
      </c>
      <c r="AU102" s="17" t="s">
        <v>171</v>
      </c>
    </row>
    <row r="103" spans="2:65" s="1" customFormat="1" ht="21.75" customHeight="1">
      <c r="B103" s="32"/>
      <c r="C103" s="129" t="s">
        <v>234</v>
      </c>
      <c r="D103" s="129" t="s">
        <v>166</v>
      </c>
      <c r="E103" s="130" t="s">
        <v>2872</v>
      </c>
      <c r="F103" s="131" t="s">
        <v>2873</v>
      </c>
      <c r="G103" s="132" t="s">
        <v>229</v>
      </c>
      <c r="H103" s="133">
        <v>25</v>
      </c>
      <c r="I103" s="134"/>
      <c r="J103" s="134"/>
      <c r="K103" s="135">
        <f>ROUND(P103*H103,2)</f>
        <v>0</v>
      </c>
      <c r="L103" s="131" t="s">
        <v>394</v>
      </c>
      <c r="M103" s="32"/>
      <c r="N103" s="136" t="s">
        <v>22</v>
      </c>
      <c r="O103" s="137" t="s">
        <v>48</v>
      </c>
      <c r="P103" s="138">
        <f>I103+J103</f>
        <v>0</v>
      </c>
      <c r="Q103" s="138">
        <f>ROUND(I103*H103,2)</f>
        <v>0</v>
      </c>
      <c r="R103" s="138">
        <f>ROUND(J103*H103,2)</f>
        <v>0</v>
      </c>
      <c r="T103" s="139">
        <f>S103*H103</f>
        <v>0</v>
      </c>
      <c r="U103" s="139">
        <v>0</v>
      </c>
      <c r="V103" s="139">
        <f>U103*H103</f>
        <v>0</v>
      </c>
      <c r="W103" s="139">
        <v>0</v>
      </c>
      <c r="X103" s="140">
        <f>W103*H103</f>
        <v>0</v>
      </c>
      <c r="AR103" s="141" t="s">
        <v>189</v>
      </c>
      <c r="AT103" s="141" t="s">
        <v>166</v>
      </c>
      <c r="AU103" s="141" t="s">
        <v>171</v>
      </c>
      <c r="AY103" s="17" t="s">
        <v>163</v>
      </c>
      <c r="BE103" s="142">
        <f>IF(O103="základní",K103,0)</f>
        <v>0</v>
      </c>
      <c r="BF103" s="142">
        <f>IF(O103="snížená",K103,0)</f>
        <v>0</v>
      </c>
      <c r="BG103" s="142">
        <f>IF(O103="zákl. přenesená",K103,0)</f>
        <v>0</v>
      </c>
      <c r="BH103" s="142">
        <f>IF(O103="sníž. přenesená",K103,0)</f>
        <v>0</v>
      </c>
      <c r="BI103" s="142">
        <f>IF(O103="nulová",K103,0)</f>
        <v>0</v>
      </c>
      <c r="BJ103" s="17" t="s">
        <v>171</v>
      </c>
      <c r="BK103" s="142">
        <f>ROUND(P103*H103,2)</f>
        <v>0</v>
      </c>
      <c r="BL103" s="17" t="s">
        <v>189</v>
      </c>
      <c r="BM103" s="141" t="s">
        <v>353</v>
      </c>
    </row>
    <row r="104" spans="2:47" s="1" customFormat="1" ht="19.5">
      <c r="B104" s="32"/>
      <c r="D104" s="151" t="s">
        <v>819</v>
      </c>
      <c r="F104" s="191" t="s">
        <v>2865</v>
      </c>
      <c r="I104" s="145"/>
      <c r="J104" s="145"/>
      <c r="M104" s="32"/>
      <c r="N104" s="146"/>
      <c r="X104" s="53"/>
      <c r="AT104" s="17" t="s">
        <v>819</v>
      </c>
      <c r="AU104" s="17" t="s">
        <v>171</v>
      </c>
    </row>
    <row r="105" spans="2:65" s="1" customFormat="1" ht="24.2" customHeight="1">
      <c r="B105" s="32"/>
      <c r="C105" s="129" t="s">
        <v>278</v>
      </c>
      <c r="D105" s="129" t="s">
        <v>166</v>
      </c>
      <c r="E105" s="130" t="s">
        <v>2874</v>
      </c>
      <c r="F105" s="131" t="s">
        <v>2875</v>
      </c>
      <c r="G105" s="132" t="s">
        <v>178</v>
      </c>
      <c r="H105" s="133">
        <v>1</v>
      </c>
      <c r="I105" s="134"/>
      <c r="J105" s="134"/>
      <c r="K105" s="135">
        <f aca="true" t="shared" si="14" ref="K105:K111">ROUND(P105*H105,2)</f>
        <v>0</v>
      </c>
      <c r="L105" s="131" t="s">
        <v>394</v>
      </c>
      <c r="M105" s="32"/>
      <c r="N105" s="136" t="s">
        <v>22</v>
      </c>
      <c r="O105" s="137" t="s">
        <v>48</v>
      </c>
      <c r="P105" s="138">
        <f aca="true" t="shared" si="15" ref="P105:P111">I105+J105</f>
        <v>0</v>
      </c>
      <c r="Q105" s="138">
        <f aca="true" t="shared" si="16" ref="Q105:Q111">ROUND(I105*H105,2)</f>
        <v>0</v>
      </c>
      <c r="R105" s="138">
        <f aca="true" t="shared" si="17" ref="R105:R111">ROUND(J105*H105,2)</f>
        <v>0</v>
      </c>
      <c r="T105" s="139">
        <f aca="true" t="shared" si="18" ref="T105:T111">S105*H105</f>
        <v>0</v>
      </c>
      <c r="U105" s="139">
        <v>0</v>
      </c>
      <c r="V105" s="139">
        <f aca="true" t="shared" si="19" ref="V105:V111">U105*H105</f>
        <v>0</v>
      </c>
      <c r="W105" s="139">
        <v>0</v>
      </c>
      <c r="X105" s="140">
        <f aca="true" t="shared" si="20" ref="X105:X111">W105*H105</f>
        <v>0</v>
      </c>
      <c r="AR105" s="141" t="s">
        <v>189</v>
      </c>
      <c r="AT105" s="141" t="s">
        <v>166</v>
      </c>
      <c r="AU105" s="141" t="s">
        <v>171</v>
      </c>
      <c r="AY105" s="17" t="s">
        <v>163</v>
      </c>
      <c r="BE105" s="142">
        <f aca="true" t="shared" si="21" ref="BE105:BE111">IF(O105="základní",K105,0)</f>
        <v>0</v>
      </c>
      <c r="BF105" s="142">
        <f aca="true" t="shared" si="22" ref="BF105:BF111">IF(O105="snížená",K105,0)</f>
        <v>0</v>
      </c>
      <c r="BG105" s="142">
        <f aca="true" t="shared" si="23" ref="BG105:BG111">IF(O105="zákl. přenesená",K105,0)</f>
        <v>0</v>
      </c>
      <c r="BH105" s="142">
        <f aca="true" t="shared" si="24" ref="BH105:BH111">IF(O105="sníž. přenesená",K105,0)</f>
        <v>0</v>
      </c>
      <c r="BI105" s="142">
        <f aca="true" t="shared" si="25" ref="BI105:BI111">IF(O105="nulová",K105,0)</f>
        <v>0</v>
      </c>
      <c r="BJ105" s="17" t="s">
        <v>171</v>
      </c>
      <c r="BK105" s="142">
        <f aca="true" t="shared" si="26" ref="BK105:BK111">ROUND(P105*H105,2)</f>
        <v>0</v>
      </c>
      <c r="BL105" s="17" t="s">
        <v>189</v>
      </c>
      <c r="BM105" s="141" t="s">
        <v>370</v>
      </c>
    </row>
    <row r="106" spans="2:65" s="1" customFormat="1" ht="24.2" customHeight="1">
      <c r="B106" s="32"/>
      <c r="C106" s="129" t="s">
        <v>287</v>
      </c>
      <c r="D106" s="129" t="s">
        <v>166</v>
      </c>
      <c r="E106" s="130" t="s">
        <v>908</v>
      </c>
      <c r="F106" s="131" t="s">
        <v>2876</v>
      </c>
      <c r="G106" s="132" t="s">
        <v>214</v>
      </c>
      <c r="H106" s="133">
        <v>1.2</v>
      </c>
      <c r="I106" s="134"/>
      <c r="J106" s="134"/>
      <c r="K106" s="135">
        <f t="shared" si="14"/>
        <v>0</v>
      </c>
      <c r="L106" s="131" t="s">
        <v>394</v>
      </c>
      <c r="M106" s="32"/>
      <c r="N106" s="136" t="s">
        <v>22</v>
      </c>
      <c r="O106" s="137" t="s">
        <v>48</v>
      </c>
      <c r="P106" s="138">
        <f t="shared" si="15"/>
        <v>0</v>
      </c>
      <c r="Q106" s="138">
        <f t="shared" si="16"/>
        <v>0</v>
      </c>
      <c r="R106" s="138">
        <f t="shared" si="17"/>
        <v>0</v>
      </c>
      <c r="T106" s="139">
        <f t="shared" si="18"/>
        <v>0</v>
      </c>
      <c r="U106" s="139">
        <v>0</v>
      </c>
      <c r="V106" s="139">
        <f t="shared" si="19"/>
        <v>0</v>
      </c>
      <c r="W106" s="139">
        <v>0</v>
      </c>
      <c r="X106" s="140">
        <f t="shared" si="20"/>
        <v>0</v>
      </c>
      <c r="AR106" s="141" t="s">
        <v>189</v>
      </c>
      <c r="AT106" s="141" t="s">
        <v>166</v>
      </c>
      <c r="AU106" s="141" t="s">
        <v>171</v>
      </c>
      <c r="AY106" s="17" t="s">
        <v>163</v>
      </c>
      <c r="BE106" s="142">
        <f t="shared" si="21"/>
        <v>0</v>
      </c>
      <c r="BF106" s="142">
        <f t="shared" si="22"/>
        <v>0</v>
      </c>
      <c r="BG106" s="142">
        <f t="shared" si="23"/>
        <v>0</v>
      </c>
      <c r="BH106" s="142">
        <f t="shared" si="24"/>
        <v>0</v>
      </c>
      <c r="BI106" s="142">
        <f t="shared" si="25"/>
        <v>0</v>
      </c>
      <c r="BJ106" s="17" t="s">
        <v>171</v>
      </c>
      <c r="BK106" s="142">
        <f t="shared" si="26"/>
        <v>0</v>
      </c>
      <c r="BL106" s="17" t="s">
        <v>189</v>
      </c>
      <c r="BM106" s="141" t="s">
        <v>406</v>
      </c>
    </row>
    <row r="107" spans="2:65" s="1" customFormat="1" ht="24.2" customHeight="1">
      <c r="B107" s="32"/>
      <c r="C107" s="129" t="s">
        <v>295</v>
      </c>
      <c r="D107" s="129" t="s">
        <v>166</v>
      </c>
      <c r="E107" s="130" t="s">
        <v>913</v>
      </c>
      <c r="F107" s="131" t="s">
        <v>2877</v>
      </c>
      <c r="G107" s="132" t="s">
        <v>214</v>
      </c>
      <c r="H107" s="133">
        <v>1.2</v>
      </c>
      <c r="I107" s="134"/>
      <c r="J107" s="134"/>
      <c r="K107" s="135">
        <f t="shared" si="14"/>
        <v>0</v>
      </c>
      <c r="L107" s="131" t="s">
        <v>394</v>
      </c>
      <c r="M107" s="32"/>
      <c r="N107" s="136" t="s">
        <v>22</v>
      </c>
      <c r="O107" s="137" t="s">
        <v>48</v>
      </c>
      <c r="P107" s="138">
        <f t="shared" si="15"/>
        <v>0</v>
      </c>
      <c r="Q107" s="138">
        <f t="shared" si="16"/>
        <v>0</v>
      </c>
      <c r="R107" s="138">
        <f t="shared" si="17"/>
        <v>0</v>
      </c>
      <c r="T107" s="139">
        <f t="shared" si="18"/>
        <v>0</v>
      </c>
      <c r="U107" s="139">
        <v>0</v>
      </c>
      <c r="V107" s="139">
        <f t="shared" si="19"/>
        <v>0</v>
      </c>
      <c r="W107" s="139">
        <v>0</v>
      </c>
      <c r="X107" s="140">
        <f t="shared" si="20"/>
        <v>0</v>
      </c>
      <c r="AR107" s="141" t="s">
        <v>189</v>
      </c>
      <c r="AT107" s="141" t="s">
        <v>166</v>
      </c>
      <c r="AU107" s="141" t="s">
        <v>171</v>
      </c>
      <c r="AY107" s="17" t="s">
        <v>163</v>
      </c>
      <c r="BE107" s="142">
        <f t="shared" si="21"/>
        <v>0</v>
      </c>
      <c r="BF107" s="142">
        <f t="shared" si="22"/>
        <v>0</v>
      </c>
      <c r="BG107" s="142">
        <f t="shared" si="23"/>
        <v>0</v>
      </c>
      <c r="BH107" s="142">
        <f t="shared" si="24"/>
        <v>0</v>
      </c>
      <c r="BI107" s="142">
        <f t="shared" si="25"/>
        <v>0</v>
      </c>
      <c r="BJ107" s="17" t="s">
        <v>171</v>
      </c>
      <c r="BK107" s="142">
        <f t="shared" si="26"/>
        <v>0</v>
      </c>
      <c r="BL107" s="17" t="s">
        <v>189</v>
      </c>
      <c r="BM107" s="141" t="s">
        <v>417</v>
      </c>
    </row>
    <row r="108" spans="2:65" s="1" customFormat="1" ht="16.5" customHeight="1">
      <c r="B108" s="32"/>
      <c r="C108" s="129" t="s">
        <v>301</v>
      </c>
      <c r="D108" s="129" t="s">
        <v>166</v>
      </c>
      <c r="E108" s="130" t="s">
        <v>902</v>
      </c>
      <c r="F108" s="131" t="s">
        <v>2878</v>
      </c>
      <c r="G108" s="132" t="s">
        <v>252</v>
      </c>
      <c r="H108" s="133">
        <v>0.6</v>
      </c>
      <c r="I108" s="134"/>
      <c r="J108" s="134"/>
      <c r="K108" s="135">
        <f t="shared" si="14"/>
        <v>0</v>
      </c>
      <c r="L108" s="131" t="s">
        <v>394</v>
      </c>
      <c r="M108" s="32"/>
      <c r="N108" s="136" t="s">
        <v>22</v>
      </c>
      <c r="O108" s="137" t="s">
        <v>48</v>
      </c>
      <c r="P108" s="138">
        <f t="shared" si="15"/>
        <v>0</v>
      </c>
      <c r="Q108" s="138">
        <f t="shared" si="16"/>
        <v>0</v>
      </c>
      <c r="R108" s="138">
        <f t="shared" si="17"/>
        <v>0</v>
      </c>
      <c r="T108" s="139">
        <f t="shared" si="18"/>
        <v>0</v>
      </c>
      <c r="U108" s="139">
        <v>0</v>
      </c>
      <c r="V108" s="139">
        <f t="shared" si="19"/>
        <v>0</v>
      </c>
      <c r="W108" s="139">
        <v>0</v>
      </c>
      <c r="X108" s="140">
        <f t="shared" si="20"/>
        <v>0</v>
      </c>
      <c r="AR108" s="141" t="s">
        <v>189</v>
      </c>
      <c r="AT108" s="141" t="s">
        <v>166</v>
      </c>
      <c r="AU108" s="141" t="s">
        <v>171</v>
      </c>
      <c r="AY108" s="17" t="s">
        <v>163</v>
      </c>
      <c r="BE108" s="142">
        <f t="shared" si="21"/>
        <v>0</v>
      </c>
      <c r="BF108" s="142">
        <f t="shared" si="22"/>
        <v>0</v>
      </c>
      <c r="BG108" s="142">
        <f t="shared" si="23"/>
        <v>0</v>
      </c>
      <c r="BH108" s="142">
        <f t="shared" si="24"/>
        <v>0</v>
      </c>
      <c r="BI108" s="142">
        <f t="shared" si="25"/>
        <v>0</v>
      </c>
      <c r="BJ108" s="17" t="s">
        <v>171</v>
      </c>
      <c r="BK108" s="142">
        <f t="shared" si="26"/>
        <v>0</v>
      </c>
      <c r="BL108" s="17" t="s">
        <v>189</v>
      </c>
      <c r="BM108" s="141" t="s">
        <v>440</v>
      </c>
    </row>
    <row r="109" spans="2:65" s="1" customFormat="1" ht="16.5" customHeight="1">
      <c r="B109" s="32"/>
      <c r="C109" s="129" t="s">
        <v>9</v>
      </c>
      <c r="D109" s="129" t="s">
        <v>166</v>
      </c>
      <c r="E109" s="130" t="s">
        <v>927</v>
      </c>
      <c r="F109" s="131" t="s">
        <v>2879</v>
      </c>
      <c r="G109" s="132" t="s">
        <v>403</v>
      </c>
      <c r="H109" s="133">
        <v>0.02</v>
      </c>
      <c r="I109" s="134"/>
      <c r="J109" s="134"/>
      <c r="K109" s="135">
        <f t="shared" si="14"/>
        <v>0</v>
      </c>
      <c r="L109" s="131" t="s">
        <v>394</v>
      </c>
      <c r="M109" s="32"/>
      <c r="N109" s="136" t="s">
        <v>22</v>
      </c>
      <c r="O109" s="137" t="s">
        <v>48</v>
      </c>
      <c r="P109" s="138">
        <f t="shared" si="15"/>
        <v>0</v>
      </c>
      <c r="Q109" s="138">
        <f t="shared" si="16"/>
        <v>0</v>
      </c>
      <c r="R109" s="138">
        <f t="shared" si="17"/>
        <v>0</v>
      </c>
      <c r="T109" s="139">
        <f t="shared" si="18"/>
        <v>0</v>
      </c>
      <c r="U109" s="139">
        <v>0</v>
      </c>
      <c r="V109" s="139">
        <f t="shared" si="19"/>
        <v>0</v>
      </c>
      <c r="W109" s="139">
        <v>0</v>
      </c>
      <c r="X109" s="140">
        <f t="shared" si="20"/>
        <v>0</v>
      </c>
      <c r="AR109" s="141" t="s">
        <v>189</v>
      </c>
      <c r="AT109" s="141" t="s">
        <v>166</v>
      </c>
      <c r="AU109" s="141" t="s">
        <v>171</v>
      </c>
      <c r="AY109" s="17" t="s">
        <v>163</v>
      </c>
      <c r="BE109" s="142">
        <f t="shared" si="21"/>
        <v>0</v>
      </c>
      <c r="BF109" s="142">
        <f t="shared" si="22"/>
        <v>0</v>
      </c>
      <c r="BG109" s="142">
        <f t="shared" si="23"/>
        <v>0</v>
      </c>
      <c r="BH109" s="142">
        <f t="shared" si="24"/>
        <v>0</v>
      </c>
      <c r="BI109" s="142">
        <f t="shared" si="25"/>
        <v>0</v>
      </c>
      <c r="BJ109" s="17" t="s">
        <v>171</v>
      </c>
      <c r="BK109" s="142">
        <f t="shared" si="26"/>
        <v>0</v>
      </c>
      <c r="BL109" s="17" t="s">
        <v>189</v>
      </c>
      <c r="BM109" s="141" t="s">
        <v>452</v>
      </c>
    </row>
    <row r="110" spans="2:65" s="1" customFormat="1" ht="24.2" customHeight="1">
      <c r="B110" s="32"/>
      <c r="C110" s="129" t="s">
        <v>313</v>
      </c>
      <c r="D110" s="129" t="s">
        <v>166</v>
      </c>
      <c r="E110" s="130" t="s">
        <v>2880</v>
      </c>
      <c r="F110" s="131" t="s">
        <v>2881</v>
      </c>
      <c r="G110" s="132" t="s">
        <v>1816</v>
      </c>
      <c r="H110" s="192"/>
      <c r="I110" s="134"/>
      <c r="J110" s="134"/>
      <c r="K110" s="135">
        <f t="shared" si="14"/>
        <v>0</v>
      </c>
      <c r="L110" s="131" t="s">
        <v>394</v>
      </c>
      <c r="M110" s="32"/>
      <c r="N110" s="136" t="s">
        <v>22</v>
      </c>
      <c r="O110" s="137" t="s">
        <v>48</v>
      </c>
      <c r="P110" s="138">
        <f t="shared" si="15"/>
        <v>0</v>
      </c>
      <c r="Q110" s="138">
        <f t="shared" si="16"/>
        <v>0</v>
      </c>
      <c r="R110" s="138">
        <f t="shared" si="17"/>
        <v>0</v>
      </c>
      <c r="T110" s="139">
        <f t="shared" si="18"/>
        <v>0</v>
      </c>
      <c r="U110" s="139">
        <v>0</v>
      </c>
      <c r="V110" s="139">
        <f t="shared" si="19"/>
        <v>0</v>
      </c>
      <c r="W110" s="139">
        <v>0</v>
      </c>
      <c r="X110" s="140">
        <f t="shared" si="20"/>
        <v>0</v>
      </c>
      <c r="AR110" s="141" t="s">
        <v>189</v>
      </c>
      <c r="AT110" s="141" t="s">
        <v>166</v>
      </c>
      <c r="AU110" s="141" t="s">
        <v>171</v>
      </c>
      <c r="AY110" s="17" t="s">
        <v>163</v>
      </c>
      <c r="BE110" s="142">
        <f t="shared" si="21"/>
        <v>0</v>
      </c>
      <c r="BF110" s="142">
        <f t="shared" si="22"/>
        <v>0</v>
      </c>
      <c r="BG110" s="142">
        <f t="shared" si="23"/>
        <v>0</v>
      </c>
      <c r="BH110" s="142">
        <f t="shared" si="24"/>
        <v>0</v>
      </c>
      <c r="BI110" s="142">
        <f t="shared" si="25"/>
        <v>0</v>
      </c>
      <c r="BJ110" s="17" t="s">
        <v>171</v>
      </c>
      <c r="BK110" s="142">
        <f t="shared" si="26"/>
        <v>0</v>
      </c>
      <c r="BL110" s="17" t="s">
        <v>189</v>
      </c>
      <c r="BM110" s="141" t="s">
        <v>468</v>
      </c>
    </row>
    <row r="111" spans="2:65" s="1" customFormat="1" ht="24.2" customHeight="1">
      <c r="B111" s="32"/>
      <c r="C111" s="129" t="s">
        <v>319</v>
      </c>
      <c r="D111" s="129" t="s">
        <v>166</v>
      </c>
      <c r="E111" s="130" t="s">
        <v>2882</v>
      </c>
      <c r="F111" s="131" t="s">
        <v>2883</v>
      </c>
      <c r="G111" s="132" t="s">
        <v>229</v>
      </c>
      <c r="H111" s="133">
        <v>10</v>
      </c>
      <c r="I111" s="134"/>
      <c r="J111" s="134"/>
      <c r="K111" s="135">
        <f t="shared" si="14"/>
        <v>0</v>
      </c>
      <c r="L111" s="131" t="s">
        <v>394</v>
      </c>
      <c r="M111" s="32"/>
      <c r="N111" s="136" t="s">
        <v>22</v>
      </c>
      <c r="O111" s="137" t="s">
        <v>48</v>
      </c>
      <c r="P111" s="138">
        <f t="shared" si="15"/>
        <v>0</v>
      </c>
      <c r="Q111" s="138">
        <f t="shared" si="16"/>
        <v>0</v>
      </c>
      <c r="R111" s="138">
        <f t="shared" si="17"/>
        <v>0</v>
      </c>
      <c r="T111" s="139">
        <f t="shared" si="18"/>
        <v>0</v>
      </c>
      <c r="U111" s="139">
        <v>0</v>
      </c>
      <c r="V111" s="139">
        <f t="shared" si="19"/>
        <v>0</v>
      </c>
      <c r="W111" s="139">
        <v>0</v>
      </c>
      <c r="X111" s="140">
        <f t="shared" si="20"/>
        <v>0</v>
      </c>
      <c r="AR111" s="141" t="s">
        <v>189</v>
      </c>
      <c r="AT111" s="141" t="s">
        <v>166</v>
      </c>
      <c r="AU111" s="141" t="s">
        <v>171</v>
      </c>
      <c r="AY111" s="17" t="s">
        <v>163</v>
      </c>
      <c r="BE111" s="142">
        <f t="shared" si="21"/>
        <v>0</v>
      </c>
      <c r="BF111" s="142">
        <f t="shared" si="22"/>
        <v>0</v>
      </c>
      <c r="BG111" s="142">
        <f t="shared" si="23"/>
        <v>0</v>
      </c>
      <c r="BH111" s="142">
        <f t="shared" si="24"/>
        <v>0</v>
      </c>
      <c r="BI111" s="142">
        <f t="shared" si="25"/>
        <v>0</v>
      </c>
      <c r="BJ111" s="17" t="s">
        <v>171</v>
      </c>
      <c r="BK111" s="142">
        <f t="shared" si="26"/>
        <v>0</v>
      </c>
      <c r="BL111" s="17" t="s">
        <v>189</v>
      </c>
      <c r="BM111" s="141" t="s">
        <v>484</v>
      </c>
    </row>
    <row r="112" spans="2:47" s="1" customFormat="1" ht="19.5">
      <c r="B112" s="32"/>
      <c r="D112" s="151" t="s">
        <v>819</v>
      </c>
      <c r="F112" s="191" t="s">
        <v>2884</v>
      </c>
      <c r="I112" s="145"/>
      <c r="J112" s="145"/>
      <c r="M112" s="32"/>
      <c r="N112" s="146"/>
      <c r="X112" s="53"/>
      <c r="AT112" s="17" t="s">
        <v>819</v>
      </c>
      <c r="AU112" s="17" t="s">
        <v>171</v>
      </c>
    </row>
    <row r="113" spans="2:65" s="1" customFormat="1" ht="24.2" customHeight="1">
      <c r="B113" s="32"/>
      <c r="C113" s="129" t="s">
        <v>376</v>
      </c>
      <c r="D113" s="129" t="s">
        <v>166</v>
      </c>
      <c r="E113" s="130" t="s">
        <v>2885</v>
      </c>
      <c r="F113" s="131" t="s">
        <v>2886</v>
      </c>
      <c r="G113" s="132" t="s">
        <v>229</v>
      </c>
      <c r="H113" s="133">
        <v>1</v>
      </c>
      <c r="I113" s="134"/>
      <c r="J113" s="134"/>
      <c r="K113" s="135">
        <f>ROUND(P113*H113,2)</f>
        <v>0</v>
      </c>
      <c r="L113" s="131" t="s">
        <v>394</v>
      </c>
      <c r="M113" s="32"/>
      <c r="N113" s="136" t="s">
        <v>22</v>
      </c>
      <c r="O113" s="137" t="s">
        <v>48</v>
      </c>
      <c r="P113" s="138">
        <f>I113+J113</f>
        <v>0</v>
      </c>
      <c r="Q113" s="138">
        <f>ROUND(I113*H113,2)</f>
        <v>0</v>
      </c>
      <c r="R113" s="138">
        <f>ROUND(J113*H113,2)</f>
        <v>0</v>
      </c>
      <c r="T113" s="139">
        <f>S113*H113</f>
        <v>0</v>
      </c>
      <c r="U113" s="139">
        <v>0</v>
      </c>
      <c r="V113" s="139">
        <f>U113*H113</f>
        <v>0</v>
      </c>
      <c r="W113" s="139">
        <v>0</v>
      </c>
      <c r="X113" s="140">
        <f>W113*H113</f>
        <v>0</v>
      </c>
      <c r="AR113" s="141" t="s">
        <v>189</v>
      </c>
      <c r="AT113" s="141" t="s">
        <v>166</v>
      </c>
      <c r="AU113" s="141" t="s">
        <v>171</v>
      </c>
      <c r="AY113" s="17" t="s">
        <v>163</v>
      </c>
      <c r="BE113" s="142">
        <f>IF(O113="základní",K113,0)</f>
        <v>0</v>
      </c>
      <c r="BF113" s="142">
        <f>IF(O113="snížená",K113,0)</f>
        <v>0</v>
      </c>
      <c r="BG113" s="142">
        <f>IF(O113="zákl. přenesená",K113,0)</f>
        <v>0</v>
      </c>
      <c r="BH113" s="142">
        <f>IF(O113="sníž. přenesená",K113,0)</f>
        <v>0</v>
      </c>
      <c r="BI113" s="142">
        <f>IF(O113="nulová",K113,0)</f>
        <v>0</v>
      </c>
      <c r="BJ113" s="17" t="s">
        <v>171</v>
      </c>
      <c r="BK113" s="142">
        <f>ROUND(P113*H113,2)</f>
        <v>0</v>
      </c>
      <c r="BL113" s="17" t="s">
        <v>189</v>
      </c>
      <c r="BM113" s="141" t="s">
        <v>501</v>
      </c>
    </row>
    <row r="114" spans="2:47" s="1" customFormat="1" ht="19.5">
      <c r="B114" s="32"/>
      <c r="D114" s="151" t="s">
        <v>819</v>
      </c>
      <c r="F114" s="191" t="s">
        <v>2887</v>
      </c>
      <c r="I114" s="145"/>
      <c r="J114" s="145"/>
      <c r="M114" s="32"/>
      <c r="N114" s="146"/>
      <c r="X114" s="53"/>
      <c r="AT114" s="17" t="s">
        <v>819</v>
      </c>
      <c r="AU114" s="17" t="s">
        <v>171</v>
      </c>
    </row>
    <row r="115" spans="2:65" s="1" customFormat="1" ht="37.9" customHeight="1">
      <c r="B115" s="32"/>
      <c r="C115" s="129" t="s">
        <v>8</v>
      </c>
      <c r="D115" s="129" t="s">
        <v>166</v>
      </c>
      <c r="E115" s="130" t="s">
        <v>2888</v>
      </c>
      <c r="F115" s="131" t="s">
        <v>2889</v>
      </c>
      <c r="G115" s="132" t="s">
        <v>229</v>
      </c>
      <c r="H115" s="133">
        <v>1</v>
      </c>
      <c r="I115" s="134"/>
      <c r="J115" s="134"/>
      <c r="K115" s="135">
        <f>ROUND(P115*H115,2)</f>
        <v>0</v>
      </c>
      <c r="L115" s="131" t="s">
        <v>394</v>
      </c>
      <c r="M115" s="32"/>
      <c r="N115" s="136" t="s">
        <v>22</v>
      </c>
      <c r="O115" s="137" t="s">
        <v>48</v>
      </c>
      <c r="P115" s="138">
        <f>I115+J115</f>
        <v>0</v>
      </c>
      <c r="Q115" s="138">
        <f>ROUND(I115*H115,2)</f>
        <v>0</v>
      </c>
      <c r="R115" s="138">
        <f>ROUND(J115*H115,2)</f>
        <v>0</v>
      </c>
      <c r="T115" s="139">
        <f>S115*H115</f>
        <v>0</v>
      </c>
      <c r="U115" s="139">
        <v>0</v>
      </c>
      <c r="V115" s="139">
        <f>U115*H115</f>
        <v>0</v>
      </c>
      <c r="W115" s="139">
        <v>0</v>
      </c>
      <c r="X115" s="140">
        <f>W115*H115</f>
        <v>0</v>
      </c>
      <c r="AR115" s="141" t="s">
        <v>189</v>
      </c>
      <c r="AT115" s="141" t="s">
        <v>166</v>
      </c>
      <c r="AU115" s="141" t="s">
        <v>171</v>
      </c>
      <c r="AY115" s="17" t="s">
        <v>163</v>
      </c>
      <c r="BE115" s="142">
        <f>IF(O115="základní",K115,0)</f>
        <v>0</v>
      </c>
      <c r="BF115" s="142">
        <f>IF(O115="snížená",K115,0)</f>
        <v>0</v>
      </c>
      <c r="BG115" s="142">
        <f>IF(O115="zákl. přenesená",K115,0)</f>
        <v>0</v>
      </c>
      <c r="BH115" s="142">
        <f>IF(O115="sníž. přenesená",K115,0)</f>
        <v>0</v>
      </c>
      <c r="BI115" s="142">
        <f>IF(O115="nulová",K115,0)</f>
        <v>0</v>
      </c>
      <c r="BJ115" s="17" t="s">
        <v>171</v>
      </c>
      <c r="BK115" s="142">
        <f>ROUND(P115*H115,2)</f>
        <v>0</v>
      </c>
      <c r="BL115" s="17" t="s">
        <v>189</v>
      </c>
      <c r="BM115" s="141" t="s">
        <v>517</v>
      </c>
    </row>
    <row r="116" spans="2:47" s="1" customFormat="1" ht="19.5">
      <c r="B116" s="32"/>
      <c r="D116" s="151" t="s">
        <v>819</v>
      </c>
      <c r="F116" s="191" t="s">
        <v>2890</v>
      </c>
      <c r="I116" s="145"/>
      <c r="J116" s="145"/>
      <c r="M116" s="32"/>
      <c r="N116" s="146"/>
      <c r="X116" s="53"/>
      <c r="AT116" s="17" t="s">
        <v>819</v>
      </c>
      <c r="AU116" s="17" t="s">
        <v>171</v>
      </c>
    </row>
    <row r="117" spans="2:65" s="1" customFormat="1" ht="24.2" customHeight="1">
      <c r="B117" s="32"/>
      <c r="C117" s="129" t="s">
        <v>344</v>
      </c>
      <c r="D117" s="129" t="s">
        <v>166</v>
      </c>
      <c r="E117" s="130" t="s">
        <v>2891</v>
      </c>
      <c r="F117" s="131" t="s">
        <v>2892</v>
      </c>
      <c r="G117" s="132" t="s">
        <v>229</v>
      </c>
      <c r="H117" s="133">
        <v>1</v>
      </c>
      <c r="I117" s="134"/>
      <c r="J117" s="134"/>
      <c r="K117" s="135">
        <f>ROUND(P117*H117,2)</f>
        <v>0</v>
      </c>
      <c r="L117" s="131" t="s">
        <v>394</v>
      </c>
      <c r="M117" s="32"/>
      <c r="N117" s="136" t="s">
        <v>22</v>
      </c>
      <c r="O117" s="137" t="s">
        <v>48</v>
      </c>
      <c r="P117" s="138">
        <f>I117+J117</f>
        <v>0</v>
      </c>
      <c r="Q117" s="138">
        <f>ROUND(I117*H117,2)</f>
        <v>0</v>
      </c>
      <c r="R117" s="138">
        <f>ROUND(J117*H117,2)</f>
        <v>0</v>
      </c>
      <c r="T117" s="139">
        <f>S117*H117</f>
        <v>0</v>
      </c>
      <c r="U117" s="139">
        <v>0</v>
      </c>
      <c r="V117" s="139">
        <f>U117*H117</f>
        <v>0</v>
      </c>
      <c r="W117" s="139">
        <v>0</v>
      </c>
      <c r="X117" s="140">
        <f>W117*H117</f>
        <v>0</v>
      </c>
      <c r="AR117" s="141" t="s">
        <v>189</v>
      </c>
      <c r="AT117" s="141" t="s">
        <v>166</v>
      </c>
      <c r="AU117" s="141" t="s">
        <v>171</v>
      </c>
      <c r="AY117" s="17" t="s">
        <v>163</v>
      </c>
      <c r="BE117" s="142">
        <f>IF(O117="základní",K117,0)</f>
        <v>0</v>
      </c>
      <c r="BF117" s="142">
        <f>IF(O117="snížená",K117,0)</f>
        <v>0</v>
      </c>
      <c r="BG117" s="142">
        <f>IF(O117="zákl. přenesená",K117,0)</f>
        <v>0</v>
      </c>
      <c r="BH117" s="142">
        <f>IF(O117="sníž. přenesená",K117,0)</f>
        <v>0</v>
      </c>
      <c r="BI117" s="142">
        <f>IF(O117="nulová",K117,0)</f>
        <v>0</v>
      </c>
      <c r="BJ117" s="17" t="s">
        <v>171</v>
      </c>
      <c r="BK117" s="142">
        <f>ROUND(P117*H117,2)</f>
        <v>0</v>
      </c>
      <c r="BL117" s="17" t="s">
        <v>189</v>
      </c>
      <c r="BM117" s="141" t="s">
        <v>534</v>
      </c>
    </row>
    <row r="118" spans="2:47" s="1" customFormat="1" ht="19.5">
      <c r="B118" s="32"/>
      <c r="D118" s="151" t="s">
        <v>819</v>
      </c>
      <c r="F118" s="191" t="s">
        <v>2890</v>
      </c>
      <c r="I118" s="145"/>
      <c r="J118" s="145"/>
      <c r="M118" s="32"/>
      <c r="N118" s="146"/>
      <c r="X118" s="53"/>
      <c r="AT118" s="17" t="s">
        <v>819</v>
      </c>
      <c r="AU118" s="17" t="s">
        <v>171</v>
      </c>
    </row>
    <row r="119" spans="2:65" s="1" customFormat="1" ht="21.75" customHeight="1">
      <c r="B119" s="32"/>
      <c r="C119" s="129" t="s">
        <v>362</v>
      </c>
      <c r="D119" s="129" t="s">
        <v>166</v>
      </c>
      <c r="E119" s="130" t="s">
        <v>2872</v>
      </c>
      <c r="F119" s="131" t="s">
        <v>2873</v>
      </c>
      <c r="G119" s="132" t="s">
        <v>229</v>
      </c>
      <c r="H119" s="133">
        <v>1</v>
      </c>
      <c r="I119" s="134"/>
      <c r="J119" s="134"/>
      <c r="K119" s="135">
        <f>ROUND(P119*H119,2)</f>
        <v>0</v>
      </c>
      <c r="L119" s="131" t="s">
        <v>394</v>
      </c>
      <c r="M119" s="32"/>
      <c r="N119" s="136" t="s">
        <v>22</v>
      </c>
      <c r="O119" s="137" t="s">
        <v>48</v>
      </c>
      <c r="P119" s="138">
        <f>I119+J119</f>
        <v>0</v>
      </c>
      <c r="Q119" s="138">
        <f>ROUND(I119*H119,2)</f>
        <v>0</v>
      </c>
      <c r="R119" s="138">
        <f>ROUND(J119*H119,2)</f>
        <v>0</v>
      </c>
      <c r="T119" s="139">
        <f>S119*H119</f>
        <v>0</v>
      </c>
      <c r="U119" s="139">
        <v>0</v>
      </c>
      <c r="V119" s="139">
        <f>U119*H119</f>
        <v>0</v>
      </c>
      <c r="W119" s="139">
        <v>0</v>
      </c>
      <c r="X119" s="140">
        <f>W119*H119</f>
        <v>0</v>
      </c>
      <c r="AR119" s="141" t="s">
        <v>189</v>
      </c>
      <c r="AT119" s="141" t="s">
        <v>166</v>
      </c>
      <c r="AU119" s="141" t="s">
        <v>171</v>
      </c>
      <c r="AY119" s="17" t="s">
        <v>163</v>
      </c>
      <c r="BE119" s="142">
        <f>IF(O119="základní",K119,0)</f>
        <v>0</v>
      </c>
      <c r="BF119" s="142">
        <f>IF(O119="snížená",K119,0)</f>
        <v>0</v>
      </c>
      <c r="BG119" s="142">
        <f>IF(O119="zákl. přenesená",K119,0)</f>
        <v>0</v>
      </c>
      <c r="BH119" s="142">
        <f>IF(O119="sníž. přenesená",K119,0)</f>
        <v>0</v>
      </c>
      <c r="BI119" s="142">
        <f>IF(O119="nulová",K119,0)</f>
        <v>0</v>
      </c>
      <c r="BJ119" s="17" t="s">
        <v>171</v>
      </c>
      <c r="BK119" s="142">
        <f>ROUND(P119*H119,2)</f>
        <v>0</v>
      </c>
      <c r="BL119" s="17" t="s">
        <v>189</v>
      </c>
      <c r="BM119" s="141" t="s">
        <v>550</v>
      </c>
    </row>
    <row r="120" spans="2:47" s="1" customFormat="1" ht="19.5">
      <c r="B120" s="32"/>
      <c r="D120" s="151" t="s">
        <v>819</v>
      </c>
      <c r="F120" s="191" t="s">
        <v>2893</v>
      </c>
      <c r="I120" s="145"/>
      <c r="J120" s="145"/>
      <c r="M120" s="32"/>
      <c r="N120" s="146"/>
      <c r="X120" s="53"/>
      <c r="AT120" s="17" t="s">
        <v>819</v>
      </c>
      <c r="AU120" s="17" t="s">
        <v>171</v>
      </c>
    </row>
    <row r="121" spans="2:65" s="1" customFormat="1" ht="21.75" customHeight="1">
      <c r="B121" s="32"/>
      <c r="C121" s="181" t="s">
        <v>400</v>
      </c>
      <c r="D121" s="181" t="s">
        <v>770</v>
      </c>
      <c r="E121" s="182" t="s">
        <v>2894</v>
      </c>
      <c r="F121" s="183" t="s">
        <v>2895</v>
      </c>
      <c r="G121" s="184" t="s">
        <v>178</v>
      </c>
      <c r="H121" s="185">
        <v>1</v>
      </c>
      <c r="I121" s="186"/>
      <c r="J121" s="187"/>
      <c r="K121" s="188">
        <f>ROUND(P121*H121,2)</f>
        <v>0</v>
      </c>
      <c r="L121" s="183" t="s">
        <v>394</v>
      </c>
      <c r="M121" s="189"/>
      <c r="N121" s="190" t="s">
        <v>22</v>
      </c>
      <c r="O121" s="137" t="s">
        <v>48</v>
      </c>
      <c r="P121" s="138">
        <f>I121+J121</f>
        <v>0</v>
      </c>
      <c r="Q121" s="138">
        <f>ROUND(I121*H121,2)</f>
        <v>0</v>
      </c>
      <c r="R121" s="138">
        <f>ROUND(J121*H121,2)</f>
        <v>0</v>
      </c>
      <c r="T121" s="139">
        <f>S121*H121</f>
        <v>0</v>
      </c>
      <c r="U121" s="139">
        <v>0</v>
      </c>
      <c r="V121" s="139">
        <f>U121*H121</f>
        <v>0</v>
      </c>
      <c r="W121" s="139">
        <v>0</v>
      </c>
      <c r="X121" s="140">
        <f>W121*H121</f>
        <v>0</v>
      </c>
      <c r="AR121" s="141" t="s">
        <v>257</v>
      </c>
      <c r="AT121" s="141" t="s">
        <v>770</v>
      </c>
      <c r="AU121" s="141" t="s">
        <v>171</v>
      </c>
      <c r="AY121" s="17" t="s">
        <v>163</v>
      </c>
      <c r="BE121" s="142">
        <f>IF(O121="základní",K121,0)</f>
        <v>0</v>
      </c>
      <c r="BF121" s="142">
        <f>IF(O121="snížená",K121,0)</f>
        <v>0</v>
      </c>
      <c r="BG121" s="142">
        <f>IF(O121="zákl. přenesená",K121,0)</f>
        <v>0</v>
      </c>
      <c r="BH121" s="142">
        <f>IF(O121="sníž. přenesená",K121,0)</f>
        <v>0</v>
      </c>
      <c r="BI121" s="142">
        <f>IF(O121="nulová",K121,0)</f>
        <v>0</v>
      </c>
      <c r="BJ121" s="17" t="s">
        <v>171</v>
      </c>
      <c r="BK121" s="142">
        <f>ROUND(P121*H121,2)</f>
        <v>0</v>
      </c>
      <c r="BL121" s="17" t="s">
        <v>189</v>
      </c>
      <c r="BM121" s="141" t="s">
        <v>565</v>
      </c>
    </row>
    <row r="122" spans="2:65" s="1" customFormat="1" ht="16.5" customHeight="1">
      <c r="B122" s="32"/>
      <c r="C122" s="129" t="s">
        <v>406</v>
      </c>
      <c r="D122" s="129" t="s">
        <v>166</v>
      </c>
      <c r="E122" s="130" t="s">
        <v>2896</v>
      </c>
      <c r="F122" s="131" t="s">
        <v>85</v>
      </c>
      <c r="G122" s="132" t="s">
        <v>22</v>
      </c>
      <c r="H122" s="133">
        <v>0</v>
      </c>
      <c r="I122" s="134"/>
      <c r="J122" s="134"/>
      <c r="K122" s="135">
        <f>ROUND(P122*H122,2)</f>
        <v>0</v>
      </c>
      <c r="L122" s="131" t="s">
        <v>394</v>
      </c>
      <c r="M122" s="32"/>
      <c r="N122" s="136" t="s">
        <v>22</v>
      </c>
      <c r="O122" s="137" t="s">
        <v>48</v>
      </c>
      <c r="P122" s="138">
        <f>I122+J122</f>
        <v>0</v>
      </c>
      <c r="Q122" s="138">
        <f>ROUND(I122*H122,2)</f>
        <v>0</v>
      </c>
      <c r="R122" s="138">
        <f>ROUND(J122*H122,2)</f>
        <v>0</v>
      </c>
      <c r="T122" s="139">
        <f>S122*H122</f>
        <v>0</v>
      </c>
      <c r="U122" s="139">
        <v>0</v>
      </c>
      <c r="V122" s="139">
        <f>U122*H122</f>
        <v>0</v>
      </c>
      <c r="W122" s="139">
        <v>0</v>
      </c>
      <c r="X122" s="140">
        <f>W122*H122</f>
        <v>0</v>
      </c>
      <c r="AR122" s="141" t="s">
        <v>189</v>
      </c>
      <c r="AT122" s="141" t="s">
        <v>166</v>
      </c>
      <c r="AU122" s="141" t="s">
        <v>171</v>
      </c>
      <c r="AY122" s="17" t="s">
        <v>163</v>
      </c>
      <c r="BE122" s="142">
        <f>IF(O122="základní",K122,0)</f>
        <v>0</v>
      </c>
      <c r="BF122" s="142">
        <f>IF(O122="snížená",K122,0)</f>
        <v>0</v>
      </c>
      <c r="BG122" s="142">
        <f>IF(O122="zákl. přenesená",K122,0)</f>
        <v>0</v>
      </c>
      <c r="BH122" s="142">
        <f>IF(O122="sníž. přenesená",K122,0)</f>
        <v>0</v>
      </c>
      <c r="BI122" s="142">
        <f>IF(O122="nulová",K122,0)</f>
        <v>0</v>
      </c>
      <c r="BJ122" s="17" t="s">
        <v>171</v>
      </c>
      <c r="BK122" s="142">
        <f>ROUND(P122*H122,2)</f>
        <v>0</v>
      </c>
      <c r="BL122" s="17" t="s">
        <v>189</v>
      </c>
      <c r="BM122" s="141" t="s">
        <v>582</v>
      </c>
    </row>
    <row r="123" spans="2:65" s="1" customFormat="1" ht="24.2" customHeight="1">
      <c r="B123" s="32"/>
      <c r="C123" s="181" t="s">
        <v>411</v>
      </c>
      <c r="D123" s="181" t="s">
        <v>770</v>
      </c>
      <c r="E123" s="182" t="s">
        <v>2897</v>
      </c>
      <c r="F123" s="183" t="s">
        <v>2898</v>
      </c>
      <c r="G123" s="184" t="s">
        <v>178</v>
      </c>
      <c r="H123" s="185">
        <v>2</v>
      </c>
      <c r="I123" s="186"/>
      <c r="J123" s="187"/>
      <c r="K123" s="188">
        <f>ROUND(P123*H123,2)</f>
        <v>0</v>
      </c>
      <c r="L123" s="183" t="s">
        <v>394</v>
      </c>
      <c r="M123" s="189"/>
      <c r="N123" s="190" t="s">
        <v>22</v>
      </c>
      <c r="O123" s="137" t="s">
        <v>48</v>
      </c>
      <c r="P123" s="138">
        <f>I123+J123</f>
        <v>0</v>
      </c>
      <c r="Q123" s="138">
        <f>ROUND(I123*H123,2)</f>
        <v>0</v>
      </c>
      <c r="R123" s="138">
        <f>ROUND(J123*H123,2)</f>
        <v>0</v>
      </c>
      <c r="T123" s="139">
        <f>S123*H123</f>
        <v>0</v>
      </c>
      <c r="U123" s="139">
        <v>0</v>
      </c>
      <c r="V123" s="139">
        <f>U123*H123</f>
        <v>0</v>
      </c>
      <c r="W123" s="139">
        <v>0</v>
      </c>
      <c r="X123" s="140">
        <f>W123*H123</f>
        <v>0</v>
      </c>
      <c r="AR123" s="141" t="s">
        <v>257</v>
      </c>
      <c r="AT123" s="141" t="s">
        <v>770</v>
      </c>
      <c r="AU123" s="141" t="s">
        <v>171</v>
      </c>
      <c r="AY123" s="17" t="s">
        <v>163</v>
      </c>
      <c r="BE123" s="142">
        <f>IF(O123="základní",K123,0)</f>
        <v>0</v>
      </c>
      <c r="BF123" s="142">
        <f>IF(O123="snížená",K123,0)</f>
        <v>0</v>
      </c>
      <c r="BG123" s="142">
        <f>IF(O123="zákl. přenesená",K123,0)</f>
        <v>0</v>
      </c>
      <c r="BH123" s="142">
        <f>IF(O123="sníž. přenesená",K123,0)</f>
        <v>0</v>
      </c>
      <c r="BI123" s="142">
        <f>IF(O123="nulová",K123,0)</f>
        <v>0</v>
      </c>
      <c r="BJ123" s="17" t="s">
        <v>171</v>
      </c>
      <c r="BK123" s="142">
        <f>ROUND(P123*H123,2)</f>
        <v>0</v>
      </c>
      <c r="BL123" s="17" t="s">
        <v>189</v>
      </c>
      <c r="BM123" s="141" t="s">
        <v>596</v>
      </c>
    </row>
    <row r="124" spans="2:47" s="1" customFormat="1" ht="19.5">
      <c r="B124" s="32"/>
      <c r="D124" s="151" t="s">
        <v>819</v>
      </c>
      <c r="F124" s="191" t="s">
        <v>2899</v>
      </c>
      <c r="I124" s="145"/>
      <c r="J124" s="145"/>
      <c r="M124" s="32"/>
      <c r="N124" s="146"/>
      <c r="X124" s="53"/>
      <c r="AT124" s="17" t="s">
        <v>819</v>
      </c>
      <c r="AU124" s="17" t="s">
        <v>171</v>
      </c>
    </row>
    <row r="125" spans="2:65" s="1" customFormat="1" ht="24.2" customHeight="1">
      <c r="B125" s="32"/>
      <c r="C125" s="181" t="s">
        <v>434</v>
      </c>
      <c r="D125" s="181" t="s">
        <v>770</v>
      </c>
      <c r="E125" s="182" t="s">
        <v>2900</v>
      </c>
      <c r="F125" s="183" t="s">
        <v>2901</v>
      </c>
      <c r="G125" s="184" t="s">
        <v>22</v>
      </c>
      <c r="H125" s="185">
        <v>2</v>
      </c>
      <c r="I125" s="186"/>
      <c r="J125" s="187"/>
      <c r="K125" s="188">
        <f>ROUND(P125*H125,2)</f>
        <v>0</v>
      </c>
      <c r="L125" s="183" t="s">
        <v>394</v>
      </c>
      <c r="M125" s="189"/>
      <c r="N125" s="190" t="s">
        <v>22</v>
      </c>
      <c r="O125" s="137" t="s">
        <v>48</v>
      </c>
      <c r="P125" s="138">
        <f>I125+J125</f>
        <v>0</v>
      </c>
      <c r="Q125" s="138">
        <f>ROUND(I125*H125,2)</f>
        <v>0</v>
      </c>
      <c r="R125" s="138">
        <f>ROUND(J125*H125,2)</f>
        <v>0</v>
      </c>
      <c r="T125" s="139">
        <f>S125*H125</f>
        <v>0</v>
      </c>
      <c r="U125" s="139">
        <v>0</v>
      </c>
      <c r="V125" s="139">
        <f>U125*H125</f>
        <v>0</v>
      </c>
      <c r="W125" s="139">
        <v>0</v>
      </c>
      <c r="X125" s="140">
        <f>W125*H125</f>
        <v>0</v>
      </c>
      <c r="AR125" s="141" t="s">
        <v>257</v>
      </c>
      <c r="AT125" s="141" t="s">
        <v>770</v>
      </c>
      <c r="AU125" s="141" t="s">
        <v>171</v>
      </c>
      <c r="AY125" s="17" t="s">
        <v>163</v>
      </c>
      <c r="BE125" s="142">
        <f>IF(O125="základní",K125,0)</f>
        <v>0</v>
      </c>
      <c r="BF125" s="142">
        <f>IF(O125="snížená",K125,0)</f>
        <v>0</v>
      </c>
      <c r="BG125" s="142">
        <f>IF(O125="zákl. přenesená",K125,0)</f>
        <v>0</v>
      </c>
      <c r="BH125" s="142">
        <f>IF(O125="sníž. přenesená",K125,0)</f>
        <v>0</v>
      </c>
      <c r="BI125" s="142">
        <f>IF(O125="nulová",K125,0)</f>
        <v>0</v>
      </c>
      <c r="BJ125" s="17" t="s">
        <v>171</v>
      </c>
      <c r="BK125" s="142">
        <f>ROUND(P125*H125,2)</f>
        <v>0</v>
      </c>
      <c r="BL125" s="17" t="s">
        <v>189</v>
      </c>
      <c r="BM125" s="141" t="s">
        <v>610</v>
      </c>
    </row>
    <row r="126" spans="2:47" s="1" customFormat="1" ht="19.5">
      <c r="B126" s="32"/>
      <c r="D126" s="151" t="s">
        <v>819</v>
      </c>
      <c r="F126" s="191" t="s">
        <v>2899</v>
      </c>
      <c r="I126" s="145"/>
      <c r="J126" s="145"/>
      <c r="M126" s="32"/>
      <c r="N126" s="146"/>
      <c r="X126" s="53"/>
      <c r="AT126" s="17" t="s">
        <v>819</v>
      </c>
      <c r="AU126" s="17" t="s">
        <v>171</v>
      </c>
    </row>
    <row r="127" spans="2:65" s="1" customFormat="1" ht="55.5" customHeight="1">
      <c r="B127" s="32"/>
      <c r="C127" s="129" t="s">
        <v>452</v>
      </c>
      <c r="D127" s="129" t="s">
        <v>166</v>
      </c>
      <c r="E127" s="130" t="s">
        <v>2902</v>
      </c>
      <c r="F127" s="131" t="s">
        <v>2903</v>
      </c>
      <c r="G127" s="132" t="s">
        <v>178</v>
      </c>
      <c r="H127" s="133">
        <v>1</v>
      </c>
      <c r="I127" s="134"/>
      <c r="J127" s="134"/>
      <c r="K127" s="135">
        <f>ROUND(P127*H127,2)</f>
        <v>0</v>
      </c>
      <c r="L127" s="131" t="s">
        <v>169</v>
      </c>
      <c r="M127" s="32"/>
      <c r="N127" s="136" t="s">
        <v>22</v>
      </c>
      <c r="O127" s="137" t="s">
        <v>48</v>
      </c>
      <c r="P127" s="138">
        <f>I127+J127</f>
        <v>0</v>
      </c>
      <c r="Q127" s="138">
        <f>ROUND(I127*H127,2)</f>
        <v>0</v>
      </c>
      <c r="R127" s="138">
        <f>ROUND(J127*H127,2)</f>
        <v>0</v>
      </c>
      <c r="T127" s="139">
        <f>S127*H127</f>
        <v>0</v>
      </c>
      <c r="U127" s="139">
        <v>0.00664</v>
      </c>
      <c r="V127" s="139">
        <f>U127*H127</f>
        <v>0.00664</v>
      </c>
      <c r="W127" s="139">
        <v>0</v>
      </c>
      <c r="X127" s="140">
        <f>W127*H127</f>
        <v>0</v>
      </c>
      <c r="AR127" s="141" t="s">
        <v>313</v>
      </c>
      <c r="AT127" s="141" t="s">
        <v>166</v>
      </c>
      <c r="AU127" s="141" t="s">
        <v>171</v>
      </c>
      <c r="AY127" s="17" t="s">
        <v>163</v>
      </c>
      <c r="BE127" s="142">
        <f>IF(O127="základní",K127,0)</f>
        <v>0</v>
      </c>
      <c r="BF127" s="142">
        <f>IF(O127="snížená",K127,0)</f>
        <v>0</v>
      </c>
      <c r="BG127" s="142">
        <f>IF(O127="zákl. přenesená",K127,0)</f>
        <v>0</v>
      </c>
      <c r="BH127" s="142">
        <f>IF(O127="sníž. přenesená",K127,0)</f>
        <v>0</v>
      </c>
      <c r="BI127" s="142">
        <f>IF(O127="nulová",K127,0)</f>
        <v>0</v>
      </c>
      <c r="BJ127" s="17" t="s">
        <v>171</v>
      </c>
      <c r="BK127" s="142">
        <f>ROUND(P127*H127,2)</f>
        <v>0</v>
      </c>
      <c r="BL127" s="17" t="s">
        <v>313</v>
      </c>
      <c r="BM127" s="141" t="s">
        <v>2904</v>
      </c>
    </row>
    <row r="128" spans="2:47" s="1" customFormat="1" ht="11.25">
      <c r="B128" s="32"/>
      <c r="D128" s="143" t="s">
        <v>173</v>
      </c>
      <c r="F128" s="144" t="s">
        <v>2905</v>
      </c>
      <c r="I128" s="145"/>
      <c r="J128" s="145"/>
      <c r="M128" s="32"/>
      <c r="N128" s="146"/>
      <c r="X128" s="53"/>
      <c r="AT128" s="17" t="s">
        <v>173</v>
      </c>
      <c r="AU128" s="17" t="s">
        <v>171</v>
      </c>
    </row>
    <row r="129" spans="2:65" s="1" customFormat="1" ht="24.2" customHeight="1">
      <c r="B129" s="32"/>
      <c r="C129" s="129" t="s">
        <v>446</v>
      </c>
      <c r="D129" s="129" t="s">
        <v>166</v>
      </c>
      <c r="E129" s="130" t="s">
        <v>2880</v>
      </c>
      <c r="F129" s="131" t="s">
        <v>2881</v>
      </c>
      <c r="G129" s="132" t="s">
        <v>1816</v>
      </c>
      <c r="H129" s="192"/>
      <c r="I129" s="134"/>
      <c r="J129" s="134"/>
      <c r="K129" s="135">
        <f>ROUND(P129*H129,2)</f>
        <v>0</v>
      </c>
      <c r="L129" s="131" t="s">
        <v>394</v>
      </c>
      <c r="M129" s="32"/>
      <c r="N129" s="193" t="s">
        <v>22</v>
      </c>
      <c r="O129" s="194" t="s">
        <v>48</v>
      </c>
      <c r="P129" s="195">
        <f>I129+J129</f>
        <v>0</v>
      </c>
      <c r="Q129" s="195">
        <f>ROUND(I129*H129,2)</f>
        <v>0</v>
      </c>
      <c r="R129" s="195">
        <f>ROUND(J129*H129,2)</f>
        <v>0</v>
      </c>
      <c r="S129" s="148"/>
      <c r="T129" s="196">
        <f>S129*H129</f>
        <v>0</v>
      </c>
      <c r="U129" s="196">
        <v>0</v>
      </c>
      <c r="V129" s="196">
        <f>U129*H129</f>
        <v>0</v>
      </c>
      <c r="W129" s="196">
        <v>0</v>
      </c>
      <c r="X129" s="197">
        <f>W129*H129</f>
        <v>0</v>
      </c>
      <c r="AR129" s="141" t="s">
        <v>189</v>
      </c>
      <c r="AT129" s="141" t="s">
        <v>166</v>
      </c>
      <c r="AU129" s="141" t="s">
        <v>171</v>
      </c>
      <c r="AY129" s="17" t="s">
        <v>163</v>
      </c>
      <c r="BE129" s="142">
        <f>IF(O129="základní",K129,0)</f>
        <v>0</v>
      </c>
      <c r="BF129" s="142">
        <f>IF(O129="snížená",K129,0)</f>
        <v>0</v>
      </c>
      <c r="BG129" s="142">
        <f>IF(O129="zákl. přenesená",K129,0)</f>
        <v>0</v>
      </c>
      <c r="BH129" s="142">
        <f>IF(O129="sníž. přenesená",K129,0)</f>
        <v>0</v>
      </c>
      <c r="BI129" s="142">
        <f>IF(O129="nulová",K129,0)</f>
        <v>0</v>
      </c>
      <c r="BJ129" s="17" t="s">
        <v>171</v>
      </c>
      <c r="BK129" s="142">
        <f>ROUND(P129*H129,2)</f>
        <v>0</v>
      </c>
      <c r="BL129" s="17" t="s">
        <v>189</v>
      </c>
      <c r="BM129" s="141" t="s">
        <v>624</v>
      </c>
    </row>
    <row r="130" spans="2:13" s="1" customFormat="1" ht="6.95" customHeight="1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32"/>
    </row>
  </sheetData>
  <mergeCells count="9">
    <mergeCell ref="E52:H52"/>
    <mergeCell ref="E74:H74"/>
    <mergeCell ref="E76:H76"/>
    <mergeCell ref="M2:Z2"/>
    <mergeCell ref="E7:H7"/>
    <mergeCell ref="E9:H9"/>
    <mergeCell ref="E18:H18"/>
    <mergeCell ref="E27:H27"/>
    <mergeCell ref="E50:H50"/>
  </mergeCells>
  <hyperlinks>
    <hyperlink ref="F128" r:id="rId1" display="https://podminky.urs.cz/item/CS_URS_2023_02/771591424"/>
  </hyperlink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2906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20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2838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2839</v>
      </c>
      <c r="M23" s="32"/>
    </row>
    <row r="24" spans="2:13" s="1" customFormat="1" ht="18" customHeight="1">
      <c r="B24" s="32"/>
      <c r="E24" s="25" t="s">
        <v>2838</v>
      </c>
      <c r="I24" s="27" t="s">
        <v>31</v>
      </c>
      <c r="J24" s="25" t="s">
        <v>2840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ROUND(K85,2)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ROUND((SUM(BE85:BE91)),2)</f>
        <v>0</v>
      </c>
      <c r="I35" s="89">
        <v>0.21</v>
      </c>
      <c r="K35" s="87">
        <f>ROUND(((SUM(BE85:BE91))*I35),2)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ROUND((SUM(BF85:BF91)),2)</f>
        <v>0</v>
      </c>
      <c r="I36" s="89">
        <v>0.15</v>
      </c>
      <c r="K36" s="87">
        <f>ROUND(((SUM(BF85:BF91))*I36),2)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ROUND((SUM(BG85:BG91)),2)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ROUND((SUM(BH85:BH91)),2)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ROUND((SUM(BI85:BI91)),2)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2023-23-7 - ETAPA I (dotčené dotací) VZDUCHOTECHNIKA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Ondřej Hyhlík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Ondřej Hyhlík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5">Q85</f>
        <v>0</v>
      </c>
      <c r="J61" s="63">
        <f t="shared" si="0"/>
        <v>0</v>
      </c>
      <c r="K61" s="63">
        <f>K85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2907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K86</f>
        <v>0</v>
      </c>
      <c r="M62" s="99"/>
    </row>
    <row r="63" spans="2:13" s="8" customFormat="1" ht="24.95" customHeight="1">
      <c r="B63" s="99"/>
      <c r="D63" s="100" t="s">
        <v>2908</v>
      </c>
      <c r="E63" s="101"/>
      <c r="F63" s="101"/>
      <c r="G63" s="101"/>
      <c r="H63" s="101"/>
      <c r="I63" s="102">
        <f t="shared" si="0"/>
        <v>0</v>
      </c>
      <c r="J63" s="102">
        <f t="shared" si="0"/>
        <v>0</v>
      </c>
      <c r="K63" s="102">
        <f>K87</f>
        <v>0</v>
      </c>
      <c r="M63" s="99"/>
    </row>
    <row r="64" spans="2:13" s="9" customFormat="1" ht="19.9" customHeight="1">
      <c r="B64" s="103"/>
      <c r="D64" s="104" t="s">
        <v>2909</v>
      </c>
      <c r="E64" s="105"/>
      <c r="F64" s="105"/>
      <c r="G64" s="105"/>
      <c r="H64" s="105"/>
      <c r="I64" s="106">
        <f t="shared" si="0"/>
        <v>0</v>
      </c>
      <c r="J64" s="106">
        <f t="shared" si="0"/>
        <v>0</v>
      </c>
      <c r="K64" s="106">
        <f>K88</f>
        <v>0</v>
      </c>
      <c r="M64" s="103"/>
    </row>
    <row r="65" spans="2:13" s="8" customFormat="1" ht="24.95" customHeight="1">
      <c r="B65" s="99"/>
      <c r="D65" s="100" t="s">
        <v>2910</v>
      </c>
      <c r="E65" s="101"/>
      <c r="F65" s="101"/>
      <c r="G65" s="101"/>
      <c r="H65" s="101"/>
      <c r="I65" s="102">
        <f t="shared" si="0"/>
        <v>0</v>
      </c>
      <c r="J65" s="102">
        <f t="shared" si="0"/>
        <v>0</v>
      </c>
      <c r="K65" s="102">
        <f>K89</f>
        <v>0</v>
      </c>
      <c r="M65" s="99"/>
    </row>
    <row r="66" spans="2:13" s="1" customFormat="1" ht="21.75" customHeight="1">
      <c r="B66" s="32"/>
      <c r="M66" s="32"/>
    </row>
    <row r="67" spans="2:13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2"/>
    </row>
    <row r="71" spans="2:13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32"/>
    </row>
    <row r="72" spans="2:13" s="1" customFormat="1" ht="24.95" customHeight="1">
      <c r="B72" s="32"/>
      <c r="C72" s="21" t="s">
        <v>143</v>
      </c>
      <c r="M72" s="32"/>
    </row>
    <row r="73" spans="2:13" s="1" customFormat="1" ht="6.95" customHeight="1">
      <c r="B73" s="32"/>
      <c r="M73" s="32"/>
    </row>
    <row r="74" spans="2:13" s="1" customFormat="1" ht="12" customHeight="1">
      <c r="B74" s="32"/>
      <c r="C74" s="27" t="s">
        <v>17</v>
      </c>
      <c r="M74" s="32"/>
    </row>
    <row r="75" spans="2:13" s="1" customFormat="1" ht="26.25" customHeight="1">
      <c r="B75" s="32"/>
      <c r="E75" s="236" t="str">
        <f>E7</f>
        <v>PŘÍSTAVBA VÝTAHU SE STAVEBNÍMI ÚPRAVYMI PAVILONŮ 5 A 6, UL. VÁCLAVKOVA 950, MLADÁ BOLESLAV</v>
      </c>
      <c r="F75" s="237"/>
      <c r="G75" s="237"/>
      <c r="H75" s="237"/>
      <c r="M75" s="32"/>
    </row>
    <row r="76" spans="2:13" s="1" customFormat="1" ht="12" customHeight="1">
      <c r="B76" s="32"/>
      <c r="C76" s="27" t="s">
        <v>128</v>
      </c>
      <c r="M76" s="32"/>
    </row>
    <row r="77" spans="2:13" s="1" customFormat="1" ht="16.5" customHeight="1">
      <c r="B77" s="32"/>
      <c r="E77" s="203" t="str">
        <f>E9</f>
        <v>2023-23-7 - ETAPA I (dotčené dotací) VZDUCHOTECHNIKA</v>
      </c>
      <c r="F77" s="238"/>
      <c r="G77" s="238"/>
      <c r="H77" s="238"/>
      <c r="M77" s="32"/>
    </row>
    <row r="78" spans="2:13" s="1" customFormat="1" ht="6.95" customHeight="1">
      <c r="B78" s="32"/>
      <c r="M78" s="32"/>
    </row>
    <row r="79" spans="2:13" s="1" customFormat="1" ht="12" customHeight="1">
      <c r="B79" s="32"/>
      <c r="C79" s="27" t="s">
        <v>23</v>
      </c>
      <c r="F79" s="25" t="str">
        <f>F12</f>
        <v>Mladá Boleslav</v>
      </c>
      <c r="I79" s="27" t="s">
        <v>25</v>
      </c>
      <c r="J79" s="49" t="str">
        <f>IF(J12="","",J12)</f>
        <v>28. 8. 2023</v>
      </c>
      <c r="M79" s="32"/>
    </row>
    <row r="80" spans="2:13" s="1" customFormat="1" ht="6.95" customHeight="1">
      <c r="B80" s="32"/>
      <c r="M80" s="32"/>
    </row>
    <row r="81" spans="2:13" s="1" customFormat="1" ht="15.2" customHeight="1">
      <c r="B81" s="32"/>
      <c r="C81" s="27" t="s">
        <v>27</v>
      </c>
      <c r="F81" s="25" t="str">
        <f>E15</f>
        <v>CENTRUM 83, poskytovatel sociálních služeb</v>
      </c>
      <c r="I81" s="27" t="s">
        <v>34</v>
      </c>
      <c r="J81" s="30" t="str">
        <f>E21</f>
        <v>Ondřej Hyhlík</v>
      </c>
      <c r="M81" s="32"/>
    </row>
    <row r="82" spans="2:13" s="1" customFormat="1" ht="15.2" customHeight="1">
      <c r="B82" s="32"/>
      <c r="C82" s="27" t="s">
        <v>32</v>
      </c>
      <c r="F82" s="25" t="str">
        <f>IF(E18="","",E18)</f>
        <v>Vyplň údaj</v>
      </c>
      <c r="I82" s="27" t="s">
        <v>36</v>
      </c>
      <c r="J82" s="30" t="str">
        <f>E24</f>
        <v>Ondřej Hyhlík</v>
      </c>
      <c r="M82" s="32"/>
    </row>
    <row r="83" spans="2:13" s="1" customFormat="1" ht="10.35" customHeight="1">
      <c r="B83" s="32"/>
      <c r="M83" s="32"/>
    </row>
    <row r="84" spans="2:24" s="10" customFormat="1" ht="29.25" customHeight="1">
      <c r="B84" s="107"/>
      <c r="C84" s="108" t="s">
        <v>144</v>
      </c>
      <c r="D84" s="109" t="s">
        <v>61</v>
      </c>
      <c r="E84" s="109" t="s">
        <v>57</v>
      </c>
      <c r="F84" s="109" t="s">
        <v>58</v>
      </c>
      <c r="G84" s="109" t="s">
        <v>145</v>
      </c>
      <c r="H84" s="109" t="s">
        <v>146</v>
      </c>
      <c r="I84" s="109" t="s">
        <v>147</v>
      </c>
      <c r="J84" s="109" t="s">
        <v>148</v>
      </c>
      <c r="K84" s="109" t="s">
        <v>136</v>
      </c>
      <c r="L84" s="110" t="s">
        <v>149</v>
      </c>
      <c r="M84" s="107"/>
      <c r="N84" s="56" t="s">
        <v>22</v>
      </c>
      <c r="O84" s="57" t="s">
        <v>46</v>
      </c>
      <c r="P84" s="57" t="s">
        <v>150</v>
      </c>
      <c r="Q84" s="57" t="s">
        <v>151</v>
      </c>
      <c r="R84" s="57" t="s">
        <v>152</v>
      </c>
      <c r="S84" s="57" t="s">
        <v>153</v>
      </c>
      <c r="T84" s="57" t="s">
        <v>154</v>
      </c>
      <c r="U84" s="57" t="s">
        <v>155</v>
      </c>
      <c r="V84" s="57" t="s">
        <v>156</v>
      </c>
      <c r="W84" s="57" t="s">
        <v>157</v>
      </c>
      <c r="X84" s="58" t="s">
        <v>158</v>
      </c>
    </row>
    <row r="85" spans="2:63" s="1" customFormat="1" ht="22.9" customHeight="1">
      <c r="B85" s="32"/>
      <c r="C85" s="61" t="s">
        <v>159</v>
      </c>
      <c r="K85" s="111">
        <f>BK85</f>
        <v>0</v>
      </c>
      <c r="M85" s="32"/>
      <c r="N85" s="59"/>
      <c r="O85" s="50"/>
      <c r="P85" s="50"/>
      <c r="Q85" s="112">
        <f>Q86+Q87+Q89</f>
        <v>0</v>
      </c>
      <c r="R85" s="112">
        <f>R86+R87+R89</f>
        <v>0</v>
      </c>
      <c r="S85" s="50"/>
      <c r="T85" s="113">
        <f>T86+T87+T89</f>
        <v>0</v>
      </c>
      <c r="U85" s="50"/>
      <c r="V85" s="113">
        <f>V86+V87+V89</f>
        <v>0</v>
      </c>
      <c r="W85" s="50"/>
      <c r="X85" s="114">
        <f>X86+X87+X89</f>
        <v>0</v>
      </c>
      <c r="AT85" s="17" t="s">
        <v>77</v>
      </c>
      <c r="AU85" s="17" t="s">
        <v>137</v>
      </c>
      <c r="BK85" s="115">
        <f>BK86+BK87+BK89</f>
        <v>0</v>
      </c>
    </row>
    <row r="86" spans="2:63" s="11" customFormat="1" ht="25.9" customHeight="1">
      <c r="B86" s="116"/>
      <c r="D86" s="117" t="s">
        <v>77</v>
      </c>
      <c r="E86" s="118" t="s">
        <v>57</v>
      </c>
      <c r="F86" s="118" t="s">
        <v>58</v>
      </c>
      <c r="I86" s="119"/>
      <c r="J86" s="119"/>
      <c r="K86" s="120">
        <f>BK86</f>
        <v>0</v>
      </c>
      <c r="M86" s="116"/>
      <c r="N86" s="121"/>
      <c r="Q86" s="122">
        <v>0</v>
      </c>
      <c r="R86" s="122">
        <v>0</v>
      </c>
      <c r="T86" s="123">
        <v>0</v>
      </c>
      <c r="V86" s="123">
        <v>0</v>
      </c>
      <c r="X86" s="124">
        <v>0</v>
      </c>
      <c r="AR86" s="117" t="s">
        <v>85</v>
      </c>
      <c r="AT86" s="125" t="s">
        <v>77</v>
      </c>
      <c r="AU86" s="125" t="s">
        <v>78</v>
      </c>
      <c r="AY86" s="117" t="s">
        <v>163</v>
      </c>
      <c r="BK86" s="126">
        <v>0</v>
      </c>
    </row>
    <row r="87" spans="2:63" s="11" customFormat="1" ht="25.9" customHeight="1">
      <c r="B87" s="116"/>
      <c r="D87" s="117" t="s">
        <v>77</v>
      </c>
      <c r="E87" s="118" t="s">
        <v>786</v>
      </c>
      <c r="F87" s="118" t="s">
        <v>22</v>
      </c>
      <c r="I87" s="119"/>
      <c r="J87" s="119"/>
      <c r="K87" s="120">
        <f>BK87</f>
        <v>0</v>
      </c>
      <c r="M87" s="116"/>
      <c r="N87" s="121"/>
      <c r="Q87" s="122">
        <f>Q88</f>
        <v>0</v>
      </c>
      <c r="R87" s="122">
        <f>R88</f>
        <v>0</v>
      </c>
      <c r="T87" s="123">
        <f>T88</f>
        <v>0</v>
      </c>
      <c r="V87" s="123">
        <f>V88</f>
        <v>0</v>
      </c>
      <c r="X87" s="124">
        <f>X88</f>
        <v>0</v>
      </c>
      <c r="AR87" s="117" t="s">
        <v>85</v>
      </c>
      <c r="AT87" s="125" t="s">
        <v>77</v>
      </c>
      <c r="AU87" s="125" t="s">
        <v>78</v>
      </c>
      <c r="AY87" s="117" t="s">
        <v>163</v>
      </c>
      <c r="BK87" s="126">
        <f>BK88</f>
        <v>0</v>
      </c>
    </row>
    <row r="88" spans="2:63" s="11" customFormat="1" ht="22.9" customHeight="1">
      <c r="B88" s="116"/>
      <c r="D88" s="117" t="s">
        <v>77</v>
      </c>
      <c r="E88" s="127" t="s">
        <v>2845</v>
      </c>
      <c r="F88" s="127" t="s">
        <v>2911</v>
      </c>
      <c r="I88" s="119"/>
      <c r="J88" s="119"/>
      <c r="K88" s="128">
        <f>BK88</f>
        <v>0</v>
      </c>
      <c r="M88" s="116"/>
      <c r="N88" s="121"/>
      <c r="Q88" s="122">
        <v>0</v>
      </c>
      <c r="R88" s="122">
        <v>0</v>
      </c>
      <c r="T88" s="123">
        <v>0</v>
      </c>
      <c r="V88" s="123">
        <v>0</v>
      </c>
      <c r="X88" s="124">
        <v>0</v>
      </c>
      <c r="AR88" s="117" t="s">
        <v>85</v>
      </c>
      <c r="AT88" s="125" t="s">
        <v>77</v>
      </c>
      <c r="AU88" s="125" t="s">
        <v>85</v>
      </c>
      <c r="AY88" s="117" t="s">
        <v>163</v>
      </c>
      <c r="BK88" s="126">
        <v>0</v>
      </c>
    </row>
    <row r="89" spans="2:63" s="11" customFormat="1" ht="25.9" customHeight="1">
      <c r="B89" s="116"/>
      <c r="D89" s="117" t="s">
        <v>77</v>
      </c>
      <c r="E89" s="118" t="s">
        <v>2861</v>
      </c>
      <c r="F89" s="118" t="s">
        <v>2912</v>
      </c>
      <c r="I89" s="119"/>
      <c r="J89" s="119"/>
      <c r="K89" s="120">
        <f>BK89</f>
        <v>0</v>
      </c>
      <c r="M89" s="116"/>
      <c r="N89" s="121"/>
      <c r="Q89" s="122">
        <f>SUM(Q90:Q91)</f>
        <v>0</v>
      </c>
      <c r="R89" s="122">
        <f>SUM(R90:R91)</f>
        <v>0</v>
      </c>
      <c r="T89" s="123">
        <f>SUM(T90:T91)</f>
        <v>0</v>
      </c>
      <c r="V89" s="123">
        <f>SUM(V90:V91)</f>
        <v>0</v>
      </c>
      <c r="X89" s="124">
        <f>SUM(X90:X91)</f>
        <v>0</v>
      </c>
      <c r="AR89" s="117" t="s">
        <v>85</v>
      </c>
      <c r="AT89" s="125" t="s">
        <v>77</v>
      </c>
      <c r="AU89" s="125" t="s">
        <v>78</v>
      </c>
      <c r="AY89" s="117" t="s">
        <v>163</v>
      </c>
      <c r="BK89" s="126">
        <f>SUM(BK90:BK91)</f>
        <v>0</v>
      </c>
    </row>
    <row r="90" spans="2:65" s="1" customFormat="1" ht="37.9" customHeight="1">
      <c r="B90" s="32"/>
      <c r="C90" s="129" t="s">
        <v>85</v>
      </c>
      <c r="D90" s="129" t="s">
        <v>166</v>
      </c>
      <c r="E90" s="130" t="s">
        <v>2913</v>
      </c>
      <c r="F90" s="131" t="s">
        <v>2914</v>
      </c>
      <c r="G90" s="132" t="s">
        <v>229</v>
      </c>
      <c r="H90" s="133">
        <v>2</v>
      </c>
      <c r="I90" s="134"/>
      <c r="J90" s="134"/>
      <c r="K90" s="135">
        <f>ROUND(P90*H90,2)</f>
        <v>0</v>
      </c>
      <c r="L90" s="131" t="s">
        <v>394</v>
      </c>
      <c r="M90" s="32"/>
      <c r="N90" s="136" t="s">
        <v>22</v>
      </c>
      <c r="O90" s="137" t="s">
        <v>48</v>
      </c>
      <c r="P90" s="138">
        <f>I90+J90</f>
        <v>0</v>
      </c>
      <c r="Q90" s="138">
        <f>ROUND(I90*H90,2)</f>
        <v>0</v>
      </c>
      <c r="R90" s="138">
        <f>ROUND(J90*H90,2)</f>
        <v>0</v>
      </c>
      <c r="T90" s="139">
        <f>S90*H90</f>
        <v>0</v>
      </c>
      <c r="U90" s="139">
        <v>0</v>
      </c>
      <c r="V90" s="139">
        <f>U90*H90</f>
        <v>0</v>
      </c>
      <c r="W90" s="139">
        <v>0</v>
      </c>
      <c r="X90" s="140">
        <f>W90*H90</f>
        <v>0</v>
      </c>
      <c r="AR90" s="141" t="s">
        <v>189</v>
      </c>
      <c r="AT90" s="141" t="s">
        <v>166</v>
      </c>
      <c r="AU90" s="141" t="s">
        <v>85</v>
      </c>
      <c r="AY90" s="17" t="s">
        <v>163</v>
      </c>
      <c r="BE90" s="142">
        <f>IF(O90="základní",K90,0)</f>
        <v>0</v>
      </c>
      <c r="BF90" s="142">
        <f>IF(O90="snížená",K90,0)</f>
        <v>0</v>
      </c>
      <c r="BG90" s="142">
        <f>IF(O90="zákl. přenesená",K90,0)</f>
        <v>0</v>
      </c>
      <c r="BH90" s="142">
        <f>IF(O90="sníž. přenesená",K90,0)</f>
        <v>0</v>
      </c>
      <c r="BI90" s="142">
        <f>IF(O90="nulová",K90,0)</f>
        <v>0</v>
      </c>
      <c r="BJ90" s="17" t="s">
        <v>171</v>
      </c>
      <c r="BK90" s="142">
        <f>ROUND(P90*H90,2)</f>
        <v>0</v>
      </c>
      <c r="BL90" s="17" t="s">
        <v>189</v>
      </c>
      <c r="BM90" s="141" t="s">
        <v>171</v>
      </c>
    </row>
    <row r="91" spans="2:65" s="1" customFormat="1" ht="16.5" customHeight="1">
      <c r="B91" s="32"/>
      <c r="C91" s="129" t="s">
        <v>171</v>
      </c>
      <c r="D91" s="129" t="s">
        <v>166</v>
      </c>
      <c r="E91" s="130" t="s">
        <v>2915</v>
      </c>
      <c r="F91" s="131" t="s">
        <v>2916</v>
      </c>
      <c r="G91" s="132" t="s">
        <v>178</v>
      </c>
      <c r="H91" s="133">
        <v>1</v>
      </c>
      <c r="I91" s="134"/>
      <c r="J91" s="134"/>
      <c r="K91" s="135">
        <f>ROUND(P91*H91,2)</f>
        <v>0</v>
      </c>
      <c r="L91" s="131" t="s">
        <v>394</v>
      </c>
      <c r="M91" s="32"/>
      <c r="N91" s="193" t="s">
        <v>22</v>
      </c>
      <c r="O91" s="194" t="s">
        <v>48</v>
      </c>
      <c r="P91" s="195">
        <f>I91+J91</f>
        <v>0</v>
      </c>
      <c r="Q91" s="195">
        <f>ROUND(I91*H91,2)</f>
        <v>0</v>
      </c>
      <c r="R91" s="195">
        <f>ROUND(J91*H91,2)</f>
        <v>0</v>
      </c>
      <c r="S91" s="148"/>
      <c r="T91" s="196">
        <f>S91*H91</f>
        <v>0</v>
      </c>
      <c r="U91" s="196">
        <v>0</v>
      </c>
      <c r="V91" s="196">
        <f>U91*H91</f>
        <v>0</v>
      </c>
      <c r="W91" s="196">
        <v>0</v>
      </c>
      <c r="X91" s="197">
        <f>W91*H91</f>
        <v>0</v>
      </c>
      <c r="AR91" s="141" t="s">
        <v>189</v>
      </c>
      <c r="AT91" s="141" t="s">
        <v>166</v>
      </c>
      <c r="AU91" s="141" t="s">
        <v>85</v>
      </c>
      <c r="AY91" s="17" t="s">
        <v>163</v>
      </c>
      <c r="BE91" s="142">
        <f>IF(O91="základní",K91,0)</f>
        <v>0</v>
      </c>
      <c r="BF91" s="142">
        <f>IF(O91="snížená",K91,0)</f>
        <v>0</v>
      </c>
      <c r="BG91" s="142">
        <f>IF(O91="zákl. přenesená",K91,0)</f>
        <v>0</v>
      </c>
      <c r="BH91" s="142">
        <f>IF(O91="sníž. přenesená",K91,0)</f>
        <v>0</v>
      </c>
      <c r="BI91" s="142">
        <f>IF(O91="nulová",K91,0)</f>
        <v>0</v>
      </c>
      <c r="BJ91" s="17" t="s">
        <v>171</v>
      </c>
      <c r="BK91" s="142">
        <f>ROUND(P91*H91,2)</f>
        <v>0</v>
      </c>
      <c r="BL91" s="17" t="s">
        <v>189</v>
      </c>
      <c r="BM91" s="141" t="s">
        <v>189</v>
      </c>
    </row>
    <row r="92" spans="2:13" s="1" customFormat="1" ht="6.9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32"/>
    </row>
  </sheetData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T2" s="17" t="s">
        <v>108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85</v>
      </c>
    </row>
    <row r="4" spans="2:46" ht="24.95" customHeight="1">
      <c r="B4" s="20"/>
      <c r="D4" s="21" t="s">
        <v>127</v>
      </c>
      <c r="M4" s="20"/>
      <c r="N4" s="85" t="s">
        <v>11</v>
      </c>
      <c r="AT4" s="17" t="s">
        <v>4</v>
      </c>
    </row>
    <row r="5" spans="2:13" ht="6.95" customHeight="1">
      <c r="B5" s="20"/>
      <c r="M5" s="20"/>
    </row>
    <row r="6" spans="2:13" ht="12" customHeight="1">
      <c r="B6" s="20"/>
      <c r="D6" s="27" t="s">
        <v>17</v>
      </c>
      <c r="M6" s="20"/>
    </row>
    <row r="7" spans="2:13" ht="26.25" customHeight="1">
      <c r="B7" s="20"/>
      <c r="E7" s="236" t="str">
        <f>'Rekapitulace stavby'!K6</f>
        <v>PŘÍSTAVBA VÝTAHU SE STAVEBNÍMI ÚPRAVYMI PAVILONŮ 5 A 6, UL. VÁCLAVKOVA 950, MLADÁ BOLESLAV</v>
      </c>
      <c r="F7" s="237"/>
      <c r="G7" s="237"/>
      <c r="H7" s="237"/>
      <c r="M7" s="20"/>
    </row>
    <row r="8" spans="2:13" s="1" customFormat="1" ht="12" customHeight="1">
      <c r="B8" s="32"/>
      <c r="D8" s="27" t="s">
        <v>128</v>
      </c>
      <c r="M8" s="32"/>
    </row>
    <row r="9" spans="2:13" s="1" customFormat="1" ht="16.5" customHeight="1">
      <c r="B9" s="32"/>
      <c r="E9" s="203" t="s">
        <v>2917</v>
      </c>
      <c r="F9" s="238"/>
      <c r="G9" s="238"/>
      <c r="H9" s="238"/>
      <c r="M9" s="32"/>
    </row>
    <row r="10" spans="2:13" s="1" customFormat="1" ht="11.25">
      <c r="B10" s="32"/>
      <c r="M10" s="32"/>
    </row>
    <row r="11" spans="2:13" s="1" customFormat="1" ht="12" customHeight="1">
      <c r="B11" s="32"/>
      <c r="D11" s="27" t="s">
        <v>19</v>
      </c>
      <c r="F11" s="25" t="s">
        <v>99</v>
      </c>
      <c r="I11" s="27" t="s">
        <v>21</v>
      </c>
      <c r="J11" s="25" t="s">
        <v>22</v>
      </c>
      <c r="M11" s="32"/>
    </row>
    <row r="12" spans="2:13" s="1" customFormat="1" ht="12" customHeight="1">
      <c r="B12" s="32"/>
      <c r="D12" s="27" t="s">
        <v>23</v>
      </c>
      <c r="F12" s="25" t="s">
        <v>24</v>
      </c>
      <c r="I12" s="27" t="s">
        <v>25</v>
      </c>
      <c r="J12" s="49" t="str">
        <f>'Rekapitulace stavby'!AN8</f>
        <v>28. 8. 2023</v>
      </c>
      <c r="M12" s="32"/>
    </row>
    <row r="13" spans="2:13" s="1" customFormat="1" ht="10.9" customHeight="1">
      <c r="B13" s="32"/>
      <c r="M13" s="32"/>
    </row>
    <row r="14" spans="2:13" s="1" customFormat="1" ht="12" customHeight="1">
      <c r="B14" s="32"/>
      <c r="D14" s="27" t="s">
        <v>27</v>
      </c>
      <c r="I14" s="27" t="s">
        <v>28</v>
      </c>
      <c r="J14" s="25" t="s">
        <v>29</v>
      </c>
      <c r="M14" s="32"/>
    </row>
    <row r="15" spans="2:13" s="1" customFormat="1" ht="18" customHeight="1">
      <c r="B15" s="32"/>
      <c r="E15" s="25" t="s">
        <v>30</v>
      </c>
      <c r="I15" s="27" t="s">
        <v>31</v>
      </c>
      <c r="J15" s="25" t="s">
        <v>22</v>
      </c>
      <c r="M15" s="32"/>
    </row>
    <row r="16" spans="2:13" s="1" customFormat="1" ht="6.95" customHeight="1">
      <c r="B16" s="32"/>
      <c r="M16" s="32"/>
    </row>
    <row r="17" spans="2:13" s="1" customFormat="1" ht="12" customHeight="1">
      <c r="B17" s="32"/>
      <c r="D17" s="27" t="s">
        <v>32</v>
      </c>
      <c r="I17" s="27" t="s">
        <v>28</v>
      </c>
      <c r="J17" s="28" t="str">
        <f>'Rekapitulace stavby'!AN13</f>
        <v>Vyplň údaj</v>
      </c>
      <c r="M17" s="32"/>
    </row>
    <row r="18" spans="2:13" s="1" customFormat="1" ht="18" customHeight="1">
      <c r="B18" s="32"/>
      <c r="E18" s="239" t="str">
        <f>'Rekapitulace stavby'!E14</f>
        <v>Vyplň údaj</v>
      </c>
      <c r="F18" s="209"/>
      <c r="G18" s="209"/>
      <c r="H18" s="209"/>
      <c r="I18" s="27" t="s">
        <v>31</v>
      </c>
      <c r="J18" s="28" t="str">
        <f>'Rekapitulace stavby'!AN14</f>
        <v>Vyplň údaj</v>
      </c>
      <c r="M18" s="32"/>
    </row>
    <row r="19" spans="2:13" s="1" customFormat="1" ht="6.95" customHeight="1">
      <c r="B19" s="32"/>
      <c r="M19" s="32"/>
    </row>
    <row r="20" spans="2:13" s="1" customFormat="1" ht="12" customHeight="1">
      <c r="B20" s="32"/>
      <c r="D20" s="27" t="s">
        <v>34</v>
      </c>
      <c r="I20" s="27" t="s">
        <v>28</v>
      </c>
      <c r="J20" s="25" t="s">
        <v>22</v>
      </c>
      <c r="M20" s="32"/>
    </row>
    <row r="21" spans="2:13" s="1" customFormat="1" ht="18" customHeight="1">
      <c r="B21" s="32"/>
      <c r="E21" s="25" t="s">
        <v>2838</v>
      </c>
      <c r="I21" s="27" t="s">
        <v>31</v>
      </c>
      <c r="J21" s="25" t="s">
        <v>22</v>
      </c>
      <c r="M21" s="32"/>
    </row>
    <row r="22" spans="2:13" s="1" customFormat="1" ht="6.95" customHeight="1">
      <c r="B22" s="32"/>
      <c r="M22" s="32"/>
    </row>
    <row r="23" spans="2:13" s="1" customFormat="1" ht="12" customHeight="1">
      <c r="B23" s="32"/>
      <c r="D23" s="27" t="s">
        <v>36</v>
      </c>
      <c r="I23" s="27" t="s">
        <v>28</v>
      </c>
      <c r="J23" s="25" t="s">
        <v>2839</v>
      </c>
      <c r="M23" s="32"/>
    </row>
    <row r="24" spans="2:13" s="1" customFormat="1" ht="18" customHeight="1">
      <c r="B24" s="32"/>
      <c r="E24" s="25" t="s">
        <v>2918</v>
      </c>
      <c r="I24" s="27" t="s">
        <v>31</v>
      </c>
      <c r="J24" s="25" t="s">
        <v>2840</v>
      </c>
      <c r="M24" s="32"/>
    </row>
    <row r="25" spans="2:13" s="1" customFormat="1" ht="6.95" customHeight="1">
      <c r="B25" s="32"/>
      <c r="M25" s="32"/>
    </row>
    <row r="26" spans="2:13" s="1" customFormat="1" ht="12" customHeight="1">
      <c r="B26" s="32"/>
      <c r="D26" s="27" t="s">
        <v>40</v>
      </c>
      <c r="M26" s="32"/>
    </row>
    <row r="27" spans="2:13" s="7" customFormat="1" ht="16.5" customHeight="1">
      <c r="B27" s="86"/>
      <c r="E27" s="214" t="s">
        <v>22</v>
      </c>
      <c r="F27" s="214"/>
      <c r="G27" s="214"/>
      <c r="H27" s="214"/>
      <c r="M27" s="86"/>
    </row>
    <row r="28" spans="2:13" s="1" customFormat="1" ht="6.95" customHeight="1">
      <c r="B28" s="32"/>
      <c r="M28" s="32"/>
    </row>
    <row r="29" spans="2:13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50"/>
      <c r="M29" s="32"/>
    </row>
    <row r="30" spans="2:13" s="1" customFormat="1" ht="12.75">
      <c r="B30" s="32"/>
      <c r="E30" s="27" t="s">
        <v>130</v>
      </c>
      <c r="K30" s="87">
        <f>I61</f>
        <v>0</v>
      </c>
      <c r="M30" s="32"/>
    </row>
    <row r="31" spans="2:13" s="1" customFormat="1" ht="12.75">
      <c r="B31" s="32"/>
      <c r="E31" s="27" t="s">
        <v>131</v>
      </c>
      <c r="K31" s="87">
        <f>J61</f>
        <v>0</v>
      </c>
      <c r="M31" s="32"/>
    </row>
    <row r="32" spans="2:13" s="1" customFormat="1" ht="25.35" customHeight="1">
      <c r="B32" s="32"/>
      <c r="D32" s="88" t="s">
        <v>42</v>
      </c>
      <c r="K32" s="63">
        <f>ROUND(K85,2)</f>
        <v>0</v>
      </c>
      <c r="M32" s="32"/>
    </row>
    <row r="33" spans="2:13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50"/>
      <c r="M33" s="32"/>
    </row>
    <row r="34" spans="2:13" s="1" customFormat="1" ht="14.45" customHeight="1">
      <c r="B34" s="32"/>
      <c r="F34" s="35" t="s">
        <v>44</v>
      </c>
      <c r="I34" s="35" t="s">
        <v>43</v>
      </c>
      <c r="K34" s="35" t="s">
        <v>45</v>
      </c>
      <c r="M34" s="32"/>
    </row>
    <row r="35" spans="2:13" s="1" customFormat="1" ht="14.45" customHeight="1">
      <c r="B35" s="32"/>
      <c r="D35" s="52" t="s">
        <v>46</v>
      </c>
      <c r="E35" s="27" t="s">
        <v>47</v>
      </c>
      <c r="F35" s="87">
        <f>ROUND((SUM(BE85:BE94)),2)</f>
        <v>0</v>
      </c>
      <c r="I35" s="89">
        <v>0.21</v>
      </c>
      <c r="K35" s="87">
        <f>ROUND(((SUM(BE85:BE94))*I35),2)</f>
        <v>0</v>
      </c>
      <c r="M35" s="32"/>
    </row>
    <row r="36" spans="2:13" s="1" customFormat="1" ht="14.45" customHeight="1">
      <c r="B36" s="32"/>
      <c r="E36" s="27" t="s">
        <v>48</v>
      </c>
      <c r="F36" s="87">
        <f>ROUND((SUM(BF85:BF94)),2)</f>
        <v>0</v>
      </c>
      <c r="I36" s="89">
        <v>0.15</v>
      </c>
      <c r="K36" s="87">
        <f>ROUND(((SUM(BF85:BF94))*I36),2)</f>
        <v>0</v>
      </c>
      <c r="M36" s="32"/>
    </row>
    <row r="37" spans="2:13" s="1" customFormat="1" ht="14.45" customHeight="1" hidden="1">
      <c r="B37" s="32"/>
      <c r="E37" s="27" t="s">
        <v>49</v>
      </c>
      <c r="F37" s="87">
        <f>ROUND((SUM(BG85:BG94)),2)</f>
        <v>0</v>
      </c>
      <c r="I37" s="89">
        <v>0.21</v>
      </c>
      <c r="K37" s="87">
        <f>0</f>
        <v>0</v>
      </c>
      <c r="M37" s="32"/>
    </row>
    <row r="38" spans="2:13" s="1" customFormat="1" ht="14.45" customHeight="1" hidden="1">
      <c r="B38" s="32"/>
      <c r="E38" s="27" t="s">
        <v>50</v>
      </c>
      <c r="F38" s="87">
        <f>ROUND((SUM(BH85:BH94)),2)</f>
        <v>0</v>
      </c>
      <c r="I38" s="89">
        <v>0.15</v>
      </c>
      <c r="K38" s="87">
        <f>0</f>
        <v>0</v>
      </c>
      <c r="M38" s="32"/>
    </row>
    <row r="39" spans="2:13" s="1" customFormat="1" ht="14.45" customHeight="1" hidden="1">
      <c r="B39" s="32"/>
      <c r="E39" s="27" t="s">
        <v>51</v>
      </c>
      <c r="F39" s="87">
        <f>ROUND((SUM(BI85:BI94)),2)</f>
        <v>0</v>
      </c>
      <c r="I39" s="89">
        <v>0</v>
      </c>
      <c r="K39" s="87">
        <f>0</f>
        <v>0</v>
      </c>
      <c r="M39" s="32"/>
    </row>
    <row r="40" spans="2:13" s="1" customFormat="1" ht="6.95" customHeight="1">
      <c r="B40" s="32"/>
      <c r="M40" s="32"/>
    </row>
    <row r="41" spans="2:13" s="1" customFormat="1" ht="25.35" customHeight="1">
      <c r="B41" s="32"/>
      <c r="C41" s="90"/>
      <c r="D41" s="91" t="s">
        <v>52</v>
      </c>
      <c r="E41" s="54"/>
      <c r="F41" s="54"/>
      <c r="G41" s="92" t="s">
        <v>53</v>
      </c>
      <c r="H41" s="93" t="s">
        <v>54</v>
      </c>
      <c r="I41" s="54"/>
      <c r="J41" s="54"/>
      <c r="K41" s="94">
        <f>SUM(K32:K39)</f>
        <v>0</v>
      </c>
      <c r="L41" s="95"/>
      <c r="M41" s="32"/>
    </row>
    <row r="42" spans="2:13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32"/>
    </row>
    <row r="46" spans="2:13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32"/>
    </row>
    <row r="47" spans="2:13" s="1" customFormat="1" ht="24.95" customHeight="1">
      <c r="B47" s="32"/>
      <c r="C47" s="21" t="s">
        <v>132</v>
      </c>
      <c r="M47" s="32"/>
    </row>
    <row r="48" spans="2:13" s="1" customFormat="1" ht="6.95" customHeight="1">
      <c r="B48" s="32"/>
      <c r="M48" s="32"/>
    </row>
    <row r="49" spans="2:13" s="1" customFormat="1" ht="12" customHeight="1">
      <c r="B49" s="32"/>
      <c r="C49" s="27" t="s">
        <v>17</v>
      </c>
      <c r="M49" s="32"/>
    </row>
    <row r="50" spans="2:13" s="1" customFormat="1" ht="26.25" customHeight="1">
      <c r="B50" s="32"/>
      <c r="E50" s="236" t="str">
        <f>E7</f>
        <v>PŘÍSTAVBA VÝTAHU SE STAVEBNÍMI ÚPRAVYMI PAVILONŮ 5 A 6, UL. VÁCLAVKOVA 950, MLADÁ BOLESLAV</v>
      </c>
      <c r="F50" s="237"/>
      <c r="G50" s="237"/>
      <c r="H50" s="237"/>
      <c r="M50" s="32"/>
    </row>
    <row r="51" spans="2:13" s="1" customFormat="1" ht="12" customHeight="1">
      <c r="B51" s="32"/>
      <c r="C51" s="27" t="s">
        <v>128</v>
      </c>
      <c r="M51" s="32"/>
    </row>
    <row r="52" spans="2:13" s="1" customFormat="1" ht="16.5" customHeight="1">
      <c r="B52" s="32"/>
      <c r="E52" s="203" t="str">
        <f>E9</f>
        <v>2023-23-8 - ETAPA I (dotčené dotací) VYTÁPĚNÍ</v>
      </c>
      <c r="F52" s="238"/>
      <c r="G52" s="238"/>
      <c r="H52" s="238"/>
      <c r="M52" s="32"/>
    </row>
    <row r="53" spans="2:13" s="1" customFormat="1" ht="6.95" customHeight="1">
      <c r="B53" s="32"/>
      <c r="M53" s="32"/>
    </row>
    <row r="54" spans="2:13" s="1" customFormat="1" ht="12" customHeight="1">
      <c r="B54" s="32"/>
      <c r="C54" s="27" t="s">
        <v>23</v>
      </c>
      <c r="F54" s="25" t="str">
        <f>F12</f>
        <v>Mladá Boleslav</v>
      </c>
      <c r="I54" s="27" t="s">
        <v>25</v>
      </c>
      <c r="J54" s="49" t="str">
        <f>IF(J12="","",J12)</f>
        <v>28. 8. 2023</v>
      </c>
      <c r="M54" s="32"/>
    </row>
    <row r="55" spans="2:13" s="1" customFormat="1" ht="6.95" customHeight="1">
      <c r="B55" s="32"/>
      <c r="M55" s="32"/>
    </row>
    <row r="56" spans="2:13" s="1" customFormat="1" ht="15.2" customHeight="1">
      <c r="B56" s="32"/>
      <c r="C56" s="27" t="s">
        <v>27</v>
      </c>
      <c r="F56" s="25" t="str">
        <f>E15</f>
        <v>CENTRUM 83, poskytovatel sociálních služeb</v>
      </c>
      <c r="I56" s="27" t="s">
        <v>34</v>
      </c>
      <c r="J56" s="30" t="str">
        <f>E21</f>
        <v>Ondřej Hyhlík</v>
      </c>
      <c r="M56" s="32"/>
    </row>
    <row r="57" spans="2:13" s="1" customFormat="1" ht="15.2" customHeight="1">
      <c r="B57" s="32"/>
      <c r="C57" s="27" t="s">
        <v>32</v>
      </c>
      <c r="F57" s="25" t="str">
        <f>IF(E18="","",E18)</f>
        <v>Vyplň údaj</v>
      </c>
      <c r="I57" s="27" t="s">
        <v>36</v>
      </c>
      <c r="J57" s="30" t="str">
        <f>E24</f>
        <v>ONDŘEJ HYHLÍK</v>
      </c>
      <c r="M57" s="32"/>
    </row>
    <row r="58" spans="2:13" s="1" customFormat="1" ht="10.35" customHeight="1">
      <c r="B58" s="32"/>
      <c r="M58" s="32"/>
    </row>
    <row r="59" spans="2:13" s="1" customFormat="1" ht="29.25" customHeight="1">
      <c r="B59" s="32"/>
      <c r="C59" s="96" t="s">
        <v>133</v>
      </c>
      <c r="D59" s="90"/>
      <c r="E59" s="90"/>
      <c r="F59" s="90"/>
      <c r="G59" s="90"/>
      <c r="H59" s="90"/>
      <c r="I59" s="97" t="s">
        <v>134</v>
      </c>
      <c r="J59" s="97" t="s">
        <v>135</v>
      </c>
      <c r="K59" s="97" t="s">
        <v>136</v>
      </c>
      <c r="L59" s="90"/>
      <c r="M59" s="32"/>
    </row>
    <row r="60" spans="2:13" s="1" customFormat="1" ht="10.35" customHeight="1">
      <c r="B60" s="32"/>
      <c r="M60" s="32"/>
    </row>
    <row r="61" spans="2:47" s="1" customFormat="1" ht="22.9" customHeight="1">
      <c r="B61" s="32"/>
      <c r="C61" s="98" t="s">
        <v>76</v>
      </c>
      <c r="I61" s="63">
        <f aca="true" t="shared" si="0" ref="I61:J63">Q85</f>
        <v>0</v>
      </c>
      <c r="J61" s="63">
        <f t="shared" si="0"/>
        <v>0</v>
      </c>
      <c r="K61" s="63">
        <f>K85</f>
        <v>0</v>
      </c>
      <c r="M61" s="32"/>
      <c r="AU61" s="17" t="s">
        <v>137</v>
      </c>
    </row>
    <row r="62" spans="2:13" s="8" customFormat="1" ht="24.95" customHeight="1">
      <c r="B62" s="99"/>
      <c r="D62" s="100" t="s">
        <v>2919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K86</f>
        <v>0</v>
      </c>
      <c r="M62" s="99"/>
    </row>
    <row r="63" spans="2:13" s="9" customFormat="1" ht="19.9" customHeight="1">
      <c r="B63" s="103"/>
      <c r="D63" s="104" t="s">
        <v>2920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K87</f>
        <v>0</v>
      </c>
      <c r="M63" s="103"/>
    </row>
    <row r="64" spans="2:13" s="8" customFormat="1" ht="24.95" customHeight="1">
      <c r="B64" s="99"/>
      <c r="D64" s="100" t="s">
        <v>2921</v>
      </c>
      <c r="E64" s="101"/>
      <c r="F64" s="101"/>
      <c r="G64" s="101"/>
      <c r="H64" s="101"/>
      <c r="I64" s="102">
        <f>Q90</f>
        <v>0</v>
      </c>
      <c r="J64" s="102">
        <f>R90</f>
        <v>0</v>
      </c>
      <c r="K64" s="102">
        <f>K90</f>
        <v>0</v>
      </c>
      <c r="M64" s="99"/>
    </row>
    <row r="65" spans="2:13" s="9" customFormat="1" ht="19.9" customHeight="1">
      <c r="B65" s="103"/>
      <c r="D65" s="104" t="s">
        <v>2922</v>
      </c>
      <c r="E65" s="105"/>
      <c r="F65" s="105"/>
      <c r="G65" s="105"/>
      <c r="H65" s="105"/>
      <c r="I65" s="106">
        <f>Q91</f>
        <v>0</v>
      </c>
      <c r="J65" s="106">
        <f>R91</f>
        <v>0</v>
      </c>
      <c r="K65" s="106">
        <f>K91</f>
        <v>0</v>
      </c>
      <c r="M65" s="103"/>
    </row>
    <row r="66" spans="2:13" s="1" customFormat="1" ht="21.75" customHeight="1">
      <c r="B66" s="32"/>
      <c r="M66" s="32"/>
    </row>
    <row r="67" spans="2:13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2"/>
    </row>
    <row r="71" spans="2:13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32"/>
    </row>
    <row r="72" spans="2:13" s="1" customFormat="1" ht="24.95" customHeight="1">
      <c r="B72" s="32"/>
      <c r="C72" s="21" t="s">
        <v>143</v>
      </c>
      <c r="M72" s="32"/>
    </row>
    <row r="73" spans="2:13" s="1" customFormat="1" ht="6.95" customHeight="1">
      <c r="B73" s="32"/>
      <c r="M73" s="32"/>
    </row>
    <row r="74" spans="2:13" s="1" customFormat="1" ht="12" customHeight="1">
      <c r="B74" s="32"/>
      <c r="C74" s="27" t="s">
        <v>17</v>
      </c>
      <c r="M74" s="32"/>
    </row>
    <row r="75" spans="2:13" s="1" customFormat="1" ht="26.25" customHeight="1">
      <c r="B75" s="32"/>
      <c r="E75" s="236" t="str">
        <f>E7</f>
        <v>PŘÍSTAVBA VÝTAHU SE STAVEBNÍMI ÚPRAVYMI PAVILONŮ 5 A 6, UL. VÁCLAVKOVA 950, MLADÁ BOLESLAV</v>
      </c>
      <c r="F75" s="237"/>
      <c r="G75" s="237"/>
      <c r="H75" s="237"/>
      <c r="M75" s="32"/>
    </row>
    <row r="76" spans="2:13" s="1" customFormat="1" ht="12" customHeight="1">
      <c r="B76" s="32"/>
      <c r="C76" s="27" t="s">
        <v>128</v>
      </c>
      <c r="M76" s="32"/>
    </row>
    <row r="77" spans="2:13" s="1" customFormat="1" ht="16.5" customHeight="1">
      <c r="B77" s="32"/>
      <c r="E77" s="203" t="str">
        <f>E9</f>
        <v>2023-23-8 - ETAPA I (dotčené dotací) VYTÁPĚNÍ</v>
      </c>
      <c r="F77" s="238"/>
      <c r="G77" s="238"/>
      <c r="H77" s="238"/>
      <c r="M77" s="32"/>
    </row>
    <row r="78" spans="2:13" s="1" customFormat="1" ht="6.95" customHeight="1">
      <c r="B78" s="32"/>
      <c r="M78" s="32"/>
    </row>
    <row r="79" spans="2:13" s="1" customFormat="1" ht="12" customHeight="1">
      <c r="B79" s="32"/>
      <c r="C79" s="27" t="s">
        <v>23</v>
      </c>
      <c r="F79" s="25" t="str">
        <f>F12</f>
        <v>Mladá Boleslav</v>
      </c>
      <c r="I79" s="27" t="s">
        <v>25</v>
      </c>
      <c r="J79" s="49" t="str">
        <f>IF(J12="","",J12)</f>
        <v>28. 8. 2023</v>
      </c>
      <c r="M79" s="32"/>
    </row>
    <row r="80" spans="2:13" s="1" customFormat="1" ht="6.95" customHeight="1">
      <c r="B80" s="32"/>
      <c r="M80" s="32"/>
    </row>
    <row r="81" spans="2:13" s="1" customFormat="1" ht="15.2" customHeight="1">
      <c r="B81" s="32"/>
      <c r="C81" s="27" t="s">
        <v>27</v>
      </c>
      <c r="F81" s="25" t="str">
        <f>E15</f>
        <v>CENTRUM 83, poskytovatel sociálních služeb</v>
      </c>
      <c r="I81" s="27" t="s">
        <v>34</v>
      </c>
      <c r="J81" s="30" t="str">
        <f>E21</f>
        <v>Ondřej Hyhlík</v>
      </c>
      <c r="M81" s="32"/>
    </row>
    <row r="82" spans="2:13" s="1" customFormat="1" ht="15.2" customHeight="1">
      <c r="B82" s="32"/>
      <c r="C82" s="27" t="s">
        <v>32</v>
      </c>
      <c r="F82" s="25" t="str">
        <f>IF(E18="","",E18)</f>
        <v>Vyplň údaj</v>
      </c>
      <c r="I82" s="27" t="s">
        <v>36</v>
      </c>
      <c r="J82" s="30" t="str">
        <f>E24</f>
        <v>ONDŘEJ HYHLÍK</v>
      </c>
      <c r="M82" s="32"/>
    </row>
    <row r="83" spans="2:13" s="1" customFormat="1" ht="10.35" customHeight="1">
      <c r="B83" s="32"/>
      <c r="M83" s="32"/>
    </row>
    <row r="84" spans="2:24" s="10" customFormat="1" ht="29.25" customHeight="1">
      <c r="B84" s="107"/>
      <c r="C84" s="108" t="s">
        <v>144</v>
      </c>
      <c r="D84" s="109" t="s">
        <v>61</v>
      </c>
      <c r="E84" s="109" t="s">
        <v>57</v>
      </c>
      <c r="F84" s="109" t="s">
        <v>58</v>
      </c>
      <c r="G84" s="109" t="s">
        <v>145</v>
      </c>
      <c r="H84" s="109" t="s">
        <v>146</v>
      </c>
      <c r="I84" s="109" t="s">
        <v>147</v>
      </c>
      <c r="J84" s="109" t="s">
        <v>148</v>
      </c>
      <c r="K84" s="109" t="s">
        <v>136</v>
      </c>
      <c r="L84" s="110" t="s">
        <v>149</v>
      </c>
      <c r="M84" s="107"/>
      <c r="N84" s="56" t="s">
        <v>22</v>
      </c>
      <c r="O84" s="57" t="s">
        <v>46</v>
      </c>
      <c r="P84" s="57" t="s">
        <v>150</v>
      </c>
      <c r="Q84" s="57" t="s">
        <v>151</v>
      </c>
      <c r="R84" s="57" t="s">
        <v>152</v>
      </c>
      <c r="S84" s="57" t="s">
        <v>153</v>
      </c>
      <c r="T84" s="57" t="s">
        <v>154</v>
      </c>
      <c r="U84" s="57" t="s">
        <v>155</v>
      </c>
      <c r="V84" s="57" t="s">
        <v>156</v>
      </c>
      <c r="W84" s="57" t="s">
        <v>157</v>
      </c>
      <c r="X84" s="58" t="s">
        <v>158</v>
      </c>
    </row>
    <row r="85" spans="2:63" s="1" customFormat="1" ht="22.9" customHeight="1">
      <c r="B85" s="32"/>
      <c r="C85" s="61" t="s">
        <v>159</v>
      </c>
      <c r="K85" s="111">
        <f>BK85</f>
        <v>0</v>
      </c>
      <c r="M85" s="32"/>
      <c r="N85" s="59"/>
      <c r="O85" s="50"/>
      <c r="P85" s="50"/>
      <c r="Q85" s="112">
        <f>Q86+Q90</f>
        <v>0</v>
      </c>
      <c r="R85" s="112">
        <f>R86+R90</f>
        <v>0</v>
      </c>
      <c r="S85" s="50"/>
      <c r="T85" s="113">
        <f>T86+T90</f>
        <v>0</v>
      </c>
      <c r="U85" s="50"/>
      <c r="V85" s="113">
        <f>V86+V90</f>
        <v>0</v>
      </c>
      <c r="W85" s="50"/>
      <c r="X85" s="114">
        <f>X86+X90</f>
        <v>0</v>
      </c>
      <c r="AT85" s="17" t="s">
        <v>77</v>
      </c>
      <c r="AU85" s="17" t="s">
        <v>137</v>
      </c>
      <c r="BK85" s="115">
        <f>BK86+BK90</f>
        <v>0</v>
      </c>
    </row>
    <row r="86" spans="2:63" s="11" customFormat="1" ht="25.9" customHeight="1">
      <c r="B86" s="116"/>
      <c r="D86" s="117" t="s">
        <v>77</v>
      </c>
      <c r="E86" s="118" t="s">
        <v>786</v>
      </c>
      <c r="F86" s="118" t="s">
        <v>2923</v>
      </c>
      <c r="I86" s="119"/>
      <c r="J86" s="119"/>
      <c r="K86" s="120">
        <f>BK86</f>
        <v>0</v>
      </c>
      <c r="M86" s="116"/>
      <c r="N86" s="121"/>
      <c r="Q86" s="122">
        <f>Q87</f>
        <v>0</v>
      </c>
      <c r="R86" s="122">
        <f>R87</f>
        <v>0</v>
      </c>
      <c r="T86" s="123">
        <f>T87</f>
        <v>0</v>
      </c>
      <c r="V86" s="123">
        <f>V87</f>
        <v>0</v>
      </c>
      <c r="X86" s="124">
        <f>X87</f>
        <v>0</v>
      </c>
      <c r="AR86" s="117" t="s">
        <v>85</v>
      </c>
      <c r="AT86" s="125" t="s">
        <v>77</v>
      </c>
      <c r="AU86" s="125" t="s">
        <v>78</v>
      </c>
      <c r="AY86" s="117" t="s">
        <v>163</v>
      </c>
      <c r="BK86" s="126">
        <f>BK87</f>
        <v>0</v>
      </c>
    </row>
    <row r="87" spans="2:63" s="11" customFormat="1" ht="22.9" customHeight="1">
      <c r="B87" s="116"/>
      <c r="D87" s="117" t="s">
        <v>77</v>
      </c>
      <c r="E87" s="127" t="s">
        <v>2845</v>
      </c>
      <c r="F87" s="127" t="s">
        <v>2924</v>
      </c>
      <c r="I87" s="119"/>
      <c r="J87" s="119"/>
      <c r="K87" s="128">
        <f>BK87</f>
        <v>0</v>
      </c>
      <c r="M87" s="116"/>
      <c r="N87" s="121"/>
      <c r="Q87" s="122">
        <f>SUM(Q88:Q89)</f>
        <v>0</v>
      </c>
      <c r="R87" s="122">
        <f>SUM(R88:R89)</f>
        <v>0</v>
      </c>
      <c r="T87" s="123">
        <f>SUM(T88:T89)</f>
        <v>0</v>
      </c>
      <c r="V87" s="123">
        <f>SUM(V88:V89)</f>
        <v>0</v>
      </c>
      <c r="X87" s="124">
        <f>SUM(X88:X89)</f>
        <v>0</v>
      </c>
      <c r="AR87" s="117" t="s">
        <v>85</v>
      </c>
      <c r="AT87" s="125" t="s">
        <v>77</v>
      </c>
      <c r="AU87" s="125" t="s">
        <v>85</v>
      </c>
      <c r="AY87" s="117" t="s">
        <v>163</v>
      </c>
      <c r="BK87" s="126">
        <f>SUM(BK88:BK89)</f>
        <v>0</v>
      </c>
    </row>
    <row r="88" spans="2:65" s="1" customFormat="1" ht="16.5" customHeight="1">
      <c r="B88" s="32"/>
      <c r="C88" s="129" t="s">
        <v>85</v>
      </c>
      <c r="D88" s="129" t="s">
        <v>166</v>
      </c>
      <c r="E88" s="130" t="s">
        <v>2925</v>
      </c>
      <c r="F88" s="131" t="s">
        <v>2926</v>
      </c>
      <c r="G88" s="132" t="s">
        <v>178</v>
      </c>
      <c r="H88" s="133">
        <v>1</v>
      </c>
      <c r="I88" s="134"/>
      <c r="J88" s="134"/>
      <c r="K88" s="135">
        <f>ROUND(P88*H88,2)</f>
        <v>0</v>
      </c>
      <c r="L88" s="131" t="s">
        <v>394</v>
      </c>
      <c r="M88" s="32"/>
      <c r="N88" s="136" t="s">
        <v>22</v>
      </c>
      <c r="O88" s="137" t="s">
        <v>48</v>
      </c>
      <c r="P88" s="138">
        <f>I88+J88</f>
        <v>0</v>
      </c>
      <c r="Q88" s="138">
        <f>ROUND(I88*H88,2)</f>
        <v>0</v>
      </c>
      <c r="R88" s="138">
        <f>ROUND(J88*H88,2)</f>
        <v>0</v>
      </c>
      <c r="T88" s="139">
        <f>S88*H88</f>
        <v>0</v>
      </c>
      <c r="U88" s="139">
        <v>0</v>
      </c>
      <c r="V88" s="139">
        <f>U88*H88</f>
        <v>0</v>
      </c>
      <c r="W88" s="139">
        <v>0</v>
      </c>
      <c r="X88" s="140">
        <f>W88*H88</f>
        <v>0</v>
      </c>
      <c r="AR88" s="141" t="s">
        <v>189</v>
      </c>
      <c r="AT88" s="141" t="s">
        <v>166</v>
      </c>
      <c r="AU88" s="141" t="s">
        <v>171</v>
      </c>
      <c r="AY88" s="17" t="s">
        <v>163</v>
      </c>
      <c r="BE88" s="142">
        <f>IF(O88="základní",K88,0)</f>
        <v>0</v>
      </c>
      <c r="BF88" s="142">
        <f>IF(O88="snížená",K88,0)</f>
        <v>0</v>
      </c>
      <c r="BG88" s="142">
        <f>IF(O88="zákl. přenesená",K88,0)</f>
        <v>0</v>
      </c>
      <c r="BH88" s="142">
        <f>IF(O88="sníž. přenesená",K88,0)</f>
        <v>0</v>
      </c>
      <c r="BI88" s="142">
        <f>IF(O88="nulová",K88,0)</f>
        <v>0</v>
      </c>
      <c r="BJ88" s="17" t="s">
        <v>171</v>
      </c>
      <c r="BK88" s="142">
        <f>ROUND(P88*H88,2)</f>
        <v>0</v>
      </c>
      <c r="BL88" s="17" t="s">
        <v>189</v>
      </c>
      <c r="BM88" s="141" t="s">
        <v>171</v>
      </c>
    </row>
    <row r="89" spans="2:65" s="1" customFormat="1" ht="16.5" customHeight="1">
      <c r="B89" s="32"/>
      <c r="C89" s="129" t="s">
        <v>171</v>
      </c>
      <c r="D89" s="129" t="s">
        <v>166</v>
      </c>
      <c r="E89" s="130" t="s">
        <v>2927</v>
      </c>
      <c r="F89" s="131" t="s">
        <v>2928</v>
      </c>
      <c r="G89" s="132" t="s">
        <v>178</v>
      </c>
      <c r="H89" s="133">
        <v>1</v>
      </c>
      <c r="I89" s="134"/>
      <c r="J89" s="134"/>
      <c r="K89" s="135">
        <f>ROUND(P89*H89,2)</f>
        <v>0</v>
      </c>
      <c r="L89" s="131" t="s">
        <v>394</v>
      </c>
      <c r="M89" s="32"/>
      <c r="N89" s="136" t="s">
        <v>22</v>
      </c>
      <c r="O89" s="137" t="s">
        <v>48</v>
      </c>
      <c r="P89" s="138">
        <f>I89+J89</f>
        <v>0</v>
      </c>
      <c r="Q89" s="138">
        <f>ROUND(I89*H89,2)</f>
        <v>0</v>
      </c>
      <c r="R89" s="138">
        <f>ROUND(J89*H89,2)</f>
        <v>0</v>
      </c>
      <c r="T89" s="139">
        <f>S89*H89</f>
        <v>0</v>
      </c>
      <c r="U89" s="139">
        <v>0</v>
      </c>
      <c r="V89" s="139">
        <f>U89*H89</f>
        <v>0</v>
      </c>
      <c r="W89" s="139">
        <v>0</v>
      </c>
      <c r="X89" s="140">
        <f>W89*H89</f>
        <v>0</v>
      </c>
      <c r="AR89" s="141" t="s">
        <v>189</v>
      </c>
      <c r="AT89" s="141" t="s">
        <v>166</v>
      </c>
      <c r="AU89" s="141" t="s">
        <v>171</v>
      </c>
      <c r="AY89" s="17" t="s">
        <v>163</v>
      </c>
      <c r="BE89" s="142">
        <f>IF(O89="základní",K89,0)</f>
        <v>0</v>
      </c>
      <c r="BF89" s="142">
        <f>IF(O89="snížená",K89,0)</f>
        <v>0</v>
      </c>
      <c r="BG89" s="142">
        <f>IF(O89="zákl. přenesená",K89,0)</f>
        <v>0</v>
      </c>
      <c r="BH89" s="142">
        <f>IF(O89="sníž. přenesená",K89,0)</f>
        <v>0</v>
      </c>
      <c r="BI89" s="142">
        <f>IF(O89="nulová",K89,0)</f>
        <v>0</v>
      </c>
      <c r="BJ89" s="17" t="s">
        <v>171</v>
      </c>
      <c r="BK89" s="142">
        <f>ROUND(P89*H89,2)</f>
        <v>0</v>
      </c>
      <c r="BL89" s="17" t="s">
        <v>189</v>
      </c>
      <c r="BM89" s="141" t="s">
        <v>189</v>
      </c>
    </row>
    <row r="90" spans="2:63" s="11" customFormat="1" ht="25.9" customHeight="1">
      <c r="B90" s="116"/>
      <c r="D90" s="117" t="s">
        <v>77</v>
      </c>
      <c r="E90" s="118" t="s">
        <v>2861</v>
      </c>
      <c r="F90" s="118" t="s">
        <v>2929</v>
      </c>
      <c r="I90" s="119"/>
      <c r="J90" s="119"/>
      <c r="K90" s="120">
        <f>BK90</f>
        <v>0</v>
      </c>
      <c r="M90" s="116"/>
      <c r="N90" s="121"/>
      <c r="Q90" s="122">
        <f>Q91</f>
        <v>0</v>
      </c>
      <c r="R90" s="122">
        <f>R91</f>
        <v>0</v>
      </c>
      <c r="T90" s="123">
        <f>T91</f>
        <v>0</v>
      </c>
      <c r="V90" s="123">
        <f>V91</f>
        <v>0</v>
      </c>
      <c r="X90" s="124">
        <f>X91</f>
        <v>0</v>
      </c>
      <c r="AR90" s="117" t="s">
        <v>85</v>
      </c>
      <c r="AT90" s="125" t="s">
        <v>77</v>
      </c>
      <c r="AU90" s="125" t="s">
        <v>78</v>
      </c>
      <c r="AY90" s="117" t="s">
        <v>163</v>
      </c>
      <c r="BK90" s="126">
        <f>BK91</f>
        <v>0</v>
      </c>
    </row>
    <row r="91" spans="2:63" s="11" customFormat="1" ht="22.9" customHeight="1">
      <c r="B91" s="116"/>
      <c r="D91" s="117" t="s">
        <v>77</v>
      </c>
      <c r="E91" s="127" t="s">
        <v>2930</v>
      </c>
      <c r="F91" s="127" t="s">
        <v>2931</v>
      </c>
      <c r="I91" s="119"/>
      <c r="J91" s="119"/>
      <c r="K91" s="128">
        <f>BK91</f>
        <v>0</v>
      </c>
      <c r="M91" s="116"/>
      <c r="N91" s="121"/>
      <c r="Q91" s="122">
        <f>SUM(Q92:Q94)</f>
        <v>0</v>
      </c>
      <c r="R91" s="122">
        <f>SUM(R92:R94)</f>
        <v>0</v>
      </c>
      <c r="T91" s="123">
        <f>SUM(T92:T94)</f>
        <v>0</v>
      </c>
      <c r="V91" s="123">
        <f>SUM(V92:V94)</f>
        <v>0</v>
      </c>
      <c r="X91" s="124">
        <f>SUM(X92:X94)</f>
        <v>0</v>
      </c>
      <c r="AR91" s="117" t="s">
        <v>85</v>
      </c>
      <c r="AT91" s="125" t="s">
        <v>77</v>
      </c>
      <c r="AU91" s="125" t="s">
        <v>85</v>
      </c>
      <c r="AY91" s="117" t="s">
        <v>163</v>
      </c>
      <c r="BK91" s="126">
        <f>SUM(BK92:BK94)</f>
        <v>0</v>
      </c>
    </row>
    <row r="92" spans="2:65" s="1" customFormat="1" ht="55.5" customHeight="1">
      <c r="B92" s="32"/>
      <c r="C92" s="129" t="s">
        <v>85</v>
      </c>
      <c r="D92" s="129" t="s">
        <v>166</v>
      </c>
      <c r="E92" s="130" t="s">
        <v>2932</v>
      </c>
      <c r="F92" s="131" t="s">
        <v>2933</v>
      </c>
      <c r="G92" s="132" t="s">
        <v>178</v>
      </c>
      <c r="H92" s="133">
        <v>1</v>
      </c>
      <c r="I92" s="134"/>
      <c r="J92" s="134"/>
      <c r="K92" s="135">
        <f>ROUND(P92*H92,2)</f>
        <v>0</v>
      </c>
      <c r="L92" s="131" t="s">
        <v>394</v>
      </c>
      <c r="M92" s="32"/>
      <c r="N92" s="136" t="s">
        <v>22</v>
      </c>
      <c r="O92" s="137" t="s">
        <v>48</v>
      </c>
      <c r="P92" s="138">
        <f>I92+J92</f>
        <v>0</v>
      </c>
      <c r="Q92" s="138">
        <f>ROUND(I92*H92,2)</f>
        <v>0</v>
      </c>
      <c r="R92" s="138">
        <f>ROUND(J92*H92,2)</f>
        <v>0</v>
      </c>
      <c r="T92" s="139">
        <f>S92*H92</f>
        <v>0</v>
      </c>
      <c r="U92" s="139">
        <v>0</v>
      </c>
      <c r="V92" s="139">
        <f>U92*H92</f>
        <v>0</v>
      </c>
      <c r="W92" s="139">
        <v>0</v>
      </c>
      <c r="X92" s="140">
        <f>W92*H92</f>
        <v>0</v>
      </c>
      <c r="AR92" s="141" t="s">
        <v>189</v>
      </c>
      <c r="AT92" s="141" t="s">
        <v>166</v>
      </c>
      <c r="AU92" s="141" t="s">
        <v>171</v>
      </c>
      <c r="AY92" s="17" t="s">
        <v>163</v>
      </c>
      <c r="BE92" s="142">
        <f>IF(O92="základní",K92,0)</f>
        <v>0</v>
      </c>
      <c r="BF92" s="142">
        <f>IF(O92="snížená",K92,0)</f>
        <v>0</v>
      </c>
      <c r="BG92" s="142">
        <f>IF(O92="zákl. přenesená",K92,0)</f>
        <v>0</v>
      </c>
      <c r="BH92" s="142">
        <f>IF(O92="sníž. přenesená",K92,0)</f>
        <v>0</v>
      </c>
      <c r="BI92" s="142">
        <f>IF(O92="nulová",K92,0)</f>
        <v>0</v>
      </c>
      <c r="BJ92" s="17" t="s">
        <v>171</v>
      </c>
      <c r="BK92" s="142">
        <f>ROUND(P92*H92,2)</f>
        <v>0</v>
      </c>
      <c r="BL92" s="17" t="s">
        <v>189</v>
      </c>
      <c r="BM92" s="141" t="s">
        <v>242</v>
      </c>
    </row>
    <row r="93" spans="2:65" s="1" customFormat="1" ht="24.2" customHeight="1">
      <c r="B93" s="32"/>
      <c r="C93" s="129" t="s">
        <v>78</v>
      </c>
      <c r="D93" s="129" t="s">
        <v>166</v>
      </c>
      <c r="E93" s="130" t="s">
        <v>2934</v>
      </c>
      <c r="F93" s="131" t="s">
        <v>2935</v>
      </c>
      <c r="G93" s="132" t="s">
        <v>229</v>
      </c>
      <c r="H93" s="133">
        <v>25</v>
      </c>
      <c r="I93" s="134"/>
      <c r="J93" s="134"/>
      <c r="K93" s="135">
        <f>ROUND(P93*H93,2)</f>
        <v>0</v>
      </c>
      <c r="L93" s="131" t="s">
        <v>394</v>
      </c>
      <c r="M93" s="32"/>
      <c r="N93" s="136" t="s">
        <v>22</v>
      </c>
      <c r="O93" s="137" t="s">
        <v>48</v>
      </c>
      <c r="P93" s="138">
        <f>I93+J93</f>
        <v>0</v>
      </c>
      <c r="Q93" s="138">
        <f>ROUND(I93*H93,2)</f>
        <v>0</v>
      </c>
      <c r="R93" s="138">
        <f>ROUND(J93*H93,2)</f>
        <v>0</v>
      </c>
      <c r="T93" s="139">
        <f>S93*H93</f>
        <v>0</v>
      </c>
      <c r="U93" s="139">
        <v>0</v>
      </c>
      <c r="V93" s="139">
        <f>U93*H93</f>
        <v>0</v>
      </c>
      <c r="W93" s="139">
        <v>0</v>
      </c>
      <c r="X93" s="140">
        <f>W93*H93</f>
        <v>0</v>
      </c>
      <c r="AR93" s="141" t="s">
        <v>189</v>
      </c>
      <c r="AT93" s="141" t="s">
        <v>166</v>
      </c>
      <c r="AU93" s="141" t="s">
        <v>171</v>
      </c>
      <c r="AY93" s="17" t="s">
        <v>163</v>
      </c>
      <c r="BE93" s="142">
        <f>IF(O93="základní",K93,0)</f>
        <v>0</v>
      </c>
      <c r="BF93" s="142">
        <f>IF(O93="snížená",K93,0)</f>
        <v>0</v>
      </c>
      <c r="BG93" s="142">
        <f>IF(O93="zákl. přenesená",K93,0)</f>
        <v>0</v>
      </c>
      <c r="BH93" s="142">
        <f>IF(O93="sníž. přenesená",K93,0)</f>
        <v>0</v>
      </c>
      <c r="BI93" s="142">
        <f>IF(O93="nulová",K93,0)</f>
        <v>0</v>
      </c>
      <c r="BJ93" s="17" t="s">
        <v>171</v>
      </c>
      <c r="BK93" s="142">
        <f>ROUND(P93*H93,2)</f>
        <v>0</v>
      </c>
      <c r="BL93" s="17" t="s">
        <v>189</v>
      </c>
      <c r="BM93" s="141" t="s">
        <v>257</v>
      </c>
    </row>
    <row r="94" spans="2:65" s="1" customFormat="1" ht="16.5" customHeight="1">
      <c r="B94" s="32"/>
      <c r="C94" s="129" t="s">
        <v>78</v>
      </c>
      <c r="D94" s="129" t="s">
        <v>166</v>
      </c>
      <c r="E94" s="130" t="s">
        <v>2936</v>
      </c>
      <c r="F94" s="131" t="s">
        <v>2937</v>
      </c>
      <c r="G94" s="132" t="s">
        <v>229</v>
      </c>
      <c r="H94" s="133">
        <v>25</v>
      </c>
      <c r="I94" s="134"/>
      <c r="J94" s="134"/>
      <c r="K94" s="135">
        <f>ROUND(P94*H94,2)</f>
        <v>0</v>
      </c>
      <c r="L94" s="131" t="s">
        <v>394</v>
      </c>
      <c r="M94" s="32"/>
      <c r="N94" s="193" t="s">
        <v>22</v>
      </c>
      <c r="O94" s="194" t="s">
        <v>48</v>
      </c>
      <c r="P94" s="195">
        <f>I94+J94</f>
        <v>0</v>
      </c>
      <c r="Q94" s="195">
        <f>ROUND(I94*H94,2)</f>
        <v>0</v>
      </c>
      <c r="R94" s="195">
        <f>ROUND(J94*H94,2)</f>
        <v>0</v>
      </c>
      <c r="S94" s="148"/>
      <c r="T94" s="196">
        <f>S94*H94</f>
        <v>0</v>
      </c>
      <c r="U94" s="196">
        <v>0</v>
      </c>
      <c r="V94" s="196">
        <f>U94*H94</f>
        <v>0</v>
      </c>
      <c r="W94" s="196">
        <v>0</v>
      </c>
      <c r="X94" s="197">
        <f>W94*H94</f>
        <v>0</v>
      </c>
      <c r="AR94" s="141" t="s">
        <v>189</v>
      </c>
      <c r="AT94" s="141" t="s">
        <v>166</v>
      </c>
      <c r="AU94" s="141" t="s">
        <v>171</v>
      </c>
      <c r="AY94" s="17" t="s">
        <v>163</v>
      </c>
      <c r="BE94" s="142">
        <f>IF(O94="základní",K94,0)</f>
        <v>0</v>
      </c>
      <c r="BF94" s="142">
        <f>IF(O94="snížená",K94,0)</f>
        <v>0</v>
      </c>
      <c r="BG94" s="142">
        <f>IF(O94="zákl. přenesená",K94,0)</f>
        <v>0</v>
      </c>
      <c r="BH94" s="142">
        <f>IF(O94="sníž. přenesená",K94,0)</f>
        <v>0</v>
      </c>
      <c r="BI94" s="142">
        <f>IF(O94="nulová",K94,0)</f>
        <v>0</v>
      </c>
      <c r="BJ94" s="17" t="s">
        <v>171</v>
      </c>
      <c r="BK94" s="142">
        <f>ROUND(P94*H94,2)</f>
        <v>0</v>
      </c>
      <c r="BL94" s="17" t="s">
        <v>189</v>
      </c>
      <c r="BM94" s="141" t="s">
        <v>270</v>
      </c>
    </row>
    <row r="95" spans="2:13" s="1" customFormat="1" ht="6.9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32"/>
    </row>
  </sheetData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DESKTOP-KV1O8RS\Petr</dc:creator>
  <cp:keywords/>
  <dc:description/>
  <cp:lastModifiedBy>Zadák Viktor</cp:lastModifiedBy>
  <dcterms:created xsi:type="dcterms:W3CDTF">2023-10-02T08:01:18Z</dcterms:created>
  <dcterms:modified xsi:type="dcterms:W3CDTF">2023-11-08T09:12:22Z</dcterms:modified>
  <cp:category/>
  <cp:version/>
  <cp:contentType/>
  <cp:contentStatus/>
</cp:coreProperties>
</file>