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Komunikace" sheetId="2" r:id="rId2"/>
    <sheet name="01.1 - Vedlejší a doplňko..." sheetId="3" r:id="rId3"/>
    <sheet name="02 - Chodníky" sheetId="4" r:id="rId4"/>
    <sheet name="02.1 - Vedlejší a doplňko...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_FilterDatabase" localSheetId="1" hidden="1">'01 - Komunikace'!$C$122:$K$415</definedName>
    <definedName name="_xlnm.Print_Area" localSheetId="1">'01 - Komunikace'!$C$82:$J$104,'01 - Komunikace'!$C$110:$J$415</definedName>
    <definedName name="_xlnm._FilterDatabase" localSheetId="2" hidden="1">'01.1 - Vedlejší a doplňko...'!$C$116:$K$133</definedName>
    <definedName name="_xlnm.Print_Area" localSheetId="2">'01.1 - Vedlejší a doplňko...'!$C$82:$J$98,'01.1 - Vedlejší a doplňko...'!$C$104:$J$133</definedName>
    <definedName name="_xlnm._FilterDatabase" localSheetId="3" hidden="1">'02 - Chodníky'!$C$120:$K$217</definedName>
    <definedName name="_xlnm.Print_Area" localSheetId="3">'02 - Chodníky'!$C$82:$J$102,'02 - Chodníky'!$C$108:$J$217</definedName>
    <definedName name="_xlnm._FilterDatabase" localSheetId="4" hidden="1">'02.1 - Vedlejší a doplňko...'!$C$116:$K$131</definedName>
    <definedName name="_xlnm.Print_Area" localSheetId="4">'02.1 - Vedlejší a doplňko...'!$C$82:$J$98,'02.1 - Vedlejší a doplňko...'!$C$104:$J$131</definedName>
    <definedName name="_xlnm.Print_Area" localSheetId="5">'Seznam figur'!$C$4:$G$372</definedName>
    <definedName name="_xlnm.Print_Titles" localSheetId="0">'Rekapitulace stavby'!$92:$92</definedName>
    <definedName name="_xlnm.Print_Titles" localSheetId="1">'01 - Komunikace'!$122:$122</definedName>
    <definedName name="_xlnm.Print_Titles" localSheetId="2">'01.1 - Vedlejší a doplňko...'!$116:$116</definedName>
    <definedName name="_xlnm.Print_Titles" localSheetId="3">'02 - Chodníky'!$120:$120</definedName>
    <definedName name="_xlnm.Print_Titles" localSheetId="4">'02.1 - Vedlejší a doplňko...'!$116:$116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<sst xmlns="http://schemas.openxmlformats.org/spreadsheetml/2006/main" count="6424" uniqueCount="917">
  <si>
    <t>Export Komplet</t>
  </si>
  <si>
    <t/>
  </si>
  <si>
    <t>2.0</t>
  </si>
  <si>
    <t>ZAMOK</t>
  </si>
  <si>
    <t>False</t>
  </si>
  <si>
    <t>{66fac9fd-a076-4d16-8029-bb838cfa1c2a}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</si>
  <si>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</si>
  <si>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</si>
  <si>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</si>
  <si>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</si>
  <si>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</si>
  <si>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</si>
  <si>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</si>
  <si>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</si>
  <si>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0147_DVO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</si>
  <si>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</si>
  <si>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</si>
  <si>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Říčanská - Mnichovická</t>
  </si>
  <si>
    <t>KSO:</t>
  </si>
  <si>
    <t>822 27</t>
  </si>
  <si>
    <t>CC-CZ:</t>
  </si>
  <si>
    <t>21121</t>
  </si>
  <si>
    <t>Místo:</t>
  </si>
  <si>
    <t>Všestary</t>
  </si>
  <si>
    <t>Datum:</t>
  </si>
  <si>
    <t>14. 11. 2022</t>
  </si>
  <si>
    <t>CZ-CPV:</t>
  </si>
  <si>
    <t>45233142-6</t>
  </si>
  <si>
    <t>CZ-CPA:</t>
  </si>
  <si>
    <t>42.11.10</t>
  </si>
  <si>
    <t>Zadavatel:</t>
  </si>
  <si>
    <t>IČ:</t>
  </si>
  <si>
    <t>Obec Všestary</t>
  </si>
  <si>
    <t>DIČ:</t>
  </si>
  <si>
    <t>Uchazeč:</t>
  </si>
  <si>
    <t>Vyplň údaj</t>
  </si>
  <si>
    <t>Projektant:</t>
  </si>
  <si>
    <t>ing. Miroslav Dvořan</t>
  </si>
  <si>
    <t>True</t>
  </si>
  <si>
    <t>Zpracovatel:</t>
  </si>
  <si>
    <t>Roman Valík</t>
  </si>
  <si>
    <t>Poznámka:</t>
  </si>
  <si>
    <t>ROZSÁHLÁ ZMĚNA V 0147_DVO V ADRESÁŘI 2023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</si>
  <si>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</si>
  <si>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</si>
  <si>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</si>
  <si>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</si>
  <si>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</si>
  <si>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</si>
  <si>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</si>
  <si>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</si>
  <si>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</si>
  <si>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</si>
  <si>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</si>
  <si>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</si>
  <si>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</si>
  <si>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</si>
  <si>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</si>
  <si>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</si>
  <si>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</si>
  <si>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</si>
  <si>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</si>
  <si>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</si>
  <si>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</si>
  <si>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</si>
  <si>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</si>
  <si>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</si>
  <si>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</si>
  <si>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</si>
  <si>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</si>
  <si>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</si>
  <si>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</si>
  <si>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</si>
  <si>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</si>
  <si>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</si>
  <si>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</si>
  <si>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</si>
  <si>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</si>
  <si>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</si>
  <si>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</si>
  <si>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</si>
  <si>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</si>
  <si>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</si>
  <si>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</si>
  <si>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</si>
  <si>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</si>
  <si>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</si>
  <si>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</si>
  <si>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</si>
  <si>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Komunikace</t>
  </si>
  <si>
    <t>STA</t>
  </si>
  <si>
    <t>1</t>
  </si>
  <si>
    <t>{7cbd9661-9894-4c17-9892-23504ceded97}</t>
  </si>
  <si>
    <t>2</t>
  </si>
  <si>
    <t>01.1</t>
  </si>
  <si>
    <t>Vedlejší a doplňkové rozpočtové náklady</t>
  </si>
  <si>
    <t>{cbf29259-291a-476e-a945-3a1093d7f2dd}</t>
  </si>
  <si>
    <t>02</t>
  </si>
  <si>
    <t>Chodníky</t>
  </si>
  <si>
    <t>{295c91a4-8209-412c-805a-fd0093806c31}</t>
  </si>
  <si>
    <t>02.1</t>
  </si>
  <si>
    <t>{e0c7edb5-cfc0-49ef-9b5d-3360f981b731}</t>
  </si>
  <si>
    <t>krajnice</t>
  </si>
  <si>
    <t>16,75</t>
  </si>
  <si>
    <t>obrubník_silniční</t>
  </si>
  <si>
    <t>1504,7</t>
  </si>
  <si>
    <t>KRYCÍ LIST SOUPISU PRACÍ</t>
  </si>
  <si>
    <t>obsyp_potrubí</t>
  </si>
  <si>
    <t>42,944</t>
  </si>
  <si>
    <t>odstr_asfalu150mm</t>
  </si>
  <si>
    <t>6805,2</t>
  </si>
  <si>
    <t>odstr_čela_propustku</t>
  </si>
  <si>
    <t>1,85</t>
  </si>
  <si>
    <t>odstr_ZD</t>
  </si>
  <si>
    <t>32</t>
  </si>
  <si>
    <t>Objekt:</t>
  </si>
  <si>
    <t>trávník</t>
  </si>
  <si>
    <t>430</t>
  </si>
  <si>
    <t>01 - Komunikace</t>
  </si>
  <si>
    <t>výkop</t>
  </si>
  <si>
    <t>278,441</t>
  </si>
  <si>
    <t>ZD_propust</t>
  </si>
  <si>
    <t>3,08</t>
  </si>
  <si>
    <t>odstr_čela_prop</t>
  </si>
  <si>
    <t>2,332</t>
  </si>
  <si>
    <t>odvoz_betonu</t>
  </si>
  <si>
    <t>4,44</t>
  </si>
  <si>
    <t>odstr_DZ</t>
  </si>
  <si>
    <t>odstr_mříže</t>
  </si>
  <si>
    <t>4</t>
  </si>
  <si>
    <t>odstr_obrub_ležatých</t>
  </si>
  <si>
    <t>56</t>
  </si>
  <si>
    <t>odstr_obrub_stojat</t>
  </si>
  <si>
    <t>531,4</t>
  </si>
  <si>
    <t>odstr_vpustí</t>
  </si>
  <si>
    <t>1,178</t>
  </si>
  <si>
    <t>opláštění</t>
  </si>
  <si>
    <t>3178,752</t>
  </si>
  <si>
    <t>pažení</t>
  </si>
  <si>
    <t>268,2</t>
  </si>
  <si>
    <t>práh</t>
  </si>
  <si>
    <t>36</t>
  </si>
  <si>
    <t>rozšíření_obruba</t>
  </si>
  <si>
    <t>526,645</t>
  </si>
  <si>
    <t>rozšíření_rigol</t>
  </si>
  <si>
    <t>62,13</t>
  </si>
  <si>
    <t>rýha200</t>
  </si>
  <si>
    <t>156,315</t>
  </si>
  <si>
    <t>rýha80</t>
  </si>
  <si>
    <t>317,875</t>
  </si>
  <si>
    <t>sanace</t>
  </si>
  <si>
    <t>7443,775</t>
  </si>
  <si>
    <t>vjezdy</t>
  </si>
  <si>
    <t>306,7</t>
  </si>
  <si>
    <t>odvoz_výkopku</t>
  </si>
  <si>
    <t>752,631</t>
  </si>
  <si>
    <t>odvoz_kus_suti</t>
  </si>
  <si>
    <t>128,358</t>
  </si>
  <si>
    <t>odvoz_hmot</t>
  </si>
  <si>
    <t>0,964</t>
  </si>
  <si>
    <t>vozovka_asfalt</t>
  </si>
  <si>
    <t>6855</t>
  </si>
  <si>
    <t>zábradlí</t>
  </si>
  <si>
    <t>3</t>
  </si>
  <si>
    <t>zásyp_rýh</t>
  </si>
  <si>
    <t>118,035</t>
  </si>
  <si>
    <t>odstr_PMH_235_mm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</si>
  <si>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</si>
  <si>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</si>
  <si>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</si>
  <si>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</si>
  <si>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</si>
  <si>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</si>
  <si>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</si>
  <si>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</si>
  <si>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</si>
  <si>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</si>
  <si>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</si>
  <si>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</si>
  <si>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</si>
  <si>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</si>
  <si>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</si>
  <si>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</si>
  <si>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</si>
  <si>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</si>
  <si>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</si>
  <si>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</si>
  <si>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</si>
  <si>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</si>
  <si>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</si>
  <si>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</si>
  <si>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</si>
  <si>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</si>
  <si>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</si>
  <si>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</si>
  <si>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</si>
  <si>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</si>
  <si>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</si>
  <si>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</si>
  <si>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</si>
  <si>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662420819</t>
  </si>
  <si>
    <t>VV</t>
  </si>
  <si>
    <t>"rozebrání dlažby stávajícího chodníku pro montáž vpustí"</t>
  </si>
  <si>
    <t>"dlažba bude rozebrána, očištěna a uložena vedle výkopu, po provedení prací  ve výkopu bude položena zpět"</t>
  </si>
  <si>
    <t>8*4</t>
  </si>
  <si>
    <t>113107245</t>
  </si>
  <si>
    <t>Odstranění podkladu živičného tl přes 200 do 250 mm strojně pl přes 200 m2</t>
  </si>
  <si>
    <t>771240558</t>
  </si>
  <si>
    <t>"dle průzkumu je podkladní vrstva PMH 70-400 mm; uvažováno průměrně 235 mm"</t>
  </si>
  <si>
    <t>"dle předpokladu bude vybouraný materiál nabídnut zhotoviteli - není uvažován odvoz a skládkovné"</t>
  </si>
  <si>
    <t>113154365</t>
  </si>
  <si>
    <t>Frézování živičného krytu tl 200 mm pruh š přes 1 do 2 m pl přes 1000 do 10000 m2 s překážkami v trase</t>
  </si>
  <si>
    <t>-940364137</t>
  </si>
  <si>
    <t>"frézování nebo vybourání krytu asfaltové vozovky cca 150 mm"</t>
  </si>
  <si>
    <t>"odstranění asfaltu z vozovky" 443+456+633+580,5+478+550,7+989+1069+455+420+519+212</t>
  </si>
  <si>
    <t>113201112</t>
  </si>
  <si>
    <t>Vytrhání obrub silničních ležatých</t>
  </si>
  <si>
    <t>m</t>
  </si>
  <si>
    <t>-1958723927</t>
  </si>
  <si>
    <t>"vytrhání obrub silničních ležatých" 2,8+40,8+3,6+5,2+3,6</t>
  </si>
  <si>
    <t>5</t>
  </si>
  <si>
    <t>113202111</t>
  </si>
  <si>
    <t>Vytrhání obrub krajníků obrubníků stojatých</t>
  </si>
  <si>
    <t>1731400482</t>
  </si>
  <si>
    <t>"vytrhání obrub silničních stojatých" 14,2+74,3+111+62+20+53+23,8+108,9+41,7+22,5</t>
  </si>
  <si>
    <t>6</t>
  </si>
  <si>
    <t>11900R001</t>
  </si>
  <si>
    <t>Ochrana plynovodu a vodovodu po dobu výstavby</t>
  </si>
  <si>
    <t>1863563073</t>
  </si>
  <si>
    <t xml:space="preserve">"pod vozovkou se nachází plynovod a vodovod, položka kryje případné zvýšené náklady při provádění sanace nad těmito sítěmi" </t>
  </si>
  <si>
    <t>"vodovod" 993+17*6</t>
  </si>
  <si>
    <t>"plynovod" 594+142</t>
  </si>
  <si>
    <t>Součet</t>
  </si>
  <si>
    <t>7</t>
  </si>
  <si>
    <t>11900R002</t>
  </si>
  <si>
    <t>Ochrana kabelových sítí po dobu výstavby</t>
  </si>
  <si>
    <t>-1855523061</t>
  </si>
  <si>
    <t>"stávající sítě; bude fakturováno dle skutečnosti v případě provádění sanace podloží; způsob ochrany bude stanoven na stavbě " 42</t>
  </si>
  <si>
    <t>8</t>
  </si>
  <si>
    <t>122252514</t>
  </si>
  <si>
    <t>Odkopávky a prokopávky zapažené pro silnice a dálnice v hornině třídy těžitelnosti I objem do 500 m3 strojně</t>
  </si>
  <si>
    <t>m3</t>
  </si>
  <si>
    <t>242371985</t>
  </si>
  <si>
    <t>vozovka_asfalt*0,41</t>
  </si>
  <si>
    <t>krajnice*0,15</t>
  </si>
  <si>
    <t>práh*0,42</t>
  </si>
  <si>
    <t>odstr_ZD*0,24</t>
  </si>
  <si>
    <t>trávník*0,15</t>
  </si>
  <si>
    <t>"odpočet vybouraných konstrukcí"</t>
  </si>
  <si>
    <t>-odstr_asfalu150mm*0,15</t>
  </si>
  <si>
    <t>-odstr_PMH_235_mm*0,235</t>
  </si>
  <si>
    <t>-odstr_ZD*0,06</t>
  </si>
  <si>
    <t>9</t>
  </si>
  <si>
    <t>132251104</t>
  </si>
  <si>
    <t>Hloubení rýh nezapažených š do 800 mm v hornině třídy těžitelnosti I skupiny 3 objem přes 100 m3 strojně</t>
  </si>
  <si>
    <t>-654175834</t>
  </si>
  <si>
    <t>"drenáže" 2*993,36*0,4^2</t>
  </si>
  <si>
    <t>10</t>
  </si>
  <si>
    <t>132254203</t>
  </si>
  <si>
    <t>Hloubení zapažených rýh š do 2000 mm v hornině třídy těžitelnosti I skupiny 3 objem do 100 m3</t>
  </si>
  <si>
    <t>-897903678</t>
  </si>
  <si>
    <t>"pro potřebu kontrolního rozpočtu uvažována hl. kanalizace 1,5 m, objem rýh bude upraven podle skutečné hloubky stok"</t>
  </si>
  <si>
    <t>"pro přípojky v pustí" 105,1*1,1*(1,09+1,5)/2+"pro nové čelo propustku a vtokovou jímku" 3*2,2</t>
  </si>
  <si>
    <t>11</t>
  </si>
  <si>
    <t>139951121</t>
  </si>
  <si>
    <t>Bourání kcí v hloubených vykopávkách ze zdiva z betonu prostého strojně</t>
  </si>
  <si>
    <t>-422447631</t>
  </si>
  <si>
    <t>"vybourání čela stávajícího propustku pro jeho prodloužení" 1,06*2,2</t>
  </si>
  <si>
    <t>12</t>
  </si>
  <si>
    <t>151101102</t>
  </si>
  <si>
    <t>Zřízení příložného pažení a rozepření stěn rýh hl přes 2 do 4 m</t>
  </si>
  <si>
    <t>1898622787</t>
  </si>
  <si>
    <t>"pro přípojky v pustí" 105,1*1,2*2+"pro nové čelo propustku a vtokovou jímku" (2*2+2,2*2)*1,9</t>
  </si>
  <si>
    <t>13</t>
  </si>
  <si>
    <t>151101112</t>
  </si>
  <si>
    <t>Odstranění příložného pažení a rozepření stěn rýh hl přes 2 do 4 m</t>
  </si>
  <si>
    <t>-1044839147</t>
  </si>
  <si>
    <t>14</t>
  </si>
  <si>
    <t>162751117</t>
  </si>
  <si>
    <t>Vodorovné přemístění přes 9 000 do 10000 m výkopku/sypaniny z horniny třídy těžitelnosti I skupiny 1 až 3</t>
  </si>
  <si>
    <t>2132029295</t>
  </si>
  <si>
    <t>"odvozná vzdálenost 20 km stanovena pro potřebu kontrolního rozpočtu"</t>
  </si>
  <si>
    <t>"skutečná vzdálenost je věcí zhotovitele a bude oceněna dle jeho potřeb beze změny Soupisu prací"</t>
  </si>
  <si>
    <t>výkop+rýha80+rýha200</t>
  </si>
  <si>
    <t>162751119</t>
  </si>
  <si>
    <t>Příplatek k vodorovnému přemístění výkopku/sypaniny z horniny třídy těžitelnosti I skupiny 1 až 3 ZKD 1000 m přes 10000 m</t>
  </si>
  <si>
    <t>1141169196</t>
  </si>
  <si>
    <t>752,631*10</t>
  </si>
  <si>
    <t>16</t>
  </si>
  <si>
    <t>162751137</t>
  </si>
  <si>
    <t>Vodorovné přemístění přes 9 000 do 10000 m výkopku/sypaniny z horniny třídy těžitelnosti II skupiny 4 a 5</t>
  </si>
  <si>
    <t>-2059451310</t>
  </si>
  <si>
    <t>"beton z vybouraného čela propustku" odstr_čela_propustku*2,4</t>
  </si>
  <si>
    <t>17</t>
  </si>
  <si>
    <t>162751139</t>
  </si>
  <si>
    <t>Příplatek k vodorovnému přemístění výkopku/sypaniny z horniny třídy těžitelnosti II skupiny 4 a 5 ZKD 1000 m přes 10000 m</t>
  </si>
  <si>
    <t>110915492</t>
  </si>
  <si>
    <t>odvoz_betonu*10</t>
  </si>
  <si>
    <t>18</t>
  </si>
  <si>
    <t>171201231</t>
  </si>
  <si>
    <t>Poplatek za uložení zeminy a kamení na recyklační skládce (skládkovné) kód odpadu 17 05 04</t>
  </si>
  <si>
    <t>t</t>
  </si>
  <si>
    <t>-1714609110</t>
  </si>
  <si>
    <t>odvoz_výkopku*1,7</t>
  </si>
  <si>
    <t>19</t>
  </si>
  <si>
    <t>174151101</t>
  </si>
  <si>
    <t>Zásyp jam, šachet rýh nebo kolem objektů sypaninou se zhutněním</t>
  </si>
  <si>
    <t>1649808113</t>
  </si>
  <si>
    <t>rýha200-obsyp_potrubí+"obsyp prodloužení propustku" 6,6-2,2*0,88</t>
  </si>
  <si>
    <t>20</t>
  </si>
  <si>
    <t>175151101</t>
  </si>
  <si>
    <t>Obsypání potrubí strojně sypaninou bez prohození, uloženou do 3 m</t>
  </si>
  <si>
    <t>-2058872096</t>
  </si>
  <si>
    <t>"Obsyp přípojek UV vč. lože" 105,1*1,1*0,4-(3,14*0,2^2)/4*105,1</t>
  </si>
  <si>
    <t>M</t>
  </si>
  <si>
    <t>58331200</t>
  </si>
  <si>
    <t>štěrkopísek netříděný</t>
  </si>
  <si>
    <t>-1837721537</t>
  </si>
  <si>
    <t>"pro všechny zásypy uvažován štěrkopísek"</t>
  </si>
  <si>
    <t>(obsyp_potrubí+zásyp_rýh)*2,1*1,1</t>
  </si>
  <si>
    <t>22</t>
  </si>
  <si>
    <t>181152301</t>
  </si>
  <si>
    <t>Úprava pláně pro silnice a dálnice v zářezech bez zhutnění</t>
  </si>
  <si>
    <t>-731208279</t>
  </si>
  <si>
    <t>23</t>
  </si>
  <si>
    <t>181152302</t>
  </si>
  <si>
    <t>Úprava pláně pro silnice a dálnice v zářezech se zhutněním</t>
  </si>
  <si>
    <t>-1136231205</t>
  </si>
  <si>
    <t>"asf. vozovka" 254+214+212+350+357+362+366+401+272+415+394+462+583+443+322+280+300+404+313+151</t>
  </si>
  <si>
    <t>"zvýšený práh" 36</t>
  </si>
  <si>
    <t>"krajnice 0,5 m tl. 150 mm" 33,5*0,5</t>
  </si>
  <si>
    <t>"rozšíření pod obrubou" obrubník_silniční*0,35</t>
  </si>
  <si>
    <t>"rigol z DD 0,5 m" (34,2+8,5+43,4+20,2+2,7)*0,57</t>
  </si>
  <si>
    <t>24</t>
  </si>
  <si>
    <t>181351003</t>
  </si>
  <si>
    <t>Rozprostření ornice tl vrstvy do 200 mm pl do 100 m2 v rovině nebo ve svahu do 1:5 strojně</t>
  </si>
  <si>
    <t>-1026138600</t>
  </si>
  <si>
    <t>"tl. 150 mm" 430</t>
  </si>
  <si>
    <t>25</t>
  </si>
  <si>
    <t>10364101</t>
  </si>
  <si>
    <t>zemina pro terénní úpravy - ornice</t>
  </si>
  <si>
    <t>-860318694</t>
  </si>
  <si>
    <t>trávník*0,15*1,67</t>
  </si>
  <si>
    <t>26</t>
  </si>
  <si>
    <t>181411131</t>
  </si>
  <si>
    <t>Založení parkového trávníku výsevem pl do 1000 m2 v rovině a ve svahu do 1:5</t>
  </si>
  <si>
    <t>-1114294759</t>
  </si>
  <si>
    <t>27</t>
  </si>
  <si>
    <t>00572420</t>
  </si>
  <si>
    <t>osivo směs travní parková okrasná</t>
  </si>
  <si>
    <t>kg</t>
  </si>
  <si>
    <t>614708756</t>
  </si>
  <si>
    <t>trávník*0,05</t>
  </si>
  <si>
    <t>28</t>
  </si>
  <si>
    <t>18200R001</t>
  </si>
  <si>
    <t>Ostatní náklady na pořízení trávníku, odplevelení, zalévání, zemědělská příprava půdy vč. hnojení, údržba do 1. sečení</t>
  </si>
  <si>
    <t>-1809772336</t>
  </si>
  <si>
    <t>Zakládání</t>
  </si>
  <si>
    <t>29</t>
  </si>
  <si>
    <t>211971121</t>
  </si>
  <si>
    <t>Zřízení opláštění žeber nebo trativodů geotextilií v rýze nebo zářezu sklonu přes 1:2 š do 2,5 m</t>
  </si>
  <si>
    <t>741897476</t>
  </si>
  <si>
    <t>"drenáže" 2*993,36*0,4*4</t>
  </si>
  <si>
    <t>30</t>
  </si>
  <si>
    <t>69311228</t>
  </si>
  <si>
    <t>geotextilie netkaná separační, ochranná, filtrační, drenážní PES 250g/m2</t>
  </si>
  <si>
    <t>553457171</t>
  </si>
  <si>
    <t>opláštění*1,2</t>
  </si>
  <si>
    <t>31</t>
  </si>
  <si>
    <t>212752412</t>
  </si>
  <si>
    <t>Trativod z drenážních trubek korugovaných PE-HD SN 8 perforace 220° včetně lože otevřený výkop DN 150 pro liniové stavby</t>
  </si>
  <si>
    <t>588622441</t>
  </si>
  <si>
    <t>"drenáže" 2*993,36</t>
  </si>
  <si>
    <t>Svislé a kompletní konstrukce</t>
  </si>
  <si>
    <t>359901111</t>
  </si>
  <si>
    <t>Vyčištění stok</t>
  </si>
  <si>
    <t>-351647046</t>
  </si>
  <si>
    <t>549+235+86+140+6+201</t>
  </si>
  <si>
    <t>33</t>
  </si>
  <si>
    <t>359901212</t>
  </si>
  <si>
    <t>Monitoring stoky jakékoli výšky na stávající kanalizaci</t>
  </si>
  <si>
    <t>744076298</t>
  </si>
  <si>
    <t>Komunikace pozemní</t>
  </si>
  <si>
    <t>34</t>
  </si>
  <si>
    <t>561061131</t>
  </si>
  <si>
    <t>Zřízení podkladu ze zeminy upravené vápnem, cementem, směsnými pojivy tl přes 350 do 400 mm pl přes 5000 m2</t>
  </si>
  <si>
    <t>1621228215</t>
  </si>
  <si>
    <t>"ŠDa 0/32 " vozovka_asfalt+rozšíření_obruba+rozšíření_rigol+"ŠDb" práh</t>
  </si>
  <si>
    <t>35</t>
  </si>
  <si>
    <t>58591002</t>
  </si>
  <si>
    <t>pojivo hydraulické pro stabilizaci zeminy 50% vápna</t>
  </si>
  <si>
    <t>-161361289</t>
  </si>
  <si>
    <t>"dle přílohy 5 všeobecné části katalogu 822-1 ÚRS je množství pojiva 53 kg/1 m3"</t>
  </si>
  <si>
    <t>7479,775*0,4*53/1000</t>
  </si>
  <si>
    <t>564851111</t>
  </si>
  <si>
    <t>Podklad ze štěrkodrtě ŠD plochy přes 100 m2 tl 150 mm</t>
  </si>
  <si>
    <t>605209404</t>
  </si>
  <si>
    <t>"ŠDa 0/32 " vozovka_asfalt*2+rozšíření_obruba+rozšíření_rigol+"ŠDb" práh+"ŠDa"odstr_ZD+ZD_propust</t>
  </si>
  <si>
    <t>37</t>
  </si>
  <si>
    <t>565155121</t>
  </si>
  <si>
    <t>Asfaltový beton vrstva podkladní ACP 16 (obalované kamenivo OKS) tl 70 mm š přes 3 m</t>
  </si>
  <si>
    <t>1148954430</t>
  </si>
  <si>
    <t xml:space="preserve">"ACP 16+, asf. pojivo 50/70" </t>
  </si>
  <si>
    <t>38</t>
  </si>
  <si>
    <t>569851111</t>
  </si>
  <si>
    <t>Zpevnění krajnic štěrkodrtí tl 150 mm</t>
  </si>
  <si>
    <t>-715990898</t>
  </si>
  <si>
    <t>39</t>
  </si>
  <si>
    <t>573111111</t>
  </si>
  <si>
    <t>Postřik živičný infiltrační s posypem z asfaltu množství 0,60 kg/m2</t>
  </si>
  <si>
    <t>957732439</t>
  </si>
  <si>
    <t>"inf. postřk C50 BP5"</t>
  </si>
  <si>
    <t>40</t>
  </si>
  <si>
    <t>573231106</t>
  </si>
  <si>
    <t>Postřik živičný spojovací ze silniční emulze v množství 0,30 kg/m2</t>
  </si>
  <si>
    <t>-2092717028</t>
  </si>
  <si>
    <t>"C60 BP5"</t>
  </si>
  <si>
    <t>41</t>
  </si>
  <si>
    <t>577134121</t>
  </si>
  <si>
    <t>Asfaltový beton vrstva obrusná ACO 11 (ABS) tř. I tl 40 mm š přes 3 m z nemodifikovaného asfaltu</t>
  </si>
  <si>
    <t>618627299</t>
  </si>
  <si>
    <t>"ACO 11+, asff. pojivo 50/70"</t>
  </si>
  <si>
    <t>42</t>
  </si>
  <si>
    <t>596211110</t>
  </si>
  <si>
    <t>Kladení zámkové dlažby komunikací pro pěší ručně tl 60 mm skupiny A pl do 50 m2</t>
  </si>
  <si>
    <t>-911538636</t>
  </si>
  <si>
    <t>"položení vyzískané očištěné dlažby v místě přípojek vpustí" odstr_ZD</t>
  </si>
  <si>
    <t>"nad propustkem z nové dlažby" 1,4*2,2</t>
  </si>
  <si>
    <t>43</t>
  </si>
  <si>
    <t>59245018</t>
  </si>
  <si>
    <t>dlažba tvar obdélník betonová 200x100x60mm přírodní</t>
  </si>
  <si>
    <t>-671393926</t>
  </si>
  <si>
    <t>ZD_propust*1,02</t>
  </si>
  <si>
    <t>44</t>
  </si>
  <si>
    <t>596212220</t>
  </si>
  <si>
    <t>Kladení zámkové dlažby pozemních komunikací ručně tl 80 mm skupiny B pl do 50 m2</t>
  </si>
  <si>
    <t>1582453283</t>
  </si>
  <si>
    <t>45</t>
  </si>
  <si>
    <t>592VP005</t>
  </si>
  <si>
    <t>dlažba betonová se zámkem i bez zámku tl. 80 mm základní barevné provedení</t>
  </si>
  <si>
    <t>1697728561</t>
  </si>
  <si>
    <t>práh*1,03</t>
  </si>
  <si>
    <t>46</t>
  </si>
  <si>
    <t>597661111</t>
  </si>
  <si>
    <t>Rigol dlážděný do lože z betonu tl 100 mm z dlažebních kostek drobných</t>
  </si>
  <si>
    <t>-1586651301</t>
  </si>
  <si>
    <t>"rigol z DD 0,5 m" (34,2+8,5+43,4+20,2+2,7)*0,5</t>
  </si>
  <si>
    <t>Trubní vedení</t>
  </si>
  <si>
    <t>47</t>
  </si>
  <si>
    <t>87100R001</t>
  </si>
  <si>
    <t>Oprava kanalizace</t>
  </si>
  <si>
    <t>1626301532</t>
  </si>
  <si>
    <t>"vzhledem k tomu, že není známa hloubka uložení, materiál ani průměr stoky je tato položka pouze odborným odhadem pro"</t>
  </si>
  <si>
    <t>"potřebu kontrolního rozpočtu a bude upřesněna po odkrytí kanalizace"</t>
  </si>
  <si>
    <t>"položka obsahuje rýhu pro kanalizaci vč, odvozu výkopku a poplatku za uložení, vybourání stávajícího potrubí KT DN300"</t>
  </si>
  <si>
    <t>"položení nového potrubí z plastu DN300 vč. přesuvek na kameninu, lože pod porubí, obsyp potrubí, zásyp rýhy, hloubka uložení 1,5 m"</t>
  </si>
  <si>
    <t>"jednotková cena určena jako agregovaná položka z položek databáze ÚRS"</t>
  </si>
  <si>
    <t>80</t>
  </si>
  <si>
    <t>48</t>
  </si>
  <si>
    <t>871355241</t>
  </si>
  <si>
    <t>Kanalizační potrubí z tvrdého PVC vícevrstvé tuhost třídy SN12 DN 200</t>
  </si>
  <si>
    <t>-128311989</t>
  </si>
  <si>
    <t>"vzhledem k tomu,  že není jasný průběh, hloubka a materiál stoky je tato položka pouze informativní a bude účtována skutečnost"</t>
  </si>
  <si>
    <t>"přípojky vpustí" 91,1+14</t>
  </si>
  <si>
    <t>49</t>
  </si>
  <si>
    <t>877350310</t>
  </si>
  <si>
    <t>Montáž kolen na kanalizačním potrubí z PP nebo tvrdého PVC trub hladkých plnostěnných DN 200</t>
  </si>
  <si>
    <t>kus</t>
  </si>
  <si>
    <t>1206641088</t>
  </si>
  <si>
    <t>"vzhledem k tomu,  že neí jasný průběh, hloubka a materiál stoky je tato položka pouze informativní a bude účtována skutečnost"</t>
  </si>
  <si>
    <t>"přípojky vpustí" 32+28-4</t>
  </si>
  <si>
    <t>50</t>
  </si>
  <si>
    <t>28617339</t>
  </si>
  <si>
    <t>koleno kanalizace PP KG DN 200x45°</t>
  </si>
  <si>
    <t>1125923388</t>
  </si>
  <si>
    <t>28-4</t>
  </si>
  <si>
    <t>51</t>
  </si>
  <si>
    <t>286VP347</t>
  </si>
  <si>
    <t>koleno kanalizace PP KG DN 200x60°</t>
  </si>
  <si>
    <t>-968499169</t>
  </si>
  <si>
    <t>52</t>
  </si>
  <si>
    <t>877370320</t>
  </si>
  <si>
    <t>Montáž odboček na kanalizačním potrubí z PP nebo tvrdého PVC trub hladkých plnostěnných DN 300</t>
  </si>
  <si>
    <t>1515656572</t>
  </si>
  <si>
    <t>"přípojky vpustí" 28-4</t>
  </si>
  <si>
    <t>53</t>
  </si>
  <si>
    <t>28617215</t>
  </si>
  <si>
    <t>odbočka kanalizační PP SN16 45° DN 300/200</t>
  </si>
  <si>
    <t>-109842901</t>
  </si>
  <si>
    <t>54</t>
  </si>
  <si>
    <t>879230191</t>
  </si>
  <si>
    <t>Příplatek za práce sklon přes 20 % při montáži jakéhokoli kanalizačního potrubí DN 40 až 550</t>
  </si>
  <si>
    <t>816179022</t>
  </si>
  <si>
    <t>55</t>
  </si>
  <si>
    <t>890411851</t>
  </si>
  <si>
    <t>Bourání šachet z prefabrikovaných skruží strojně obestavěného prostoru do 1,5 m3</t>
  </si>
  <si>
    <t>135043454</t>
  </si>
  <si>
    <t>"vybourání uliční vpusti" (0,5^2*3,14)/4*1,5 *4</t>
  </si>
  <si>
    <t>89594R001</t>
  </si>
  <si>
    <t>Osazení uliční vpusti z bet. dílců vč.osazení mříže a koše na bláto a kaly</t>
  </si>
  <si>
    <t>-1001035098</t>
  </si>
  <si>
    <t>"obrubníková: UV6, 7, 8, 13, 17" 5</t>
  </si>
  <si>
    <t>"normální" 28-5</t>
  </si>
  <si>
    <t>57</t>
  </si>
  <si>
    <t>592VP0025a</t>
  </si>
  <si>
    <t xml:space="preserve">Souprava dílců vpusti </t>
  </si>
  <si>
    <t>979782150</t>
  </si>
  <si>
    <t>58</t>
  </si>
  <si>
    <t>55241040</t>
  </si>
  <si>
    <t>mříž litinová 600/40T, 420X620 D400 vč. koše n bláto</t>
  </si>
  <si>
    <t>-620928132</t>
  </si>
  <si>
    <t>59</t>
  </si>
  <si>
    <t>552VP040</t>
  </si>
  <si>
    <t>mříž litinová pro obrubníkovou vpust vč. koše na bláto</t>
  </si>
  <si>
    <t>815999239</t>
  </si>
  <si>
    <t>60</t>
  </si>
  <si>
    <t>899204211</t>
  </si>
  <si>
    <t>Demontáž mříží litinových včetně rámů hmotnosti přes 150 kg</t>
  </si>
  <si>
    <t>675851783</t>
  </si>
  <si>
    <t>"u všech přemisťovaných vpustí se předpokládá poškození při demontáži"</t>
  </si>
  <si>
    <t>"vybourání uliční vpusti" 4</t>
  </si>
  <si>
    <t>61</t>
  </si>
  <si>
    <t>899331111</t>
  </si>
  <si>
    <t>Výšková úprava uličního vstupu nebo vpusti do 200 mm zvýšením poklopu</t>
  </si>
  <si>
    <t>-906296832</t>
  </si>
  <si>
    <t>"stávající šachta" 3</t>
  </si>
  <si>
    <t>62</t>
  </si>
  <si>
    <t>899431111</t>
  </si>
  <si>
    <t>Výšková úprava uličního vstupu nebo vpusti do 200 mm zvýšením krycího hrnce, šoupěte nebo hydrantu</t>
  </si>
  <si>
    <t>-421669235</t>
  </si>
  <si>
    <t>"šoupata" 1</t>
  </si>
  <si>
    <t>Ostatní konstrukce a práce, bourání</t>
  </si>
  <si>
    <t>63</t>
  </si>
  <si>
    <t>911121111</t>
  </si>
  <si>
    <t>Montáž zábradlí ocelového přichyceného vruty do betonového podkladu</t>
  </si>
  <si>
    <t>-2067505218</t>
  </si>
  <si>
    <t>64</t>
  </si>
  <si>
    <t>553VP0003</t>
  </si>
  <si>
    <t>Zábradlí trubkové vč. nátěru</t>
  </si>
  <si>
    <t>-1972038227</t>
  </si>
  <si>
    <t>65</t>
  </si>
  <si>
    <t>91133R113</t>
  </si>
  <si>
    <t>Nátěr svodidla (očištění, obroušení, nátěr antikorozní barvou)</t>
  </si>
  <si>
    <t>-732769866</t>
  </si>
  <si>
    <t>66</t>
  </si>
  <si>
    <t>913121111</t>
  </si>
  <si>
    <t>Montáž a demontáž dočasné dopravní značky kompletní základní</t>
  </si>
  <si>
    <t>-1235910830</t>
  </si>
  <si>
    <t>"doba trvání každé ze dvou etap uvažována 6 měsíců tj. 183 dnů"</t>
  </si>
  <si>
    <t>"1. etapa 2 značky B1" 2</t>
  </si>
  <si>
    <t>"2. etapa 2 značky B1" 2</t>
  </si>
  <si>
    <t>"Objízdná trasa 1. etapa IS1c" 7</t>
  </si>
  <si>
    <t>"Objízdná trasa 2. etapa IS1c" 7</t>
  </si>
  <si>
    <t>67</t>
  </si>
  <si>
    <t>913121112</t>
  </si>
  <si>
    <t>Montáž a demontáž dočasné dopravní značky kompletní zvětšené</t>
  </si>
  <si>
    <t>1539981492</t>
  </si>
  <si>
    <t>"Objízdná trasa 1. etapa IP22" 5</t>
  </si>
  <si>
    <t>"Objízdná trasa 2. etapa IP22" 2</t>
  </si>
  <si>
    <t>68</t>
  </si>
  <si>
    <t>913121211</t>
  </si>
  <si>
    <t>Příplatek k dočasné dopravní značce kompletní základní za první a ZKD den použití</t>
  </si>
  <si>
    <t>-359213373</t>
  </si>
  <si>
    <t>18*183</t>
  </si>
  <si>
    <t>69</t>
  </si>
  <si>
    <t>913121212</t>
  </si>
  <si>
    <t>Příplatek k dočasné dopravní značce kompletní zvětšené za první a ZKD den použití</t>
  </si>
  <si>
    <t>-1767534724</t>
  </si>
  <si>
    <t>7*183</t>
  </si>
  <si>
    <t>70</t>
  </si>
  <si>
    <t>913211113</t>
  </si>
  <si>
    <t>Montáž a demontáž dočasné dopravní zábrany reflexní šířky 3 m</t>
  </si>
  <si>
    <t>-319493606</t>
  </si>
  <si>
    <t>"4 kusy v každé etapě" 2*4</t>
  </si>
  <si>
    <t>71</t>
  </si>
  <si>
    <t>913211213</t>
  </si>
  <si>
    <t>Příplatek k dočasné dopravní zábraně reflexní 3 m za první a ZKD den použití</t>
  </si>
  <si>
    <t>-1093188710</t>
  </si>
  <si>
    <t>8*183</t>
  </si>
  <si>
    <t>72</t>
  </si>
  <si>
    <t>914111111</t>
  </si>
  <si>
    <t>Montáž svislé dopravní značky do velikosti 1 m2 objímkami na sloupek nebo konzolu</t>
  </si>
  <si>
    <t>-2049556965</t>
  </si>
  <si>
    <t>"přemístění označení začátku obce" 1</t>
  </si>
  <si>
    <t xml:space="preserve">"nové dopravní značky" </t>
  </si>
  <si>
    <t>"P2" 6</t>
  </si>
  <si>
    <t>"P6" 2</t>
  </si>
  <si>
    <t>"IP6" 6</t>
  </si>
  <si>
    <t>73</t>
  </si>
  <si>
    <t>404VP0001</t>
  </si>
  <si>
    <t>Značka dopravní reflexní základní velikost s rámečkem a upevňovacími prvky s dopravou</t>
  </si>
  <si>
    <t>-1827291909</t>
  </si>
  <si>
    <t>74</t>
  </si>
  <si>
    <t>914211111</t>
  </si>
  <si>
    <t>Montáž svislé dopravní značky velkoplošné velikosti do 6 m2</t>
  </si>
  <si>
    <t>1498077372</t>
  </si>
  <si>
    <t>75</t>
  </si>
  <si>
    <t>404VP646</t>
  </si>
  <si>
    <t xml:space="preserve">informativní značky jiné IJ17, IJ18 1750x1500mm - informační tabule </t>
  </si>
  <si>
    <t>1782016613</t>
  </si>
  <si>
    <t>76</t>
  </si>
  <si>
    <t>914511112</t>
  </si>
  <si>
    <t>Montáž sloupku dopravních značek délky do 3,5 m s betonovým základem a patkou D 60 mm</t>
  </si>
  <si>
    <t>-719562870</t>
  </si>
  <si>
    <t>77</t>
  </si>
  <si>
    <t>404VP0002</t>
  </si>
  <si>
    <t>sloupek pro dopravní značku s patkou</t>
  </si>
  <si>
    <t>356404934</t>
  </si>
  <si>
    <t>78</t>
  </si>
  <si>
    <t>91500R001</t>
  </si>
  <si>
    <t>Vodorovné dopravní značení tmelem nebo kvalitní folií vč.předznačení</t>
  </si>
  <si>
    <t>-1850097242</t>
  </si>
  <si>
    <t>"vodorvné značení - přechod vč. vodící linie" 29,6/2+26,4/2+26,5/2</t>
  </si>
  <si>
    <t>"čára 0,125" 2,5*4+12,5*2+14,5</t>
  </si>
  <si>
    <t>"písmena" 6</t>
  </si>
  <si>
    <t>"stín" 11,1+1,5</t>
  </si>
  <si>
    <t>"vodící čáry podél vozovky" 990*2*0,25</t>
  </si>
  <si>
    <t>79</t>
  </si>
  <si>
    <t>916131213</t>
  </si>
  <si>
    <t>Osazení silničního obrubníku betonového stojatého s boční opěrou do lože z betonu prostého</t>
  </si>
  <si>
    <t>541300542</t>
  </si>
  <si>
    <t>"silniční 150x250 přímá" 1,2+15+16,5+24,6+50,2+24,4+27,4+18,4+44,8+9,7+80,4+72,4+29,9+8,3+1,8+18,2+9,1+29,4+82,1+78+0,3</t>
  </si>
  <si>
    <t>"silniční 150x250 přímá" 24,6+36,9+0,4+14,6+1,2+24,8+0,6+16,4+41,1+5,4+2,4+5,6+6,1+96,4+91,4+60,2*2+43,5+29,1+110,3+47,1</t>
  </si>
  <si>
    <t xml:space="preserve">"z toho vjezdy 8,8+3+6+4,6+3,5+7,3+5,5+3,6+5,1+5+7,7+13,7+5,2+5+1,5+4,6+5,2+7,1+4+6+16+3,6=132" </t>
  </si>
  <si>
    <t>"silniční 150x250 R1" 1,6+1,2+1,6+1,6</t>
  </si>
  <si>
    <t>"silniční 150x250 R2" 3,2</t>
  </si>
  <si>
    <t>"silniční 150x250 R3" 6</t>
  </si>
  <si>
    <t>"silniční 150x250 R4" 7,5</t>
  </si>
  <si>
    <t>"silniční 150x250 R5" 5</t>
  </si>
  <si>
    <t>"silniční 150x250 R6" 9,6+8,6+6,1+9,5</t>
  </si>
  <si>
    <t>"silniční 150x250 R9" 15,4</t>
  </si>
  <si>
    <t>"silniční 150x250 R12" 10,7</t>
  </si>
  <si>
    <t>"silniční 150x250 R15" 23,2</t>
  </si>
  <si>
    <t>"silniční 100x250 přímá" 33,5</t>
  </si>
  <si>
    <t>59217026-1</t>
  </si>
  <si>
    <t>obrubník betonový silniční 150x250mm</t>
  </si>
  <si>
    <t>-2117204162</t>
  </si>
  <si>
    <t>obrubník_silniční*1,02</t>
  </si>
  <si>
    <t>81</t>
  </si>
  <si>
    <t>916231293</t>
  </si>
  <si>
    <t>Příplatek za osazení obloukového obrubníku</t>
  </si>
  <si>
    <t>1911767638</t>
  </si>
  <si>
    <t>82</t>
  </si>
  <si>
    <t>919112212</t>
  </si>
  <si>
    <t>Řezání spár pro vytvoření komůrky š 10 mm hl 20 mm pro těsnící zálivku v živičném krytu</t>
  </si>
  <si>
    <t>-955328401</t>
  </si>
  <si>
    <t>"podél silničních obrub v asfaltovém krytu"</t>
  </si>
  <si>
    <t>83</t>
  </si>
  <si>
    <t>919121111</t>
  </si>
  <si>
    <t>Těsnění spár zálivkou za studena pro komůrky š 10 mm hl 20 mm s těsnicím profilem</t>
  </si>
  <si>
    <t>191733896</t>
  </si>
  <si>
    <t>84</t>
  </si>
  <si>
    <t>919411121</t>
  </si>
  <si>
    <t>Čelo propustku z betonu prostého pro propustek z trub DN 600 až 800</t>
  </si>
  <si>
    <t>1145552841</t>
  </si>
  <si>
    <t>85</t>
  </si>
  <si>
    <t>919413111</t>
  </si>
  <si>
    <t>Vtoková jímka z betonu prostého propustku z trub do DN 800</t>
  </si>
  <si>
    <t>-1104349525</t>
  </si>
  <si>
    <t>86</t>
  </si>
  <si>
    <t>919726202</t>
  </si>
  <si>
    <t>Geotextilie pro vyztužení, separaci a filtraci tkaná z PP podélná pevnost v tahu přes 15 do 50 kN/m</t>
  </si>
  <si>
    <t>1137983857</t>
  </si>
  <si>
    <t>87</t>
  </si>
  <si>
    <t>919732211</t>
  </si>
  <si>
    <t>Styčná spára napojení nového živičného povrchu na stávající za tepla š 15 mm hl 25 mm s prořezáním</t>
  </si>
  <si>
    <t>-1137198160</t>
  </si>
  <si>
    <t>"starý a nový kryt" 12,6+7,1+9,2+5,6+7,3+10,4+7,4+12,2+6</t>
  </si>
  <si>
    <t>88</t>
  </si>
  <si>
    <t>919735112</t>
  </si>
  <si>
    <t>Řezání stávajícího živičného krytu hl přes 50 do 100 mm</t>
  </si>
  <si>
    <t>-1606300195</t>
  </si>
  <si>
    <t>12,6+7,1+9,2+5,6+7,3+10,4+7,4+12,2+6</t>
  </si>
  <si>
    <t>89</t>
  </si>
  <si>
    <t>966005211</t>
  </si>
  <si>
    <t>Rozebrání a odstranění silničního zábradlí se sloupky osazenými do říms nebo krycích desek</t>
  </si>
  <si>
    <t>759572919</t>
  </si>
  <si>
    <t>"z čela propustku pro zpětné osazení" 3</t>
  </si>
  <si>
    <t>90</t>
  </si>
  <si>
    <t>966006132</t>
  </si>
  <si>
    <t>Odstranění značek dopravních nebo orientačních se sloupky s betonovými patkami</t>
  </si>
  <si>
    <t>447525607</t>
  </si>
  <si>
    <t>"odstr. DZ do šrotu" 2</t>
  </si>
  <si>
    <t>přemístění_DZ</t>
  </si>
  <si>
    <t>"přemístění do nové polohy" 1</t>
  </si>
  <si>
    <t>91</t>
  </si>
  <si>
    <t>979054451</t>
  </si>
  <si>
    <t>Očištění vybouraných zámkových dlaždic s původním spárováním z kameniva těženého</t>
  </si>
  <si>
    <t>2002997181</t>
  </si>
  <si>
    <t>92</t>
  </si>
  <si>
    <t>997221131</t>
  </si>
  <si>
    <t>Vodorovná doprava vybouraných hmot nošením do 50 m</t>
  </si>
  <si>
    <t>-566632183</t>
  </si>
  <si>
    <t>zábradlí*0,025+"značka" 0,082</t>
  </si>
  <si>
    <t>93</t>
  </si>
  <si>
    <t>997221561</t>
  </si>
  <si>
    <t>Vodorovná doprava suti z kusových materiálů do 1 km</t>
  </si>
  <si>
    <t>-447524643</t>
  </si>
  <si>
    <t>odstr_obrub_ležatých*0,29+odstr_obrub_stojat*0,205</t>
  </si>
  <si>
    <t>odstr_vpustí*2,7</t>
  </si>
  <si>
    <t>94</t>
  </si>
  <si>
    <t>997221569</t>
  </si>
  <si>
    <t>Příplatek ZKD 1 km u vodorovné dopravy suti z kusových materiálů</t>
  </si>
  <si>
    <t>1303820991</t>
  </si>
  <si>
    <t>odvoz_kus_suti*19</t>
  </si>
  <si>
    <t>95</t>
  </si>
  <si>
    <t>997221571</t>
  </si>
  <si>
    <t>Vodorovná doprava vybouraných hmot do 1 km</t>
  </si>
  <si>
    <t>1930806503</t>
  </si>
  <si>
    <t>odstr_DZ*0,082+odstr_mříže*0,2</t>
  </si>
  <si>
    <t>96</t>
  </si>
  <si>
    <t>997221579</t>
  </si>
  <si>
    <t>Příplatek ZKD 1 km u vodorovné dopravy vybouraných hmot</t>
  </si>
  <si>
    <t>274115597</t>
  </si>
  <si>
    <t>odvoz_hmot*19</t>
  </si>
  <si>
    <t>97</t>
  </si>
  <si>
    <t>997221612</t>
  </si>
  <si>
    <t>Nakládání vybouraných hmot na dopravní prostředky pro vodorovnou dopravu</t>
  </si>
  <si>
    <t>-1145307347</t>
  </si>
  <si>
    <t>98</t>
  </si>
  <si>
    <t>997221861</t>
  </si>
  <si>
    <t>Poplatek za uložení stavebního odpadu na recyklační skládce (skládkovné) z prostého betonu pod kódem 17 01 01</t>
  </si>
  <si>
    <t>1365926221</t>
  </si>
  <si>
    <t>odstr_čela_prop*2,4</t>
  </si>
  <si>
    <t>99</t>
  </si>
  <si>
    <t>998225111</t>
  </si>
  <si>
    <t>Přesun hmot pro pozemní komunikace s krytem z kamene, monolitickým betonovým nebo živičným</t>
  </si>
  <si>
    <t>-1905039062</t>
  </si>
  <si>
    <t>01.1 - Vedlejší a doplňkové rozpočtové náklady</t>
  </si>
  <si>
    <t>VRN/DRN - Vedlejší a doplňkové rozpočtové náklady</t>
  </si>
  <si>
    <t>VRN/DRN</t>
  </si>
  <si>
    <t>013244000</t>
  </si>
  <si>
    <t>Dokumentace pro provádění stavby</t>
  </si>
  <si>
    <t>1024</t>
  </si>
  <si>
    <t>-237489769</t>
  </si>
  <si>
    <t>013254000</t>
  </si>
  <si>
    <t>Dokumentace skutečného provedení stavby</t>
  </si>
  <si>
    <t>120681101</t>
  </si>
  <si>
    <t>030001000</t>
  </si>
  <si>
    <t>Zařízení staveniště</t>
  </si>
  <si>
    <t>-822208910</t>
  </si>
  <si>
    <t>012002000</t>
  </si>
  <si>
    <t>Geodetické práce</t>
  </si>
  <si>
    <t>-898710107</t>
  </si>
  <si>
    <t>034203000R</t>
  </si>
  <si>
    <t>Oplocení staveniště, zábrany, můstky, lávky</t>
  </si>
  <si>
    <t>-1605322460</t>
  </si>
  <si>
    <t>"plynovod" 1</t>
  </si>
  <si>
    <t>040001000</t>
  </si>
  <si>
    <t>Inženýrská činnost - zajištění DIR</t>
  </si>
  <si>
    <t>-1891596189</t>
  </si>
  <si>
    <t>042503000</t>
  </si>
  <si>
    <t>Plán BOZP na staveništi</t>
  </si>
  <si>
    <t>-1640621344</t>
  </si>
  <si>
    <t>043002000</t>
  </si>
  <si>
    <t>Zkoušky a ostatní měření - vytýčení inž. sítí</t>
  </si>
  <si>
    <t>998110626</t>
  </si>
  <si>
    <t>043002000R</t>
  </si>
  <si>
    <t>Zkoušky a ostatní měření (hutnící zkoušky)</t>
  </si>
  <si>
    <t>-1869803366</t>
  </si>
  <si>
    <t>060001000</t>
  </si>
  <si>
    <t>Územní vlivy</t>
  </si>
  <si>
    <t>-1293452732</t>
  </si>
  <si>
    <t>"Z důvodu stávajících inženýrských sítí je uvažováno s územními vlivy."</t>
  </si>
  <si>
    <t>"Zhotovitel stavby musí technologii výstavby uzpůsobit průběhu stávajících inženýrských sítí"</t>
  </si>
  <si>
    <t>"(kabelovod, kanalizace), které nebudou stavbou dotčeny." 1</t>
  </si>
  <si>
    <t>070001000</t>
  </si>
  <si>
    <t xml:space="preserve">Oprava objízdných tras </t>
  </si>
  <si>
    <t>-1700029776</t>
  </si>
  <si>
    <t>chodník</t>
  </si>
  <si>
    <t>651</t>
  </si>
  <si>
    <t>obrubník_chodníkový</t>
  </si>
  <si>
    <t>1258,3</t>
  </si>
  <si>
    <t>odstr_asfaltu50mm</t>
  </si>
  <si>
    <t>8,2</t>
  </si>
  <si>
    <t>odstr_betonu100mm</t>
  </si>
  <si>
    <t>odstr_dlaždic</t>
  </si>
  <si>
    <t>9,6</t>
  </si>
  <si>
    <t>odstr_křovin</t>
  </si>
  <si>
    <t>odstr_stromu</t>
  </si>
  <si>
    <t>02 - Chodníky</t>
  </si>
  <si>
    <t>173,4</t>
  </si>
  <si>
    <t>odvoz_asfaltu</t>
  </si>
  <si>
    <t>odvoz_betonu1</t>
  </si>
  <si>
    <t>3,35</t>
  </si>
  <si>
    <t>284,844</t>
  </si>
  <si>
    <t>trávníky</t>
  </si>
  <si>
    <t>111251101</t>
  </si>
  <si>
    <t>Odstranění křovin a stromů průměru kmene do 100 mm i s kořeny sklonu terénu do 1:5 z celkové plochy do 100 m2 strojně</t>
  </si>
  <si>
    <t>1661929750</t>
  </si>
  <si>
    <t>"všechny výměry odečteny z digitálních příloh Situace, Technická zpráva, Vzorový příčný řez. Platí pro všechny položky Soupisu prací"</t>
  </si>
  <si>
    <t>112101102</t>
  </si>
  <si>
    <t>Odstranění stromů listnatých průměru kmene přes 300 do 500 mm</t>
  </si>
  <si>
    <t>1856516299</t>
  </si>
  <si>
    <t>112251102</t>
  </si>
  <si>
    <t>Odstranění pařezů průměru přes 300 do 500 mm</t>
  </si>
  <si>
    <t>1250235377</t>
  </si>
  <si>
    <t>113106132</t>
  </si>
  <si>
    <t>Rozebrání dlažeb z betonových nebo kamenných dlaždic komunikací pro pěší strojně pl do 50 m2</t>
  </si>
  <si>
    <t>-1292871854</t>
  </si>
  <si>
    <t>"rozebrání bet. dlažby deskové" 9,6</t>
  </si>
  <si>
    <t>113106134</t>
  </si>
  <si>
    <t>Rozebrání dlažeb ze zámkových dlaždic komunikací pro pěší strojně pl do 50 m2</t>
  </si>
  <si>
    <t>-40944615</t>
  </si>
  <si>
    <t>"rozebrání bet. dlažby zámkové" 50+43+4,4+3,9+9+13,8+1,3+29+19</t>
  </si>
  <si>
    <t>113107330</t>
  </si>
  <si>
    <t>Odstranění podkladu z betonu prostého tl do 100 mm strojně pl do 50 m2</t>
  </si>
  <si>
    <t>908231029</t>
  </si>
  <si>
    <t>"podklad asfaltového chodníku"</t>
  </si>
  <si>
    <t>113107341</t>
  </si>
  <si>
    <t>Odstranění podkladu živičného tl 50 mm strojně pl do 50 m2</t>
  </si>
  <si>
    <t>-450988171</t>
  </si>
  <si>
    <t>"odstranění asfaltu z chodníku" 8,2</t>
  </si>
  <si>
    <t>122552516</t>
  </si>
  <si>
    <t>Odkopávky a prokopávky zapažené pro silnice a dálnice v hornině třídy těžitelnosti III objem do 5000 m3 strojně</t>
  </si>
  <si>
    <t>-717382107</t>
  </si>
  <si>
    <t>chodník*0,24</t>
  </si>
  <si>
    <t>trávníky*0,15</t>
  </si>
  <si>
    <t>vjezdy*0,42</t>
  </si>
  <si>
    <t>-odstr_asfaltu50mm*0,05</t>
  </si>
  <si>
    <t>-odstr_betonu100mm*0,1</t>
  </si>
  <si>
    <t>-odstr_dlaždic*0,06</t>
  </si>
  <si>
    <t>1622R1402</t>
  </si>
  <si>
    <t>Vodorovné přemístění větví, kmenů a pařezů stromů na skládku zhotovitele D kmene přes 300 do 500 mm</t>
  </si>
  <si>
    <t>-1749779091</t>
  </si>
  <si>
    <t>1623R1501</t>
  </si>
  <si>
    <t>Vodorovné přemístění křovin a stromů do D kmene do 100 mm na skládku zhotovitele</t>
  </si>
  <si>
    <t>-1642292721</t>
  </si>
  <si>
    <t>16270R001</t>
  </si>
  <si>
    <t>Odvoz výkopku na skládku zhotovitele</t>
  </si>
  <si>
    <t>-191498815</t>
  </si>
  <si>
    <t>1712R0001</t>
  </si>
  <si>
    <t>Skládkovné  biologický odpad  křoviny, dřeviny</t>
  </si>
  <si>
    <t>986766585</t>
  </si>
  <si>
    <t>odstr_křovin*0,02+odstr_stromu*0,3</t>
  </si>
  <si>
    <t>-88625685</t>
  </si>
  <si>
    <t>"trávník" 7,5+1,2+5+39+4,8+22,5</t>
  </si>
  <si>
    <t>"vjezdy" 10+8,4+12,7+9+3,3+9+6,4+6,3+7,7+11,2+19,7+17,9+10,6+36,5+14,4+13,8+11,6+11+19,1+14,9+16,6+24+7,4+5,2</t>
  </si>
  <si>
    <t>"chodník" 25+17,3+0,8+41,6+25,5+24+27,7+5,4+1+2+40,2+7,1+1,3+23+18,7+13,6+60+55+1+1+6,4+30+12,1+51+38,4+32,3+41+38+10,6</t>
  </si>
  <si>
    <t>-1802834355</t>
  </si>
  <si>
    <t>103VP101</t>
  </si>
  <si>
    <t>-1639038702</t>
  </si>
  <si>
    <t>1545736801</t>
  </si>
  <si>
    <t>00572410</t>
  </si>
  <si>
    <t>osivo směs travní parková</t>
  </si>
  <si>
    <t>2094870842</t>
  </si>
  <si>
    <t>trávníky*0,05</t>
  </si>
  <si>
    <t>-989693971</t>
  </si>
  <si>
    <t>184818232</t>
  </si>
  <si>
    <t>Ochrana kmene průměru přes 300 do 500 mm bedněním výšky do 2 m</t>
  </si>
  <si>
    <t>-502226592</t>
  </si>
  <si>
    <t>2040903294</t>
  </si>
  <si>
    <t>"ŠDb" chodník+vjezdy</t>
  </si>
  <si>
    <t>596211111</t>
  </si>
  <si>
    <t>Kladení zámkové dlažby komunikací pro pěší ručně tl 60 mm skupiny A pl přes 50 do 100 m2</t>
  </si>
  <si>
    <t>593064357</t>
  </si>
  <si>
    <t>dlažba betonová se zámkem i bez zámku tl. 60 mm přírodní</t>
  </si>
  <si>
    <t>-132720808</t>
  </si>
  <si>
    <t>(chodník-"z toho reliefní dlažba v chodníku" 0,2+0,3+2,3+2,4+3,1+3,1+3,7+2,4)*1,02</t>
  </si>
  <si>
    <t>592VP006</t>
  </si>
  <si>
    <t>dlažba betonová se zámkem i bez zámku tl. 60 mm základní barevné provedení pro nevidomé</t>
  </si>
  <si>
    <t>1337112562</t>
  </si>
  <si>
    <t>"reliefní dlažba v chodníku" (0,2+0,3+2,3+2,4+3,1+3,1+3,7+2,4)*1,05</t>
  </si>
  <si>
    <t>-2000583917</t>
  </si>
  <si>
    <t>701366706</t>
  </si>
  <si>
    <t>(vjezdy-"z toho reliefní dlažba ve vjezdech" 1,3)*1,03</t>
  </si>
  <si>
    <t>592VP010</t>
  </si>
  <si>
    <t>dlažba betonová se zámkem i bez zámku tl. 80 mm základní barevné provedení pro nevidomé</t>
  </si>
  <si>
    <t>1060144511</t>
  </si>
  <si>
    <t>"reliefní dlažba ve vjezdech" 1,3*1,03</t>
  </si>
  <si>
    <t>"stávající šachta" 14</t>
  </si>
  <si>
    <t>656916244</t>
  </si>
  <si>
    <t>"šoupata" 18</t>
  </si>
  <si>
    <t>1753976034</t>
  </si>
  <si>
    <t>747377942</t>
  </si>
  <si>
    <t>1425646901</t>
  </si>
  <si>
    <t>-116096280</t>
  </si>
  <si>
    <t>916231213</t>
  </si>
  <si>
    <t>Osazení chodníkového obrubníku betonového stojatého s boční opěrou do lože z betonu prostého</t>
  </si>
  <si>
    <t>1582745368</t>
  </si>
  <si>
    <t>"chodníkový 80x250" 1,5+9,4+18+2*1,5+49,8+5,2+1,5*4+7+7,9+1,6+2*0,4+2*0,2+1,6+3,2+20,3+0,6*2+1,6*2+9,9+11,7+13+9,9+8,6</t>
  </si>
  <si>
    <t>"chodníkový 80x250" 38,8+20,4+12,6+9,2*2+10,5+3+19,1+10,7+3+16,9+2,3+8+8,7+9,7+9,3+27,5+712,4+11+17+4,6+3,2+1,7+10,6</t>
  </si>
  <si>
    <t>"chodníkový 80x250" 1,5+7,1+57,7+1,5*2+8,6+2,1*2+3,6</t>
  </si>
  <si>
    <t>59217018</t>
  </si>
  <si>
    <t>obrubník betonový chodníkový 1000x80x200mm</t>
  </si>
  <si>
    <t>-339275991</t>
  </si>
  <si>
    <t>obrubník_chodníkový*1,02</t>
  </si>
  <si>
    <t>997221875</t>
  </si>
  <si>
    <t>Poplatek za uložení stavebního odpadu na recyklační skládce (skládkovné) asfaltového bez obsahu dehtu zatříděného do Katalogu odpadů pod kódem 17 03 02</t>
  </si>
  <si>
    <t>-1358733765</t>
  </si>
  <si>
    <t>9972R1561</t>
  </si>
  <si>
    <t>Vodorovná doprava suti z kusových materiálů na skládku zhotovitele</t>
  </si>
  <si>
    <t>-1242668496</t>
  </si>
  <si>
    <t>odstr_asfaltu50mm*0,05*2,35</t>
  </si>
  <si>
    <t>odstr_betonu100mm*0,1*2,4+odstr_dlaždic*0,06*2,4</t>
  </si>
  <si>
    <t>02.1 - Vedlejší a doplňkové rozpočtové náklady</t>
  </si>
  <si>
    <t>838396654</t>
  </si>
  <si>
    <t>013254000.1</t>
  </si>
  <si>
    <t>Dokumentace skutečného provedení stavby - vč. geodetických prací</t>
  </si>
  <si>
    <t>262144</t>
  </si>
  <si>
    <t>298649166</t>
  </si>
  <si>
    <t>292828657</t>
  </si>
  <si>
    <t>-1349646963</t>
  </si>
  <si>
    <t>SEZNAM FIGUR</t>
  </si>
  <si>
    <t>Výměra</t>
  </si>
  <si>
    <t xml:space="preserve"> 01</t>
  </si>
  <si>
    <t>Použití figury:</t>
  </si>
  <si>
    <t>1*0,5*3,7</t>
  </si>
  <si>
    <t>odvoz_asfaltu_fréza</t>
  </si>
  <si>
    <t>odstr_asfalu150mm*0,15*2,35</t>
  </si>
  <si>
    <t>svodidlo</t>
  </si>
  <si>
    <t xml:space="preserve">"přemístění svodidla do nové polohy" </t>
  </si>
  <si>
    <t>"posun stávajícího svodidla" 14,5+5,2+20,4+8,3</t>
  </si>
  <si>
    <t xml:space="preserve"> 02</t>
  </si>
  <si>
    <t>odstr_betonu200mm</t>
  </si>
  <si>
    <t>odvoz_betonu2</t>
  </si>
  <si>
    <t>odvoz_železobetonu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</si>
</sst>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33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35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33</v>
      </c>
      <c r="AL14" s="22"/>
      <c r="AM14" s="22"/>
      <c r="AN14" s="35" t="s">
        <v>35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33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33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38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7" t="s">
        <v>42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46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>
      <c r="A29" s="3"/>
      <c r="B29" s="47"/>
      <c r="C29" s="48"/>
      <c r="D29" s="32" t="s">
        <v>47</v>
      </c>
      <c r="E29" s="48"/>
      <c r="F29" s="32" t="s">
        <v>48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2" t="s">
        <v>49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2" t="s">
        <v>50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2" t="s">
        <v>51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1"/>
    </row>
    <row r="35" spans="1:57" s="2" customFormat="1" ht="25.9" customHeight="1">
      <c r="A35" s="39"/>
      <c r="B35" s="40"/>
      <c r="C35" s="53"/>
      <c r="D35" s="54" t="s">
        <v>53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54</v>
      </c>
      <c r="U35" s="55"/>
      <c r="V35" s="55"/>
      <c r="W35" s="55"/>
      <c r="X35" s="57" t="s">
        <v>55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0"/>
      <c r="C49" s="61"/>
      <c r="D49" s="62" t="s">
        <v>56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9"/>
      <c r="B60" s="40"/>
      <c r="C60" s="41"/>
      <c r="D60" s="65" t="s">
        <v>58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58</v>
      </c>
      <c r="AI60" s="43"/>
      <c r="AJ60" s="43"/>
      <c r="AK60" s="43"/>
      <c r="AL60" s="43"/>
      <c r="AM60" s="65" t="s">
        <v>59</v>
      </c>
      <c r="AN60" s="43"/>
      <c r="AO60" s="43"/>
      <c r="AP60" s="41"/>
      <c r="AQ60" s="41"/>
      <c r="AR60" s="45"/>
      <c r="BE60" s="39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9"/>
      <c r="B64" s="40"/>
      <c r="C64" s="41"/>
      <c r="D64" s="62" t="s">
        <v>60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61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9"/>
      <c r="B75" s="40"/>
      <c r="C75" s="41"/>
      <c r="D75" s="65" t="s">
        <v>58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58</v>
      </c>
      <c r="AI75" s="43"/>
      <c r="AJ75" s="43"/>
      <c r="AK75" s="43"/>
      <c r="AL75" s="43"/>
      <c r="AM75" s="65" t="s">
        <v>59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3" t="s">
        <v>62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2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0147_DVO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Říčanská - Mnichovická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2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Všestary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2" t="s">
        <v>24</v>
      </c>
      <c r="AJ87" s="41"/>
      <c r="AK87" s="41"/>
      <c r="AL87" s="41"/>
      <c r="AM87" s="80" t="str">
        <f>IF(AN8="","",AN8)</f>
        <v>14. 11. 2022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2" t="s">
        <v>30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Obec Všestary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2" t="s">
        <v>36</v>
      </c>
      <c r="AJ89" s="41"/>
      <c r="AK89" s="41"/>
      <c r="AL89" s="41"/>
      <c r="AM89" s="81" t="str">
        <f>IF(E17="","",E17)</f>
        <v>ing. Miroslav Dvořan</v>
      </c>
      <c r="AN89" s="72"/>
      <c r="AO89" s="72"/>
      <c r="AP89" s="72"/>
      <c r="AQ89" s="41"/>
      <c r="AR89" s="45"/>
      <c r="AS89" s="82" t="s">
        <v>63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2" t="s">
        <v>34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2" t="s">
        <v>39</v>
      </c>
      <c r="AJ90" s="41"/>
      <c r="AK90" s="41"/>
      <c r="AL90" s="41"/>
      <c r="AM90" s="81" t="str">
        <f>IF(E20="","",E20)</f>
        <v>Roman Valík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64</v>
      </c>
      <c r="D92" s="95"/>
      <c r="E92" s="95"/>
      <c r="F92" s="95"/>
      <c r="G92" s="95"/>
      <c r="H92" s="96"/>
      <c r="I92" s="97" t="s">
        <v>65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66</v>
      </c>
      <c r="AH92" s="95"/>
      <c r="AI92" s="95"/>
      <c r="AJ92" s="95"/>
      <c r="AK92" s="95"/>
      <c r="AL92" s="95"/>
      <c r="AM92" s="95"/>
      <c r="AN92" s="97" t="s">
        <v>67</v>
      </c>
      <c r="AO92" s="95"/>
      <c r="AP92" s="99"/>
      <c r="AQ92" s="100" t="s">
        <v>68</v>
      </c>
      <c r="AR92" s="45"/>
      <c r="AS92" s="101" t="s">
        <v>69</v>
      </c>
      <c r="AT92" s="102" t="s">
        <v>70</v>
      </c>
      <c r="AU92" s="102" t="s">
        <v>71</v>
      </c>
      <c r="AV92" s="102" t="s">
        <v>72</v>
      </c>
      <c r="AW92" s="102" t="s">
        <v>73</v>
      </c>
      <c r="AX92" s="102" t="s">
        <v>74</v>
      </c>
      <c r="AY92" s="102" t="s">
        <v>75</v>
      </c>
      <c r="AZ92" s="102" t="s">
        <v>76</v>
      </c>
      <c r="BA92" s="102" t="s">
        <v>77</v>
      </c>
      <c r="BB92" s="102" t="s">
        <v>78</v>
      </c>
      <c r="BC92" s="102" t="s">
        <v>79</v>
      </c>
      <c r="BD92" s="103" t="s">
        <v>80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81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ROUND(SUM(AS95:AS98),2)</f>
        <v>0</v>
      </c>
      <c r="AT94" s="115">
        <f>ROUND(SUM(AV94:AW94),2)</f>
        <v>0</v>
      </c>
      <c r="AU94" s="116">
        <f>ROUND(SUM(AU95:AU98),5)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ROUND(SUM(AZ95:AZ98),2)</f>
        <v>0</v>
      </c>
      <c r="BA94" s="115">
        <f>ROUND(SUM(BA95:BA98),2)</f>
        <v>0</v>
      </c>
      <c r="BB94" s="115">
        <f>ROUND(SUM(BB95:BB98),2)</f>
        <v>0</v>
      </c>
      <c r="BC94" s="115">
        <f>ROUND(SUM(BC95:BC98),2)</f>
        <v>0</v>
      </c>
      <c r="BD94" s="117">
        <f>ROUND(SUM(BD95:BD98),2)</f>
        <v>0</v>
      </c>
      <c r="BE94" s="6"/>
      <c r="BS94" s="118" t="s">
        <v>82</v>
      </c>
      <c r="BT94" s="118" t="s">
        <v>83</v>
      </c>
      <c r="BU94" s="119" t="s">
        <v>84</v>
      </c>
      <c r="BV94" s="118" t="s">
        <v>85</v>
      </c>
      <c r="BW94" s="118" t="s">
        <v>5</v>
      </c>
      <c r="BX94" s="118" t="s">
        <v>86</v>
      </c>
      <c r="CL94" s="118" t="s">
        <v>19</v>
      </c>
    </row>
    <row r="95" spans="1:91" s="7" customFormat="1" ht="16.5" customHeight="1">
      <c r="A95" s="120" t="s">
        <v>87</v>
      </c>
      <c r="B95" s="121"/>
      <c r="C95" s="122"/>
      <c r="D95" s="123" t="s">
        <v>88</v>
      </c>
      <c r="E95" s="123"/>
      <c r="F95" s="123"/>
      <c r="G95" s="123"/>
      <c r="H95" s="123"/>
      <c r="I95" s="124"/>
      <c r="J95" s="123" t="s">
        <v>89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Komunikace'!J30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90</v>
      </c>
      <c r="AR95" s="127"/>
      <c r="AS95" s="128">
        <v>0</v>
      </c>
      <c r="AT95" s="129">
        <f>ROUND(SUM(AV95:AW95),2)</f>
        <v>0</v>
      </c>
      <c r="AU95" s="130">
        <f>'01 - Komunikace'!P123</f>
        <v>0</v>
      </c>
      <c r="AV95" s="129">
        <f>'01 - Komunikace'!J33</f>
        <v>0</v>
      </c>
      <c r="AW95" s="129">
        <f>'01 - Komunikace'!J34</f>
        <v>0</v>
      </c>
      <c r="AX95" s="129">
        <f>'01 - Komunikace'!J35</f>
        <v>0</v>
      </c>
      <c r="AY95" s="129">
        <f>'01 - Komunikace'!J36</f>
        <v>0</v>
      </c>
      <c r="AZ95" s="129">
        <f>'01 - Komunikace'!F33</f>
        <v>0</v>
      </c>
      <c r="BA95" s="129">
        <f>'01 - Komunikace'!F34</f>
        <v>0</v>
      </c>
      <c r="BB95" s="129">
        <f>'01 - Komunikace'!F35</f>
        <v>0</v>
      </c>
      <c r="BC95" s="129">
        <f>'01 - Komunikace'!F36</f>
        <v>0</v>
      </c>
      <c r="BD95" s="131">
        <f>'01 - Komunikace'!F37</f>
        <v>0</v>
      </c>
      <c r="BE95" s="7"/>
      <c r="BT95" s="132" t="s">
        <v>91</v>
      </c>
      <c r="BV95" s="132" t="s">
        <v>85</v>
      </c>
      <c r="BW95" s="132" t="s">
        <v>92</v>
      </c>
      <c r="BX95" s="132" t="s">
        <v>5</v>
      </c>
      <c r="CL95" s="132" t="s">
        <v>19</v>
      </c>
      <c r="CM95" s="132" t="s">
        <v>93</v>
      </c>
    </row>
    <row r="96" spans="1:91" s="7" customFormat="1" ht="16.5" customHeight="1">
      <c r="A96" s="120" t="s">
        <v>87</v>
      </c>
      <c r="B96" s="121"/>
      <c r="C96" s="122"/>
      <c r="D96" s="123" t="s">
        <v>94</v>
      </c>
      <c r="E96" s="123"/>
      <c r="F96" s="123"/>
      <c r="G96" s="123"/>
      <c r="H96" s="123"/>
      <c r="I96" s="124"/>
      <c r="J96" s="123" t="s">
        <v>95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'01.1 - Vedlejší a doplňko...'!J30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90</v>
      </c>
      <c r="AR96" s="127"/>
      <c r="AS96" s="128">
        <v>0</v>
      </c>
      <c r="AT96" s="129">
        <f>ROUND(SUM(AV96:AW96),2)</f>
        <v>0</v>
      </c>
      <c r="AU96" s="130">
        <f>'01.1 - Vedlejší a doplňko...'!P117</f>
        <v>0</v>
      </c>
      <c r="AV96" s="129">
        <f>'01.1 - Vedlejší a doplňko...'!J33</f>
        <v>0</v>
      </c>
      <c r="AW96" s="129">
        <f>'01.1 - Vedlejší a doplňko...'!J34</f>
        <v>0</v>
      </c>
      <c r="AX96" s="129">
        <f>'01.1 - Vedlejší a doplňko...'!J35</f>
        <v>0</v>
      </c>
      <c r="AY96" s="129">
        <f>'01.1 - Vedlejší a doplňko...'!J36</f>
        <v>0</v>
      </c>
      <c r="AZ96" s="129">
        <f>'01.1 - Vedlejší a doplňko...'!F33</f>
        <v>0</v>
      </c>
      <c r="BA96" s="129">
        <f>'01.1 - Vedlejší a doplňko...'!F34</f>
        <v>0</v>
      </c>
      <c r="BB96" s="129">
        <f>'01.1 - Vedlejší a doplňko...'!F35</f>
        <v>0</v>
      </c>
      <c r="BC96" s="129">
        <f>'01.1 - Vedlejší a doplňko...'!F36</f>
        <v>0</v>
      </c>
      <c r="BD96" s="131">
        <f>'01.1 - Vedlejší a doplňko...'!F37</f>
        <v>0</v>
      </c>
      <c r="BE96" s="7"/>
      <c r="BT96" s="132" t="s">
        <v>91</v>
      </c>
      <c r="BV96" s="132" t="s">
        <v>85</v>
      </c>
      <c r="BW96" s="132" t="s">
        <v>96</v>
      </c>
      <c r="BX96" s="132" t="s">
        <v>5</v>
      </c>
      <c r="CL96" s="132" t="s">
        <v>19</v>
      </c>
      <c r="CM96" s="132" t="s">
        <v>93</v>
      </c>
    </row>
    <row r="97" spans="1:91" s="7" customFormat="1" ht="16.5" customHeight="1">
      <c r="A97" s="120" t="s">
        <v>87</v>
      </c>
      <c r="B97" s="121"/>
      <c r="C97" s="122"/>
      <c r="D97" s="123" t="s">
        <v>97</v>
      </c>
      <c r="E97" s="123"/>
      <c r="F97" s="123"/>
      <c r="G97" s="123"/>
      <c r="H97" s="123"/>
      <c r="I97" s="124"/>
      <c r="J97" s="123" t="s">
        <v>98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'02 - Chodníky'!J30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90</v>
      </c>
      <c r="AR97" s="127"/>
      <c r="AS97" s="128">
        <v>0</v>
      </c>
      <c r="AT97" s="129">
        <f>ROUND(SUM(AV97:AW97),2)</f>
        <v>0</v>
      </c>
      <c r="AU97" s="130">
        <f>'02 - Chodníky'!P121</f>
        <v>0</v>
      </c>
      <c r="AV97" s="129">
        <f>'02 - Chodníky'!J33</f>
        <v>0</v>
      </c>
      <c r="AW97" s="129">
        <f>'02 - Chodníky'!J34</f>
        <v>0</v>
      </c>
      <c r="AX97" s="129">
        <f>'02 - Chodníky'!J35</f>
        <v>0</v>
      </c>
      <c r="AY97" s="129">
        <f>'02 - Chodníky'!J36</f>
        <v>0</v>
      </c>
      <c r="AZ97" s="129">
        <f>'02 - Chodníky'!F33</f>
        <v>0</v>
      </c>
      <c r="BA97" s="129">
        <f>'02 - Chodníky'!F34</f>
        <v>0</v>
      </c>
      <c r="BB97" s="129">
        <f>'02 - Chodníky'!F35</f>
        <v>0</v>
      </c>
      <c r="BC97" s="129">
        <f>'02 - Chodníky'!F36</f>
        <v>0</v>
      </c>
      <c r="BD97" s="131">
        <f>'02 - Chodníky'!F37</f>
        <v>0</v>
      </c>
      <c r="BE97" s="7"/>
      <c r="BT97" s="132" t="s">
        <v>91</v>
      </c>
      <c r="BV97" s="132" t="s">
        <v>85</v>
      </c>
      <c r="BW97" s="132" t="s">
        <v>99</v>
      </c>
      <c r="BX97" s="132" t="s">
        <v>5</v>
      </c>
      <c r="CL97" s="132" t="s">
        <v>19</v>
      </c>
      <c r="CM97" s="132" t="s">
        <v>93</v>
      </c>
    </row>
    <row r="98" spans="1:91" s="7" customFormat="1" ht="16.5" customHeight="1">
      <c r="A98" s="120" t="s">
        <v>87</v>
      </c>
      <c r="B98" s="121"/>
      <c r="C98" s="122"/>
      <c r="D98" s="123" t="s">
        <v>100</v>
      </c>
      <c r="E98" s="123"/>
      <c r="F98" s="123"/>
      <c r="G98" s="123"/>
      <c r="H98" s="123"/>
      <c r="I98" s="124"/>
      <c r="J98" s="123" t="s">
        <v>95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'02.1 - Vedlejší a doplňko...'!J30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90</v>
      </c>
      <c r="AR98" s="127"/>
      <c r="AS98" s="133">
        <v>0</v>
      </c>
      <c r="AT98" s="134">
        <f>ROUND(SUM(AV98:AW98),2)</f>
        <v>0</v>
      </c>
      <c r="AU98" s="135">
        <f>'02.1 - Vedlejší a doplňko...'!P117</f>
        <v>0</v>
      </c>
      <c r="AV98" s="134">
        <f>'02.1 - Vedlejší a doplňko...'!J33</f>
        <v>0</v>
      </c>
      <c r="AW98" s="134">
        <f>'02.1 - Vedlejší a doplňko...'!J34</f>
        <v>0</v>
      </c>
      <c r="AX98" s="134">
        <f>'02.1 - Vedlejší a doplňko...'!J35</f>
        <v>0</v>
      </c>
      <c r="AY98" s="134">
        <f>'02.1 - Vedlejší a doplňko...'!J36</f>
        <v>0</v>
      </c>
      <c r="AZ98" s="134">
        <f>'02.1 - Vedlejší a doplňko...'!F33</f>
        <v>0</v>
      </c>
      <c r="BA98" s="134">
        <f>'02.1 - Vedlejší a doplňko...'!F34</f>
        <v>0</v>
      </c>
      <c r="BB98" s="134">
        <f>'02.1 - Vedlejší a doplňko...'!F35</f>
        <v>0</v>
      </c>
      <c r="BC98" s="134">
        <f>'02.1 - Vedlejší a doplňko...'!F36</f>
        <v>0</v>
      </c>
      <c r="BD98" s="136">
        <f>'02.1 - Vedlejší a doplňko...'!F37</f>
        <v>0</v>
      </c>
      <c r="BE98" s="7"/>
      <c r="BT98" s="132" t="s">
        <v>91</v>
      </c>
      <c r="BV98" s="132" t="s">
        <v>85</v>
      </c>
      <c r="BW98" s="132" t="s">
        <v>101</v>
      </c>
      <c r="BX98" s="132" t="s">
        <v>5</v>
      </c>
      <c r="CL98" s="132" t="s">
        <v>19</v>
      </c>
      <c r="CM98" s="132" t="s">
        <v>93</v>
      </c>
    </row>
    <row r="99" spans="1:57" s="2" customFormat="1" ht="30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</sheetData>
  <sheetProtection password="F8A3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Komunikace'!C2" display="/"/>
    <hyperlink ref="A96" location="'01.1 - Vedlejší a doplňko...'!C2" display="/"/>
    <hyperlink ref="A97" location="'02 - Chodníky'!C2" display="/"/>
    <hyperlink ref="A98" location="'02.1 - Vedlejší a doplňk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  <c r="AZ2" s="137" t="s">
        <v>102</v>
      </c>
      <c r="BA2" s="137" t="s">
        <v>1</v>
      </c>
      <c r="BB2" s="137" t="s">
        <v>1</v>
      </c>
      <c r="BC2" s="137" t="s">
        <v>103</v>
      </c>
      <c r="BD2" s="137" t="s">
        <v>93</v>
      </c>
    </row>
    <row r="3" spans="2:5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93</v>
      </c>
      <c r="AZ3" s="137" t="s">
        <v>104</v>
      </c>
      <c r="BA3" s="137" t="s">
        <v>1</v>
      </c>
      <c r="BB3" s="137" t="s">
        <v>1</v>
      </c>
      <c r="BC3" s="137" t="s">
        <v>105</v>
      </c>
      <c r="BD3" s="137" t="s">
        <v>93</v>
      </c>
    </row>
    <row r="4" spans="2:56" s="1" customFormat="1" ht="24.95" customHeight="1" hidden="1">
      <c r="B4" s="20"/>
      <c r="D4" s="140" t="s">
        <v>106</v>
      </c>
      <c r="L4" s="20"/>
      <c r="M4" s="141" t="s">
        <v>10</v>
      </c>
      <c r="AT4" s="17" t="s">
        <v>4</v>
      </c>
      <c r="AZ4" s="137" t="s">
        <v>107</v>
      </c>
      <c r="BA4" s="137" t="s">
        <v>1</v>
      </c>
      <c r="BB4" s="137" t="s">
        <v>1</v>
      </c>
      <c r="BC4" s="137" t="s">
        <v>108</v>
      </c>
      <c r="BD4" s="137" t="s">
        <v>93</v>
      </c>
    </row>
    <row r="5" spans="2:56" s="1" customFormat="1" ht="6.95" customHeight="1" hidden="1">
      <c r="B5" s="20"/>
      <c r="L5" s="20"/>
      <c r="AZ5" s="137" t="s">
        <v>109</v>
      </c>
      <c r="BA5" s="137" t="s">
        <v>1</v>
      </c>
      <c r="BB5" s="137" t="s">
        <v>1</v>
      </c>
      <c r="BC5" s="137" t="s">
        <v>110</v>
      </c>
      <c r="BD5" s="137" t="s">
        <v>93</v>
      </c>
    </row>
    <row r="6" spans="2:56" s="1" customFormat="1" ht="12" customHeight="1" hidden="1">
      <c r="B6" s="20"/>
      <c r="D6" s="142" t="s">
        <v>16</v>
      </c>
      <c r="L6" s="20"/>
      <c r="AZ6" s="137" t="s">
        <v>111</v>
      </c>
      <c r="BA6" s="137" t="s">
        <v>1</v>
      </c>
      <c r="BB6" s="137" t="s">
        <v>1</v>
      </c>
      <c r="BC6" s="137" t="s">
        <v>112</v>
      </c>
      <c r="BD6" s="137" t="s">
        <v>93</v>
      </c>
    </row>
    <row r="7" spans="2:56" s="1" customFormat="1" ht="16.5" customHeight="1" hidden="1">
      <c r="B7" s="20"/>
      <c r="E7" s="143" t="str">
        <f>'Rekapitulace stavby'!K6</f>
        <v>Rekonstrukce Říčanská - Mnichovická</v>
      </c>
      <c r="F7" s="142"/>
      <c r="G7" s="142"/>
      <c r="H7" s="142"/>
      <c r="L7" s="20"/>
      <c r="AZ7" s="137" t="s">
        <v>113</v>
      </c>
      <c r="BA7" s="137" t="s">
        <v>1</v>
      </c>
      <c r="BB7" s="137" t="s">
        <v>1</v>
      </c>
      <c r="BC7" s="137" t="s">
        <v>114</v>
      </c>
      <c r="BD7" s="137" t="s">
        <v>93</v>
      </c>
    </row>
    <row r="8" spans="1:56" s="2" customFormat="1" ht="12" customHeight="1" hidden="1">
      <c r="A8" s="39"/>
      <c r="B8" s="45"/>
      <c r="C8" s="39"/>
      <c r="D8" s="142" t="s">
        <v>115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116</v>
      </c>
      <c r="BA8" s="137" t="s">
        <v>1</v>
      </c>
      <c r="BB8" s="137" t="s">
        <v>1</v>
      </c>
      <c r="BC8" s="137" t="s">
        <v>117</v>
      </c>
      <c r="BD8" s="137" t="s">
        <v>93</v>
      </c>
    </row>
    <row r="9" spans="1:56" s="2" customFormat="1" ht="16.5" customHeight="1" hidden="1">
      <c r="A9" s="39"/>
      <c r="B9" s="45"/>
      <c r="C9" s="39"/>
      <c r="D9" s="39"/>
      <c r="E9" s="144" t="s">
        <v>118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119</v>
      </c>
      <c r="BA9" s="137" t="s">
        <v>1</v>
      </c>
      <c r="BB9" s="137" t="s">
        <v>1</v>
      </c>
      <c r="BC9" s="137" t="s">
        <v>120</v>
      </c>
      <c r="BD9" s="137" t="s">
        <v>93</v>
      </c>
    </row>
    <row r="10" spans="1:56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7" t="s">
        <v>121</v>
      </c>
      <c r="BA10" s="137" t="s">
        <v>1</v>
      </c>
      <c r="BB10" s="137" t="s">
        <v>1</v>
      </c>
      <c r="BC10" s="137" t="s">
        <v>122</v>
      </c>
      <c r="BD10" s="137" t="s">
        <v>93</v>
      </c>
    </row>
    <row r="11" spans="1:56" s="2" customFormat="1" ht="12" customHeight="1" hidden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7" t="s">
        <v>123</v>
      </c>
      <c r="BA11" s="137" t="s">
        <v>1</v>
      </c>
      <c r="BB11" s="137" t="s">
        <v>1</v>
      </c>
      <c r="BC11" s="137" t="s">
        <v>124</v>
      </c>
      <c r="BD11" s="137" t="s">
        <v>93</v>
      </c>
    </row>
    <row r="12" spans="1:56" s="2" customFormat="1" ht="12" customHeight="1" hidden="1">
      <c r="A12" s="39"/>
      <c r="B12" s="45"/>
      <c r="C12" s="39"/>
      <c r="D12" s="142" t="s">
        <v>22</v>
      </c>
      <c r="E12" s="39"/>
      <c r="F12" s="145" t="s">
        <v>23</v>
      </c>
      <c r="G12" s="39"/>
      <c r="H12" s="39"/>
      <c r="I12" s="142" t="s">
        <v>24</v>
      </c>
      <c r="J12" s="146" t="str">
        <f>'Rekapitulace stavby'!AN8</f>
        <v>14. 11. 2022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7" t="s">
        <v>125</v>
      </c>
      <c r="BA12" s="137" t="s">
        <v>1</v>
      </c>
      <c r="BB12" s="137" t="s">
        <v>1</v>
      </c>
      <c r="BC12" s="137" t="s">
        <v>126</v>
      </c>
      <c r="BD12" s="137" t="s">
        <v>93</v>
      </c>
    </row>
    <row r="13" spans="1:56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7" t="s">
        <v>127</v>
      </c>
      <c r="BA13" s="137" t="s">
        <v>1</v>
      </c>
      <c r="BB13" s="137" t="s">
        <v>1</v>
      </c>
      <c r="BC13" s="137" t="s">
        <v>93</v>
      </c>
      <c r="BD13" s="137" t="s">
        <v>93</v>
      </c>
    </row>
    <row r="14" spans="1:56" s="2" customFormat="1" ht="12" customHeight="1" hidden="1">
      <c r="A14" s="39"/>
      <c r="B14" s="45"/>
      <c r="C14" s="39"/>
      <c r="D14" s="142" t="s">
        <v>30</v>
      </c>
      <c r="E14" s="39"/>
      <c r="F14" s="39"/>
      <c r="G14" s="39"/>
      <c r="H14" s="39"/>
      <c r="I14" s="142" t="s">
        <v>31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7" t="s">
        <v>128</v>
      </c>
      <c r="BA14" s="137" t="s">
        <v>1</v>
      </c>
      <c r="BB14" s="137" t="s">
        <v>1</v>
      </c>
      <c r="BC14" s="137" t="s">
        <v>129</v>
      </c>
      <c r="BD14" s="137" t="s">
        <v>93</v>
      </c>
    </row>
    <row r="15" spans="1:56" s="2" customFormat="1" ht="18" customHeight="1" hidden="1">
      <c r="A15" s="39"/>
      <c r="B15" s="45"/>
      <c r="C15" s="39"/>
      <c r="D15" s="39"/>
      <c r="E15" s="145" t="s">
        <v>32</v>
      </c>
      <c r="F15" s="39"/>
      <c r="G15" s="39"/>
      <c r="H15" s="39"/>
      <c r="I15" s="142" t="s">
        <v>33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37" t="s">
        <v>130</v>
      </c>
      <c r="BA15" s="137" t="s">
        <v>1</v>
      </c>
      <c r="BB15" s="137" t="s">
        <v>1</v>
      </c>
      <c r="BC15" s="137" t="s">
        <v>131</v>
      </c>
      <c r="BD15" s="137" t="s">
        <v>93</v>
      </c>
    </row>
    <row r="16" spans="1:56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37" t="s">
        <v>132</v>
      </c>
      <c r="BA16" s="137" t="s">
        <v>1</v>
      </c>
      <c r="BB16" s="137" t="s">
        <v>1</v>
      </c>
      <c r="BC16" s="137" t="s">
        <v>133</v>
      </c>
      <c r="BD16" s="137" t="s">
        <v>93</v>
      </c>
    </row>
    <row r="17" spans="1:56" s="2" customFormat="1" ht="12" customHeight="1" hidden="1">
      <c r="A17" s="39"/>
      <c r="B17" s="45"/>
      <c r="C17" s="39"/>
      <c r="D17" s="142" t="s">
        <v>34</v>
      </c>
      <c r="E17" s="39"/>
      <c r="F17" s="39"/>
      <c r="G17" s="39"/>
      <c r="H17" s="39"/>
      <c r="I17" s="142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37" t="s">
        <v>134</v>
      </c>
      <c r="BA17" s="137" t="s">
        <v>1</v>
      </c>
      <c r="BB17" s="137" t="s">
        <v>1</v>
      </c>
      <c r="BC17" s="137" t="s">
        <v>135</v>
      </c>
      <c r="BD17" s="137" t="s">
        <v>93</v>
      </c>
    </row>
    <row r="18" spans="1:56" s="2" customFormat="1" ht="18" customHeight="1" hidden="1">
      <c r="A18" s="39"/>
      <c r="B18" s="45"/>
      <c r="C18" s="39"/>
      <c r="D18" s="39"/>
      <c r="E18" s="33" t="str">
        <f>'Rekapitulace stavby'!E14</f>
        <v>Vyplň údaj</v>
      </c>
      <c r="F18" s="145"/>
      <c r="G18" s="145"/>
      <c r="H18" s="145"/>
      <c r="I18" s="142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137" t="s">
        <v>136</v>
      </c>
      <c r="BA18" s="137" t="s">
        <v>1</v>
      </c>
      <c r="BB18" s="137" t="s">
        <v>1</v>
      </c>
      <c r="BC18" s="137" t="s">
        <v>137</v>
      </c>
      <c r="BD18" s="137" t="s">
        <v>93</v>
      </c>
    </row>
    <row r="19" spans="1:56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137" t="s">
        <v>138</v>
      </c>
      <c r="BA19" s="137" t="s">
        <v>1</v>
      </c>
      <c r="BB19" s="137" t="s">
        <v>1</v>
      </c>
      <c r="BC19" s="137" t="s">
        <v>139</v>
      </c>
      <c r="BD19" s="137" t="s">
        <v>93</v>
      </c>
    </row>
    <row r="20" spans="1:56" s="2" customFormat="1" ht="12" customHeight="1" hidden="1">
      <c r="A20" s="39"/>
      <c r="B20" s="45"/>
      <c r="C20" s="39"/>
      <c r="D20" s="142" t="s">
        <v>36</v>
      </c>
      <c r="E20" s="39"/>
      <c r="F20" s="39"/>
      <c r="G20" s="39"/>
      <c r="H20" s="39"/>
      <c r="I20" s="142" t="s">
        <v>31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137" t="s">
        <v>140</v>
      </c>
      <c r="BA20" s="137" t="s">
        <v>1</v>
      </c>
      <c r="BB20" s="137" t="s">
        <v>1</v>
      </c>
      <c r="BC20" s="137" t="s">
        <v>141</v>
      </c>
      <c r="BD20" s="137" t="s">
        <v>93</v>
      </c>
    </row>
    <row r="21" spans="1:56" s="2" customFormat="1" ht="18" customHeight="1" hidden="1">
      <c r="A21" s="39"/>
      <c r="B21" s="45"/>
      <c r="C21" s="39"/>
      <c r="D21" s="39"/>
      <c r="E21" s="145" t="s">
        <v>37</v>
      </c>
      <c r="F21" s="39"/>
      <c r="G21" s="39"/>
      <c r="H21" s="39"/>
      <c r="I21" s="142" t="s">
        <v>33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Z21" s="137" t="s">
        <v>142</v>
      </c>
      <c r="BA21" s="137" t="s">
        <v>1</v>
      </c>
      <c r="BB21" s="137" t="s">
        <v>1</v>
      </c>
      <c r="BC21" s="137" t="s">
        <v>143</v>
      </c>
      <c r="BD21" s="137" t="s">
        <v>93</v>
      </c>
    </row>
    <row r="22" spans="1:56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Z22" s="137" t="s">
        <v>144</v>
      </c>
      <c r="BA22" s="137" t="s">
        <v>1</v>
      </c>
      <c r="BB22" s="137" t="s">
        <v>1</v>
      </c>
      <c r="BC22" s="137" t="s">
        <v>145</v>
      </c>
      <c r="BD22" s="137" t="s">
        <v>93</v>
      </c>
    </row>
    <row r="23" spans="1:56" s="2" customFormat="1" ht="12" customHeight="1" hidden="1">
      <c r="A23" s="39"/>
      <c r="B23" s="45"/>
      <c r="C23" s="39"/>
      <c r="D23" s="142" t="s">
        <v>39</v>
      </c>
      <c r="E23" s="39"/>
      <c r="F23" s="39"/>
      <c r="G23" s="39"/>
      <c r="H23" s="39"/>
      <c r="I23" s="142" t="s">
        <v>31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Z23" s="137" t="s">
        <v>146</v>
      </c>
      <c r="BA23" s="137" t="s">
        <v>1</v>
      </c>
      <c r="BB23" s="137" t="s">
        <v>1</v>
      </c>
      <c r="BC23" s="137" t="s">
        <v>147</v>
      </c>
      <c r="BD23" s="137" t="s">
        <v>93</v>
      </c>
    </row>
    <row r="24" spans="1:56" s="2" customFormat="1" ht="18" customHeight="1" hidden="1">
      <c r="A24" s="39"/>
      <c r="B24" s="45"/>
      <c r="C24" s="39"/>
      <c r="D24" s="39"/>
      <c r="E24" s="145" t="s">
        <v>40</v>
      </c>
      <c r="F24" s="39"/>
      <c r="G24" s="39"/>
      <c r="H24" s="39"/>
      <c r="I24" s="142" t="s">
        <v>33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Z24" s="137" t="s">
        <v>148</v>
      </c>
      <c r="BA24" s="137" t="s">
        <v>1</v>
      </c>
      <c r="BB24" s="137" t="s">
        <v>1</v>
      </c>
      <c r="BC24" s="137" t="s">
        <v>149</v>
      </c>
      <c r="BD24" s="137" t="s">
        <v>93</v>
      </c>
    </row>
    <row r="25" spans="1:56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Z25" s="137" t="s">
        <v>150</v>
      </c>
      <c r="BA25" s="137" t="s">
        <v>1</v>
      </c>
      <c r="BB25" s="137" t="s">
        <v>1</v>
      </c>
      <c r="BC25" s="137" t="s">
        <v>151</v>
      </c>
      <c r="BD25" s="137" t="s">
        <v>93</v>
      </c>
    </row>
    <row r="26" spans="1:56" s="2" customFormat="1" ht="12" customHeight="1" hidden="1">
      <c r="A26" s="39"/>
      <c r="B26" s="45"/>
      <c r="C26" s="39"/>
      <c r="D26" s="142" t="s">
        <v>41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Z26" s="137" t="s">
        <v>152</v>
      </c>
      <c r="BA26" s="137" t="s">
        <v>1</v>
      </c>
      <c r="BB26" s="137" t="s">
        <v>1</v>
      </c>
      <c r="BC26" s="137" t="s">
        <v>153</v>
      </c>
      <c r="BD26" s="137" t="s">
        <v>93</v>
      </c>
    </row>
    <row r="27" spans="1:56" s="8" customFormat="1" ht="16.5" customHeight="1" hidden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Z27" s="151" t="s">
        <v>154</v>
      </c>
      <c r="BA27" s="151" t="s">
        <v>1</v>
      </c>
      <c r="BB27" s="151" t="s">
        <v>1</v>
      </c>
      <c r="BC27" s="151" t="s">
        <v>155</v>
      </c>
      <c r="BD27" s="151" t="s">
        <v>93</v>
      </c>
    </row>
    <row r="28" spans="1:56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Z28" s="137" t="s">
        <v>156</v>
      </c>
      <c r="BA28" s="137" t="s">
        <v>1</v>
      </c>
      <c r="BB28" s="137" t="s">
        <v>1</v>
      </c>
      <c r="BC28" s="137" t="s">
        <v>157</v>
      </c>
      <c r="BD28" s="137" t="s">
        <v>93</v>
      </c>
    </row>
    <row r="29" spans="1:56" s="2" customFormat="1" ht="6.95" customHeight="1" hidden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Z29" s="137" t="s">
        <v>158</v>
      </c>
      <c r="BA29" s="137" t="s">
        <v>1</v>
      </c>
      <c r="BB29" s="137" t="s">
        <v>1</v>
      </c>
      <c r="BC29" s="137" t="s">
        <v>159</v>
      </c>
      <c r="BD29" s="137" t="s">
        <v>93</v>
      </c>
    </row>
    <row r="30" spans="1:56" s="2" customFormat="1" ht="25.4" customHeight="1" hidden="1">
      <c r="A30" s="39"/>
      <c r="B30" s="45"/>
      <c r="C30" s="39"/>
      <c r="D30" s="153" t="s">
        <v>43</v>
      </c>
      <c r="E30" s="39"/>
      <c r="F30" s="39"/>
      <c r="G30" s="39"/>
      <c r="H30" s="39"/>
      <c r="I30" s="39"/>
      <c r="J30" s="154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Z30" s="137" t="s">
        <v>160</v>
      </c>
      <c r="BA30" s="137" t="s">
        <v>1</v>
      </c>
      <c r="BB30" s="137" t="s">
        <v>1</v>
      </c>
      <c r="BC30" s="137" t="s">
        <v>161</v>
      </c>
      <c r="BD30" s="137" t="s">
        <v>93</v>
      </c>
    </row>
    <row r="31" spans="1:56" s="2" customFormat="1" ht="6.95" customHeight="1" hidden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Z31" s="137" t="s">
        <v>162</v>
      </c>
      <c r="BA31" s="137" t="s">
        <v>1</v>
      </c>
      <c r="BB31" s="137" t="s">
        <v>1</v>
      </c>
      <c r="BC31" s="137" t="s">
        <v>163</v>
      </c>
      <c r="BD31" s="137" t="s">
        <v>93</v>
      </c>
    </row>
    <row r="32" spans="1:56" s="2" customFormat="1" ht="14.4" customHeight="1" hidden="1">
      <c r="A32" s="39"/>
      <c r="B32" s="45"/>
      <c r="C32" s="39"/>
      <c r="D32" s="39"/>
      <c r="E32" s="39"/>
      <c r="F32" s="155" t="s">
        <v>45</v>
      </c>
      <c r="G32" s="39"/>
      <c r="H32" s="39"/>
      <c r="I32" s="155" t="s">
        <v>44</v>
      </c>
      <c r="J32" s="155" t="s">
        <v>46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Z32" s="137" t="s">
        <v>164</v>
      </c>
      <c r="BA32" s="137" t="s">
        <v>1</v>
      </c>
      <c r="BB32" s="137" t="s">
        <v>1</v>
      </c>
      <c r="BC32" s="137" t="s">
        <v>165</v>
      </c>
      <c r="BD32" s="137" t="s">
        <v>93</v>
      </c>
    </row>
    <row r="33" spans="1:56" s="2" customFormat="1" ht="14.4" customHeight="1" hidden="1">
      <c r="A33" s="39"/>
      <c r="B33" s="45"/>
      <c r="C33" s="39"/>
      <c r="D33" s="156" t="s">
        <v>47</v>
      </c>
      <c r="E33" s="142" t="s">
        <v>48</v>
      </c>
      <c r="F33" s="157">
        <f>ROUND((SUM(BE123:BE415)),2)</f>
        <v>0</v>
      </c>
      <c r="G33" s="39"/>
      <c r="H33" s="39"/>
      <c r="I33" s="158">
        <v>0.21</v>
      </c>
      <c r="J33" s="157">
        <f>ROUND(((SUM(BE123:BE415))*I33),2)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Z33" s="137" t="s">
        <v>166</v>
      </c>
      <c r="BA33" s="137" t="s">
        <v>1</v>
      </c>
      <c r="BB33" s="137" t="s">
        <v>1</v>
      </c>
      <c r="BC33" s="137" t="s">
        <v>110</v>
      </c>
      <c r="BD33" s="137" t="s">
        <v>93</v>
      </c>
    </row>
    <row r="34" spans="1:31" s="2" customFormat="1" ht="14.4" customHeight="1" hidden="1">
      <c r="A34" s="39"/>
      <c r="B34" s="45"/>
      <c r="C34" s="39"/>
      <c r="D34" s="39"/>
      <c r="E34" s="142" t="s">
        <v>49</v>
      </c>
      <c r="F34" s="157">
        <f>ROUND((SUM(BF123:BF415)),2)</f>
        <v>0</v>
      </c>
      <c r="G34" s="39"/>
      <c r="H34" s="39"/>
      <c r="I34" s="158">
        <v>0.15</v>
      </c>
      <c r="J34" s="157">
        <f>ROUND(((SUM(BF123:BF415))*I34),2)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50</v>
      </c>
      <c r="F35" s="157">
        <f>ROUND((SUM(BG123:BG415)),2)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51</v>
      </c>
      <c r="F36" s="157">
        <f>ROUND((SUM(BH123:BH415)),2)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52</v>
      </c>
      <c r="F37" s="157">
        <f>ROUND((SUM(BI123:BI415)),2)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9"/>
      <c r="D39" s="160" t="s">
        <v>53</v>
      </c>
      <c r="E39" s="161"/>
      <c r="F39" s="161"/>
      <c r="G39" s="162" t="s">
        <v>54</v>
      </c>
      <c r="H39" s="163" t="s">
        <v>55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4"/>
      <c r="D50" s="166" t="s">
        <v>56</v>
      </c>
      <c r="E50" s="167"/>
      <c r="F50" s="167"/>
      <c r="G50" s="166" t="s">
        <v>57</v>
      </c>
      <c r="H50" s="167"/>
      <c r="I50" s="167"/>
      <c r="J50" s="167"/>
      <c r="K50" s="167"/>
      <c r="L50" s="64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9"/>
      <c r="B61" s="45"/>
      <c r="C61" s="39"/>
      <c r="D61" s="168" t="s">
        <v>58</v>
      </c>
      <c r="E61" s="169"/>
      <c r="F61" s="170" t="s">
        <v>59</v>
      </c>
      <c r="G61" s="168" t="s">
        <v>58</v>
      </c>
      <c r="H61" s="169"/>
      <c r="I61" s="169"/>
      <c r="J61" s="171" t="s">
        <v>59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9"/>
      <c r="B65" s="45"/>
      <c r="C65" s="39"/>
      <c r="D65" s="166" t="s">
        <v>60</v>
      </c>
      <c r="E65" s="172"/>
      <c r="F65" s="172"/>
      <c r="G65" s="166" t="s">
        <v>61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9"/>
      <c r="B76" s="45"/>
      <c r="C76" s="39"/>
      <c r="D76" s="168" t="s">
        <v>58</v>
      </c>
      <c r="E76" s="169"/>
      <c r="F76" s="170" t="s">
        <v>59</v>
      </c>
      <c r="G76" s="168" t="s">
        <v>58</v>
      </c>
      <c r="H76" s="169"/>
      <c r="I76" s="169"/>
      <c r="J76" s="171" t="s">
        <v>59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167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7" t="str">
        <f>E7</f>
        <v>Rekonstrukce Říčanská - Mnichovická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Komunikace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>Všestary</v>
      </c>
      <c r="G89" s="41"/>
      <c r="H89" s="41"/>
      <c r="I89" s="32" t="s">
        <v>24</v>
      </c>
      <c r="J89" s="80" t="str">
        <f>IF(J12="","",J12)</f>
        <v>14. 11. 2022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Obec Všestary</v>
      </c>
      <c r="G91" s="41"/>
      <c r="H91" s="41"/>
      <c r="I91" s="32" t="s">
        <v>36</v>
      </c>
      <c r="J91" s="37" t="str">
        <f>E21</f>
        <v>ing. Miroslav Dvořan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Roman Valík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8" t="s">
        <v>168</v>
      </c>
      <c r="D94" s="179"/>
      <c r="E94" s="179"/>
      <c r="F94" s="179"/>
      <c r="G94" s="179"/>
      <c r="H94" s="179"/>
      <c r="I94" s="179"/>
      <c r="J94" s="180" t="s">
        <v>169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1" t="s">
        <v>170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171</v>
      </c>
    </row>
    <row r="97" spans="1:31" s="9" customFormat="1" ht="24.95" customHeight="1">
      <c r="A97" s="9"/>
      <c r="B97" s="182"/>
      <c r="C97" s="183"/>
      <c r="D97" s="184" t="s">
        <v>172</v>
      </c>
      <c r="E97" s="185"/>
      <c r="F97" s="185"/>
      <c r="G97" s="185"/>
      <c r="H97" s="185"/>
      <c r="I97" s="185"/>
      <c r="J97" s="186">
        <f>J124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173</v>
      </c>
      <c r="E98" s="191"/>
      <c r="F98" s="191"/>
      <c r="G98" s="191"/>
      <c r="H98" s="191"/>
      <c r="I98" s="191"/>
      <c r="J98" s="192">
        <f>J125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174</v>
      </c>
      <c r="E99" s="191"/>
      <c r="F99" s="191"/>
      <c r="G99" s="191"/>
      <c r="H99" s="191"/>
      <c r="I99" s="191"/>
      <c r="J99" s="192">
        <f>J215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175</v>
      </c>
      <c r="E100" s="191"/>
      <c r="F100" s="191"/>
      <c r="G100" s="191"/>
      <c r="H100" s="191"/>
      <c r="I100" s="191"/>
      <c r="J100" s="192">
        <f>J222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176</v>
      </c>
      <c r="E101" s="191"/>
      <c r="F101" s="191"/>
      <c r="G101" s="191"/>
      <c r="H101" s="191"/>
      <c r="I101" s="191"/>
      <c r="J101" s="192">
        <f>J227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8"/>
      <c r="C102" s="189"/>
      <c r="D102" s="190" t="s">
        <v>177</v>
      </c>
      <c r="E102" s="191"/>
      <c r="F102" s="191"/>
      <c r="G102" s="191"/>
      <c r="H102" s="191"/>
      <c r="I102" s="191"/>
      <c r="J102" s="192">
        <f>J261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8"/>
      <c r="C103" s="189"/>
      <c r="D103" s="190" t="s">
        <v>178</v>
      </c>
      <c r="E103" s="191"/>
      <c r="F103" s="191"/>
      <c r="G103" s="191"/>
      <c r="H103" s="191"/>
      <c r="I103" s="191"/>
      <c r="J103" s="192">
        <f>J299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3" t="s">
        <v>179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2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7" t="str">
        <f>E7</f>
        <v>Rekonstrukce Říčanská - Mnichovická</v>
      </c>
      <c r="F113" s="32"/>
      <c r="G113" s="32"/>
      <c r="H113" s="32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2" t="s">
        <v>115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01 - Komunikace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2" t="s">
        <v>22</v>
      </c>
      <c r="D117" s="41"/>
      <c r="E117" s="41"/>
      <c r="F117" s="27" t="str">
        <f>F12</f>
        <v>Všestary</v>
      </c>
      <c r="G117" s="41"/>
      <c r="H117" s="41"/>
      <c r="I117" s="32" t="s">
        <v>24</v>
      </c>
      <c r="J117" s="80" t="str">
        <f>IF(J12="","",J12)</f>
        <v>14. 11. 2022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2" t="s">
        <v>30</v>
      </c>
      <c r="D119" s="41"/>
      <c r="E119" s="41"/>
      <c r="F119" s="27" t="str">
        <f>E15</f>
        <v>Obec Všestary</v>
      </c>
      <c r="G119" s="41"/>
      <c r="H119" s="41"/>
      <c r="I119" s="32" t="s">
        <v>36</v>
      </c>
      <c r="J119" s="37" t="str">
        <f>E21</f>
        <v>ing. Miroslav Dvořan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2" t="s">
        <v>34</v>
      </c>
      <c r="D120" s="41"/>
      <c r="E120" s="41"/>
      <c r="F120" s="27" t="str">
        <f>IF(E18="","",E18)</f>
        <v>Vyplň údaj</v>
      </c>
      <c r="G120" s="41"/>
      <c r="H120" s="41"/>
      <c r="I120" s="32" t="s">
        <v>39</v>
      </c>
      <c r="J120" s="37" t="str">
        <f>E24</f>
        <v>Roman Valík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4"/>
      <c r="B122" s="195"/>
      <c r="C122" s="196" t="s">
        <v>180</v>
      </c>
      <c r="D122" s="197" t="s">
        <v>68</v>
      </c>
      <c r="E122" s="197" t="s">
        <v>64</v>
      </c>
      <c r="F122" s="197" t="s">
        <v>65</v>
      </c>
      <c r="G122" s="197" t="s">
        <v>181</v>
      </c>
      <c r="H122" s="197" t="s">
        <v>182</v>
      </c>
      <c r="I122" s="197" t="s">
        <v>183</v>
      </c>
      <c r="J122" s="198" t="s">
        <v>169</v>
      </c>
      <c r="K122" s="199" t="s">
        <v>184</v>
      </c>
      <c r="L122" s="200"/>
      <c r="M122" s="101" t="s">
        <v>1</v>
      </c>
      <c r="N122" s="102" t="s">
        <v>47</v>
      </c>
      <c r="O122" s="102" t="s">
        <v>185</v>
      </c>
      <c r="P122" s="102" t="s">
        <v>186</v>
      </c>
      <c r="Q122" s="102" t="s">
        <v>187</v>
      </c>
      <c r="R122" s="102" t="s">
        <v>188</v>
      </c>
      <c r="S122" s="102" t="s">
        <v>189</v>
      </c>
      <c r="T122" s="103" t="s">
        <v>190</v>
      </c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</row>
    <row r="123" spans="1:63" s="2" customFormat="1" ht="22.8" customHeight="1">
      <c r="A123" s="39"/>
      <c r="B123" s="40"/>
      <c r="C123" s="108" t="s">
        <v>191</v>
      </c>
      <c r="D123" s="41"/>
      <c r="E123" s="41"/>
      <c r="F123" s="41"/>
      <c r="G123" s="41"/>
      <c r="H123" s="41"/>
      <c r="I123" s="41"/>
      <c r="J123" s="201">
        <f>BK123</f>
        <v>0</v>
      </c>
      <c r="K123" s="41"/>
      <c r="L123" s="45"/>
      <c r="M123" s="104"/>
      <c r="N123" s="202"/>
      <c r="O123" s="105"/>
      <c r="P123" s="203">
        <f>P124</f>
        <v>0</v>
      </c>
      <c r="Q123" s="105"/>
      <c r="R123" s="203">
        <f>R124</f>
        <v>1693.0581794200002</v>
      </c>
      <c r="S123" s="105"/>
      <c r="T123" s="204">
        <f>T124</f>
        <v>7227.738159999998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7" t="s">
        <v>82</v>
      </c>
      <c r="AU123" s="17" t="s">
        <v>171</v>
      </c>
      <c r="BK123" s="205">
        <f>BK124</f>
        <v>0</v>
      </c>
    </row>
    <row r="124" spans="1:63" s="12" customFormat="1" ht="25.9" customHeight="1">
      <c r="A124" s="12"/>
      <c r="B124" s="206"/>
      <c r="C124" s="207"/>
      <c r="D124" s="208" t="s">
        <v>82</v>
      </c>
      <c r="E124" s="209" t="s">
        <v>192</v>
      </c>
      <c r="F124" s="209" t="s">
        <v>193</v>
      </c>
      <c r="G124" s="207"/>
      <c r="H124" s="207"/>
      <c r="I124" s="210"/>
      <c r="J124" s="211">
        <f>BK124</f>
        <v>0</v>
      </c>
      <c r="K124" s="207"/>
      <c r="L124" s="212"/>
      <c r="M124" s="213"/>
      <c r="N124" s="214"/>
      <c r="O124" s="214"/>
      <c r="P124" s="215">
        <f>P125+P215+P222+P227+P261+P299</f>
        <v>0</v>
      </c>
      <c r="Q124" s="214"/>
      <c r="R124" s="215">
        <f>R125+R215+R222+R227+R261+R299</f>
        <v>1693.0581794200002</v>
      </c>
      <c r="S124" s="214"/>
      <c r="T124" s="216">
        <f>T125+T215+T222+T227+T261+T299</f>
        <v>7227.738159999998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7" t="s">
        <v>91</v>
      </c>
      <c r="AT124" s="218" t="s">
        <v>82</v>
      </c>
      <c r="AU124" s="218" t="s">
        <v>83</v>
      </c>
      <c r="AY124" s="217" t="s">
        <v>194</v>
      </c>
      <c r="BK124" s="219">
        <f>BK125+BK215+BK222+BK227+BK261+BK299</f>
        <v>0</v>
      </c>
    </row>
    <row r="125" spans="1:63" s="12" customFormat="1" ht="22.8" customHeight="1">
      <c r="A125" s="12"/>
      <c r="B125" s="206"/>
      <c r="C125" s="207"/>
      <c r="D125" s="208" t="s">
        <v>82</v>
      </c>
      <c r="E125" s="220" t="s">
        <v>91</v>
      </c>
      <c r="F125" s="220" t="s">
        <v>195</v>
      </c>
      <c r="G125" s="207"/>
      <c r="H125" s="207"/>
      <c r="I125" s="210"/>
      <c r="J125" s="221">
        <f>BK125</f>
        <v>0</v>
      </c>
      <c r="K125" s="207"/>
      <c r="L125" s="212"/>
      <c r="M125" s="213"/>
      <c r="N125" s="214"/>
      <c r="O125" s="214"/>
      <c r="P125" s="215">
        <f>SUM(P126:P214)</f>
        <v>0</v>
      </c>
      <c r="Q125" s="214"/>
      <c r="R125" s="215">
        <f>SUM(R126:R214)</f>
        <v>481.86702999999994</v>
      </c>
      <c r="S125" s="214"/>
      <c r="T125" s="216">
        <f>SUM(T126:T214)</f>
        <v>7224.355399999999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7" t="s">
        <v>91</v>
      </c>
      <c r="AT125" s="218" t="s">
        <v>82</v>
      </c>
      <c r="AU125" s="218" t="s">
        <v>91</v>
      </c>
      <c r="AY125" s="217" t="s">
        <v>194</v>
      </c>
      <c r="BK125" s="219">
        <f>SUM(BK126:BK214)</f>
        <v>0</v>
      </c>
    </row>
    <row r="126" spans="1:65" s="2" customFormat="1" ht="24.15" customHeight="1">
      <c r="A126" s="39"/>
      <c r="B126" s="40"/>
      <c r="C126" s="222" t="s">
        <v>91</v>
      </c>
      <c r="D126" s="222" t="s">
        <v>196</v>
      </c>
      <c r="E126" s="223" t="s">
        <v>197</v>
      </c>
      <c r="F126" s="224" t="s">
        <v>198</v>
      </c>
      <c r="G126" s="225" t="s">
        <v>199</v>
      </c>
      <c r="H126" s="226">
        <v>32</v>
      </c>
      <c r="I126" s="227"/>
      <c r="J126" s="228">
        <f>ROUND(I126*H126,2)</f>
        <v>0</v>
      </c>
      <c r="K126" s="229"/>
      <c r="L126" s="45"/>
      <c r="M126" s="230" t="s">
        <v>1</v>
      </c>
      <c r="N126" s="231" t="s">
        <v>48</v>
      </c>
      <c r="O126" s="92"/>
      <c r="P126" s="232">
        <f>O126*H126</f>
        <v>0</v>
      </c>
      <c r="Q126" s="232">
        <v>0</v>
      </c>
      <c r="R126" s="232">
        <f>Q126*H126</f>
        <v>0</v>
      </c>
      <c r="S126" s="232">
        <v>0.255</v>
      </c>
      <c r="T126" s="233">
        <f>S126*H126</f>
        <v>8.16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4" t="s">
        <v>129</v>
      </c>
      <c r="AT126" s="234" t="s">
        <v>196</v>
      </c>
      <c r="AU126" s="234" t="s">
        <v>93</v>
      </c>
      <c r="AY126" s="17" t="s">
        <v>194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7" t="s">
        <v>91</v>
      </c>
      <c r="BK126" s="235">
        <f>ROUND(I126*H126,2)</f>
        <v>0</v>
      </c>
      <c r="BL126" s="17" t="s">
        <v>129</v>
      </c>
      <c r="BM126" s="234" t="s">
        <v>200</v>
      </c>
    </row>
    <row r="127" spans="1:51" s="13" customFormat="1" ht="12">
      <c r="A127" s="13"/>
      <c r="B127" s="236"/>
      <c r="C127" s="237"/>
      <c r="D127" s="238" t="s">
        <v>201</v>
      </c>
      <c r="E127" s="239" t="s">
        <v>1</v>
      </c>
      <c r="F127" s="240" t="s">
        <v>202</v>
      </c>
      <c r="G127" s="237"/>
      <c r="H127" s="239" t="s">
        <v>1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201</v>
      </c>
      <c r="AU127" s="246" t="s">
        <v>93</v>
      </c>
      <c r="AV127" s="13" t="s">
        <v>91</v>
      </c>
      <c r="AW127" s="13" t="s">
        <v>38</v>
      </c>
      <c r="AX127" s="13" t="s">
        <v>83</v>
      </c>
      <c r="AY127" s="246" t="s">
        <v>194</v>
      </c>
    </row>
    <row r="128" spans="1:51" s="13" customFormat="1" ht="12">
      <c r="A128" s="13"/>
      <c r="B128" s="236"/>
      <c r="C128" s="237"/>
      <c r="D128" s="238" t="s">
        <v>201</v>
      </c>
      <c r="E128" s="239" t="s">
        <v>1</v>
      </c>
      <c r="F128" s="240" t="s">
        <v>203</v>
      </c>
      <c r="G128" s="237"/>
      <c r="H128" s="239" t="s">
        <v>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201</v>
      </c>
      <c r="AU128" s="246" t="s">
        <v>93</v>
      </c>
      <c r="AV128" s="13" t="s">
        <v>91</v>
      </c>
      <c r="AW128" s="13" t="s">
        <v>38</v>
      </c>
      <c r="AX128" s="13" t="s">
        <v>83</v>
      </c>
      <c r="AY128" s="246" t="s">
        <v>194</v>
      </c>
    </row>
    <row r="129" spans="1:51" s="14" customFormat="1" ht="12">
      <c r="A129" s="14"/>
      <c r="B129" s="247"/>
      <c r="C129" s="248"/>
      <c r="D129" s="238" t="s">
        <v>201</v>
      </c>
      <c r="E129" s="249" t="s">
        <v>113</v>
      </c>
      <c r="F129" s="250" t="s">
        <v>204</v>
      </c>
      <c r="G129" s="248"/>
      <c r="H129" s="251">
        <v>32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7" t="s">
        <v>201</v>
      </c>
      <c r="AU129" s="257" t="s">
        <v>93</v>
      </c>
      <c r="AV129" s="14" t="s">
        <v>93</v>
      </c>
      <c r="AW129" s="14" t="s">
        <v>38</v>
      </c>
      <c r="AX129" s="14" t="s">
        <v>91</v>
      </c>
      <c r="AY129" s="257" t="s">
        <v>194</v>
      </c>
    </row>
    <row r="130" spans="1:65" s="2" customFormat="1" ht="24.15" customHeight="1">
      <c r="A130" s="39"/>
      <c r="B130" s="40"/>
      <c r="C130" s="222" t="s">
        <v>93</v>
      </c>
      <c r="D130" s="222" t="s">
        <v>196</v>
      </c>
      <c r="E130" s="223" t="s">
        <v>205</v>
      </c>
      <c r="F130" s="224" t="s">
        <v>206</v>
      </c>
      <c r="G130" s="225" t="s">
        <v>199</v>
      </c>
      <c r="H130" s="226">
        <v>6805.2</v>
      </c>
      <c r="I130" s="227"/>
      <c r="J130" s="228">
        <f>ROUND(I130*H130,2)</f>
        <v>0</v>
      </c>
      <c r="K130" s="229"/>
      <c r="L130" s="45"/>
      <c r="M130" s="230" t="s">
        <v>1</v>
      </c>
      <c r="N130" s="231" t="s">
        <v>48</v>
      </c>
      <c r="O130" s="92"/>
      <c r="P130" s="232">
        <f>O130*H130</f>
        <v>0</v>
      </c>
      <c r="Q130" s="232">
        <v>0</v>
      </c>
      <c r="R130" s="232">
        <f>Q130*H130</f>
        <v>0</v>
      </c>
      <c r="S130" s="232">
        <v>0.582</v>
      </c>
      <c r="T130" s="233">
        <f>S130*H130</f>
        <v>3960.6263999999996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4" t="s">
        <v>129</v>
      </c>
      <c r="AT130" s="234" t="s">
        <v>196</v>
      </c>
      <c r="AU130" s="234" t="s">
        <v>93</v>
      </c>
      <c r="AY130" s="17" t="s">
        <v>194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7" t="s">
        <v>91</v>
      </c>
      <c r="BK130" s="235">
        <f>ROUND(I130*H130,2)</f>
        <v>0</v>
      </c>
      <c r="BL130" s="17" t="s">
        <v>129</v>
      </c>
      <c r="BM130" s="234" t="s">
        <v>207</v>
      </c>
    </row>
    <row r="131" spans="1:51" s="13" customFormat="1" ht="12">
      <c r="A131" s="13"/>
      <c r="B131" s="236"/>
      <c r="C131" s="237"/>
      <c r="D131" s="238" t="s">
        <v>201</v>
      </c>
      <c r="E131" s="239" t="s">
        <v>1</v>
      </c>
      <c r="F131" s="240" t="s">
        <v>208</v>
      </c>
      <c r="G131" s="237"/>
      <c r="H131" s="239" t="s">
        <v>1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201</v>
      </c>
      <c r="AU131" s="246" t="s">
        <v>93</v>
      </c>
      <c r="AV131" s="13" t="s">
        <v>91</v>
      </c>
      <c r="AW131" s="13" t="s">
        <v>38</v>
      </c>
      <c r="AX131" s="13" t="s">
        <v>83</v>
      </c>
      <c r="AY131" s="246" t="s">
        <v>194</v>
      </c>
    </row>
    <row r="132" spans="1:51" s="13" customFormat="1" ht="12">
      <c r="A132" s="13"/>
      <c r="B132" s="236"/>
      <c r="C132" s="237"/>
      <c r="D132" s="238" t="s">
        <v>201</v>
      </c>
      <c r="E132" s="239" t="s">
        <v>1</v>
      </c>
      <c r="F132" s="240" t="s">
        <v>209</v>
      </c>
      <c r="G132" s="237"/>
      <c r="H132" s="239" t="s">
        <v>1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201</v>
      </c>
      <c r="AU132" s="246" t="s">
        <v>93</v>
      </c>
      <c r="AV132" s="13" t="s">
        <v>91</v>
      </c>
      <c r="AW132" s="13" t="s">
        <v>38</v>
      </c>
      <c r="AX132" s="13" t="s">
        <v>83</v>
      </c>
      <c r="AY132" s="246" t="s">
        <v>194</v>
      </c>
    </row>
    <row r="133" spans="1:51" s="14" customFormat="1" ht="12">
      <c r="A133" s="14"/>
      <c r="B133" s="247"/>
      <c r="C133" s="248"/>
      <c r="D133" s="238" t="s">
        <v>201</v>
      </c>
      <c r="E133" s="249" t="s">
        <v>166</v>
      </c>
      <c r="F133" s="250" t="s">
        <v>110</v>
      </c>
      <c r="G133" s="248"/>
      <c r="H133" s="251">
        <v>6805.2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201</v>
      </c>
      <c r="AU133" s="257" t="s">
        <v>93</v>
      </c>
      <c r="AV133" s="14" t="s">
        <v>93</v>
      </c>
      <c r="AW133" s="14" t="s">
        <v>38</v>
      </c>
      <c r="AX133" s="14" t="s">
        <v>91</v>
      </c>
      <c r="AY133" s="257" t="s">
        <v>194</v>
      </c>
    </row>
    <row r="134" spans="1:65" s="2" customFormat="1" ht="33" customHeight="1">
      <c r="A134" s="39"/>
      <c r="B134" s="40"/>
      <c r="C134" s="222" t="s">
        <v>163</v>
      </c>
      <c r="D134" s="222" t="s">
        <v>196</v>
      </c>
      <c r="E134" s="223" t="s">
        <v>210</v>
      </c>
      <c r="F134" s="224" t="s">
        <v>211</v>
      </c>
      <c r="G134" s="225" t="s">
        <v>199</v>
      </c>
      <c r="H134" s="226">
        <v>6805.2</v>
      </c>
      <c r="I134" s="227"/>
      <c r="J134" s="228">
        <f>ROUND(I134*H134,2)</f>
        <v>0</v>
      </c>
      <c r="K134" s="229"/>
      <c r="L134" s="45"/>
      <c r="M134" s="230" t="s">
        <v>1</v>
      </c>
      <c r="N134" s="231" t="s">
        <v>48</v>
      </c>
      <c r="O134" s="92"/>
      <c r="P134" s="232">
        <f>O134*H134</f>
        <v>0</v>
      </c>
      <c r="Q134" s="232">
        <v>0.0003</v>
      </c>
      <c r="R134" s="232">
        <f>Q134*H134</f>
        <v>2.0415599999999996</v>
      </c>
      <c r="S134" s="232">
        <v>0.46</v>
      </c>
      <c r="T134" s="233">
        <f>S134*H134</f>
        <v>3130.392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4" t="s">
        <v>129</v>
      </c>
      <c r="AT134" s="234" t="s">
        <v>196</v>
      </c>
      <c r="AU134" s="234" t="s">
        <v>93</v>
      </c>
      <c r="AY134" s="17" t="s">
        <v>194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7" t="s">
        <v>91</v>
      </c>
      <c r="BK134" s="235">
        <f>ROUND(I134*H134,2)</f>
        <v>0</v>
      </c>
      <c r="BL134" s="17" t="s">
        <v>129</v>
      </c>
      <c r="BM134" s="234" t="s">
        <v>212</v>
      </c>
    </row>
    <row r="135" spans="1:51" s="13" customFormat="1" ht="12">
      <c r="A135" s="13"/>
      <c r="B135" s="236"/>
      <c r="C135" s="237"/>
      <c r="D135" s="238" t="s">
        <v>201</v>
      </c>
      <c r="E135" s="239" t="s">
        <v>1</v>
      </c>
      <c r="F135" s="240" t="s">
        <v>213</v>
      </c>
      <c r="G135" s="237"/>
      <c r="H135" s="239" t="s">
        <v>1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201</v>
      </c>
      <c r="AU135" s="246" t="s">
        <v>93</v>
      </c>
      <c r="AV135" s="13" t="s">
        <v>91</v>
      </c>
      <c r="AW135" s="13" t="s">
        <v>38</v>
      </c>
      <c r="AX135" s="13" t="s">
        <v>83</v>
      </c>
      <c r="AY135" s="246" t="s">
        <v>194</v>
      </c>
    </row>
    <row r="136" spans="1:51" s="13" customFormat="1" ht="12">
      <c r="A136" s="13"/>
      <c r="B136" s="236"/>
      <c r="C136" s="237"/>
      <c r="D136" s="238" t="s">
        <v>201</v>
      </c>
      <c r="E136" s="239" t="s">
        <v>1</v>
      </c>
      <c r="F136" s="240" t="s">
        <v>209</v>
      </c>
      <c r="G136" s="237"/>
      <c r="H136" s="239" t="s">
        <v>1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201</v>
      </c>
      <c r="AU136" s="246" t="s">
        <v>93</v>
      </c>
      <c r="AV136" s="13" t="s">
        <v>91</v>
      </c>
      <c r="AW136" s="13" t="s">
        <v>38</v>
      </c>
      <c r="AX136" s="13" t="s">
        <v>83</v>
      </c>
      <c r="AY136" s="246" t="s">
        <v>194</v>
      </c>
    </row>
    <row r="137" spans="1:51" s="14" customFormat="1" ht="12">
      <c r="A137" s="14"/>
      <c r="B137" s="247"/>
      <c r="C137" s="248"/>
      <c r="D137" s="238" t="s">
        <v>201</v>
      </c>
      <c r="E137" s="249" t="s">
        <v>109</v>
      </c>
      <c r="F137" s="250" t="s">
        <v>214</v>
      </c>
      <c r="G137" s="248"/>
      <c r="H137" s="251">
        <v>6805.2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7" t="s">
        <v>201</v>
      </c>
      <c r="AU137" s="257" t="s">
        <v>93</v>
      </c>
      <c r="AV137" s="14" t="s">
        <v>93</v>
      </c>
      <c r="AW137" s="14" t="s">
        <v>38</v>
      </c>
      <c r="AX137" s="14" t="s">
        <v>91</v>
      </c>
      <c r="AY137" s="257" t="s">
        <v>194</v>
      </c>
    </row>
    <row r="138" spans="1:65" s="2" customFormat="1" ht="16.5" customHeight="1">
      <c r="A138" s="39"/>
      <c r="B138" s="40"/>
      <c r="C138" s="222" t="s">
        <v>129</v>
      </c>
      <c r="D138" s="222" t="s">
        <v>196</v>
      </c>
      <c r="E138" s="223" t="s">
        <v>215</v>
      </c>
      <c r="F138" s="224" t="s">
        <v>216</v>
      </c>
      <c r="G138" s="225" t="s">
        <v>217</v>
      </c>
      <c r="H138" s="226">
        <v>56</v>
      </c>
      <c r="I138" s="227"/>
      <c r="J138" s="228">
        <f>ROUND(I138*H138,2)</f>
        <v>0</v>
      </c>
      <c r="K138" s="229"/>
      <c r="L138" s="45"/>
      <c r="M138" s="230" t="s">
        <v>1</v>
      </c>
      <c r="N138" s="231" t="s">
        <v>48</v>
      </c>
      <c r="O138" s="92"/>
      <c r="P138" s="232">
        <f>O138*H138</f>
        <v>0</v>
      </c>
      <c r="Q138" s="232">
        <v>0</v>
      </c>
      <c r="R138" s="232">
        <f>Q138*H138</f>
        <v>0</v>
      </c>
      <c r="S138" s="232">
        <v>0.29</v>
      </c>
      <c r="T138" s="233">
        <f>S138*H138</f>
        <v>16.24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4" t="s">
        <v>129</v>
      </c>
      <c r="AT138" s="234" t="s">
        <v>196</v>
      </c>
      <c r="AU138" s="234" t="s">
        <v>93</v>
      </c>
      <c r="AY138" s="17" t="s">
        <v>194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7" t="s">
        <v>91</v>
      </c>
      <c r="BK138" s="235">
        <f>ROUND(I138*H138,2)</f>
        <v>0</v>
      </c>
      <c r="BL138" s="17" t="s">
        <v>129</v>
      </c>
      <c r="BM138" s="234" t="s">
        <v>218</v>
      </c>
    </row>
    <row r="139" spans="1:51" s="14" customFormat="1" ht="12">
      <c r="A139" s="14"/>
      <c r="B139" s="247"/>
      <c r="C139" s="248"/>
      <c r="D139" s="238" t="s">
        <v>201</v>
      </c>
      <c r="E139" s="249" t="s">
        <v>130</v>
      </c>
      <c r="F139" s="250" t="s">
        <v>219</v>
      </c>
      <c r="G139" s="248"/>
      <c r="H139" s="251">
        <v>56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7" t="s">
        <v>201</v>
      </c>
      <c r="AU139" s="257" t="s">
        <v>93</v>
      </c>
      <c r="AV139" s="14" t="s">
        <v>93</v>
      </c>
      <c r="AW139" s="14" t="s">
        <v>38</v>
      </c>
      <c r="AX139" s="14" t="s">
        <v>91</v>
      </c>
      <c r="AY139" s="257" t="s">
        <v>194</v>
      </c>
    </row>
    <row r="140" spans="1:65" s="2" customFormat="1" ht="16.5" customHeight="1">
      <c r="A140" s="39"/>
      <c r="B140" s="40"/>
      <c r="C140" s="222" t="s">
        <v>220</v>
      </c>
      <c r="D140" s="222" t="s">
        <v>196</v>
      </c>
      <c r="E140" s="223" t="s">
        <v>221</v>
      </c>
      <c r="F140" s="224" t="s">
        <v>222</v>
      </c>
      <c r="G140" s="225" t="s">
        <v>217</v>
      </c>
      <c r="H140" s="226">
        <v>531.4</v>
      </c>
      <c r="I140" s="227"/>
      <c r="J140" s="228">
        <f>ROUND(I140*H140,2)</f>
        <v>0</v>
      </c>
      <c r="K140" s="229"/>
      <c r="L140" s="45"/>
      <c r="M140" s="230" t="s">
        <v>1</v>
      </c>
      <c r="N140" s="231" t="s">
        <v>48</v>
      </c>
      <c r="O140" s="92"/>
      <c r="P140" s="232">
        <f>O140*H140</f>
        <v>0</v>
      </c>
      <c r="Q140" s="232">
        <v>0</v>
      </c>
      <c r="R140" s="232">
        <f>Q140*H140</f>
        <v>0</v>
      </c>
      <c r="S140" s="232">
        <v>0.205</v>
      </c>
      <c r="T140" s="233">
        <f>S140*H140</f>
        <v>108.93699999999998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4" t="s">
        <v>129</v>
      </c>
      <c r="AT140" s="234" t="s">
        <v>196</v>
      </c>
      <c r="AU140" s="234" t="s">
        <v>93</v>
      </c>
      <c r="AY140" s="17" t="s">
        <v>194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91</v>
      </c>
      <c r="BK140" s="235">
        <f>ROUND(I140*H140,2)</f>
        <v>0</v>
      </c>
      <c r="BL140" s="17" t="s">
        <v>129</v>
      </c>
      <c r="BM140" s="234" t="s">
        <v>223</v>
      </c>
    </row>
    <row r="141" spans="1:51" s="14" customFormat="1" ht="12">
      <c r="A141" s="14"/>
      <c r="B141" s="247"/>
      <c r="C141" s="248"/>
      <c r="D141" s="238" t="s">
        <v>201</v>
      </c>
      <c r="E141" s="249" t="s">
        <v>132</v>
      </c>
      <c r="F141" s="250" t="s">
        <v>224</v>
      </c>
      <c r="G141" s="248"/>
      <c r="H141" s="251">
        <v>531.4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201</v>
      </c>
      <c r="AU141" s="257" t="s">
        <v>93</v>
      </c>
      <c r="AV141" s="14" t="s">
        <v>93</v>
      </c>
      <c r="AW141" s="14" t="s">
        <v>38</v>
      </c>
      <c r="AX141" s="14" t="s">
        <v>91</v>
      </c>
      <c r="AY141" s="257" t="s">
        <v>194</v>
      </c>
    </row>
    <row r="142" spans="1:65" s="2" customFormat="1" ht="21.75" customHeight="1">
      <c r="A142" s="39"/>
      <c r="B142" s="40"/>
      <c r="C142" s="222" t="s">
        <v>225</v>
      </c>
      <c r="D142" s="222" t="s">
        <v>196</v>
      </c>
      <c r="E142" s="223" t="s">
        <v>226</v>
      </c>
      <c r="F142" s="224" t="s">
        <v>227</v>
      </c>
      <c r="G142" s="225" t="s">
        <v>217</v>
      </c>
      <c r="H142" s="226">
        <v>1831</v>
      </c>
      <c r="I142" s="227"/>
      <c r="J142" s="228">
        <f>ROUND(I142*H142,2)</f>
        <v>0</v>
      </c>
      <c r="K142" s="229"/>
      <c r="L142" s="45"/>
      <c r="M142" s="230" t="s">
        <v>1</v>
      </c>
      <c r="N142" s="231" t="s">
        <v>48</v>
      </c>
      <c r="O142" s="92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4" t="s">
        <v>129</v>
      </c>
      <c r="AT142" s="234" t="s">
        <v>196</v>
      </c>
      <c r="AU142" s="234" t="s">
        <v>93</v>
      </c>
      <c r="AY142" s="17" t="s">
        <v>194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7" t="s">
        <v>91</v>
      </c>
      <c r="BK142" s="235">
        <f>ROUND(I142*H142,2)</f>
        <v>0</v>
      </c>
      <c r="BL142" s="17" t="s">
        <v>129</v>
      </c>
      <c r="BM142" s="234" t="s">
        <v>228</v>
      </c>
    </row>
    <row r="143" spans="1:51" s="13" customFormat="1" ht="12">
      <c r="A143" s="13"/>
      <c r="B143" s="236"/>
      <c r="C143" s="237"/>
      <c r="D143" s="238" t="s">
        <v>201</v>
      </c>
      <c r="E143" s="239" t="s">
        <v>1</v>
      </c>
      <c r="F143" s="240" t="s">
        <v>229</v>
      </c>
      <c r="G143" s="237"/>
      <c r="H143" s="239" t="s">
        <v>1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201</v>
      </c>
      <c r="AU143" s="246" t="s">
        <v>93</v>
      </c>
      <c r="AV143" s="13" t="s">
        <v>91</v>
      </c>
      <c r="AW143" s="13" t="s">
        <v>38</v>
      </c>
      <c r="AX143" s="13" t="s">
        <v>83</v>
      </c>
      <c r="AY143" s="246" t="s">
        <v>194</v>
      </c>
    </row>
    <row r="144" spans="1:51" s="14" customFormat="1" ht="12">
      <c r="A144" s="14"/>
      <c r="B144" s="247"/>
      <c r="C144" s="248"/>
      <c r="D144" s="238" t="s">
        <v>201</v>
      </c>
      <c r="E144" s="249" t="s">
        <v>1</v>
      </c>
      <c r="F144" s="250" t="s">
        <v>230</v>
      </c>
      <c r="G144" s="248"/>
      <c r="H144" s="251">
        <v>1095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7" t="s">
        <v>201</v>
      </c>
      <c r="AU144" s="257" t="s">
        <v>93</v>
      </c>
      <c r="AV144" s="14" t="s">
        <v>93</v>
      </c>
      <c r="AW144" s="14" t="s">
        <v>38</v>
      </c>
      <c r="AX144" s="14" t="s">
        <v>83</v>
      </c>
      <c r="AY144" s="257" t="s">
        <v>194</v>
      </c>
    </row>
    <row r="145" spans="1:51" s="14" customFormat="1" ht="12">
      <c r="A145" s="14"/>
      <c r="B145" s="247"/>
      <c r="C145" s="248"/>
      <c r="D145" s="238" t="s">
        <v>201</v>
      </c>
      <c r="E145" s="249" t="s">
        <v>1</v>
      </c>
      <c r="F145" s="250" t="s">
        <v>231</v>
      </c>
      <c r="G145" s="248"/>
      <c r="H145" s="251">
        <v>736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201</v>
      </c>
      <c r="AU145" s="257" t="s">
        <v>93</v>
      </c>
      <c r="AV145" s="14" t="s">
        <v>93</v>
      </c>
      <c r="AW145" s="14" t="s">
        <v>38</v>
      </c>
      <c r="AX145" s="14" t="s">
        <v>83</v>
      </c>
      <c r="AY145" s="257" t="s">
        <v>194</v>
      </c>
    </row>
    <row r="146" spans="1:51" s="15" customFormat="1" ht="12">
      <c r="A146" s="15"/>
      <c r="B146" s="258"/>
      <c r="C146" s="259"/>
      <c r="D146" s="238" t="s">
        <v>201</v>
      </c>
      <c r="E146" s="260" t="s">
        <v>1</v>
      </c>
      <c r="F146" s="261" t="s">
        <v>232</v>
      </c>
      <c r="G146" s="259"/>
      <c r="H146" s="262">
        <v>1831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8" t="s">
        <v>201</v>
      </c>
      <c r="AU146" s="268" t="s">
        <v>93</v>
      </c>
      <c r="AV146" s="15" t="s">
        <v>129</v>
      </c>
      <c r="AW146" s="15" t="s">
        <v>38</v>
      </c>
      <c r="AX146" s="15" t="s">
        <v>91</v>
      </c>
      <c r="AY146" s="268" t="s">
        <v>194</v>
      </c>
    </row>
    <row r="147" spans="1:65" s="2" customFormat="1" ht="16.5" customHeight="1">
      <c r="A147" s="39"/>
      <c r="B147" s="40"/>
      <c r="C147" s="222" t="s">
        <v>233</v>
      </c>
      <c r="D147" s="222" t="s">
        <v>196</v>
      </c>
      <c r="E147" s="223" t="s">
        <v>234</v>
      </c>
      <c r="F147" s="224" t="s">
        <v>235</v>
      </c>
      <c r="G147" s="225" t="s">
        <v>217</v>
      </c>
      <c r="H147" s="226">
        <v>42</v>
      </c>
      <c r="I147" s="227"/>
      <c r="J147" s="228">
        <f>ROUND(I147*H147,2)</f>
        <v>0</v>
      </c>
      <c r="K147" s="229"/>
      <c r="L147" s="45"/>
      <c r="M147" s="230" t="s">
        <v>1</v>
      </c>
      <c r="N147" s="231" t="s">
        <v>48</v>
      </c>
      <c r="O147" s="92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4" t="s">
        <v>129</v>
      </c>
      <c r="AT147" s="234" t="s">
        <v>196</v>
      </c>
      <c r="AU147" s="234" t="s">
        <v>93</v>
      </c>
      <c r="AY147" s="17" t="s">
        <v>194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7" t="s">
        <v>91</v>
      </c>
      <c r="BK147" s="235">
        <f>ROUND(I147*H147,2)</f>
        <v>0</v>
      </c>
      <c r="BL147" s="17" t="s">
        <v>129</v>
      </c>
      <c r="BM147" s="234" t="s">
        <v>236</v>
      </c>
    </row>
    <row r="148" spans="1:51" s="14" customFormat="1" ht="12">
      <c r="A148" s="14"/>
      <c r="B148" s="247"/>
      <c r="C148" s="248"/>
      <c r="D148" s="238" t="s">
        <v>201</v>
      </c>
      <c r="E148" s="249" t="s">
        <v>1</v>
      </c>
      <c r="F148" s="250" t="s">
        <v>237</v>
      </c>
      <c r="G148" s="248"/>
      <c r="H148" s="251">
        <v>42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7" t="s">
        <v>201</v>
      </c>
      <c r="AU148" s="257" t="s">
        <v>93</v>
      </c>
      <c r="AV148" s="14" t="s">
        <v>93</v>
      </c>
      <c r="AW148" s="14" t="s">
        <v>38</v>
      </c>
      <c r="AX148" s="14" t="s">
        <v>91</v>
      </c>
      <c r="AY148" s="257" t="s">
        <v>194</v>
      </c>
    </row>
    <row r="149" spans="1:65" s="2" customFormat="1" ht="37.8" customHeight="1">
      <c r="A149" s="39"/>
      <c r="B149" s="40"/>
      <c r="C149" s="222" t="s">
        <v>238</v>
      </c>
      <c r="D149" s="222" t="s">
        <v>196</v>
      </c>
      <c r="E149" s="223" t="s">
        <v>239</v>
      </c>
      <c r="F149" s="224" t="s">
        <v>240</v>
      </c>
      <c r="G149" s="225" t="s">
        <v>241</v>
      </c>
      <c r="H149" s="226">
        <v>278.441</v>
      </c>
      <c r="I149" s="227"/>
      <c r="J149" s="228">
        <f>ROUND(I149*H149,2)</f>
        <v>0</v>
      </c>
      <c r="K149" s="229"/>
      <c r="L149" s="45"/>
      <c r="M149" s="230" t="s">
        <v>1</v>
      </c>
      <c r="N149" s="231" t="s">
        <v>48</v>
      </c>
      <c r="O149" s="92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4" t="s">
        <v>129</v>
      </c>
      <c r="AT149" s="234" t="s">
        <v>196</v>
      </c>
      <c r="AU149" s="234" t="s">
        <v>93</v>
      </c>
      <c r="AY149" s="17" t="s">
        <v>194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7" t="s">
        <v>91</v>
      </c>
      <c r="BK149" s="235">
        <f>ROUND(I149*H149,2)</f>
        <v>0</v>
      </c>
      <c r="BL149" s="17" t="s">
        <v>129</v>
      </c>
      <c r="BM149" s="234" t="s">
        <v>242</v>
      </c>
    </row>
    <row r="150" spans="1:51" s="14" customFormat="1" ht="12">
      <c r="A150" s="14"/>
      <c r="B150" s="247"/>
      <c r="C150" s="248"/>
      <c r="D150" s="238" t="s">
        <v>201</v>
      </c>
      <c r="E150" s="249" t="s">
        <v>1</v>
      </c>
      <c r="F150" s="250" t="s">
        <v>243</v>
      </c>
      <c r="G150" s="248"/>
      <c r="H150" s="251">
        <v>2810.55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7" t="s">
        <v>201</v>
      </c>
      <c r="AU150" s="257" t="s">
        <v>93</v>
      </c>
      <c r="AV150" s="14" t="s">
        <v>93</v>
      </c>
      <c r="AW150" s="14" t="s">
        <v>38</v>
      </c>
      <c r="AX150" s="14" t="s">
        <v>83</v>
      </c>
      <c r="AY150" s="257" t="s">
        <v>194</v>
      </c>
    </row>
    <row r="151" spans="1:51" s="14" customFormat="1" ht="12">
      <c r="A151" s="14"/>
      <c r="B151" s="247"/>
      <c r="C151" s="248"/>
      <c r="D151" s="238" t="s">
        <v>201</v>
      </c>
      <c r="E151" s="249" t="s">
        <v>1</v>
      </c>
      <c r="F151" s="250" t="s">
        <v>244</v>
      </c>
      <c r="G151" s="248"/>
      <c r="H151" s="251">
        <v>2.513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7" t="s">
        <v>201</v>
      </c>
      <c r="AU151" s="257" t="s">
        <v>93</v>
      </c>
      <c r="AV151" s="14" t="s">
        <v>93</v>
      </c>
      <c r="AW151" s="14" t="s">
        <v>38</v>
      </c>
      <c r="AX151" s="14" t="s">
        <v>83</v>
      </c>
      <c r="AY151" s="257" t="s">
        <v>194</v>
      </c>
    </row>
    <row r="152" spans="1:51" s="14" customFormat="1" ht="12">
      <c r="A152" s="14"/>
      <c r="B152" s="247"/>
      <c r="C152" s="248"/>
      <c r="D152" s="238" t="s">
        <v>201</v>
      </c>
      <c r="E152" s="249" t="s">
        <v>1</v>
      </c>
      <c r="F152" s="250" t="s">
        <v>245</v>
      </c>
      <c r="G152" s="248"/>
      <c r="H152" s="251">
        <v>15.12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7" t="s">
        <v>201</v>
      </c>
      <c r="AU152" s="257" t="s">
        <v>93</v>
      </c>
      <c r="AV152" s="14" t="s">
        <v>93</v>
      </c>
      <c r="AW152" s="14" t="s">
        <v>38</v>
      </c>
      <c r="AX152" s="14" t="s">
        <v>83</v>
      </c>
      <c r="AY152" s="257" t="s">
        <v>194</v>
      </c>
    </row>
    <row r="153" spans="1:51" s="14" customFormat="1" ht="12">
      <c r="A153" s="14"/>
      <c r="B153" s="247"/>
      <c r="C153" s="248"/>
      <c r="D153" s="238" t="s">
        <v>201</v>
      </c>
      <c r="E153" s="249" t="s">
        <v>1</v>
      </c>
      <c r="F153" s="250" t="s">
        <v>246</v>
      </c>
      <c r="G153" s="248"/>
      <c r="H153" s="251">
        <v>7.68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7" t="s">
        <v>201</v>
      </c>
      <c r="AU153" s="257" t="s">
        <v>93</v>
      </c>
      <c r="AV153" s="14" t="s">
        <v>93</v>
      </c>
      <c r="AW153" s="14" t="s">
        <v>38</v>
      </c>
      <c r="AX153" s="14" t="s">
        <v>83</v>
      </c>
      <c r="AY153" s="257" t="s">
        <v>194</v>
      </c>
    </row>
    <row r="154" spans="1:51" s="14" customFormat="1" ht="12">
      <c r="A154" s="14"/>
      <c r="B154" s="247"/>
      <c r="C154" s="248"/>
      <c r="D154" s="238" t="s">
        <v>201</v>
      </c>
      <c r="E154" s="249" t="s">
        <v>1</v>
      </c>
      <c r="F154" s="250" t="s">
        <v>247</v>
      </c>
      <c r="G154" s="248"/>
      <c r="H154" s="251">
        <v>64.5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201</v>
      </c>
      <c r="AU154" s="257" t="s">
        <v>93</v>
      </c>
      <c r="AV154" s="14" t="s">
        <v>93</v>
      </c>
      <c r="AW154" s="14" t="s">
        <v>38</v>
      </c>
      <c r="AX154" s="14" t="s">
        <v>83</v>
      </c>
      <c r="AY154" s="257" t="s">
        <v>194</v>
      </c>
    </row>
    <row r="155" spans="1:51" s="13" customFormat="1" ht="12">
      <c r="A155" s="13"/>
      <c r="B155" s="236"/>
      <c r="C155" s="237"/>
      <c r="D155" s="238" t="s">
        <v>201</v>
      </c>
      <c r="E155" s="239" t="s">
        <v>1</v>
      </c>
      <c r="F155" s="240" t="s">
        <v>248</v>
      </c>
      <c r="G155" s="237"/>
      <c r="H155" s="239" t="s">
        <v>1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201</v>
      </c>
      <c r="AU155" s="246" t="s">
        <v>93</v>
      </c>
      <c r="AV155" s="13" t="s">
        <v>91</v>
      </c>
      <c r="AW155" s="13" t="s">
        <v>38</v>
      </c>
      <c r="AX155" s="13" t="s">
        <v>83</v>
      </c>
      <c r="AY155" s="246" t="s">
        <v>194</v>
      </c>
    </row>
    <row r="156" spans="1:51" s="14" customFormat="1" ht="12">
      <c r="A156" s="14"/>
      <c r="B156" s="247"/>
      <c r="C156" s="248"/>
      <c r="D156" s="238" t="s">
        <v>201</v>
      </c>
      <c r="E156" s="249" t="s">
        <v>1</v>
      </c>
      <c r="F156" s="250" t="s">
        <v>249</v>
      </c>
      <c r="G156" s="248"/>
      <c r="H156" s="251">
        <v>-1020.78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201</v>
      </c>
      <c r="AU156" s="257" t="s">
        <v>93</v>
      </c>
      <c r="AV156" s="14" t="s">
        <v>93</v>
      </c>
      <c r="AW156" s="14" t="s">
        <v>38</v>
      </c>
      <c r="AX156" s="14" t="s">
        <v>83</v>
      </c>
      <c r="AY156" s="257" t="s">
        <v>194</v>
      </c>
    </row>
    <row r="157" spans="1:51" s="14" customFormat="1" ht="12">
      <c r="A157" s="14"/>
      <c r="B157" s="247"/>
      <c r="C157" s="248"/>
      <c r="D157" s="238" t="s">
        <v>201</v>
      </c>
      <c r="E157" s="249" t="s">
        <v>1</v>
      </c>
      <c r="F157" s="250" t="s">
        <v>250</v>
      </c>
      <c r="G157" s="248"/>
      <c r="H157" s="251">
        <v>-1599.222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7" t="s">
        <v>201</v>
      </c>
      <c r="AU157" s="257" t="s">
        <v>93</v>
      </c>
      <c r="AV157" s="14" t="s">
        <v>93</v>
      </c>
      <c r="AW157" s="14" t="s">
        <v>38</v>
      </c>
      <c r="AX157" s="14" t="s">
        <v>83</v>
      </c>
      <c r="AY157" s="257" t="s">
        <v>194</v>
      </c>
    </row>
    <row r="158" spans="1:51" s="14" customFormat="1" ht="12">
      <c r="A158" s="14"/>
      <c r="B158" s="247"/>
      <c r="C158" s="248"/>
      <c r="D158" s="238" t="s">
        <v>201</v>
      </c>
      <c r="E158" s="249" t="s">
        <v>1</v>
      </c>
      <c r="F158" s="250" t="s">
        <v>251</v>
      </c>
      <c r="G158" s="248"/>
      <c r="H158" s="251">
        <v>-1.92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201</v>
      </c>
      <c r="AU158" s="257" t="s">
        <v>93</v>
      </c>
      <c r="AV158" s="14" t="s">
        <v>93</v>
      </c>
      <c r="AW158" s="14" t="s">
        <v>38</v>
      </c>
      <c r="AX158" s="14" t="s">
        <v>83</v>
      </c>
      <c r="AY158" s="257" t="s">
        <v>194</v>
      </c>
    </row>
    <row r="159" spans="1:51" s="15" customFormat="1" ht="12">
      <c r="A159" s="15"/>
      <c r="B159" s="258"/>
      <c r="C159" s="259"/>
      <c r="D159" s="238" t="s">
        <v>201</v>
      </c>
      <c r="E159" s="260" t="s">
        <v>119</v>
      </c>
      <c r="F159" s="261" t="s">
        <v>232</v>
      </c>
      <c r="G159" s="259"/>
      <c r="H159" s="262">
        <v>278.441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8" t="s">
        <v>201</v>
      </c>
      <c r="AU159" s="268" t="s">
        <v>93</v>
      </c>
      <c r="AV159" s="15" t="s">
        <v>129</v>
      </c>
      <c r="AW159" s="15" t="s">
        <v>38</v>
      </c>
      <c r="AX159" s="15" t="s">
        <v>91</v>
      </c>
      <c r="AY159" s="268" t="s">
        <v>194</v>
      </c>
    </row>
    <row r="160" spans="1:65" s="2" customFormat="1" ht="33" customHeight="1">
      <c r="A160" s="39"/>
      <c r="B160" s="40"/>
      <c r="C160" s="222" t="s">
        <v>252</v>
      </c>
      <c r="D160" s="222" t="s">
        <v>196</v>
      </c>
      <c r="E160" s="223" t="s">
        <v>253</v>
      </c>
      <c r="F160" s="224" t="s">
        <v>254</v>
      </c>
      <c r="G160" s="225" t="s">
        <v>241</v>
      </c>
      <c r="H160" s="226">
        <v>317.875</v>
      </c>
      <c r="I160" s="227"/>
      <c r="J160" s="228">
        <f>ROUND(I160*H160,2)</f>
        <v>0</v>
      </c>
      <c r="K160" s="229"/>
      <c r="L160" s="45"/>
      <c r="M160" s="230" t="s">
        <v>1</v>
      </c>
      <c r="N160" s="231" t="s">
        <v>48</v>
      </c>
      <c r="O160" s="92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4" t="s">
        <v>129</v>
      </c>
      <c r="AT160" s="234" t="s">
        <v>196</v>
      </c>
      <c r="AU160" s="234" t="s">
        <v>93</v>
      </c>
      <c r="AY160" s="17" t="s">
        <v>194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91</v>
      </c>
      <c r="BK160" s="235">
        <f>ROUND(I160*H160,2)</f>
        <v>0</v>
      </c>
      <c r="BL160" s="17" t="s">
        <v>129</v>
      </c>
      <c r="BM160" s="234" t="s">
        <v>255</v>
      </c>
    </row>
    <row r="161" spans="1:51" s="14" customFormat="1" ht="12">
      <c r="A161" s="14"/>
      <c r="B161" s="247"/>
      <c r="C161" s="248"/>
      <c r="D161" s="238" t="s">
        <v>201</v>
      </c>
      <c r="E161" s="249" t="s">
        <v>148</v>
      </c>
      <c r="F161" s="250" t="s">
        <v>256</v>
      </c>
      <c r="G161" s="248"/>
      <c r="H161" s="251">
        <v>317.875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7" t="s">
        <v>201</v>
      </c>
      <c r="AU161" s="257" t="s">
        <v>93</v>
      </c>
      <c r="AV161" s="14" t="s">
        <v>93</v>
      </c>
      <c r="AW161" s="14" t="s">
        <v>38</v>
      </c>
      <c r="AX161" s="14" t="s">
        <v>91</v>
      </c>
      <c r="AY161" s="257" t="s">
        <v>194</v>
      </c>
    </row>
    <row r="162" spans="1:65" s="2" customFormat="1" ht="33" customHeight="1">
      <c r="A162" s="39"/>
      <c r="B162" s="40"/>
      <c r="C162" s="222" t="s">
        <v>257</v>
      </c>
      <c r="D162" s="222" t="s">
        <v>196</v>
      </c>
      <c r="E162" s="223" t="s">
        <v>258</v>
      </c>
      <c r="F162" s="224" t="s">
        <v>259</v>
      </c>
      <c r="G162" s="225" t="s">
        <v>241</v>
      </c>
      <c r="H162" s="226">
        <v>156.315</v>
      </c>
      <c r="I162" s="227"/>
      <c r="J162" s="228">
        <f>ROUND(I162*H162,2)</f>
        <v>0</v>
      </c>
      <c r="K162" s="229"/>
      <c r="L162" s="45"/>
      <c r="M162" s="230" t="s">
        <v>1</v>
      </c>
      <c r="N162" s="231" t="s">
        <v>48</v>
      </c>
      <c r="O162" s="92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4" t="s">
        <v>129</v>
      </c>
      <c r="AT162" s="234" t="s">
        <v>196</v>
      </c>
      <c r="AU162" s="234" t="s">
        <v>93</v>
      </c>
      <c r="AY162" s="17" t="s">
        <v>194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7" t="s">
        <v>91</v>
      </c>
      <c r="BK162" s="235">
        <f>ROUND(I162*H162,2)</f>
        <v>0</v>
      </c>
      <c r="BL162" s="17" t="s">
        <v>129</v>
      </c>
      <c r="BM162" s="234" t="s">
        <v>260</v>
      </c>
    </row>
    <row r="163" spans="1:51" s="13" customFormat="1" ht="12">
      <c r="A163" s="13"/>
      <c r="B163" s="236"/>
      <c r="C163" s="237"/>
      <c r="D163" s="238" t="s">
        <v>201</v>
      </c>
      <c r="E163" s="239" t="s">
        <v>1</v>
      </c>
      <c r="F163" s="240" t="s">
        <v>261</v>
      </c>
      <c r="G163" s="237"/>
      <c r="H163" s="239" t="s">
        <v>1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201</v>
      </c>
      <c r="AU163" s="246" t="s">
        <v>93</v>
      </c>
      <c r="AV163" s="13" t="s">
        <v>91</v>
      </c>
      <c r="AW163" s="13" t="s">
        <v>38</v>
      </c>
      <c r="AX163" s="13" t="s">
        <v>83</v>
      </c>
      <c r="AY163" s="246" t="s">
        <v>194</v>
      </c>
    </row>
    <row r="164" spans="1:51" s="14" customFormat="1" ht="12">
      <c r="A164" s="14"/>
      <c r="B164" s="247"/>
      <c r="C164" s="248"/>
      <c r="D164" s="238" t="s">
        <v>201</v>
      </c>
      <c r="E164" s="249" t="s">
        <v>146</v>
      </c>
      <c r="F164" s="250" t="s">
        <v>262</v>
      </c>
      <c r="G164" s="248"/>
      <c r="H164" s="251">
        <v>156.315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7" t="s">
        <v>201</v>
      </c>
      <c r="AU164" s="257" t="s">
        <v>93</v>
      </c>
      <c r="AV164" s="14" t="s">
        <v>93</v>
      </c>
      <c r="AW164" s="14" t="s">
        <v>38</v>
      </c>
      <c r="AX164" s="14" t="s">
        <v>91</v>
      </c>
      <c r="AY164" s="257" t="s">
        <v>194</v>
      </c>
    </row>
    <row r="165" spans="1:65" s="2" customFormat="1" ht="24.15" customHeight="1">
      <c r="A165" s="39"/>
      <c r="B165" s="40"/>
      <c r="C165" s="222" t="s">
        <v>263</v>
      </c>
      <c r="D165" s="222" t="s">
        <v>196</v>
      </c>
      <c r="E165" s="223" t="s">
        <v>264</v>
      </c>
      <c r="F165" s="224" t="s">
        <v>265</v>
      </c>
      <c r="G165" s="225" t="s">
        <v>241</v>
      </c>
      <c r="H165" s="226">
        <v>2.332</v>
      </c>
      <c r="I165" s="227"/>
      <c r="J165" s="228">
        <f>ROUND(I165*H165,2)</f>
        <v>0</v>
      </c>
      <c r="K165" s="229"/>
      <c r="L165" s="45"/>
      <c r="M165" s="230" t="s">
        <v>1</v>
      </c>
      <c r="N165" s="231" t="s">
        <v>48</v>
      </c>
      <c r="O165" s="92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4" t="s">
        <v>129</v>
      </c>
      <c r="AT165" s="234" t="s">
        <v>196</v>
      </c>
      <c r="AU165" s="234" t="s">
        <v>93</v>
      </c>
      <c r="AY165" s="17" t="s">
        <v>194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7" t="s">
        <v>91</v>
      </c>
      <c r="BK165" s="235">
        <f>ROUND(I165*H165,2)</f>
        <v>0</v>
      </c>
      <c r="BL165" s="17" t="s">
        <v>129</v>
      </c>
      <c r="BM165" s="234" t="s">
        <v>266</v>
      </c>
    </row>
    <row r="166" spans="1:51" s="14" customFormat="1" ht="12">
      <c r="A166" s="14"/>
      <c r="B166" s="247"/>
      <c r="C166" s="248"/>
      <c r="D166" s="238" t="s">
        <v>201</v>
      </c>
      <c r="E166" s="249" t="s">
        <v>123</v>
      </c>
      <c r="F166" s="250" t="s">
        <v>267</v>
      </c>
      <c r="G166" s="248"/>
      <c r="H166" s="251">
        <v>2.332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7" t="s">
        <v>201</v>
      </c>
      <c r="AU166" s="257" t="s">
        <v>93</v>
      </c>
      <c r="AV166" s="14" t="s">
        <v>93</v>
      </c>
      <c r="AW166" s="14" t="s">
        <v>38</v>
      </c>
      <c r="AX166" s="14" t="s">
        <v>91</v>
      </c>
      <c r="AY166" s="257" t="s">
        <v>194</v>
      </c>
    </row>
    <row r="167" spans="1:65" s="2" customFormat="1" ht="24.15" customHeight="1">
      <c r="A167" s="39"/>
      <c r="B167" s="40"/>
      <c r="C167" s="222" t="s">
        <v>268</v>
      </c>
      <c r="D167" s="222" t="s">
        <v>196</v>
      </c>
      <c r="E167" s="223" t="s">
        <v>269</v>
      </c>
      <c r="F167" s="224" t="s">
        <v>270</v>
      </c>
      <c r="G167" s="225" t="s">
        <v>199</v>
      </c>
      <c r="H167" s="226">
        <v>268.2</v>
      </c>
      <c r="I167" s="227"/>
      <c r="J167" s="228">
        <f>ROUND(I167*H167,2)</f>
        <v>0</v>
      </c>
      <c r="K167" s="229"/>
      <c r="L167" s="45"/>
      <c r="M167" s="230" t="s">
        <v>1</v>
      </c>
      <c r="N167" s="231" t="s">
        <v>48</v>
      </c>
      <c r="O167" s="92"/>
      <c r="P167" s="232">
        <f>O167*H167</f>
        <v>0</v>
      </c>
      <c r="Q167" s="232">
        <v>0.00085</v>
      </c>
      <c r="R167" s="232">
        <f>Q167*H167</f>
        <v>0.22796999999999998</v>
      </c>
      <c r="S167" s="232">
        <v>0</v>
      </c>
      <c r="T167" s="23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4" t="s">
        <v>129</v>
      </c>
      <c r="AT167" s="234" t="s">
        <v>196</v>
      </c>
      <c r="AU167" s="234" t="s">
        <v>93</v>
      </c>
      <c r="AY167" s="17" t="s">
        <v>194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7" t="s">
        <v>91</v>
      </c>
      <c r="BK167" s="235">
        <f>ROUND(I167*H167,2)</f>
        <v>0</v>
      </c>
      <c r="BL167" s="17" t="s">
        <v>129</v>
      </c>
      <c r="BM167" s="234" t="s">
        <v>271</v>
      </c>
    </row>
    <row r="168" spans="1:51" s="14" customFormat="1" ht="12">
      <c r="A168" s="14"/>
      <c r="B168" s="247"/>
      <c r="C168" s="248"/>
      <c r="D168" s="238" t="s">
        <v>201</v>
      </c>
      <c r="E168" s="249" t="s">
        <v>138</v>
      </c>
      <c r="F168" s="250" t="s">
        <v>272</v>
      </c>
      <c r="G168" s="248"/>
      <c r="H168" s="251">
        <v>268.2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7" t="s">
        <v>201</v>
      </c>
      <c r="AU168" s="257" t="s">
        <v>93</v>
      </c>
      <c r="AV168" s="14" t="s">
        <v>93</v>
      </c>
      <c r="AW168" s="14" t="s">
        <v>38</v>
      </c>
      <c r="AX168" s="14" t="s">
        <v>91</v>
      </c>
      <c r="AY168" s="257" t="s">
        <v>194</v>
      </c>
    </row>
    <row r="169" spans="1:65" s="2" customFormat="1" ht="24.15" customHeight="1">
      <c r="A169" s="39"/>
      <c r="B169" s="40"/>
      <c r="C169" s="222" t="s">
        <v>273</v>
      </c>
      <c r="D169" s="222" t="s">
        <v>196</v>
      </c>
      <c r="E169" s="223" t="s">
        <v>274</v>
      </c>
      <c r="F169" s="224" t="s">
        <v>275</v>
      </c>
      <c r="G169" s="225" t="s">
        <v>199</v>
      </c>
      <c r="H169" s="226">
        <v>268.2</v>
      </c>
      <c r="I169" s="227"/>
      <c r="J169" s="228">
        <f>ROUND(I169*H169,2)</f>
        <v>0</v>
      </c>
      <c r="K169" s="229"/>
      <c r="L169" s="45"/>
      <c r="M169" s="230" t="s">
        <v>1</v>
      </c>
      <c r="N169" s="231" t="s">
        <v>48</v>
      </c>
      <c r="O169" s="92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4" t="s">
        <v>129</v>
      </c>
      <c r="AT169" s="234" t="s">
        <v>196</v>
      </c>
      <c r="AU169" s="234" t="s">
        <v>93</v>
      </c>
      <c r="AY169" s="17" t="s">
        <v>194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7" t="s">
        <v>91</v>
      </c>
      <c r="BK169" s="235">
        <f>ROUND(I169*H169,2)</f>
        <v>0</v>
      </c>
      <c r="BL169" s="17" t="s">
        <v>129</v>
      </c>
      <c r="BM169" s="234" t="s">
        <v>276</v>
      </c>
    </row>
    <row r="170" spans="1:51" s="14" customFormat="1" ht="12">
      <c r="A170" s="14"/>
      <c r="B170" s="247"/>
      <c r="C170" s="248"/>
      <c r="D170" s="238" t="s">
        <v>201</v>
      </c>
      <c r="E170" s="249" t="s">
        <v>1</v>
      </c>
      <c r="F170" s="250" t="s">
        <v>138</v>
      </c>
      <c r="G170" s="248"/>
      <c r="H170" s="251">
        <v>268.2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7" t="s">
        <v>201</v>
      </c>
      <c r="AU170" s="257" t="s">
        <v>93</v>
      </c>
      <c r="AV170" s="14" t="s">
        <v>93</v>
      </c>
      <c r="AW170" s="14" t="s">
        <v>38</v>
      </c>
      <c r="AX170" s="14" t="s">
        <v>91</v>
      </c>
      <c r="AY170" s="257" t="s">
        <v>194</v>
      </c>
    </row>
    <row r="171" spans="1:65" s="2" customFormat="1" ht="37.8" customHeight="1">
      <c r="A171" s="39"/>
      <c r="B171" s="40"/>
      <c r="C171" s="222" t="s">
        <v>277</v>
      </c>
      <c r="D171" s="222" t="s">
        <v>196</v>
      </c>
      <c r="E171" s="223" t="s">
        <v>278</v>
      </c>
      <c r="F171" s="224" t="s">
        <v>279</v>
      </c>
      <c r="G171" s="225" t="s">
        <v>241</v>
      </c>
      <c r="H171" s="226">
        <v>752.631</v>
      </c>
      <c r="I171" s="227"/>
      <c r="J171" s="228">
        <f>ROUND(I171*H171,2)</f>
        <v>0</v>
      </c>
      <c r="K171" s="229"/>
      <c r="L171" s="45"/>
      <c r="M171" s="230" t="s">
        <v>1</v>
      </c>
      <c r="N171" s="231" t="s">
        <v>48</v>
      </c>
      <c r="O171" s="92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4" t="s">
        <v>129</v>
      </c>
      <c r="AT171" s="234" t="s">
        <v>196</v>
      </c>
      <c r="AU171" s="234" t="s">
        <v>93</v>
      </c>
      <c r="AY171" s="17" t="s">
        <v>194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7" t="s">
        <v>91</v>
      </c>
      <c r="BK171" s="235">
        <f>ROUND(I171*H171,2)</f>
        <v>0</v>
      </c>
      <c r="BL171" s="17" t="s">
        <v>129</v>
      </c>
      <c r="BM171" s="234" t="s">
        <v>280</v>
      </c>
    </row>
    <row r="172" spans="1:51" s="13" customFormat="1" ht="12">
      <c r="A172" s="13"/>
      <c r="B172" s="236"/>
      <c r="C172" s="237"/>
      <c r="D172" s="238" t="s">
        <v>201</v>
      </c>
      <c r="E172" s="239" t="s">
        <v>1</v>
      </c>
      <c r="F172" s="240" t="s">
        <v>281</v>
      </c>
      <c r="G172" s="237"/>
      <c r="H172" s="239" t="s">
        <v>1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201</v>
      </c>
      <c r="AU172" s="246" t="s">
        <v>93</v>
      </c>
      <c r="AV172" s="13" t="s">
        <v>91</v>
      </c>
      <c r="AW172" s="13" t="s">
        <v>38</v>
      </c>
      <c r="AX172" s="13" t="s">
        <v>83</v>
      </c>
      <c r="AY172" s="246" t="s">
        <v>194</v>
      </c>
    </row>
    <row r="173" spans="1:51" s="13" customFormat="1" ht="12">
      <c r="A173" s="13"/>
      <c r="B173" s="236"/>
      <c r="C173" s="237"/>
      <c r="D173" s="238" t="s">
        <v>201</v>
      </c>
      <c r="E173" s="239" t="s">
        <v>1</v>
      </c>
      <c r="F173" s="240" t="s">
        <v>282</v>
      </c>
      <c r="G173" s="237"/>
      <c r="H173" s="239" t="s">
        <v>1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201</v>
      </c>
      <c r="AU173" s="246" t="s">
        <v>93</v>
      </c>
      <c r="AV173" s="13" t="s">
        <v>91</v>
      </c>
      <c r="AW173" s="13" t="s">
        <v>38</v>
      </c>
      <c r="AX173" s="13" t="s">
        <v>83</v>
      </c>
      <c r="AY173" s="246" t="s">
        <v>194</v>
      </c>
    </row>
    <row r="174" spans="1:51" s="14" customFormat="1" ht="12">
      <c r="A174" s="14"/>
      <c r="B174" s="247"/>
      <c r="C174" s="248"/>
      <c r="D174" s="238" t="s">
        <v>201</v>
      </c>
      <c r="E174" s="249" t="s">
        <v>154</v>
      </c>
      <c r="F174" s="250" t="s">
        <v>283</v>
      </c>
      <c r="G174" s="248"/>
      <c r="H174" s="251">
        <v>752.631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7" t="s">
        <v>201</v>
      </c>
      <c r="AU174" s="257" t="s">
        <v>93</v>
      </c>
      <c r="AV174" s="14" t="s">
        <v>93</v>
      </c>
      <c r="AW174" s="14" t="s">
        <v>38</v>
      </c>
      <c r="AX174" s="14" t="s">
        <v>91</v>
      </c>
      <c r="AY174" s="257" t="s">
        <v>194</v>
      </c>
    </row>
    <row r="175" spans="1:65" s="2" customFormat="1" ht="37.8" customHeight="1">
      <c r="A175" s="39"/>
      <c r="B175" s="40"/>
      <c r="C175" s="222" t="s">
        <v>8</v>
      </c>
      <c r="D175" s="222" t="s">
        <v>196</v>
      </c>
      <c r="E175" s="223" t="s">
        <v>284</v>
      </c>
      <c r="F175" s="224" t="s">
        <v>285</v>
      </c>
      <c r="G175" s="225" t="s">
        <v>241</v>
      </c>
      <c r="H175" s="226">
        <v>7526.31</v>
      </c>
      <c r="I175" s="227"/>
      <c r="J175" s="228">
        <f>ROUND(I175*H175,2)</f>
        <v>0</v>
      </c>
      <c r="K175" s="229"/>
      <c r="L175" s="45"/>
      <c r="M175" s="230" t="s">
        <v>1</v>
      </c>
      <c r="N175" s="231" t="s">
        <v>48</v>
      </c>
      <c r="O175" s="92"/>
      <c r="P175" s="232">
        <f>O175*H175</f>
        <v>0</v>
      </c>
      <c r="Q175" s="232">
        <v>0</v>
      </c>
      <c r="R175" s="232">
        <f>Q175*H175</f>
        <v>0</v>
      </c>
      <c r="S175" s="232">
        <v>0</v>
      </c>
      <c r="T175" s="23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4" t="s">
        <v>129</v>
      </c>
      <c r="AT175" s="234" t="s">
        <v>196</v>
      </c>
      <c r="AU175" s="234" t="s">
        <v>93</v>
      </c>
      <c r="AY175" s="17" t="s">
        <v>194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17" t="s">
        <v>91</v>
      </c>
      <c r="BK175" s="235">
        <f>ROUND(I175*H175,2)</f>
        <v>0</v>
      </c>
      <c r="BL175" s="17" t="s">
        <v>129</v>
      </c>
      <c r="BM175" s="234" t="s">
        <v>286</v>
      </c>
    </row>
    <row r="176" spans="1:51" s="13" customFormat="1" ht="12">
      <c r="A176" s="13"/>
      <c r="B176" s="236"/>
      <c r="C176" s="237"/>
      <c r="D176" s="238" t="s">
        <v>201</v>
      </c>
      <c r="E176" s="239" t="s">
        <v>1</v>
      </c>
      <c r="F176" s="240" t="s">
        <v>281</v>
      </c>
      <c r="G176" s="237"/>
      <c r="H176" s="239" t="s">
        <v>1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201</v>
      </c>
      <c r="AU176" s="246" t="s">
        <v>93</v>
      </c>
      <c r="AV176" s="13" t="s">
        <v>91</v>
      </c>
      <c r="AW176" s="13" t="s">
        <v>38</v>
      </c>
      <c r="AX176" s="13" t="s">
        <v>83</v>
      </c>
      <c r="AY176" s="246" t="s">
        <v>194</v>
      </c>
    </row>
    <row r="177" spans="1:51" s="13" customFormat="1" ht="12">
      <c r="A177" s="13"/>
      <c r="B177" s="236"/>
      <c r="C177" s="237"/>
      <c r="D177" s="238" t="s">
        <v>201</v>
      </c>
      <c r="E177" s="239" t="s">
        <v>1</v>
      </c>
      <c r="F177" s="240" t="s">
        <v>282</v>
      </c>
      <c r="G177" s="237"/>
      <c r="H177" s="239" t="s">
        <v>1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201</v>
      </c>
      <c r="AU177" s="246" t="s">
        <v>93</v>
      </c>
      <c r="AV177" s="13" t="s">
        <v>91</v>
      </c>
      <c r="AW177" s="13" t="s">
        <v>38</v>
      </c>
      <c r="AX177" s="13" t="s">
        <v>83</v>
      </c>
      <c r="AY177" s="246" t="s">
        <v>194</v>
      </c>
    </row>
    <row r="178" spans="1:51" s="14" customFormat="1" ht="12">
      <c r="A178" s="14"/>
      <c r="B178" s="247"/>
      <c r="C178" s="248"/>
      <c r="D178" s="238" t="s">
        <v>201</v>
      </c>
      <c r="E178" s="249" t="s">
        <v>1</v>
      </c>
      <c r="F178" s="250" t="s">
        <v>287</v>
      </c>
      <c r="G178" s="248"/>
      <c r="H178" s="251">
        <v>7526.31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7" t="s">
        <v>201</v>
      </c>
      <c r="AU178" s="257" t="s">
        <v>93</v>
      </c>
      <c r="AV178" s="14" t="s">
        <v>93</v>
      </c>
      <c r="AW178" s="14" t="s">
        <v>38</v>
      </c>
      <c r="AX178" s="14" t="s">
        <v>91</v>
      </c>
      <c r="AY178" s="257" t="s">
        <v>194</v>
      </c>
    </row>
    <row r="179" spans="1:65" s="2" customFormat="1" ht="37.8" customHeight="1">
      <c r="A179" s="39"/>
      <c r="B179" s="40"/>
      <c r="C179" s="222" t="s">
        <v>288</v>
      </c>
      <c r="D179" s="222" t="s">
        <v>196</v>
      </c>
      <c r="E179" s="223" t="s">
        <v>289</v>
      </c>
      <c r="F179" s="224" t="s">
        <v>290</v>
      </c>
      <c r="G179" s="225" t="s">
        <v>241</v>
      </c>
      <c r="H179" s="226">
        <v>4.44</v>
      </c>
      <c r="I179" s="227"/>
      <c r="J179" s="228">
        <f>ROUND(I179*H179,2)</f>
        <v>0</v>
      </c>
      <c r="K179" s="229"/>
      <c r="L179" s="45"/>
      <c r="M179" s="230" t="s">
        <v>1</v>
      </c>
      <c r="N179" s="231" t="s">
        <v>48</v>
      </c>
      <c r="O179" s="92"/>
      <c r="P179" s="232">
        <f>O179*H179</f>
        <v>0</v>
      </c>
      <c r="Q179" s="232">
        <v>0</v>
      </c>
      <c r="R179" s="232">
        <f>Q179*H179</f>
        <v>0</v>
      </c>
      <c r="S179" s="232">
        <v>0</v>
      </c>
      <c r="T179" s="23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4" t="s">
        <v>129</v>
      </c>
      <c r="AT179" s="234" t="s">
        <v>196</v>
      </c>
      <c r="AU179" s="234" t="s">
        <v>93</v>
      </c>
      <c r="AY179" s="17" t="s">
        <v>194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17" t="s">
        <v>91</v>
      </c>
      <c r="BK179" s="235">
        <f>ROUND(I179*H179,2)</f>
        <v>0</v>
      </c>
      <c r="BL179" s="17" t="s">
        <v>129</v>
      </c>
      <c r="BM179" s="234" t="s">
        <v>291</v>
      </c>
    </row>
    <row r="180" spans="1:51" s="13" customFormat="1" ht="12">
      <c r="A180" s="13"/>
      <c r="B180" s="236"/>
      <c r="C180" s="237"/>
      <c r="D180" s="238" t="s">
        <v>201</v>
      </c>
      <c r="E180" s="239" t="s">
        <v>1</v>
      </c>
      <c r="F180" s="240" t="s">
        <v>281</v>
      </c>
      <c r="G180" s="237"/>
      <c r="H180" s="239" t="s">
        <v>1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201</v>
      </c>
      <c r="AU180" s="246" t="s">
        <v>93</v>
      </c>
      <c r="AV180" s="13" t="s">
        <v>91</v>
      </c>
      <c r="AW180" s="13" t="s">
        <v>38</v>
      </c>
      <c r="AX180" s="13" t="s">
        <v>83</v>
      </c>
      <c r="AY180" s="246" t="s">
        <v>194</v>
      </c>
    </row>
    <row r="181" spans="1:51" s="13" customFormat="1" ht="12">
      <c r="A181" s="13"/>
      <c r="B181" s="236"/>
      <c r="C181" s="237"/>
      <c r="D181" s="238" t="s">
        <v>201</v>
      </c>
      <c r="E181" s="239" t="s">
        <v>1</v>
      </c>
      <c r="F181" s="240" t="s">
        <v>282</v>
      </c>
      <c r="G181" s="237"/>
      <c r="H181" s="239" t="s">
        <v>1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201</v>
      </c>
      <c r="AU181" s="246" t="s">
        <v>93</v>
      </c>
      <c r="AV181" s="13" t="s">
        <v>91</v>
      </c>
      <c r="AW181" s="13" t="s">
        <v>38</v>
      </c>
      <c r="AX181" s="13" t="s">
        <v>83</v>
      </c>
      <c r="AY181" s="246" t="s">
        <v>194</v>
      </c>
    </row>
    <row r="182" spans="1:51" s="14" customFormat="1" ht="12">
      <c r="A182" s="14"/>
      <c r="B182" s="247"/>
      <c r="C182" s="248"/>
      <c r="D182" s="238" t="s">
        <v>201</v>
      </c>
      <c r="E182" s="249" t="s">
        <v>125</v>
      </c>
      <c r="F182" s="250" t="s">
        <v>292</v>
      </c>
      <c r="G182" s="248"/>
      <c r="H182" s="251">
        <v>4.44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7" t="s">
        <v>201</v>
      </c>
      <c r="AU182" s="257" t="s">
        <v>93</v>
      </c>
      <c r="AV182" s="14" t="s">
        <v>93</v>
      </c>
      <c r="AW182" s="14" t="s">
        <v>38</v>
      </c>
      <c r="AX182" s="14" t="s">
        <v>91</v>
      </c>
      <c r="AY182" s="257" t="s">
        <v>194</v>
      </c>
    </row>
    <row r="183" spans="1:65" s="2" customFormat="1" ht="37.8" customHeight="1">
      <c r="A183" s="39"/>
      <c r="B183" s="40"/>
      <c r="C183" s="222" t="s">
        <v>293</v>
      </c>
      <c r="D183" s="222" t="s">
        <v>196</v>
      </c>
      <c r="E183" s="223" t="s">
        <v>294</v>
      </c>
      <c r="F183" s="224" t="s">
        <v>295</v>
      </c>
      <c r="G183" s="225" t="s">
        <v>241</v>
      </c>
      <c r="H183" s="226">
        <v>44.4</v>
      </c>
      <c r="I183" s="227"/>
      <c r="J183" s="228">
        <f>ROUND(I183*H183,2)</f>
        <v>0</v>
      </c>
      <c r="K183" s="229"/>
      <c r="L183" s="45"/>
      <c r="M183" s="230" t="s">
        <v>1</v>
      </c>
      <c r="N183" s="231" t="s">
        <v>48</v>
      </c>
      <c r="O183" s="92"/>
      <c r="P183" s="232">
        <f>O183*H183</f>
        <v>0</v>
      </c>
      <c r="Q183" s="232">
        <v>0</v>
      </c>
      <c r="R183" s="232">
        <f>Q183*H183</f>
        <v>0</v>
      </c>
      <c r="S183" s="232">
        <v>0</v>
      </c>
      <c r="T183" s="23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4" t="s">
        <v>129</v>
      </c>
      <c r="AT183" s="234" t="s">
        <v>196</v>
      </c>
      <c r="AU183" s="234" t="s">
        <v>93</v>
      </c>
      <c r="AY183" s="17" t="s">
        <v>194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7" t="s">
        <v>91</v>
      </c>
      <c r="BK183" s="235">
        <f>ROUND(I183*H183,2)</f>
        <v>0</v>
      </c>
      <c r="BL183" s="17" t="s">
        <v>129</v>
      </c>
      <c r="BM183" s="234" t="s">
        <v>296</v>
      </c>
    </row>
    <row r="184" spans="1:51" s="13" customFormat="1" ht="12">
      <c r="A184" s="13"/>
      <c r="B184" s="236"/>
      <c r="C184" s="237"/>
      <c r="D184" s="238" t="s">
        <v>201</v>
      </c>
      <c r="E184" s="239" t="s">
        <v>1</v>
      </c>
      <c r="F184" s="240" t="s">
        <v>281</v>
      </c>
      <c r="G184" s="237"/>
      <c r="H184" s="239" t="s">
        <v>1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201</v>
      </c>
      <c r="AU184" s="246" t="s">
        <v>93</v>
      </c>
      <c r="AV184" s="13" t="s">
        <v>91</v>
      </c>
      <c r="AW184" s="13" t="s">
        <v>38</v>
      </c>
      <c r="AX184" s="13" t="s">
        <v>83</v>
      </c>
      <c r="AY184" s="246" t="s">
        <v>194</v>
      </c>
    </row>
    <row r="185" spans="1:51" s="13" customFormat="1" ht="12">
      <c r="A185" s="13"/>
      <c r="B185" s="236"/>
      <c r="C185" s="237"/>
      <c r="D185" s="238" t="s">
        <v>201</v>
      </c>
      <c r="E185" s="239" t="s">
        <v>1</v>
      </c>
      <c r="F185" s="240" t="s">
        <v>282</v>
      </c>
      <c r="G185" s="237"/>
      <c r="H185" s="239" t="s">
        <v>1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201</v>
      </c>
      <c r="AU185" s="246" t="s">
        <v>93</v>
      </c>
      <c r="AV185" s="13" t="s">
        <v>91</v>
      </c>
      <c r="AW185" s="13" t="s">
        <v>38</v>
      </c>
      <c r="AX185" s="13" t="s">
        <v>83</v>
      </c>
      <c r="AY185" s="246" t="s">
        <v>194</v>
      </c>
    </row>
    <row r="186" spans="1:51" s="14" customFormat="1" ht="12">
      <c r="A186" s="14"/>
      <c r="B186" s="247"/>
      <c r="C186" s="248"/>
      <c r="D186" s="238" t="s">
        <v>201</v>
      </c>
      <c r="E186" s="249" t="s">
        <v>1</v>
      </c>
      <c r="F186" s="250" t="s">
        <v>297</v>
      </c>
      <c r="G186" s="248"/>
      <c r="H186" s="251">
        <v>44.4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7" t="s">
        <v>201</v>
      </c>
      <c r="AU186" s="257" t="s">
        <v>93</v>
      </c>
      <c r="AV186" s="14" t="s">
        <v>93</v>
      </c>
      <c r="AW186" s="14" t="s">
        <v>38</v>
      </c>
      <c r="AX186" s="14" t="s">
        <v>91</v>
      </c>
      <c r="AY186" s="257" t="s">
        <v>194</v>
      </c>
    </row>
    <row r="187" spans="1:65" s="2" customFormat="1" ht="33" customHeight="1">
      <c r="A187" s="39"/>
      <c r="B187" s="40"/>
      <c r="C187" s="222" t="s">
        <v>298</v>
      </c>
      <c r="D187" s="222" t="s">
        <v>196</v>
      </c>
      <c r="E187" s="223" t="s">
        <v>299</v>
      </c>
      <c r="F187" s="224" t="s">
        <v>300</v>
      </c>
      <c r="G187" s="225" t="s">
        <v>301</v>
      </c>
      <c r="H187" s="226">
        <v>1279.473</v>
      </c>
      <c r="I187" s="227"/>
      <c r="J187" s="228">
        <f>ROUND(I187*H187,2)</f>
        <v>0</v>
      </c>
      <c r="K187" s="229"/>
      <c r="L187" s="45"/>
      <c r="M187" s="230" t="s">
        <v>1</v>
      </c>
      <c r="N187" s="231" t="s">
        <v>48</v>
      </c>
      <c r="O187" s="92"/>
      <c r="P187" s="232">
        <f>O187*H187</f>
        <v>0</v>
      </c>
      <c r="Q187" s="232">
        <v>0</v>
      </c>
      <c r="R187" s="232">
        <f>Q187*H187</f>
        <v>0</v>
      </c>
      <c r="S187" s="232">
        <v>0</v>
      </c>
      <c r="T187" s="23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4" t="s">
        <v>129</v>
      </c>
      <c r="AT187" s="234" t="s">
        <v>196</v>
      </c>
      <c r="AU187" s="234" t="s">
        <v>93</v>
      </c>
      <c r="AY187" s="17" t="s">
        <v>194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7" t="s">
        <v>91</v>
      </c>
      <c r="BK187" s="235">
        <f>ROUND(I187*H187,2)</f>
        <v>0</v>
      </c>
      <c r="BL187" s="17" t="s">
        <v>129</v>
      </c>
      <c r="BM187" s="234" t="s">
        <v>302</v>
      </c>
    </row>
    <row r="188" spans="1:51" s="14" customFormat="1" ht="12">
      <c r="A188" s="14"/>
      <c r="B188" s="247"/>
      <c r="C188" s="248"/>
      <c r="D188" s="238" t="s">
        <v>201</v>
      </c>
      <c r="E188" s="249" t="s">
        <v>1</v>
      </c>
      <c r="F188" s="250" t="s">
        <v>303</v>
      </c>
      <c r="G188" s="248"/>
      <c r="H188" s="251">
        <v>1279.473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7" t="s">
        <v>201</v>
      </c>
      <c r="AU188" s="257" t="s">
        <v>93</v>
      </c>
      <c r="AV188" s="14" t="s">
        <v>93</v>
      </c>
      <c r="AW188" s="14" t="s">
        <v>38</v>
      </c>
      <c r="AX188" s="14" t="s">
        <v>91</v>
      </c>
      <c r="AY188" s="257" t="s">
        <v>194</v>
      </c>
    </row>
    <row r="189" spans="1:65" s="2" customFormat="1" ht="24.15" customHeight="1">
      <c r="A189" s="39"/>
      <c r="B189" s="40"/>
      <c r="C189" s="222" t="s">
        <v>304</v>
      </c>
      <c r="D189" s="222" t="s">
        <v>196</v>
      </c>
      <c r="E189" s="223" t="s">
        <v>305</v>
      </c>
      <c r="F189" s="224" t="s">
        <v>306</v>
      </c>
      <c r="G189" s="225" t="s">
        <v>241</v>
      </c>
      <c r="H189" s="226">
        <v>118.035</v>
      </c>
      <c r="I189" s="227"/>
      <c r="J189" s="228">
        <f>ROUND(I189*H189,2)</f>
        <v>0</v>
      </c>
      <c r="K189" s="229"/>
      <c r="L189" s="45"/>
      <c r="M189" s="230" t="s">
        <v>1</v>
      </c>
      <c r="N189" s="231" t="s">
        <v>48</v>
      </c>
      <c r="O189" s="92"/>
      <c r="P189" s="232">
        <f>O189*H189</f>
        <v>0</v>
      </c>
      <c r="Q189" s="232">
        <v>0</v>
      </c>
      <c r="R189" s="232">
        <f>Q189*H189</f>
        <v>0</v>
      </c>
      <c r="S189" s="232">
        <v>0</v>
      </c>
      <c r="T189" s="23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4" t="s">
        <v>129</v>
      </c>
      <c r="AT189" s="234" t="s">
        <v>196</v>
      </c>
      <c r="AU189" s="234" t="s">
        <v>93</v>
      </c>
      <c r="AY189" s="17" t="s">
        <v>194</v>
      </c>
      <c r="BE189" s="235">
        <f>IF(N189="základní",J189,0)</f>
        <v>0</v>
      </c>
      <c r="BF189" s="235">
        <f>IF(N189="snížená",J189,0)</f>
        <v>0</v>
      </c>
      <c r="BG189" s="235">
        <f>IF(N189="zákl. přenesená",J189,0)</f>
        <v>0</v>
      </c>
      <c r="BH189" s="235">
        <f>IF(N189="sníž. přenesená",J189,0)</f>
        <v>0</v>
      </c>
      <c r="BI189" s="235">
        <f>IF(N189="nulová",J189,0)</f>
        <v>0</v>
      </c>
      <c r="BJ189" s="17" t="s">
        <v>91</v>
      </c>
      <c r="BK189" s="235">
        <f>ROUND(I189*H189,2)</f>
        <v>0</v>
      </c>
      <c r="BL189" s="17" t="s">
        <v>129</v>
      </c>
      <c r="BM189" s="234" t="s">
        <v>307</v>
      </c>
    </row>
    <row r="190" spans="1:51" s="14" customFormat="1" ht="12">
      <c r="A190" s="14"/>
      <c r="B190" s="247"/>
      <c r="C190" s="248"/>
      <c r="D190" s="238" t="s">
        <v>201</v>
      </c>
      <c r="E190" s="249" t="s">
        <v>164</v>
      </c>
      <c r="F190" s="250" t="s">
        <v>308</v>
      </c>
      <c r="G190" s="248"/>
      <c r="H190" s="251">
        <v>118.035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7" t="s">
        <v>201</v>
      </c>
      <c r="AU190" s="257" t="s">
        <v>93</v>
      </c>
      <c r="AV190" s="14" t="s">
        <v>93</v>
      </c>
      <c r="AW190" s="14" t="s">
        <v>38</v>
      </c>
      <c r="AX190" s="14" t="s">
        <v>91</v>
      </c>
      <c r="AY190" s="257" t="s">
        <v>194</v>
      </c>
    </row>
    <row r="191" spans="1:65" s="2" customFormat="1" ht="24.15" customHeight="1">
      <c r="A191" s="39"/>
      <c r="B191" s="40"/>
      <c r="C191" s="222" t="s">
        <v>309</v>
      </c>
      <c r="D191" s="222" t="s">
        <v>196</v>
      </c>
      <c r="E191" s="223" t="s">
        <v>310</v>
      </c>
      <c r="F191" s="224" t="s">
        <v>311</v>
      </c>
      <c r="G191" s="225" t="s">
        <v>241</v>
      </c>
      <c r="H191" s="226">
        <v>42.944</v>
      </c>
      <c r="I191" s="227"/>
      <c r="J191" s="228">
        <f>ROUND(I191*H191,2)</f>
        <v>0</v>
      </c>
      <c r="K191" s="229"/>
      <c r="L191" s="45"/>
      <c r="M191" s="230" t="s">
        <v>1</v>
      </c>
      <c r="N191" s="231" t="s">
        <v>48</v>
      </c>
      <c r="O191" s="92"/>
      <c r="P191" s="232">
        <f>O191*H191</f>
        <v>0</v>
      </c>
      <c r="Q191" s="232">
        <v>0</v>
      </c>
      <c r="R191" s="232">
        <f>Q191*H191</f>
        <v>0</v>
      </c>
      <c r="S191" s="232">
        <v>0</v>
      </c>
      <c r="T191" s="23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4" t="s">
        <v>129</v>
      </c>
      <c r="AT191" s="234" t="s">
        <v>196</v>
      </c>
      <c r="AU191" s="234" t="s">
        <v>93</v>
      </c>
      <c r="AY191" s="17" t="s">
        <v>194</v>
      </c>
      <c r="BE191" s="235">
        <f>IF(N191="základní",J191,0)</f>
        <v>0</v>
      </c>
      <c r="BF191" s="235">
        <f>IF(N191="snížená",J191,0)</f>
        <v>0</v>
      </c>
      <c r="BG191" s="235">
        <f>IF(N191="zákl. přenesená",J191,0)</f>
        <v>0</v>
      </c>
      <c r="BH191" s="235">
        <f>IF(N191="sníž. přenesená",J191,0)</f>
        <v>0</v>
      </c>
      <c r="BI191" s="235">
        <f>IF(N191="nulová",J191,0)</f>
        <v>0</v>
      </c>
      <c r="BJ191" s="17" t="s">
        <v>91</v>
      </c>
      <c r="BK191" s="235">
        <f>ROUND(I191*H191,2)</f>
        <v>0</v>
      </c>
      <c r="BL191" s="17" t="s">
        <v>129</v>
      </c>
      <c r="BM191" s="234" t="s">
        <v>312</v>
      </c>
    </row>
    <row r="192" spans="1:51" s="14" customFormat="1" ht="12">
      <c r="A192" s="14"/>
      <c r="B192" s="247"/>
      <c r="C192" s="248"/>
      <c r="D192" s="238" t="s">
        <v>201</v>
      </c>
      <c r="E192" s="249" t="s">
        <v>107</v>
      </c>
      <c r="F192" s="250" t="s">
        <v>313</v>
      </c>
      <c r="G192" s="248"/>
      <c r="H192" s="251">
        <v>42.944</v>
      </c>
      <c r="I192" s="252"/>
      <c r="J192" s="248"/>
      <c r="K192" s="248"/>
      <c r="L192" s="253"/>
      <c r="M192" s="254"/>
      <c r="N192" s="255"/>
      <c r="O192" s="255"/>
      <c r="P192" s="255"/>
      <c r="Q192" s="255"/>
      <c r="R192" s="255"/>
      <c r="S192" s="255"/>
      <c r="T192" s="25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7" t="s">
        <v>201</v>
      </c>
      <c r="AU192" s="257" t="s">
        <v>93</v>
      </c>
      <c r="AV192" s="14" t="s">
        <v>93</v>
      </c>
      <c r="AW192" s="14" t="s">
        <v>38</v>
      </c>
      <c r="AX192" s="14" t="s">
        <v>91</v>
      </c>
      <c r="AY192" s="257" t="s">
        <v>194</v>
      </c>
    </row>
    <row r="193" spans="1:65" s="2" customFormat="1" ht="16.5" customHeight="1">
      <c r="A193" s="39"/>
      <c r="B193" s="40"/>
      <c r="C193" s="269" t="s">
        <v>7</v>
      </c>
      <c r="D193" s="269" t="s">
        <v>314</v>
      </c>
      <c r="E193" s="270" t="s">
        <v>315</v>
      </c>
      <c r="F193" s="271" t="s">
        <v>316</v>
      </c>
      <c r="G193" s="272" t="s">
        <v>301</v>
      </c>
      <c r="H193" s="273">
        <v>371.861</v>
      </c>
      <c r="I193" s="274"/>
      <c r="J193" s="275">
        <f>ROUND(I193*H193,2)</f>
        <v>0</v>
      </c>
      <c r="K193" s="276"/>
      <c r="L193" s="277"/>
      <c r="M193" s="278" t="s">
        <v>1</v>
      </c>
      <c r="N193" s="279" t="s">
        <v>48</v>
      </c>
      <c r="O193" s="92"/>
      <c r="P193" s="232">
        <f>O193*H193</f>
        <v>0</v>
      </c>
      <c r="Q193" s="232">
        <v>1</v>
      </c>
      <c r="R193" s="232">
        <f>Q193*H193</f>
        <v>371.861</v>
      </c>
      <c r="S193" s="232">
        <v>0</v>
      </c>
      <c r="T193" s="23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4" t="s">
        <v>238</v>
      </c>
      <c r="AT193" s="234" t="s">
        <v>314</v>
      </c>
      <c r="AU193" s="234" t="s">
        <v>93</v>
      </c>
      <c r="AY193" s="17" t="s">
        <v>194</v>
      </c>
      <c r="BE193" s="235">
        <f>IF(N193="základní",J193,0)</f>
        <v>0</v>
      </c>
      <c r="BF193" s="235">
        <f>IF(N193="snížená",J193,0)</f>
        <v>0</v>
      </c>
      <c r="BG193" s="235">
        <f>IF(N193="zákl. přenesená",J193,0)</f>
        <v>0</v>
      </c>
      <c r="BH193" s="235">
        <f>IF(N193="sníž. přenesená",J193,0)</f>
        <v>0</v>
      </c>
      <c r="BI193" s="235">
        <f>IF(N193="nulová",J193,0)</f>
        <v>0</v>
      </c>
      <c r="BJ193" s="17" t="s">
        <v>91</v>
      </c>
      <c r="BK193" s="235">
        <f>ROUND(I193*H193,2)</f>
        <v>0</v>
      </c>
      <c r="BL193" s="17" t="s">
        <v>129</v>
      </c>
      <c r="BM193" s="234" t="s">
        <v>317</v>
      </c>
    </row>
    <row r="194" spans="1:51" s="13" customFormat="1" ht="12">
      <c r="A194" s="13"/>
      <c r="B194" s="236"/>
      <c r="C194" s="237"/>
      <c r="D194" s="238" t="s">
        <v>201</v>
      </c>
      <c r="E194" s="239" t="s">
        <v>1</v>
      </c>
      <c r="F194" s="240" t="s">
        <v>318</v>
      </c>
      <c r="G194" s="237"/>
      <c r="H194" s="239" t="s">
        <v>1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201</v>
      </c>
      <c r="AU194" s="246" t="s">
        <v>93</v>
      </c>
      <c r="AV194" s="13" t="s">
        <v>91</v>
      </c>
      <c r="AW194" s="13" t="s">
        <v>38</v>
      </c>
      <c r="AX194" s="13" t="s">
        <v>83</v>
      </c>
      <c r="AY194" s="246" t="s">
        <v>194</v>
      </c>
    </row>
    <row r="195" spans="1:51" s="14" customFormat="1" ht="12">
      <c r="A195" s="14"/>
      <c r="B195" s="247"/>
      <c r="C195" s="248"/>
      <c r="D195" s="238" t="s">
        <v>201</v>
      </c>
      <c r="E195" s="249" t="s">
        <v>1</v>
      </c>
      <c r="F195" s="250" t="s">
        <v>319</v>
      </c>
      <c r="G195" s="248"/>
      <c r="H195" s="251">
        <v>371.861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7" t="s">
        <v>201</v>
      </c>
      <c r="AU195" s="257" t="s">
        <v>93</v>
      </c>
      <c r="AV195" s="14" t="s">
        <v>93</v>
      </c>
      <c r="AW195" s="14" t="s">
        <v>38</v>
      </c>
      <c r="AX195" s="14" t="s">
        <v>91</v>
      </c>
      <c r="AY195" s="257" t="s">
        <v>194</v>
      </c>
    </row>
    <row r="196" spans="1:65" s="2" customFormat="1" ht="24.15" customHeight="1">
      <c r="A196" s="39"/>
      <c r="B196" s="40"/>
      <c r="C196" s="222" t="s">
        <v>320</v>
      </c>
      <c r="D196" s="222" t="s">
        <v>196</v>
      </c>
      <c r="E196" s="223" t="s">
        <v>321</v>
      </c>
      <c r="F196" s="224" t="s">
        <v>322</v>
      </c>
      <c r="G196" s="225" t="s">
        <v>199</v>
      </c>
      <c r="H196" s="226">
        <v>430</v>
      </c>
      <c r="I196" s="227"/>
      <c r="J196" s="228">
        <f>ROUND(I196*H196,2)</f>
        <v>0</v>
      </c>
      <c r="K196" s="229"/>
      <c r="L196" s="45"/>
      <c r="M196" s="230" t="s">
        <v>1</v>
      </c>
      <c r="N196" s="231" t="s">
        <v>48</v>
      </c>
      <c r="O196" s="92"/>
      <c r="P196" s="232">
        <f>O196*H196</f>
        <v>0</v>
      </c>
      <c r="Q196" s="232">
        <v>0</v>
      </c>
      <c r="R196" s="232">
        <f>Q196*H196</f>
        <v>0</v>
      </c>
      <c r="S196" s="232">
        <v>0</v>
      </c>
      <c r="T196" s="23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4" t="s">
        <v>129</v>
      </c>
      <c r="AT196" s="234" t="s">
        <v>196</v>
      </c>
      <c r="AU196" s="234" t="s">
        <v>93</v>
      </c>
      <c r="AY196" s="17" t="s">
        <v>194</v>
      </c>
      <c r="BE196" s="235">
        <f>IF(N196="základní",J196,0)</f>
        <v>0</v>
      </c>
      <c r="BF196" s="235">
        <f>IF(N196="snížená",J196,0)</f>
        <v>0</v>
      </c>
      <c r="BG196" s="235">
        <f>IF(N196="zákl. přenesená",J196,0)</f>
        <v>0</v>
      </c>
      <c r="BH196" s="235">
        <f>IF(N196="sníž. přenesená",J196,0)</f>
        <v>0</v>
      </c>
      <c r="BI196" s="235">
        <f>IF(N196="nulová",J196,0)</f>
        <v>0</v>
      </c>
      <c r="BJ196" s="17" t="s">
        <v>91</v>
      </c>
      <c r="BK196" s="235">
        <f>ROUND(I196*H196,2)</f>
        <v>0</v>
      </c>
      <c r="BL196" s="17" t="s">
        <v>129</v>
      </c>
      <c r="BM196" s="234" t="s">
        <v>323</v>
      </c>
    </row>
    <row r="197" spans="1:51" s="14" customFormat="1" ht="12">
      <c r="A197" s="14"/>
      <c r="B197" s="247"/>
      <c r="C197" s="248"/>
      <c r="D197" s="238" t="s">
        <v>201</v>
      </c>
      <c r="E197" s="249" t="s">
        <v>1</v>
      </c>
      <c r="F197" s="250" t="s">
        <v>116</v>
      </c>
      <c r="G197" s="248"/>
      <c r="H197" s="251">
        <v>430</v>
      </c>
      <c r="I197" s="252"/>
      <c r="J197" s="248"/>
      <c r="K197" s="248"/>
      <c r="L197" s="253"/>
      <c r="M197" s="254"/>
      <c r="N197" s="255"/>
      <c r="O197" s="255"/>
      <c r="P197" s="255"/>
      <c r="Q197" s="255"/>
      <c r="R197" s="255"/>
      <c r="S197" s="255"/>
      <c r="T197" s="25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7" t="s">
        <v>201</v>
      </c>
      <c r="AU197" s="257" t="s">
        <v>93</v>
      </c>
      <c r="AV197" s="14" t="s">
        <v>93</v>
      </c>
      <c r="AW197" s="14" t="s">
        <v>38</v>
      </c>
      <c r="AX197" s="14" t="s">
        <v>91</v>
      </c>
      <c r="AY197" s="257" t="s">
        <v>194</v>
      </c>
    </row>
    <row r="198" spans="1:65" s="2" customFormat="1" ht="24.15" customHeight="1">
      <c r="A198" s="39"/>
      <c r="B198" s="40"/>
      <c r="C198" s="222" t="s">
        <v>324</v>
      </c>
      <c r="D198" s="222" t="s">
        <v>196</v>
      </c>
      <c r="E198" s="223" t="s">
        <v>325</v>
      </c>
      <c r="F198" s="224" t="s">
        <v>326</v>
      </c>
      <c r="G198" s="225" t="s">
        <v>199</v>
      </c>
      <c r="H198" s="226">
        <v>7496.525</v>
      </c>
      <c r="I198" s="227"/>
      <c r="J198" s="228">
        <f>ROUND(I198*H198,2)</f>
        <v>0</v>
      </c>
      <c r="K198" s="229"/>
      <c r="L198" s="45"/>
      <c r="M198" s="230" t="s">
        <v>1</v>
      </c>
      <c r="N198" s="231" t="s">
        <v>48</v>
      </c>
      <c r="O198" s="92"/>
      <c r="P198" s="232">
        <f>O198*H198</f>
        <v>0</v>
      </c>
      <c r="Q198" s="232">
        <v>0</v>
      </c>
      <c r="R198" s="232">
        <f>Q198*H198</f>
        <v>0</v>
      </c>
      <c r="S198" s="232">
        <v>0</v>
      </c>
      <c r="T198" s="23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4" t="s">
        <v>129</v>
      </c>
      <c r="AT198" s="234" t="s">
        <v>196</v>
      </c>
      <c r="AU198" s="234" t="s">
        <v>93</v>
      </c>
      <c r="AY198" s="17" t="s">
        <v>194</v>
      </c>
      <c r="BE198" s="235">
        <f>IF(N198="základní",J198,0)</f>
        <v>0</v>
      </c>
      <c r="BF198" s="235">
        <f>IF(N198="snížená",J198,0)</f>
        <v>0</v>
      </c>
      <c r="BG198" s="235">
        <f>IF(N198="zákl. přenesená",J198,0)</f>
        <v>0</v>
      </c>
      <c r="BH198" s="235">
        <f>IF(N198="sníž. přenesená",J198,0)</f>
        <v>0</v>
      </c>
      <c r="BI198" s="235">
        <f>IF(N198="nulová",J198,0)</f>
        <v>0</v>
      </c>
      <c r="BJ198" s="17" t="s">
        <v>91</v>
      </c>
      <c r="BK198" s="235">
        <f>ROUND(I198*H198,2)</f>
        <v>0</v>
      </c>
      <c r="BL198" s="17" t="s">
        <v>129</v>
      </c>
      <c r="BM198" s="234" t="s">
        <v>327</v>
      </c>
    </row>
    <row r="199" spans="1:51" s="14" customFormat="1" ht="12">
      <c r="A199" s="14"/>
      <c r="B199" s="247"/>
      <c r="C199" s="248"/>
      <c r="D199" s="238" t="s">
        <v>201</v>
      </c>
      <c r="E199" s="249" t="s">
        <v>160</v>
      </c>
      <c r="F199" s="250" t="s">
        <v>328</v>
      </c>
      <c r="G199" s="248"/>
      <c r="H199" s="251">
        <v>6855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7" t="s">
        <v>201</v>
      </c>
      <c r="AU199" s="257" t="s">
        <v>93</v>
      </c>
      <c r="AV199" s="14" t="s">
        <v>93</v>
      </c>
      <c r="AW199" s="14" t="s">
        <v>38</v>
      </c>
      <c r="AX199" s="14" t="s">
        <v>83</v>
      </c>
      <c r="AY199" s="257" t="s">
        <v>194</v>
      </c>
    </row>
    <row r="200" spans="1:51" s="14" customFormat="1" ht="12">
      <c r="A200" s="14"/>
      <c r="B200" s="247"/>
      <c r="C200" s="248"/>
      <c r="D200" s="238" t="s">
        <v>201</v>
      </c>
      <c r="E200" s="249" t="s">
        <v>140</v>
      </c>
      <c r="F200" s="250" t="s">
        <v>329</v>
      </c>
      <c r="G200" s="248"/>
      <c r="H200" s="251">
        <v>36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7" t="s">
        <v>201</v>
      </c>
      <c r="AU200" s="257" t="s">
        <v>93</v>
      </c>
      <c r="AV200" s="14" t="s">
        <v>93</v>
      </c>
      <c r="AW200" s="14" t="s">
        <v>38</v>
      </c>
      <c r="AX200" s="14" t="s">
        <v>83</v>
      </c>
      <c r="AY200" s="257" t="s">
        <v>194</v>
      </c>
    </row>
    <row r="201" spans="1:51" s="14" customFormat="1" ht="12">
      <c r="A201" s="14"/>
      <c r="B201" s="247"/>
      <c r="C201" s="248"/>
      <c r="D201" s="238" t="s">
        <v>201</v>
      </c>
      <c r="E201" s="249" t="s">
        <v>102</v>
      </c>
      <c r="F201" s="250" t="s">
        <v>330</v>
      </c>
      <c r="G201" s="248"/>
      <c r="H201" s="251">
        <v>16.75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7" t="s">
        <v>201</v>
      </c>
      <c r="AU201" s="257" t="s">
        <v>93</v>
      </c>
      <c r="AV201" s="14" t="s">
        <v>93</v>
      </c>
      <c r="AW201" s="14" t="s">
        <v>38</v>
      </c>
      <c r="AX201" s="14" t="s">
        <v>83</v>
      </c>
      <c r="AY201" s="257" t="s">
        <v>194</v>
      </c>
    </row>
    <row r="202" spans="1:51" s="14" customFormat="1" ht="12">
      <c r="A202" s="14"/>
      <c r="B202" s="247"/>
      <c r="C202" s="248"/>
      <c r="D202" s="238" t="s">
        <v>201</v>
      </c>
      <c r="E202" s="249" t="s">
        <v>142</v>
      </c>
      <c r="F202" s="250" t="s">
        <v>331</v>
      </c>
      <c r="G202" s="248"/>
      <c r="H202" s="251">
        <v>526.645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7" t="s">
        <v>201</v>
      </c>
      <c r="AU202" s="257" t="s">
        <v>93</v>
      </c>
      <c r="AV202" s="14" t="s">
        <v>93</v>
      </c>
      <c r="AW202" s="14" t="s">
        <v>38</v>
      </c>
      <c r="AX202" s="14" t="s">
        <v>83</v>
      </c>
      <c r="AY202" s="257" t="s">
        <v>194</v>
      </c>
    </row>
    <row r="203" spans="1:51" s="14" customFormat="1" ht="12">
      <c r="A203" s="14"/>
      <c r="B203" s="247"/>
      <c r="C203" s="248"/>
      <c r="D203" s="238" t="s">
        <v>201</v>
      </c>
      <c r="E203" s="249" t="s">
        <v>144</v>
      </c>
      <c r="F203" s="250" t="s">
        <v>332</v>
      </c>
      <c r="G203" s="248"/>
      <c r="H203" s="251">
        <v>62.13</v>
      </c>
      <c r="I203" s="252"/>
      <c r="J203" s="248"/>
      <c r="K203" s="248"/>
      <c r="L203" s="253"/>
      <c r="M203" s="254"/>
      <c r="N203" s="255"/>
      <c r="O203" s="255"/>
      <c r="P203" s="255"/>
      <c r="Q203" s="255"/>
      <c r="R203" s="255"/>
      <c r="S203" s="255"/>
      <c r="T203" s="25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7" t="s">
        <v>201</v>
      </c>
      <c r="AU203" s="257" t="s">
        <v>93</v>
      </c>
      <c r="AV203" s="14" t="s">
        <v>93</v>
      </c>
      <c r="AW203" s="14" t="s">
        <v>38</v>
      </c>
      <c r="AX203" s="14" t="s">
        <v>83</v>
      </c>
      <c r="AY203" s="257" t="s">
        <v>194</v>
      </c>
    </row>
    <row r="204" spans="1:51" s="15" customFormat="1" ht="12">
      <c r="A204" s="15"/>
      <c r="B204" s="258"/>
      <c r="C204" s="259"/>
      <c r="D204" s="238" t="s">
        <v>201</v>
      </c>
      <c r="E204" s="260" t="s">
        <v>1</v>
      </c>
      <c r="F204" s="261" t="s">
        <v>232</v>
      </c>
      <c r="G204" s="259"/>
      <c r="H204" s="262">
        <v>7496.525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8" t="s">
        <v>201</v>
      </c>
      <c r="AU204" s="268" t="s">
        <v>93</v>
      </c>
      <c r="AV204" s="15" t="s">
        <v>129</v>
      </c>
      <c r="AW204" s="15" t="s">
        <v>38</v>
      </c>
      <c r="AX204" s="15" t="s">
        <v>91</v>
      </c>
      <c r="AY204" s="268" t="s">
        <v>194</v>
      </c>
    </row>
    <row r="205" spans="1:65" s="2" customFormat="1" ht="24.15" customHeight="1">
      <c r="A205" s="39"/>
      <c r="B205" s="40"/>
      <c r="C205" s="222" t="s">
        <v>333</v>
      </c>
      <c r="D205" s="222" t="s">
        <v>196</v>
      </c>
      <c r="E205" s="223" t="s">
        <v>334</v>
      </c>
      <c r="F205" s="224" t="s">
        <v>335</v>
      </c>
      <c r="G205" s="225" t="s">
        <v>199</v>
      </c>
      <c r="H205" s="226">
        <v>430</v>
      </c>
      <c r="I205" s="227"/>
      <c r="J205" s="228">
        <f>ROUND(I205*H205,2)</f>
        <v>0</v>
      </c>
      <c r="K205" s="229"/>
      <c r="L205" s="45"/>
      <c r="M205" s="230" t="s">
        <v>1</v>
      </c>
      <c r="N205" s="231" t="s">
        <v>48</v>
      </c>
      <c r="O205" s="92"/>
      <c r="P205" s="232">
        <f>O205*H205</f>
        <v>0</v>
      </c>
      <c r="Q205" s="232">
        <v>0</v>
      </c>
      <c r="R205" s="232">
        <f>Q205*H205</f>
        <v>0</v>
      </c>
      <c r="S205" s="232">
        <v>0</v>
      </c>
      <c r="T205" s="23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4" t="s">
        <v>129</v>
      </c>
      <c r="AT205" s="234" t="s">
        <v>196</v>
      </c>
      <c r="AU205" s="234" t="s">
        <v>93</v>
      </c>
      <c r="AY205" s="17" t="s">
        <v>194</v>
      </c>
      <c r="BE205" s="235">
        <f>IF(N205="základní",J205,0)</f>
        <v>0</v>
      </c>
      <c r="BF205" s="235">
        <f>IF(N205="snížená",J205,0)</f>
        <v>0</v>
      </c>
      <c r="BG205" s="235">
        <f>IF(N205="zákl. přenesená",J205,0)</f>
        <v>0</v>
      </c>
      <c r="BH205" s="235">
        <f>IF(N205="sníž. přenesená",J205,0)</f>
        <v>0</v>
      </c>
      <c r="BI205" s="235">
        <f>IF(N205="nulová",J205,0)</f>
        <v>0</v>
      </c>
      <c r="BJ205" s="17" t="s">
        <v>91</v>
      </c>
      <c r="BK205" s="235">
        <f>ROUND(I205*H205,2)</f>
        <v>0</v>
      </c>
      <c r="BL205" s="17" t="s">
        <v>129</v>
      </c>
      <c r="BM205" s="234" t="s">
        <v>336</v>
      </c>
    </row>
    <row r="206" spans="1:51" s="14" customFormat="1" ht="12">
      <c r="A206" s="14"/>
      <c r="B206" s="247"/>
      <c r="C206" s="248"/>
      <c r="D206" s="238" t="s">
        <v>201</v>
      </c>
      <c r="E206" s="249" t="s">
        <v>116</v>
      </c>
      <c r="F206" s="250" t="s">
        <v>337</v>
      </c>
      <c r="G206" s="248"/>
      <c r="H206" s="251">
        <v>430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7" t="s">
        <v>201</v>
      </c>
      <c r="AU206" s="257" t="s">
        <v>93</v>
      </c>
      <c r="AV206" s="14" t="s">
        <v>93</v>
      </c>
      <c r="AW206" s="14" t="s">
        <v>38</v>
      </c>
      <c r="AX206" s="14" t="s">
        <v>91</v>
      </c>
      <c r="AY206" s="257" t="s">
        <v>194</v>
      </c>
    </row>
    <row r="207" spans="1:65" s="2" customFormat="1" ht="16.5" customHeight="1">
      <c r="A207" s="39"/>
      <c r="B207" s="40"/>
      <c r="C207" s="269" t="s">
        <v>338</v>
      </c>
      <c r="D207" s="269" t="s">
        <v>314</v>
      </c>
      <c r="E207" s="270" t="s">
        <v>339</v>
      </c>
      <c r="F207" s="271" t="s">
        <v>340</v>
      </c>
      <c r="G207" s="272" t="s">
        <v>301</v>
      </c>
      <c r="H207" s="273">
        <v>107.715</v>
      </c>
      <c r="I207" s="274"/>
      <c r="J207" s="275">
        <f>ROUND(I207*H207,2)</f>
        <v>0</v>
      </c>
      <c r="K207" s="276"/>
      <c r="L207" s="277"/>
      <c r="M207" s="278" t="s">
        <v>1</v>
      </c>
      <c r="N207" s="279" t="s">
        <v>48</v>
      </c>
      <c r="O207" s="92"/>
      <c r="P207" s="232">
        <f>O207*H207</f>
        <v>0</v>
      </c>
      <c r="Q207" s="232">
        <v>1</v>
      </c>
      <c r="R207" s="232">
        <f>Q207*H207</f>
        <v>107.715</v>
      </c>
      <c r="S207" s="232">
        <v>0</v>
      </c>
      <c r="T207" s="23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4" t="s">
        <v>238</v>
      </c>
      <c r="AT207" s="234" t="s">
        <v>314</v>
      </c>
      <c r="AU207" s="234" t="s">
        <v>93</v>
      </c>
      <c r="AY207" s="17" t="s">
        <v>194</v>
      </c>
      <c r="BE207" s="235">
        <f>IF(N207="základní",J207,0)</f>
        <v>0</v>
      </c>
      <c r="BF207" s="235">
        <f>IF(N207="snížená",J207,0)</f>
        <v>0</v>
      </c>
      <c r="BG207" s="235">
        <f>IF(N207="zákl. přenesená",J207,0)</f>
        <v>0</v>
      </c>
      <c r="BH207" s="235">
        <f>IF(N207="sníž. přenesená",J207,0)</f>
        <v>0</v>
      </c>
      <c r="BI207" s="235">
        <f>IF(N207="nulová",J207,0)</f>
        <v>0</v>
      </c>
      <c r="BJ207" s="17" t="s">
        <v>91</v>
      </c>
      <c r="BK207" s="235">
        <f>ROUND(I207*H207,2)</f>
        <v>0</v>
      </c>
      <c r="BL207" s="17" t="s">
        <v>129</v>
      </c>
      <c r="BM207" s="234" t="s">
        <v>341</v>
      </c>
    </row>
    <row r="208" spans="1:51" s="14" customFormat="1" ht="12">
      <c r="A208" s="14"/>
      <c r="B208" s="247"/>
      <c r="C208" s="248"/>
      <c r="D208" s="238" t="s">
        <v>201</v>
      </c>
      <c r="E208" s="249" t="s">
        <v>1</v>
      </c>
      <c r="F208" s="250" t="s">
        <v>342</v>
      </c>
      <c r="G208" s="248"/>
      <c r="H208" s="251">
        <v>107.715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7" t="s">
        <v>201</v>
      </c>
      <c r="AU208" s="257" t="s">
        <v>93</v>
      </c>
      <c r="AV208" s="14" t="s">
        <v>93</v>
      </c>
      <c r="AW208" s="14" t="s">
        <v>38</v>
      </c>
      <c r="AX208" s="14" t="s">
        <v>91</v>
      </c>
      <c r="AY208" s="257" t="s">
        <v>194</v>
      </c>
    </row>
    <row r="209" spans="1:65" s="2" customFormat="1" ht="24.15" customHeight="1">
      <c r="A209" s="39"/>
      <c r="B209" s="40"/>
      <c r="C209" s="222" t="s">
        <v>343</v>
      </c>
      <c r="D209" s="222" t="s">
        <v>196</v>
      </c>
      <c r="E209" s="223" t="s">
        <v>344</v>
      </c>
      <c r="F209" s="224" t="s">
        <v>345</v>
      </c>
      <c r="G209" s="225" t="s">
        <v>199</v>
      </c>
      <c r="H209" s="226">
        <v>430</v>
      </c>
      <c r="I209" s="227"/>
      <c r="J209" s="228">
        <f>ROUND(I209*H209,2)</f>
        <v>0</v>
      </c>
      <c r="K209" s="229"/>
      <c r="L209" s="45"/>
      <c r="M209" s="230" t="s">
        <v>1</v>
      </c>
      <c r="N209" s="231" t="s">
        <v>48</v>
      </c>
      <c r="O209" s="92"/>
      <c r="P209" s="232">
        <f>O209*H209</f>
        <v>0</v>
      </c>
      <c r="Q209" s="232">
        <v>0</v>
      </c>
      <c r="R209" s="232">
        <f>Q209*H209</f>
        <v>0</v>
      </c>
      <c r="S209" s="232">
        <v>0</v>
      </c>
      <c r="T209" s="23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4" t="s">
        <v>129</v>
      </c>
      <c r="AT209" s="234" t="s">
        <v>196</v>
      </c>
      <c r="AU209" s="234" t="s">
        <v>93</v>
      </c>
      <c r="AY209" s="17" t="s">
        <v>194</v>
      </c>
      <c r="BE209" s="235">
        <f>IF(N209="základní",J209,0)</f>
        <v>0</v>
      </c>
      <c r="BF209" s="235">
        <f>IF(N209="snížená",J209,0)</f>
        <v>0</v>
      </c>
      <c r="BG209" s="235">
        <f>IF(N209="zákl. přenesená",J209,0)</f>
        <v>0</v>
      </c>
      <c r="BH209" s="235">
        <f>IF(N209="sníž. přenesená",J209,0)</f>
        <v>0</v>
      </c>
      <c r="BI209" s="235">
        <f>IF(N209="nulová",J209,0)</f>
        <v>0</v>
      </c>
      <c r="BJ209" s="17" t="s">
        <v>91</v>
      </c>
      <c r="BK209" s="235">
        <f>ROUND(I209*H209,2)</f>
        <v>0</v>
      </c>
      <c r="BL209" s="17" t="s">
        <v>129</v>
      </c>
      <c r="BM209" s="234" t="s">
        <v>346</v>
      </c>
    </row>
    <row r="210" spans="1:51" s="14" customFormat="1" ht="12">
      <c r="A210" s="14"/>
      <c r="B210" s="247"/>
      <c r="C210" s="248"/>
      <c r="D210" s="238" t="s">
        <v>201</v>
      </c>
      <c r="E210" s="249" t="s">
        <v>1</v>
      </c>
      <c r="F210" s="250" t="s">
        <v>116</v>
      </c>
      <c r="G210" s="248"/>
      <c r="H210" s="251">
        <v>430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7" t="s">
        <v>201</v>
      </c>
      <c r="AU210" s="257" t="s">
        <v>93</v>
      </c>
      <c r="AV210" s="14" t="s">
        <v>93</v>
      </c>
      <c r="AW210" s="14" t="s">
        <v>38</v>
      </c>
      <c r="AX210" s="14" t="s">
        <v>91</v>
      </c>
      <c r="AY210" s="257" t="s">
        <v>194</v>
      </c>
    </row>
    <row r="211" spans="1:65" s="2" customFormat="1" ht="16.5" customHeight="1">
      <c r="A211" s="39"/>
      <c r="B211" s="40"/>
      <c r="C211" s="269" t="s">
        <v>347</v>
      </c>
      <c r="D211" s="269" t="s">
        <v>314</v>
      </c>
      <c r="E211" s="270" t="s">
        <v>348</v>
      </c>
      <c r="F211" s="271" t="s">
        <v>349</v>
      </c>
      <c r="G211" s="272" t="s">
        <v>350</v>
      </c>
      <c r="H211" s="273">
        <v>21.5</v>
      </c>
      <c r="I211" s="274"/>
      <c r="J211" s="275">
        <f>ROUND(I211*H211,2)</f>
        <v>0</v>
      </c>
      <c r="K211" s="276"/>
      <c r="L211" s="277"/>
      <c r="M211" s="278" t="s">
        <v>1</v>
      </c>
      <c r="N211" s="279" t="s">
        <v>48</v>
      </c>
      <c r="O211" s="92"/>
      <c r="P211" s="232">
        <f>O211*H211</f>
        <v>0</v>
      </c>
      <c r="Q211" s="232">
        <v>0.001</v>
      </c>
      <c r="R211" s="232">
        <f>Q211*H211</f>
        <v>0.021500000000000002</v>
      </c>
      <c r="S211" s="232">
        <v>0</v>
      </c>
      <c r="T211" s="23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4" t="s">
        <v>238</v>
      </c>
      <c r="AT211" s="234" t="s">
        <v>314</v>
      </c>
      <c r="AU211" s="234" t="s">
        <v>93</v>
      </c>
      <c r="AY211" s="17" t="s">
        <v>194</v>
      </c>
      <c r="BE211" s="235">
        <f>IF(N211="základní",J211,0)</f>
        <v>0</v>
      </c>
      <c r="BF211" s="235">
        <f>IF(N211="snížená",J211,0)</f>
        <v>0</v>
      </c>
      <c r="BG211" s="235">
        <f>IF(N211="zákl. přenesená",J211,0)</f>
        <v>0</v>
      </c>
      <c r="BH211" s="235">
        <f>IF(N211="sníž. přenesená",J211,0)</f>
        <v>0</v>
      </c>
      <c r="BI211" s="235">
        <f>IF(N211="nulová",J211,0)</f>
        <v>0</v>
      </c>
      <c r="BJ211" s="17" t="s">
        <v>91</v>
      </c>
      <c r="BK211" s="235">
        <f>ROUND(I211*H211,2)</f>
        <v>0</v>
      </c>
      <c r="BL211" s="17" t="s">
        <v>129</v>
      </c>
      <c r="BM211" s="234" t="s">
        <v>351</v>
      </c>
    </row>
    <row r="212" spans="1:51" s="14" customFormat="1" ht="12">
      <c r="A212" s="14"/>
      <c r="B212" s="247"/>
      <c r="C212" s="248"/>
      <c r="D212" s="238" t="s">
        <v>201</v>
      </c>
      <c r="E212" s="249" t="s">
        <v>1</v>
      </c>
      <c r="F212" s="250" t="s">
        <v>352</v>
      </c>
      <c r="G212" s="248"/>
      <c r="H212" s="251">
        <v>21.5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7" t="s">
        <v>201</v>
      </c>
      <c r="AU212" s="257" t="s">
        <v>93</v>
      </c>
      <c r="AV212" s="14" t="s">
        <v>93</v>
      </c>
      <c r="AW212" s="14" t="s">
        <v>38</v>
      </c>
      <c r="AX212" s="14" t="s">
        <v>91</v>
      </c>
      <c r="AY212" s="257" t="s">
        <v>194</v>
      </c>
    </row>
    <row r="213" spans="1:65" s="2" customFormat="1" ht="37.8" customHeight="1">
      <c r="A213" s="39"/>
      <c r="B213" s="40"/>
      <c r="C213" s="222" t="s">
        <v>353</v>
      </c>
      <c r="D213" s="222" t="s">
        <v>196</v>
      </c>
      <c r="E213" s="223" t="s">
        <v>354</v>
      </c>
      <c r="F213" s="224" t="s">
        <v>355</v>
      </c>
      <c r="G213" s="225" t="s">
        <v>199</v>
      </c>
      <c r="H213" s="226">
        <v>430</v>
      </c>
      <c r="I213" s="227"/>
      <c r="J213" s="228">
        <f>ROUND(I213*H213,2)</f>
        <v>0</v>
      </c>
      <c r="K213" s="229"/>
      <c r="L213" s="45"/>
      <c r="M213" s="230" t="s">
        <v>1</v>
      </c>
      <c r="N213" s="231" t="s">
        <v>48</v>
      </c>
      <c r="O213" s="92"/>
      <c r="P213" s="232">
        <f>O213*H213</f>
        <v>0</v>
      </c>
      <c r="Q213" s="232">
        <v>0</v>
      </c>
      <c r="R213" s="232">
        <f>Q213*H213</f>
        <v>0</v>
      </c>
      <c r="S213" s="232">
        <v>0</v>
      </c>
      <c r="T213" s="23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4" t="s">
        <v>129</v>
      </c>
      <c r="AT213" s="234" t="s">
        <v>196</v>
      </c>
      <c r="AU213" s="234" t="s">
        <v>93</v>
      </c>
      <c r="AY213" s="17" t="s">
        <v>194</v>
      </c>
      <c r="BE213" s="235">
        <f>IF(N213="základní",J213,0)</f>
        <v>0</v>
      </c>
      <c r="BF213" s="235">
        <f>IF(N213="snížená",J213,0)</f>
        <v>0</v>
      </c>
      <c r="BG213" s="235">
        <f>IF(N213="zákl. přenesená",J213,0)</f>
        <v>0</v>
      </c>
      <c r="BH213" s="235">
        <f>IF(N213="sníž. přenesená",J213,0)</f>
        <v>0</v>
      </c>
      <c r="BI213" s="235">
        <f>IF(N213="nulová",J213,0)</f>
        <v>0</v>
      </c>
      <c r="BJ213" s="17" t="s">
        <v>91</v>
      </c>
      <c r="BK213" s="235">
        <f>ROUND(I213*H213,2)</f>
        <v>0</v>
      </c>
      <c r="BL213" s="17" t="s">
        <v>129</v>
      </c>
      <c r="BM213" s="234" t="s">
        <v>356</v>
      </c>
    </row>
    <row r="214" spans="1:51" s="14" customFormat="1" ht="12">
      <c r="A214" s="14"/>
      <c r="B214" s="247"/>
      <c r="C214" s="248"/>
      <c r="D214" s="238" t="s">
        <v>201</v>
      </c>
      <c r="E214" s="249" t="s">
        <v>1</v>
      </c>
      <c r="F214" s="250" t="s">
        <v>116</v>
      </c>
      <c r="G214" s="248"/>
      <c r="H214" s="251">
        <v>430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7" t="s">
        <v>201</v>
      </c>
      <c r="AU214" s="257" t="s">
        <v>93</v>
      </c>
      <c r="AV214" s="14" t="s">
        <v>93</v>
      </c>
      <c r="AW214" s="14" t="s">
        <v>38</v>
      </c>
      <c r="AX214" s="14" t="s">
        <v>91</v>
      </c>
      <c r="AY214" s="257" t="s">
        <v>194</v>
      </c>
    </row>
    <row r="215" spans="1:63" s="12" customFormat="1" ht="22.8" customHeight="1">
      <c r="A215" s="12"/>
      <c r="B215" s="206"/>
      <c r="C215" s="207"/>
      <c r="D215" s="208" t="s">
        <v>82</v>
      </c>
      <c r="E215" s="220" t="s">
        <v>93</v>
      </c>
      <c r="F215" s="220" t="s">
        <v>357</v>
      </c>
      <c r="G215" s="207"/>
      <c r="H215" s="207"/>
      <c r="I215" s="210"/>
      <c r="J215" s="221">
        <f>BK215</f>
        <v>0</v>
      </c>
      <c r="K215" s="207"/>
      <c r="L215" s="212"/>
      <c r="M215" s="213"/>
      <c r="N215" s="214"/>
      <c r="O215" s="214"/>
      <c r="P215" s="215">
        <f>SUM(P216:P221)</f>
        <v>0</v>
      </c>
      <c r="Q215" s="214"/>
      <c r="R215" s="215">
        <f>SUM(R216:R221)</f>
        <v>546.5188578200001</v>
      </c>
      <c r="S215" s="214"/>
      <c r="T215" s="216">
        <f>SUM(T216:T221)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7" t="s">
        <v>91</v>
      </c>
      <c r="AT215" s="218" t="s">
        <v>82</v>
      </c>
      <c r="AU215" s="218" t="s">
        <v>91</v>
      </c>
      <c r="AY215" s="217" t="s">
        <v>194</v>
      </c>
      <c r="BK215" s="219">
        <f>SUM(BK216:BK221)</f>
        <v>0</v>
      </c>
    </row>
    <row r="216" spans="1:65" s="2" customFormat="1" ht="33" customHeight="1">
      <c r="A216" s="39"/>
      <c r="B216" s="40"/>
      <c r="C216" s="222" t="s">
        <v>358</v>
      </c>
      <c r="D216" s="222" t="s">
        <v>196</v>
      </c>
      <c r="E216" s="223" t="s">
        <v>359</v>
      </c>
      <c r="F216" s="224" t="s">
        <v>360</v>
      </c>
      <c r="G216" s="225" t="s">
        <v>199</v>
      </c>
      <c r="H216" s="226">
        <v>3178.752</v>
      </c>
      <c r="I216" s="227"/>
      <c r="J216" s="228">
        <f>ROUND(I216*H216,2)</f>
        <v>0</v>
      </c>
      <c r="K216" s="229"/>
      <c r="L216" s="45"/>
      <c r="M216" s="230" t="s">
        <v>1</v>
      </c>
      <c r="N216" s="231" t="s">
        <v>48</v>
      </c>
      <c r="O216" s="92"/>
      <c r="P216" s="232">
        <f>O216*H216</f>
        <v>0</v>
      </c>
      <c r="Q216" s="232">
        <v>0.00031</v>
      </c>
      <c r="R216" s="232">
        <f>Q216*H216</f>
        <v>0.98541312</v>
      </c>
      <c r="S216" s="232">
        <v>0</v>
      </c>
      <c r="T216" s="23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4" t="s">
        <v>129</v>
      </c>
      <c r="AT216" s="234" t="s">
        <v>196</v>
      </c>
      <c r="AU216" s="234" t="s">
        <v>93</v>
      </c>
      <c r="AY216" s="17" t="s">
        <v>194</v>
      </c>
      <c r="BE216" s="235">
        <f>IF(N216="základní",J216,0)</f>
        <v>0</v>
      </c>
      <c r="BF216" s="235">
        <f>IF(N216="snížená",J216,0)</f>
        <v>0</v>
      </c>
      <c r="BG216" s="235">
        <f>IF(N216="zákl. přenesená",J216,0)</f>
        <v>0</v>
      </c>
      <c r="BH216" s="235">
        <f>IF(N216="sníž. přenesená",J216,0)</f>
        <v>0</v>
      </c>
      <c r="BI216" s="235">
        <f>IF(N216="nulová",J216,0)</f>
        <v>0</v>
      </c>
      <c r="BJ216" s="17" t="s">
        <v>91</v>
      </c>
      <c r="BK216" s="235">
        <f>ROUND(I216*H216,2)</f>
        <v>0</v>
      </c>
      <c r="BL216" s="17" t="s">
        <v>129</v>
      </c>
      <c r="BM216" s="234" t="s">
        <v>361</v>
      </c>
    </row>
    <row r="217" spans="1:51" s="14" customFormat="1" ht="12">
      <c r="A217" s="14"/>
      <c r="B217" s="247"/>
      <c r="C217" s="248"/>
      <c r="D217" s="238" t="s">
        <v>201</v>
      </c>
      <c r="E217" s="249" t="s">
        <v>136</v>
      </c>
      <c r="F217" s="250" t="s">
        <v>362</v>
      </c>
      <c r="G217" s="248"/>
      <c r="H217" s="251">
        <v>3178.752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7" t="s">
        <v>201</v>
      </c>
      <c r="AU217" s="257" t="s">
        <v>93</v>
      </c>
      <c r="AV217" s="14" t="s">
        <v>93</v>
      </c>
      <c r="AW217" s="14" t="s">
        <v>38</v>
      </c>
      <c r="AX217" s="14" t="s">
        <v>91</v>
      </c>
      <c r="AY217" s="257" t="s">
        <v>194</v>
      </c>
    </row>
    <row r="218" spans="1:65" s="2" customFormat="1" ht="24.15" customHeight="1">
      <c r="A218" s="39"/>
      <c r="B218" s="40"/>
      <c r="C218" s="269" t="s">
        <v>363</v>
      </c>
      <c r="D218" s="269" t="s">
        <v>314</v>
      </c>
      <c r="E218" s="270" t="s">
        <v>364</v>
      </c>
      <c r="F218" s="271" t="s">
        <v>365</v>
      </c>
      <c r="G218" s="272" t="s">
        <v>199</v>
      </c>
      <c r="H218" s="273">
        <v>3814.502</v>
      </c>
      <c r="I218" s="274"/>
      <c r="J218" s="275">
        <f>ROUND(I218*H218,2)</f>
        <v>0</v>
      </c>
      <c r="K218" s="276"/>
      <c r="L218" s="277"/>
      <c r="M218" s="278" t="s">
        <v>1</v>
      </c>
      <c r="N218" s="279" t="s">
        <v>48</v>
      </c>
      <c r="O218" s="92"/>
      <c r="P218" s="232">
        <f>O218*H218</f>
        <v>0</v>
      </c>
      <c r="Q218" s="232">
        <v>0.00025</v>
      </c>
      <c r="R218" s="232">
        <f>Q218*H218</f>
        <v>0.9536255</v>
      </c>
      <c r="S218" s="232">
        <v>0</v>
      </c>
      <c r="T218" s="23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4" t="s">
        <v>238</v>
      </c>
      <c r="AT218" s="234" t="s">
        <v>314</v>
      </c>
      <c r="AU218" s="234" t="s">
        <v>93</v>
      </c>
      <c r="AY218" s="17" t="s">
        <v>194</v>
      </c>
      <c r="BE218" s="235">
        <f>IF(N218="základní",J218,0)</f>
        <v>0</v>
      </c>
      <c r="BF218" s="235">
        <f>IF(N218="snížená",J218,0)</f>
        <v>0</v>
      </c>
      <c r="BG218" s="235">
        <f>IF(N218="zákl. přenesená",J218,0)</f>
        <v>0</v>
      </c>
      <c r="BH218" s="235">
        <f>IF(N218="sníž. přenesená",J218,0)</f>
        <v>0</v>
      </c>
      <c r="BI218" s="235">
        <f>IF(N218="nulová",J218,0)</f>
        <v>0</v>
      </c>
      <c r="BJ218" s="17" t="s">
        <v>91</v>
      </c>
      <c r="BK218" s="235">
        <f>ROUND(I218*H218,2)</f>
        <v>0</v>
      </c>
      <c r="BL218" s="17" t="s">
        <v>129</v>
      </c>
      <c r="BM218" s="234" t="s">
        <v>366</v>
      </c>
    </row>
    <row r="219" spans="1:51" s="14" customFormat="1" ht="12">
      <c r="A219" s="14"/>
      <c r="B219" s="247"/>
      <c r="C219" s="248"/>
      <c r="D219" s="238" t="s">
        <v>201</v>
      </c>
      <c r="E219" s="249" t="s">
        <v>1</v>
      </c>
      <c r="F219" s="250" t="s">
        <v>367</v>
      </c>
      <c r="G219" s="248"/>
      <c r="H219" s="251">
        <v>3814.502</v>
      </c>
      <c r="I219" s="252"/>
      <c r="J219" s="248"/>
      <c r="K219" s="248"/>
      <c r="L219" s="253"/>
      <c r="M219" s="254"/>
      <c r="N219" s="255"/>
      <c r="O219" s="255"/>
      <c r="P219" s="255"/>
      <c r="Q219" s="255"/>
      <c r="R219" s="255"/>
      <c r="S219" s="255"/>
      <c r="T219" s="25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7" t="s">
        <v>201</v>
      </c>
      <c r="AU219" s="257" t="s">
        <v>93</v>
      </c>
      <c r="AV219" s="14" t="s">
        <v>93</v>
      </c>
      <c r="AW219" s="14" t="s">
        <v>38</v>
      </c>
      <c r="AX219" s="14" t="s">
        <v>91</v>
      </c>
      <c r="AY219" s="257" t="s">
        <v>194</v>
      </c>
    </row>
    <row r="220" spans="1:65" s="2" customFormat="1" ht="37.8" customHeight="1">
      <c r="A220" s="39"/>
      <c r="B220" s="40"/>
      <c r="C220" s="222" t="s">
        <v>368</v>
      </c>
      <c r="D220" s="222" t="s">
        <v>196</v>
      </c>
      <c r="E220" s="223" t="s">
        <v>369</v>
      </c>
      <c r="F220" s="224" t="s">
        <v>370</v>
      </c>
      <c r="G220" s="225" t="s">
        <v>217</v>
      </c>
      <c r="H220" s="226">
        <v>1986.72</v>
      </c>
      <c r="I220" s="227"/>
      <c r="J220" s="228">
        <f>ROUND(I220*H220,2)</f>
        <v>0</v>
      </c>
      <c r="K220" s="229"/>
      <c r="L220" s="45"/>
      <c r="M220" s="230" t="s">
        <v>1</v>
      </c>
      <c r="N220" s="231" t="s">
        <v>48</v>
      </c>
      <c r="O220" s="92"/>
      <c r="P220" s="232">
        <f>O220*H220</f>
        <v>0</v>
      </c>
      <c r="Q220" s="232">
        <v>0.27411</v>
      </c>
      <c r="R220" s="232">
        <f>Q220*H220</f>
        <v>544.5798192000001</v>
      </c>
      <c r="S220" s="232">
        <v>0</v>
      </c>
      <c r="T220" s="23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4" t="s">
        <v>129</v>
      </c>
      <c r="AT220" s="234" t="s">
        <v>196</v>
      </c>
      <c r="AU220" s="234" t="s">
        <v>93</v>
      </c>
      <c r="AY220" s="17" t="s">
        <v>194</v>
      </c>
      <c r="BE220" s="235">
        <f>IF(N220="základní",J220,0)</f>
        <v>0</v>
      </c>
      <c r="BF220" s="235">
        <f>IF(N220="snížená",J220,0)</f>
        <v>0</v>
      </c>
      <c r="BG220" s="235">
        <f>IF(N220="zákl. přenesená",J220,0)</f>
        <v>0</v>
      </c>
      <c r="BH220" s="235">
        <f>IF(N220="sníž. přenesená",J220,0)</f>
        <v>0</v>
      </c>
      <c r="BI220" s="235">
        <f>IF(N220="nulová",J220,0)</f>
        <v>0</v>
      </c>
      <c r="BJ220" s="17" t="s">
        <v>91</v>
      </c>
      <c r="BK220" s="235">
        <f>ROUND(I220*H220,2)</f>
        <v>0</v>
      </c>
      <c r="BL220" s="17" t="s">
        <v>129</v>
      </c>
      <c r="BM220" s="234" t="s">
        <v>371</v>
      </c>
    </row>
    <row r="221" spans="1:51" s="14" customFormat="1" ht="12">
      <c r="A221" s="14"/>
      <c r="B221" s="247"/>
      <c r="C221" s="248"/>
      <c r="D221" s="238" t="s">
        <v>201</v>
      </c>
      <c r="E221" s="249" t="s">
        <v>1</v>
      </c>
      <c r="F221" s="250" t="s">
        <v>372</v>
      </c>
      <c r="G221" s="248"/>
      <c r="H221" s="251">
        <v>1986.72</v>
      </c>
      <c r="I221" s="252"/>
      <c r="J221" s="248"/>
      <c r="K221" s="248"/>
      <c r="L221" s="253"/>
      <c r="M221" s="254"/>
      <c r="N221" s="255"/>
      <c r="O221" s="255"/>
      <c r="P221" s="255"/>
      <c r="Q221" s="255"/>
      <c r="R221" s="255"/>
      <c r="S221" s="255"/>
      <c r="T221" s="25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7" t="s">
        <v>201</v>
      </c>
      <c r="AU221" s="257" t="s">
        <v>93</v>
      </c>
      <c r="AV221" s="14" t="s">
        <v>93</v>
      </c>
      <c r="AW221" s="14" t="s">
        <v>38</v>
      </c>
      <c r="AX221" s="14" t="s">
        <v>91</v>
      </c>
      <c r="AY221" s="257" t="s">
        <v>194</v>
      </c>
    </row>
    <row r="222" spans="1:63" s="12" customFormat="1" ht="22.8" customHeight="1">
      <c r="A222" s="12"/>
      <c r="B222" s="206"/>
      <c r="C222" s="207"/>
      <c r="D222" s="208" t="s">
        <v>82</v>
      </c>
      <c r="E222" s="220" t="s">
        <v>163</v>
      </c>
      <c r="F222" s="220" t="s">
        <v>373</v>
      </c>
      <c r="G222" s="207"/>
      <c r="H222" s="207"/>
      <c r="I222" s="210"/>
      <c r="J222" s="221">
        <f>BK222</f>
        <v>0</v>
      </c>
      <c r="K222" s="207"/>
      <c r="L222" s="212"/>
      <c r="M222" s="213"/>
      <c r="N222" s="214"/>
      <c r="O222" s="214"/>
      <c r="P222" s="215">
        <f>SUM(P223:P226)</f>
        <v>0</v>
      </c>
      <c r="Q222" s="214"/>
      <c r="R222" s="215">
        <f>SUM(R223:R226)</f>
        <v>0</v>
      </c>
      <c r="S222" s="214"/>
      <c r="T222" s="216">
        <f>SUM(T223:T226)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7" t="s">
        <v>91</v>
      </c>
      <c r="AT222" s="218" t="s">
        <v>82</v>
      </c>
      <c r="AU222" s="218" t="s">
        <v>91</v>
      </c>
      <c r="AY222" s="217" t="s">
        <v>194</v>
      </c>
      <c r="BK222" s="219">
        <f>SUM(BK223:BK226)</f>
        <v>0</v>
      </c>
    </row>
    <row r="223" spans="1:65" s="2" customFormat="1" ht="16.5" customHeight="1">
      <c r="A223" s="39"/>
      <c r="B223" s="40"/>
      <c r="C223" s="222" t="s">
        <v>114</v>
      </c>
      <c r="D223" s="222" t="s">
        <v>196</v>
      </c>
      <c r="E223" s="223" t="s">
        <v>374</v>
      </c>
      <c r="F223" s="224" t="s">
        <v>375</v>
      </c>
      <c r="G223" s="225" t="s">
        <v>217</v>
      </c>
      <c r="H223" s="226">
        <v>1217</v>
      </c>
      <c r="I223" s="227"/>
      <c r="J223" s="228">
        <f>ROUND(I223*H223,2)</f>
        <v>0</v>
      </c>
      <c r="K223" s="229"/>
      <c r="L223" s="45"/>
      <c r="M223" s="230" t="s">
        <v>1</v>
      </c>
      <c r="N223" s="231" t="s">
        <v>48</v>
      </c>
      <c r="O223" s="92"/>
      <c r="P223" s="232">
        <f>O223*H223</f>
        <v>0</v>
      </c>
      <c r="Q223" s="232">
        <v>0</v>
      </c>
      <c r="R223" s="232">
        <f>Q223*H223</f>
        <v>0</v>
      </c>
      <c r="S223" s="232">
        <v>0</v>
      </c>
      <c r="T223" s="23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4" t="s">
        <v>129</v>
      </c>
      <c r="AT223" s="234" t="s">
        <v>196</v>
      </c>
      <c r="AU223" s="234" t="s">
        <v>93</v>
      </c>
      <c r="AY223" s="17" t="s">
        <v>194</v>
      </c>
      <c r="BE223" s="235">
        <f>IF(N223="základní",J223,0)</f>
        <v>0</v>
      </c>
      <c r="BF223" s="235">
        <f>IF(N223="snížená",J223,0)</f>
        <v>0</v>
      </c>
      <c r="BG223" s="235">
        <f>IF(N223="zákl. přenesená",J223,0)</f>
        <v>0</v>
      </c>
      <c r="BH223" s="235">
        <f>IF(N223="sníž. přenesená",J223,0)</f>
        <v>0</v>
      </c>
      <c r="BI223" s="235">
        <f>IF(N223="nulová",J223,0)</f>
        <v>0</v>
      </c>
      <c r="BJ223" s="17" t="s">
        <v>91</v>
      </c>
      <c r="BK223" s="235">
        <f>ROUND(I223*H223,2)</f>
        <v>0</v>
      </c>
      <c r="BL223" s="17" t="s">
        <v>129</v>
      </c>
      <c r="BM223" s="234" t="s">
        <v>376</v>
      </c>
    </row>
    <row r="224" spans="1:51" s="14" customFormat="1" ht="12">
      <c r="A224" s="14"/>
      <c r="B224" s="247"/>
      <c r="C224" s="248"/>
      <c r="D224" s="238" t="s">
        <v>201</v>
      </c>
      <c r="E224" s="249" t="s">
        <v>1</v>
      </c>
      <c r="F224" s="250" t="s">
        <v>377</v>
      </c>
      <c r="G224" s="248"/>
      <c r="H224" s="251">
        <v>1217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7" t="s">
        <v>201</v>
      </c>
      <c r="AU224" s="257" t="s">
        <v>93</v>
      </c>
      <c r="AV224" s="14" t="s">
        <v>93</v>
      </c>
      <c r="AW224" s="14" t="s">
        <v>38</v>
      </c>
      <c r="AX224" s="14" t="s">
        <v>91</v>
      </c>
      <c r="AY224" s="257" t="s">
        <v>194</v>
      </c>
    </row>
    <row r="225" spans="1:65" s="2" customFormat="1" ht="21.75" customHeight="1">
      <c r="A225" s="39"/>
      <c r="B225" s="40"/>
      <c r="C225" s="222" t="s">
        <v>378</v>
      </c>
      <c r="D225" s="222" t="s">
        <v>196</v>
      </c>
      <c r="E225" s="223" t="s">
        <v>379</v>
      </c>
      <c r="F225" s="224" t="s">
        <v>380</v>
      </c>
      <c r="G225" s="225" t="s">
        <v>217</v>
      </c>
      <c r="H225" s="226">
        <v>1217</v>
      </c>
      <c r="I225" s="227"/>
      <c r="J225" s="228">
        <f>ROUND(I225*H225,2)</f>
        <v>0</v>
      </c>
      <c r="K225" s="229"/>
      <c r="L225" s="45"/>
      <c r="M225" s="230" t="s">
        <v>1</v>
      </c>
      <c r="N225" s="231" t="s">
        <v>48</v>
      </c>
      <c r="O225" s="92"/>
      <c r="P225" s="232">
        <f>O225*H225</f>
        <v>0</v>
      </c>
      <c r="Q225" s="232">
        <v>0</v>
      </c>
      <c r="R225" s="232">
        <f>Q225*H225</f>
        <v>0</v>
      </c>
      <c r="S225" s="232">
        <v>0</v>
      </c>
      <c r="T225" s="23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4" t="s">
        <v>129</v>
      </c>
      <c r="AT225" s="234" t="s">
        <v>196</v>
      </c>
      <c r="AU225" s="234" t="s">
        <v>93</v>
      </c>
      <c r="AY225" s="17" t="s">
        <v>194</v>
      </c>
      <c r="BE225" s="235">
        <f>IF(N225="základní",J225,0)</f>
        <v>0</v>
      </c>
      <c r="BF225" s="235">
        <f>IF(N225="snížená",J225,0)</f>
        <v>0</v>
      </c>
      <c r="BG225" s="235">
        <f>IF(N225="zákl. přenesená",J225,0)</f>
        <v>0</v>
      </c>
      <c r="BH225" s="235">
        <f>IF(N225="sníž. přenesená",J225,0)</f>
        <v>0</v>
      </c>
      <c r="BI225" s="235">
        <f>IF(N225="nulová",J225,0)</f>
        <v>0</v>
      </c>
      <c r="BJ225" s="17" t="s">
        <v>91</v>
      </c>
      <c r="BK225" s="235">
        <f>ROUND(I225*H225,2)</f>
        <v>0</v>
      </c>
      <c r="BL225" s="17" t="s">
        <v>129</v>
      </c>
      <c r="BM225" s="234" t="s">
        <v>381</v>
      </c>
    </row>
    <row r="226" spans="1:51" s="14" customFormat="1" ht="12">
      <c r="A226" s="14"/>
      <c r="B226" s="247"/>
      <c r="C226" s="248"/>
      <c r="D226" s="238" t="s">
        <v>201</v>
      </c>
      <c r="E226" s="249" t="s">
        <v>1</v>
      </c>
      <c r="F226" s="250" t="s">
        <v>377</v>
      </c>
      <c r="G226" s="248"/>
      <c r="H226" s="251">
        <v>1217</v>
      </c>
      <c r="I226" s="252"/>
      <c r="J226" s="248"/>
      <c r="K226" s="248"/>
      <c r="L226" s="253"/>
      <c r="M226" s="254"/>
      <c r="N226" s="255"/>
      <c r="O226" s="255"/>
      <c r="P226" s="255"/>
      <c r="Q226" s="255"/>
      <c r="R226" s="255"/>
      <c r="S226" s="255"/>
      <c r="T226" s="25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7" t="s">
        <v>201</v>
      </c>
      <c r="AU226" s="257" t="s">
        <v>93</v>
      </c>
      <c r="AV226" s="14" t="s">
        <v>93</v>
      </c>
      <c r="AW226" s="14" t="s">
        <v>38</v>
      </c>
      <c r="AX226" s="14" t="s">
        <v>91</v>
      </c>
      <c r="AY226" s="257" t="s">
        <v>194</v>
      </c>
    </row>
    <row r="227" spans="1:63" s="12" customFormat="1" ht="22.8" customHeight="1">
      <c r="A227" s="12"/>
      <c r="B227" s="206"/>
      <c r="C227" s="207"/>
      <c r="D227" s="208" t="s">
        <v>82</v>
      </c>
      <c r="E227" s="220" t="s">
        <v>220</v>
      </c>
      <c r="F227" s="220" t="s">
        <v>382</v>
      </c>
      <c r="G227" s="207"/>
      <c r="H227" s="207"/>
      <c r="I227" s="210"/>
      <c r="J227" s="221">
        <f>BK227</f>
        <v>0</v>
      </c>
      <c r="K227" s="207"/>
      <c r="L227" s="212"/>
      <c r="M227" s="213"/>
      <c r="N227" s="214"/>
      <c r="O227" s="214"/>
      <c r="P227" s="215">
        <f>SUM(P228:P260)</f>
        <v>0</v>
      </c>
      <c r="Q227" s="214"/>
      <c r="R227" s="215">
        <f>SUM(R228:R260)</f>
        <v>205.72755460000002</v>
      </c>
      <c r="S227" s="214"/>
      <c r="T227" s="216">
        <f>SUM(T228:T260)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7" t="s">
        <v>91</v>
      </c>
      <c r="AT227" s="218" t="s">
        <v>82</v>
      </c>
      <c r="AU227" s="218" t="s">
        <v>91</v>
      </c>
      <c r="AY227" s="217" t="s">
        <v>194</v>
      </c>
      <c r="BK227" s="219">
        <f>SUM(BK228:BK260)</f>
        <v>0</v>
      </c>
    </row>
    <row r="228" spans="1:65" s="2" customFormat="1" ht="37.8" customHeight="1">
      <c r="A228" s="39"/>
      <c r="B228" s="40"/>
      <c r="C228" s="222" t="s">
        <v>383</v>
      </c>
      <c r="D228" s="222" t="s">
        <v>196</v>
      </c>
      <c r="E228" s="223" t="s">
        <v>384</v>
      </c>
      <c r="F228" s="224" t="s">
        <v>385</v>
      </c>
      <c r="G228" s="225" t="s">
        <v>199</v>
      </c>
      <c r="H228" s="226">
        <v>7479.775</v>
      </c>
      <c r="I228" s="227"/>
      <c r="J228" s="228">
        <f>ROUND(I228*H228,2)</f>
        <v>0</v>
      </c>
      <c r="K228" s="229"/>
      <c r="L228" s="45"/>
      <c r="M228" s="230" t="s">
        <v>1</v>
      </c>
      <c r="N228" s="231" t="s">
        <v>48</v>
      </c>
      <c r="O228" s="92"/>
      <c r="P228" s="232">
        <f>O228*H228</f>
        <v>0</v>
      </c>
      <c r="Q228" s="232">
        <v>0</v>
      </c>
      <c r="R228" s="232">
        <f>Q228*H228</f>
        <v>0</v>
      </c>
      <c r="S228" s="232">
        <v>0</v>
      </c>
      <c r="T228" s="23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4" t="s">
        <v>129</v>
      </c>
      <c r="AT228" s="234" t="s">
        <v>196</v>
      </c>
      <c r="AU228" s="234" t="s">
        <v>93</v>
      </c>
      <c r="AY228" s="17" t="s">
        <v>194</v>
      </c>
      <c r="BE228" s="235">
        <f>IF(N228="základní",J228,0)</f>
        <v>0</v>
      </c>
      <c r="BF228" s="235">
        <f>IF(N228="snížená",J228,0)</f>
        <v>0</v>
      </c>
      <c r="BG228" s="235">
        <f>IF(N228="zákl. přenesená",J228,0)</f>
        <v>0</v>
      </c>
      <c r="BH228" s="235">
        <f>IF(N228="sníž. přenesená",J228,0)</f>
        <v>0</v>
      </c>
      <c r="BI228" s="235">
        <f>IF(N228="nulová",J228,0)</f>
        <v>0</v>
      </c>
      <c r="BJ228" s="17" t="s">
        <v>91</v>
      </c>
      <c r="BK228" s="235">
        <f>ROUND(I228*H228,2)</f>
        <v>0</v>
      </c>
      <c r="BL228" s="17" t="s">
        <v>129</v>
      </c>
      <c r="BM228" s="234" t="s">
        <v>386</v>
      </c>
    </row>
    <row r="229" spans="1:51" s="14" customFormat="1" ht="12">
      <c r="A229" s="14"/>
      <c r="B229" s="247"/>
      <c r="C229" s="248"/>
      <c r="D229" s="238" t="s">
        <v>201</v>
      </c>
      <c r="E229" s="249" t="s">
        <v>1</v>
      </c>
      <c r="F229" s="250" t="s">
        <v>387</v>
      </c>
      <c r="G229" s="248"/>
      <c r="H229" s="251">
        <v>7479.775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7" t="s">
        <v>201</v>
      </c>
      <c r="AU229" s="257" t="s">
        <v>93</v>
      </c>
      <c r="AV229" s="14" t="s">
        <v>93</v>
      </c>
      <c r="AW229" s="14" t="s">
        <v>38</v>
      </c>
      <c r="AX229" s="14" t="s">
        <v>91</v>
      </c>
      <c r="AY229" s="257" t="s">
        <v>194</v>
      </c>
    </row>
    <row r="230" spans="1:65" s="2" customFormat="1" ht="21.75" customHeight="1">
      <c r="A230" s="39"/>
      <c r="B230" s="40"/>
      <c r="C230" s="269" t="s">
        <v>388</v>
      </c>
      <c r="D230" s="269" t="s">
        <v>314</v>
      </c>
      <c r="E230" s="270" t="s">
        <v>389</v>
      </c>
      <c r="F230" s="271" t="s">
        <v>390</v>
      </c>
      <c r="G230" s="272" t="s">
        <v>301</v>
      </c>
      <c r="H230" s="273">
        <v>158.571</v>
      </c>
      <c r="I230" s="274"/>
      <c r="J230" s="275">
        <f>ROUND(I230*H230,2)</f>
        <v>0</v>
      </c>
      <c r="K230" s="276"/>
      <c r="L230" s="277"/>
      <c r="M230" s="278" t="s">
        <v>1</v>
      </c>
      <c r="N230" s="279" t="s">
        <v>48</v>
      </c>
      <c r="O230" s="92"/>
      <c r="P230" s="232">
        <f>O230*H230</f>
        <v>0</v>
      </c>
      <c r="Q230" s="232">
        <v>1</v>
      </c>
      <c r="R230" s="232">
        <f>Q230*H230</f>
        <v>158.571</v>
      </c>
      <c r="S230" s="232">
        <v>0</v>
      </c>
      <c r="T230" s="23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4" t="s">
        <v>238</v>
      </c>
      <c r="AT230" s="234" t="s">
        <v>314</v>
      </c>
      <c r="AU230" s="234" t="s">
        <v>93</v>
      </c>
      <c r="AY230" s="17" t="s">
        <v>194</v>
      </c>
      <c r="BE230" s="235">
        <f>IF(N230="základní",J230,0)</f>
        <v>0</v>
      </c>
      <c r="BF230" s="235">
        <f>IF(N230="snížená",J230,0)</f>
        <v>0</v>
      </c>
      <c r="BG230" s="235">
        <f>IF(N230="zákl. přenesená",J230,0)</f>
        <v>0</v>
      </c>
      <c r="BH230" s="235">
        <f>IF(N230="sníž. přenesená",J230,0)</f>
        <v>0</v>
      </c>
      <c r="BI230" s="235">
        <f>IF(N230="nulová",J230,0)</f>
        <v>0</v>
      </c>
      <c r="BJ230" s="17" t="s">
        <v>91</v>
      </c>
      <c r="BK230" s="235">
        <f>ROUND(I230*H230,2)</f>
        <v>0</v>
      </c>
      <c r="BL230" s="17" t="s">
        <v>129</v>
      </c>
      <c r="BM230" s="234" t="s">
        <v>391</v>
      </c>
    </row>
    <row r="231" spans="1:51" s="13" customFormat="1" ht="12">
      <c r="A231" s="13"/>
      <c r="B231" s="236"/>
      <c r="C231" s="237"/>
      <c r="D231" s="238" t="s">
        <v>201</v>
      </c>
      <c r="E231" s="239" t="s">
        <v>1</v>
      </c>
      <c r="F231" s="240" t="s">
        <v>392</v>
      </c>
      <c r="G231" s="237"/>
      <c r="H231" s="239" t="s">
        <v>1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201</v>
      </c>
      <c r="AU231" s="246" t="s">
        <v>93</v>
      </c>
      <c r="AV231" s="13" t="s">
        <v>91</v>
      </c>
      <c r="AW231" s="13" t="s">
        <v>38</v>
      </c>
      <c r="AX231" s="13" t="s">
        <v>83</v>
      </c>
      <c r="AY231" s="246" t="s">
        <v>194</v>
      </c>
    </row>
    <row r="232" spans="1:51" s="14" customFormat="1" ht="12">
      <c r="A232" s="14"/>
      <c r="B232" s="247"/>
      <c r="C232" s="248"/>
      <c r="D232" s="238" t="s">
        <v>201</v>
      </c>
      <c r="E232" s="249" t="s">
        <v>1</v>
      </c>
      <c r="F232" s="250" t="s">
        <v>393</v>
      </c>
      <c r="G232" s="248"/>
      <c r="H232" s="251">
        <v>158.571</v>
      </c>
      <c r="I232" s="252"/>
      <c r="J232" s="248"/>
      <c r="K232" s="248"/>
      <c r="L232" s="253"/>
      <c r="M232" s="254"/>
      <c r="N232" s="255"/>
      <c r="O232" s="255"/>
      <c r="P232" s="255"/>
      <c r="Q232" s="255"/>
      <c r="R232" s="255"/>
      <c r="S232" s="255"/>
      <c r="T232" s="25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7" t="s">
        <v>201</v>
      </c>
      <c r="AU232" s="257" t="s">
        <v>93</v>
      </c>
      <c r="AV232" s="14" t="s">
        <v>93</v>
      </c>
      <c r="AW232" s="14" t="s">
        <v>38</v>
      </c>
      <c r="AX232" s="14" t="s">
        <v>91</v>
      </c>
      <c r="AY232" s="257" t="s">
        <v>194</v>
      </c>
    </row>
    <row r="233" spans="1:65" s="2" customFormat="1" ht="24.15" customHeight="1">
      <c r="A233" s="39"/>
      <c r="B233" s="40"/>
      <c r="C233" s="222" t="s">
        <v>141</v>
      </c>
      <c r="D233" s="222" t="s">
        <v>196</v>
      </c>
      <c r="E233" s="223" t="s">
        <v>394</v>
      </c>
      <c r="F233" s="224" t="s">
        <v>395</v>
      </c>
      <c r="G233" s="225" t="s">
        <v>199</v>
      </c>
      <c r="H233" s="226">
        <v>14369.855</v>
      </c>
      <c r="I233" s="227"/>
      <c r="J233" s="228">
        <f>ROUND(I233*H233,2)</f>
        <v>0</v>
      </c>
      <c r="K233" s="229"/>
      <c r="L233" s="45"/>
      <c r="M233" s="230" t="s">
        <v>1</v>
      </c>
      <c r="N233" s="231" t="s">
        <v>48</v>
      </c>
      <c r="O233" s="92"/>
      <c r="P233" s="232">
        <f>O233*H233</f>
        <v>0</v>
      </c>
      <c r="Q233" s="232">
        <v>0</v>
      </c>
      <c r="R233" s="232">
        <f>Q233*H233</f>
        <v>0</v>
      </c>
      <c r="S233" s="232">
        <v>0</v>
      </c>
      <c r="T233" s="23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4" t="s">
        <v>129</v>
      </c>
      <c r="AT233" s="234" t="s">
        <v>196</v>
      </c>
      <c r="AU233" s="234" t="s">
        <v>93</v>
      </c>
      <c r="AY233" s="17" t="s">
        <v>194</v>
      </c>
      <c r="BE233" s="235">
        <f>IF(N233="základní",J233,0)</f>
        <v>0</v>
      </c>
      <c r="BF233" s="235">
        <f>IF(N233="snížená",J233,0)</f>
        <v>0</v>
      </c>
      <c r="BG233" s="235">
        <f>IF(N233="zákl. přenesená",J233,0)</f>
        <v>0</v>
      </c>
      <c r="BH233" s="235">
        <f>IF(N233="sníž. přenesená",J233,0)</f>
        <v>0</v>
      </c>
      <c r="BI233" s="235">
        <f>IF(N233="nulová",J233,0)</f>
        <v>0</v>
      </c>
      <c r="BJ233" s="17" t="s">
        <v>91</v>
      </c>
      <c r="BK233" s="235">
        <f>ROUND(I233*H233,2)</f>
        <v>0</v>
      </c>
      <c r="BL233" s="17" t="s">
        <v>129</v>
      </c>
      <c r="BM233" s="234" t="s">
        <v>396</v>
      </c>
    </row>
    <row r="234" spans="1:51" s="14" customFormat="1" ht="12">
      <c r="A234" s="14"/>
      <c r="B234" s="247"/>
      <c r="C234" s="248"/>
      <c r="D234" s="238" t="s">
        <v>201</v>
      </c>
      <c r="E234" s="249" t="s">
        <v>1</v>
      </c>
      <c r="F234" s="250" t="s">
        <v>397</v>
      </c>
      <c r="G234" s="248"/>
      <c r="H234" s="251">
        <v>14369.855</v>
      </c>
      <c r="I234" s="252"/>
      <c r="J234" s="248"/>
      <c r="K234" s="248"/>
      <c r="L234" s="253"/>
      <c r="M234" s="254"/>
      <c r="N234" s="255"/>
      <c r="O234" s="255"/>
      <c r="P234" s="255"/>
      <c r="Q234" s="255"/>
      <c r="R234" s="255"/>
      <c r="S234" s="255"/>
      <c r="T234" s="25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7" t="s">
        <v>201</v>
      </c>
      <c r="AU234" s="257" t="s">
        <v>93</v>
      </c>
      <c r="AV234" s="14" t="s">
        <v>93</v>
      </c>
      <c r="AW234" s="14" t="s">
        <v>38</v>
      </c>
      <c r="AX234" s="14" t="s">
        <v>91</v>
      </c>
      <c r="AY234" s="257" t="s">
        <v>194</v>
      </c>
    </row>
    <row r="235" spans="1:65" s="2" customFormat="1" ht="33" customHeight="1">
      <c r="A235" s="39"/>
      <c r="B235" s="40"/>
      <c r="C235" s="222" t="s">
        <v>398</v>
      </c>
      <c r="D235" s="222" t="s">
        <v>196</v>
      </c>
      <c r="E235" s="223" t="s">
        <v>399</v>
      </c>
      <c r="F235" s="224" t="s">
        <v>400</v>
      </c>
      <c r="G235" s="225" t="s">
        <v>199</v>
      </c>
      <c r="H235" s="226">
        <v>6855</v>
      </c>
      <c r="I235" s="227"/>
      <c r="J235" s="228">
        <f>ROUND(I235*H235,2)</f>
        <v>0</v>
      </c>
      <c r="K235" s="229"/>
      <c r="L235" s="45"/>
      <c r="M235" s="230" t="s">
        <v>1</v>
      </c>
      <c r="N235" s="231" t="s">
        <v>48</v>
      </c>
      <c r="O235" s="92"/>
      <c r="P235" s="232">
        <f>O235*H235</f>
        <v>0</v>
      </c>
      <c r="Q235" s="232">
        <v>0</v>
      </c>
      <c r="R235" s="232">
        <f>Q235*H235</f>
        <v>0</v>
      </c>
      <c r="S235" s="232">
        <v>0</v>
      </c>
      <c r="T235" s="23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4" t="s">
        <v>129</v>
      </c>
      <c r="AT235" s="234" t="s">
        <v>196</v>
      </c>
      <c r="AU235" s="234" t="s">
        <v>93</v>
      </c>
      <c r="AY235" s="17" t="s">
        <v>194</v>
      </c>
      <c r="BE235" s="235">
        <f>IF(N235="základní",J235,0)</f>
        <v>0</v>
      </c>
      <c r="BF235" s="235">
        <f>IF(N235="snížená",J235,0)</f>
        <v>0</v>
      </c>
      <c r="BG235" s="235">
        <f>IF(N235="zákl. přenesená",J235,0)</f>
        <v>0</v>
      </c>
      <c r="BH235" s="235">
        <f>IF(N235="sníž. přenesená",J235,0)</f>
        <v>0</v>
      </c>
      <c r="BI235" s="235">
        <f>IF(N235="nulová",J235,0)</f>
        <v>0</v>
      </c>
      <c r="BJ235" s="17" t="s">
        <v>91</v>
      </c>
      <c r="BK235" s="235">
        <f>ROUND(I235*H235,2)</f>
        <v>0</v>
      </c>
      <c r="BL235" s="17" t="s">
        <v>129</v>
      </c>
      <c r="BM235" s="234" t="s">
        <v>401</v>
      </c>
    </row>
    <row r="236" spans="1:51" s="13" customFormat="1" ht="12">
      <c r="A236" s="13"/>
      <c r="B236" s="236"/>
      <c r="C236" s="237"/>
      <c r="D236" s="238" t="s">
        <v>201</v>
      </c>
      <c r="E236" s="239" t="s">
        <v>1</v>
      </c>
      <c r="F236" s="240" t="s">
        <v>402</v>
      </c>
      <c r="G236" s="237"/>
      <c r="H236" s="239" t="s">
        <v>1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201</v>
      </c>
      <c r="AU236" s="246" t="s">
        <v>93</v>
      </c>
      <c r="AV236" s="13" t="s">
        <v>91</v>
      </c>
      <c r="AW236" s="13" t="s">
        <v>38</v>
      </c>
      <c r="AX236" s="13" t="s">
        <v>83</v>
      </c>
      <c r="AY236" s="246" t="s">
        <v>194</v>
      </c>
    </row>
    <row r="237" spans="1:51" s="14" customFormat="1" ht="12">
      <c r="A237" s="14"/>
      <c r="B237" s="247"/>
      <c r="C237" s="248"/>
      <c r="D237" s="238" t="s">
        <v>201</v>
      </c>
      <c r="E237" s="249" t="s">
        <v>1</v>
      </c>
      <c r="F237" s="250" t="s">
        <v>160</v>
      </c>
      <c r="G237" s="248"/>
      <c r="H237" s="251">
        <v>6855</v>
      </c>
      <c r="I237" s="252"/>
      <c r="J237" s="248"/>
      <c r="K237" s="248"/>
      <c r="L237" s="253"/>
      <c r="M237" s="254"/>
      <c r="N237" s="255"/>
      <c r="O237" s="255"/>
      <c r="P237" s="255"/>
      <c r="Q237" s="255"/>
      <c r="R237" s="255"/>
      <c r="S237" s="255"/>
      <c r="T237" s="25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7" t="s">
        <v>201</v>
      </c>
      <c r="AU237" s="257" t="s">
        <v>93</v>
      </c>
      <c r="AV237" s="14" t="s">
        <v>93</v>
      </c>
      <c r="AW237" s="14" t="s">
        <v>38</v>
      </c>
      <c r="AX237" s="14" t="s">
        <v>91</v>
      </c>
      <c r="AY237" s="257" t="s">
        <v>194</v>
      </c>
    </row>
    <row r="238" spans="1:65" s="2" customFormat="1" ht="16.5" customHeight="1">
      <c r="A238" s="39"/>
      <c r="B238" s="40"/>
      <c r="C238" s="222" t="s">
        <v>403</v>
      </c>
      <c r="D238" s="222" t="s">
        <v>196</v>
      </c>
      <c r="E238" s="223" t="s">
        <v>404</v>
      </c>
      <c r="F238" s="224" t="s">
        <v>405</v>
      </c>
      <c r="G238" s="225" t="s">
        <v>199</v>
      </c>
      <c r="H238" s="226">
        <v>16.75</v>
      </c>
      <c r="I238" s="227"/>
      <c r="J238" s="228">
        <f>ROUND(I238*H238,2)</f>
        <v>0</v>
      </c>
      <c r="K238" s="229"/>
      <c r="L238" s="45"/>
      <c r="M238" s="230" t="s">
        <v>1</v>
      </c>
      <c r="N238" s="231" t="s">
        <v>48</v>
      </c>
      <c r="O238" s="92"/>
      <c r="P238" s="232">
        <f>O238*H238</f>
        <v>0</v>
      </c>
      <c r="Q238" s="232">
        <v>0.345</v>
      </c>
      <c r="R238" s="232">
        <f>Q238*H238</f>
        <v>5.77875</v>
      </c>
      <c r="S238" s="232">
        <v>0</v>
      </c>
      <c r="T238" s="23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4" t="s">
        <v>129</v>
      </c>
      <c r="AT238" s="234" t="s">
        <v>196</v>
      </c>
      <c r="AU238" s="234" t="s">
        <v>93</v>
      </c>
      <c r="AY238" s="17" t="s">
        <v>194</v>
      </c>
      <c r="BE238" s="235">
        <f>IF(N238="základní",J238,0)</f>
        <v>0</v>
      </c>
      <c r="BF238" s="235">
        <f>IF(N238="snížená",J238,0)</f>
        <v>0</v>
      </c>
      <c r="BG238" s="235">
        <f>IF(N238="zákl. přenesená",J238,0)</f>
        <v>0</v>
      </c>
      <c r="BH238" s="235">
        <f>IF(N238="sníž. přenesená",J238,0)</f>
        <v>0</v>
      </c>
      <c r="BI238" s="235">
        <f>IF(N238="nulová",J238,0)</f>
        <v>0</v>
      </c>
      <c r="BJ238" s="17" t="s">
        <v>91</v>
      </c>
      <c r="BK238" s="235">
        <f>ROUND(I238*H238,2)</f>
        <v>0</v>
      </c>
      <c r="BL238" s="17" t="s">
        <v>129</v>
      </c>
      <c r="BM238" s="234" t="s">
        <v>406</v>
      </c>
    </row>
    <row r="239" spans="1:51" s="14" customFormat="1" ht="12">
      <c r="A239" s="14"/>
      <c r="B239" s="247"/>
      <c r="C239" s="248"/>
      <c r="D239" s="238" t="s">
        <v>201</v>
      </c>
      <c r="E239" s="249" t="s">
        <v>1</v>
      </c>
      <c r="F239" s="250" t="s">
        <v>102</v>
      </c>
      <c r="G239" s="248"/>
      <c r="H239" s="251">
        <v>16.75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7" t="s">
        <v>201</v>
      </c>
      <c r="AU239" s="257" t="s">
        <v>93</v>
      </c>
      <c r="AV239" s="14" t="s">
        <v>93</v>
      </c>
      <c r="AW239" s="14" t="s">
        <v>38</v>
      </c>
      <c r="AX239" s="14" t="s">
        <v>91</v>
      </c>
      <c r="AY239" s="257" t="s">
        <v>194</v>
      </c>
    </row>
    <row r="240" spans="1:65" s="2" customFormat="1" ht="24.15" customHeight="1">
      <c r="A240" s="39"/>
      <c r="B240" s="40"/>
      <c r="C240" s="222" t="s">
        <v>407</v>
      </c>
      <c r="D240" s="222" t="s">
        <v>196</v>
      </c>
      <c r="E240" s="223" t="s">
        <v>408</v>
      </c>
      <c r="F240" s="224" t="s">
        <v>409</v>
      </c>
      <c r="G240" s="225" t="s">
        <v>199</v>
      </c>
      <c r="H240" s="226">
        <v>6855</v>
      </c>
      <c r="I240" s="227"/>
      <c r="J240" s="228">
        <f>ROUND(I240*H240,2)</f>
        <v>0</v>
      </c>
      <c r="K240" s="229"/>
      <c r="L240" s="45"/>
      <c r="M240" s="230" t="s">
        <v>1</v>
      </c>
      <c r="N240" s="231" t="s">
        <v>48</v>
      </c>
      <c r="O240" s="92"/>
      <c r="P240" s="232">
        <f>O240*H240</f>
        <v>0</v>
      </c>
      <c r="Q240" s="232">
        <v>0</v>
      </c>
      <c r="R240" s="232">
        <f>Q240*H240</f>
        <v>0</v>
      </c>
      <c r="S240" s="232">
        <v>0</v>
      </c>
      <c r="T240" s="23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4" t="s">
        <v>129</v>
      </c>
      <c r="AT240" s="234" t="s">
        <v>196</v>
      </c>
      <c r="AU240" s="234" t="s">
        <v>93</v>
      </c>
      <c r="AY240" s="17" t="s">
        <v>194</v>
      </c>
      <c r="BE240" s="235">
        <f>IF(N240="základní",J240,0)</f>
        <v>0</v>
      </c>
      <c r="BF240" s="235">
        <f>IF(N240="snížená",J240,0)</f>
        <v>0</v>
      </c>
      <c r="BG240" s="235">
        <f>IF(N240="zákl. přenesená",J240,0)</f>
        <v>0</v>
      </c>
      <c r="BH240" s="235">
        <f>IF(N240="sníž. přenesená",J240,0)</f>
        <v>0</v>
      </c>
      <c r="BI240" s="235">
        <f>IF(N240="nulová",J240,0)</f>
        <v>0</v>
      </c>
      <c r="BJ240" s="17" t="s">
        <v>91</v>
      </c>
      <c r="BK240" s="235">
        <f>ROUND(I240*H240,2)</f>
        <v>0</v>
      </c>
      <c r="BL240" s="17" t="s">
        <v>129</v>
      </c>
      <c r="BM240" s="234" t="s">
        <v>410</v>
      </c>
    </row>
    <row r="241" spans="1:51" s="13" customFormat="1" ht="12">
      <c r="A241" s="13"/>
      <c r="B241" s="236"/>
      <c r="C241" s="237"/>
      <c r="D241" s="238" t="s">
        <v>201</v>
      </c>
      <c r="E241" s="239" t="s">
        <v>1</v>
      </c>
      <c r="F241" s="240" t="s">
        <v>411</v>
      </c>
      <c r="G241" s="237"/>
      <c r="H241" s="239" t="s">
        <v>1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201</v>
      </c>
      <c r="AU241" s="246" t="s">
        <v>93</v>
      </c>
      <c r="AV241" s="13" t="s">
        <v>91</v>
      </c>
      <c r="AW241" s="13" t="s">
        <v>38</v>
      </c>
      <c r="AX241" s="13" t="s">
        <v>83</v>
      </c>
      <c r="AY241" s="246" t="s">
        <v>194</v>
      </c>
    </row>
    <row r="242" spans="1:51" s="14" customFormat="1" ht="12">
      <c r="A242" s="14"/>
      <c r="B242" s="247"/>
      <c r="C242" s="248"/>
      <c r="D242" s="238" t="s">
        <v>201</v>
      </c>
      <c r="E242" s="249" t="s">
        <v>1</v>
      </c>
      <c r="F242" s="250" t="s">
        <v>160</v>
      </c>
      <c r="G242" s="248"/>
      <c r="H242" s="251">
        <v>6855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7" t="s">
        <v>201</v>
      </c>
      <c r="AU242" s="257" t="s">
        <v>93</v>
      </c>
      <c r="AV242" s="14" t="s">
        <v>93</v>
      </c>
      <c r="AW242" s="14" t="s">
        <v>38</v>
      </c>
      <c r="AX242" s="14" t="s">
        <v>91</v>
      </c>
      <c r="AY242" s="257" t="s">
        <v>194</v>
      </c>
    </row>
    <row r="243" spans="1:65" s="2" customFormat="1" ht="24.15" customHeight="1">
      <c r="A243" s="39"/>
      <c r="B243" s="40"/>
      <c r="C243" s="222" t="s">
        <v>412</v>
      </c>
      <c r="D243" s="222" t="s">
        <v>196</v>
      </c>
      <c r="E243" s="223" t="s">
        <v>413</v>
      </c>
      <c r="F243" s="224" t="s">
        <v>414</v>
      </c>
      <c r="G243" s="225" t="s">
        <v>199</v>
      </c>
      <c r="H243" s="226">
        <v>6855</v>
      </c>
      <c r="I243" s="227"/>
      <c r="J243" s="228">
        <f>ROUND(I243*H243,2)</f>
        <v>0</v>
      </c>
      <c r="K243" s="229"/>
      <c r="L243" s="45"/>
      <c r="M243" s="230" t="s">
        <v>1</v>
      </c>
      <c r="N243" s="231" t="s">
        <v>48</v>
      </c>
      <c r="O243" s="92"/>
      <c r="P243" s="232">
        <f>O243*H243</f>
        <v>0</v>
      </c>
      <c r="Q243" s="232">
        <v>0</v>
      </c>
      <c r="R243" s="232">
        <f>Q243*H243</f>
        <v>0</v>
      </c>
      <c r="S243" s="232">
        <v>0</v>
      </c>
      <c r="T243" s="23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4" t="s">
        <v>129</v>
      </c>
      <c r="AT243" s="234" t="s">
        <v>196</v>
      </c>
      <c r="AU243" s="234" t="s">
        <v>93</v>
      </c>
      <c r="AY243" s="17" t="s">
        <v>194</v>
      </c>
      <c r="BE243" s="235">
        <f>IF(N243="základní",J243,0)</f>
        <v>0</v>
      </c>
      <c r="BF243" s="235">
        <f>IF(N243="snížená",J243,0)</f>
        <v>0</v>
      </c>
      <c r="BG243" s="235">
        <f>IF(N243="zákl. přenesená",J243,0)</f>
        <v>0</v>
      </c>
      <c r="BH243" s="235">
        <f>IF(N243="sníž. přenesená",J243,0)</f>
        <v>0</v>
      </c>
      <c r="BI243" s="235">
        <f>IF(N243="nulová",J243,0)</f>
        <v>0</v>
      </c>
      <c r="BJ243" s="17" t="s">
        <v>91</v>
      </c>
      <c r="BK243" s="235">
        <f>ROUND(I243*H243,2)</f>
        <v>0</v>
      </c>
      <c r="BL243" s="17" t="s">
        <v>129</v>
      </c>
      <c r="BM243" s="234" t="s">
        <v>415</v>
      </c>
    </row>
    <row r="244" spans="1:51" s="13" customFormat="1" ht="12">
      <c r="A244" s="13"/>
      <c r="B244" s="236"/>
      <c r="C244" s="237"/>
      <c r="D244" s="238" t="s">
        <v>201</v>
      </c>
      <c r="E244" s="239" t="s">
        <v>1</v>
      </c>
      <c r="F244" s="240" t="s">
        <v>416</v>
      </c>
      <c r="G244" s="237"/>
      <c r="H244" s="239" t="s">
        <v>1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201</v>
      </c>
      <c r="AU244" s="246" t="s">
        <v>93</v>
      </c>
      <c r="AV244" s="13" t="s">
        <v>91</v>
      </c>
      <c r="AW244" s="13" t="s">
        <v>38</v>
      </c>
      <c r="AX244" s="13" t="s">
        <v>83</v>
      </c>
      <c r="AY244" s="246" t="s">
        <v>194</v>
      </c>
    </row>
    <row r="245" spans="1:51" s="14" customFormat="1" ht="12">
      <c r="A245" s="14"/>
      <c r="B245" s="247"/>
      <c r="C245" s="248"/>
      <c r="D245" s="238" t="s">
        <v>201</v>
      </c>
      <c r="E245" s="249" t="s">
        <v>1</v>
      </c>
      <c r="F245" s="250" t="s">
        <v>160</v>
      </c>
      <c r="G245" s="248"/>
      <c r="H245" s="251">
        <v>6855</v>
      </c>
      <c r="I245" s="252"/>
      <c r="J245" s="248"/>
      <c r="K245" s="248"/>
      <c r="L245" s="253"/>
      <c r="M245" s="254"/>
      <c r="N245" s="255"/>
      <c r="O245" s="255"/>
      <c r="P245" s="255"/>
      <c r="Q245" s="255"/>
      <c r="R245" s="255"/>
      <c r="S245" s="255"/>
      <c r="T245" s="25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7" t="s">
        <v>201</v>
      </c>
      <c r="AU245" s="257" t="s">
        <v>93</v>
      </c>
      <c r="AV245" s="14" t="s">
        <v>93</v>
      </c>
      <c r="AW245" s="14" t="s">
        <v>38</v>
      </c>
      <c r="AX245" s="14" t="s">
        <v>91</v>
      </c>
      <c r="AY245" s="257" t="s">
        <v>194</v>
      </c>
    </row>
    <row r="246" spans="1:65" s="2" customFormat="1" ht="33" customHeight="1">
      <c r="A246" s="39"/>
      <c r="B246" s="40"/>
      <c r="C246" s="222" t="s">
        <v>417</v>
      </c>
      <c r="D246" s="222" t="s">
        <v>196</v>
      </c>
      <c r="E246" s="223" t="s">
        <v>418</v>
      </c>
      <c r="F246" s="224" t="s">
        <v>419</v>
      </c>
      <c r="G246" s="225" t="s">
        <v>199</v>
      </c>
      <c r="H246" s="226">
        <v>6855</v>
      </c>
      <c r="I246" s="227"/>
      <c r="J246" s="228">
        <f>ROUND(I246*H246,2)</f>
        <v>0</v>
      </c>
      <c r="K246" s="229"/>
      <c r="L246" s="45"/>
      <c r="M246" s="230" t="s">
        <v>1</v>
      </c>
      <c r="N246" s="231" t="s">
        <v>48</v>
      </c>
      <c r="O246" s="92"/>
      <c r="P246" s="232">
        <f>O246*H246</f>
        <v>0</v>
      </c>
      <c r="Q246" s="232">
        <v>0</v>
      </c>
      <c r="R246" s="232">
        <f>Q246*H246</f>
        <v>0</v>
      </c>
      <c r="S246" s="232">
        <v>0</v>
      </c>
      <c r="T246" s="23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4" t="s">
        <v>129</v>
      </c>
      <c r="AT246" s="234" t="s">
        <v>196</v>
      </c>
      <c r="AU246" s="234" t="s">
        <v>93</v>
      </c>
      <c r="AY246" s="17" t="s">
        <v>194</v>
      </c>
      <c r="BE246" s="235">
        <f>IF(N246="základní",J246,0)</f>
        <v>0</v>
      </c>
      <c r="BF246" s="235">
        <f>IF(N246="snížená",J246,0)</f>
        <v>0</v>
      </c>
      <c r="BG246" s="235">
        <f>IF(N246="zákl. přenesená",J246,0)</f>
        <v>0</v>
      </c>
      <c r="BH246" s="235">
        <f>IF(N246="sníž. přenesená",J246,0)</f>
        <v>0</v>
      </c>
      <c r="BI246" s="235">
        <f>IF(N246="nulová",J246,0)</f>
        <v>0</v>
      </c>
      <c r="BJ246" s="17" t="s">
        <v>91</v>
      </c>
      <c r="BK246" s="235">
        <f>ROUND(I246*H246,2)</f>
        <v>0</v>
      </c>
      <c r="BL246" s="17" t="s">
        <v>129</v>
      </c>
      <c r="BM246" s="234" t="s">
        <v>420</v>
      </c>
    </row>
    <row r="247" spans="1:51" s="13" customFormat="1" ht="12">
      <c r="A247" s="13"/>
      <c r="B247" s="236"/>
      <c r="C247" s="237"/>
      <c r="D247" s="238" t="s">
        <v>201</v>
      </c>
      <c r="E247" s="239" t="s">
        <v>1</v>
      </c>
      <c r="F247" s="240" t="s">
        <v>421</v>
      </c>
      <c r="G247" s="237"/>
      <c r="H247" s="239" t="s">
        <v>1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201</v>
      </c>
      <c r="AU247" s="246" t="s">
        <v>93</v>
      </c>
      <c r="AV247" s="13" t="s">
        <v>91</v>
      </c>
      <c r="AW247" s="13" t="s">
        <v>38</v>
      </c>
      <c r="AX247" s="13" t="s">
        <v>83</v>
      </c>
      <c r="AY247" s="246" t="s">
        <v>194</v>
      </c>
    </row>
    <row r="248" spans="1:51" s="14" customFormat="1" ht="12">
      <c r="A248" s="14"/>
      <c r="B248" s="247"/>
      <c r="C248" s="248"/>
      <c r="D248" s="238" t="s">
        <v>201</v>
      </c>
      <c r="E248" s="249" t="s">
        <v>1</v>
      </c>
      <c r="F248" s="250" t="s">
        <v>160</v>
      </c>
      <c r="G248" s="248"/>
      <c r="H248" s="251">
        <v>6855</v>
      </c>
      <c r="I248" s="252"/>
      <c r="J248" s="248"/>
      <c r="K248" s="248"/>
      <c r="L248" s="253"/>
      <c r="M248" s="254"/>
      <c r="N248" s="255"/>
      <c r="O248" s="255"/>
      <c r="P248" s="255"/>
      <c r="Q248" s="255"/>
      <c r="R248" s="255"/>
      <c r="S248" s="255"/>
      <c r="T248" s="25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7" t="s">
        <v>201</v>
      </c>
      <c r="AU248" s="257" t="s">
        <v>93</v>
      </c>
      <c r="AV248" s="14" t="s">
        <v>93</v>
      </c>
      <c r="AW248" s="14" t="s">
        <v>38</v>
      </c>
      <c r="AX248" s="14" t="s">
        <v>91</v>
      </c>
      <c r="AY248" s="257" t="s">
        <v>194</v>
      </c>
    </row>
    <row r="249" spans="1:65" s="2" customFormat="1" ht="24.15" customHeight="1">
      <c r="A249" s="39"/>
      <c r="B249" s="40"/>
      <c r="C249" s="222" t="s">
        <v>422</v>
      </c>
      <c r="D249" s="222" t="s">
        <v>196</v>
      </c>
      <c r="E249" s="223" t="s">
        <v>423</v>
      </c>
      <c r="F249" s="224" t="s">
        <v>424</v>
      </c>
      <c r="G249" s="225" t="s">
        <v>199</v>
      </c>
      <c r="H249" s="226">
        <v>35.08</v>
      </c>
      <c r="I249" s="227"/>
      <c r="J249" s="228">
        <f>ROUND(I249*H249,2)</f>
        <v>0</v>
      </c>
      <c r="K249" s="229"/>
      <c r="L249" s="45"/>
      <c r="M249" s="230" t="s">
        <v>1</v>
      </c>
      <c r="N249" s="231" t="s">
        <v>48</v>
      </c>
      <c r="O249" s="92"/>
      <c r="P249" s="232">
        <f>O249*H249</f>
        <v>0</v>
      </c>
      <c r="Q249" s="232">
        <v>0.08922</v>
      </c>
      <c r="R249" s="232">
        <f>Q249*H249</f>
        <v>3.1298375999999997</v>
      </c>
      <c r="S249" s="232">
        <v>0</v>
      </c>
      <c r="T249" s="23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4" t="s">
        <v>129</v>
      </c>
      <c r="AT249" s="234" t="s">
        <v>196</v>
      </c>
      <c r="AU249" s="234" t="s">
        <v>93</v>
      </c>
      <c r="AY249" s="17" t="s">
        <v>194</v>
      </c>
      <c r="BE249" s="235">
        <f>IF(N249="základní",J249,0)</f>
        <v>0</v>
      </c>
      <c r="BF249" s="235">
        <f>IF(N249="snížená",J249,0)</f>
        <v>0</v>
      </c>
      <c r="BG249" s="235">
        <f>IF(N249="zákl. přenesená",J249,0)</f>
        <v>0</v>
      </c>
      <c r="BH249" s="235">
        <f>IF(N249="sníž. přenesená",J249,0)</f>
        <v>0</v>
      </c>
      <c r="BI249" s="235">
        <f>IF(N249="nulová",J249,0)</f>
        <v>0</v>
      </c>
      <c r="BJ249" s="17" t="s">
        <v>91</v>
      </c>
      <c r="BK249" s="235">
        <f>ROUND(I249*H249,2)</f>
        <v>0</v>
      </c>
      <c r="BL249" s="17" t="s">
        <v>129</v>
      </c>
      <c r="BM249" s="234" t="s">
        <v>425</v>
      </c>
    </row>
    <row r="250" spans="1:51" s="14" customFormat="1" ht="12">
      <c r="A250" s="14"/>
      <c r="B250" s="247"/>
      <c r="C250" s="248"/>
      <c r="D250" s="238" t="s">
        <v>201</v>
      </c>
      <c r="E250" s="249" t="s">
        <v>1</v>
      </c>
      <c r="F250" s="250" t="s">
        <v>426</v>
      </c>
      <c r="G250" s="248"/>
      <c r="H250" s="251">
        <v>32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7" t="s">
        <v>201</v>
      </c>
      <c r="AU250" s="257" t="s">
        <v>93</v>
      </c>
      <c r="AV250" s="14" t="s">
        <v>93</v>
      </c>
      <c r="AW250" s="14" t="s">
        <v>38</v>
      </c>
      <c r="AX250" s="14" t="s">
        <v>83</v>
      </c>
      <c r="AY250" s="257" t="s">
        <v>194</v>
      </c>
    </row>
    <row r="251" spans="1:51" s="14" customFormat="1" ht="12">
      <c r="A251" s="14"/>
      <c r="B251" s="247"/>
      <c r="C251" s="248"/>
      <c r="D251" s="238" t="s">
        <v>201</v>
      </c>
      <c r="E251" s="249" t="s">
        <v>121</v>
      </c>
      <c r="F251" s="250" t="s">
        <v>427</v>
      </c>
      <c r="G251" s="248"/>
      <c r="H251" s="251">
        <v>3.08</v>
      </c>
      <c r="I251" s="252"/>
      <c r="J251" s="248"/>
      <c r="K251" s="248"/>
      <c r="L251" s="253"/>
      <c r="M251" s="254"/>
      <c r="N251" s="255"/>
      <c r="O251" s="255"/>
      <c r="P251" s="255"/>
      <c r="Q251" s="255"/>
      <c r="R251" s="255"/>
      <c r="S251" s="255"/>
      <c r="T251" s="25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7" t="s">
        <v>201</v>
      </c>
      <c r="AU251" s="257" t="s">
        <v>93</v>
      </c>
      <c r="AV251" s="14" t="s">
        <v>93</v>
      </c>
      <c r="AW251" s="14" t="s">
        <v>38</v>
      </c>
      <c r="AX251" s="14" t="s">
        <v>83</v>
      </c>
      <c r="AY251" s="257" t="s">
        <v>194</v>
      </c>
    </row>
    <row r="252" spans="1:51" s="15" customFormat="1" ht="12">
      <c r="A252" s="15"/>
      <c r="B252" s="258"/>
      <c r="C252" s="259"/>
      <c r="D252" s="238" t="s">
        <v>201</v>
      </c>
      <c r="E252" s="260" t="s">
        <v>1</v>
      </c>
      <c r="F252" s="261" t="s">
        <v>232</v>
      </c>
      <c r="G252" s="259"/>
      <c r="H252" s="262">
        <v>35.08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8" t="s">
        <v>201</v>
      </c>
      <c r="AU252" s="268" t="s">
        <v>93</v>
      </c>
      <c r="AV252" s="15" t="s">
        <v>129</v>
      </c>
      <c r="AW252" s="15" t="s">
        <v>38</v>
      </c>
      <c r="AX252" s="15" t="s">
        <v>91</v>
      </c>
      <c r="AY252" s="268" t="s">
        <v>194</v>
      </c>
    </row>
    <row r="253" spans="1:65" s="2" customFormat="1" ht="21.75" customHeight="1">
      <c r="A253" s="39"/>
      <c r="B253" s="40"/>
      <c r="C253" s="269" t="s">
        <v>428</v>
      </c>
      <c r="D253" s="269" t="s">
        <v>314</v>
      </c>
      <c r="E253" s="270" t="s">
        <v>429</v>
      </c>
      <c r="F253" s="271" t="s">
        <v>430</v>
      </c>
      <c r="G253" s="272" t="s">
        <v>199</v>
      </c>
      <c r="H253" s="273">
        <v>3.142</v>
      </c>
      <c r="I253" s="274"/>
      <c r="J253" s="275">
        <f>ROUND(I253*H253,2)</f>
        <v>0</v>
      </c>
      <c r="K253" s="276"/>
      <c r="L253" s="277"/>
      <c r="M253" s="278" t="s">
        <v>1</v>
      </c>
      <c r="N253" s="279" t="s">
        <v>48</v>
      </c>
      <c r="O253" s="92"/>
      <c r="P253" s="232">
        <f>O253*H253</f>
        <v>0</v>
      </c>
      <c r="Q253" s="232">
        <v>0.131</v>
      </c>
      <c r="R253" s="232">
        <f>Q253*H253</f>
        <v>0.411602</v>
      </c>
      <c r="S253" s="232">
        <v>0</v>
      </c>
      <c r="T253" s="23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4" t="s">
        <v>238</v>
      </c>
      <c r="AT253" s="234" t="s">
        <v>314</v>
      </c>
      <c r="AU253" s="234" t="s">
        <v>93</v>
      </c>
      <c r="AY253" s="17" t="s">
        <v>194</v>
      </c>
      <c r="BE253" s="235">
        <f>IF(N253="základní",J253,0)</f>
        <v>0</v>
      </c>
      <c r="BF253" s="235">
        <f>IF(N253="snížená",J253,0)</f>
        <v>0</v>
      </c>
      <c r="BG253" s="235">
        <f>IF(N253="zákl. přenesená",J253,0)</f>
        <v>0</v>
      </c>
      <c r="BH253" s="235">
        <f>IF(N253="sníž. přenesená",J253,0)</f>
        <v>0</v>
      </c>
      <c r="BI253" s="235">
        <f>IF(N253="nulová",J253,0)</f>
        <v>0</v>
      </c>
      <c r="BJ253" s="17" t="s">
        <v>91</v>
      </c>
      <c r="BK253" s="235">
        <f>ROUND(I253*H253,2)</f>
        <v>0</v>
      </c>
      <c r="BL253" s="17" t="s">
        <v>129</v>
      </c>
      <c r="BM253" s="234" t="s">
        <v>431</v>
      </c>
    </row>
    <row r="254" spans="1:51" s="14" customFormat="1" ht="12">
      <c r="A254" s="14"/>
      <c r="B254" s="247"/>
      <c r="C254" s="248"/>
      <c r="D254" s="238" t="s">
        <v>201</v>
      </c>
      <c r="E254" s="249" t="s">
        <v>1</v>
      </c>
      <c r="F254" s="250" t="s">
        <v>432</v>
      </c>
      <c r="G254" s="248"/>
      <c r="H254" s="251">
        <v>3.142</v>
      </c>
      <c r="I254" s="252"/>
      <c r="J254" s="248"/>
      <c r="K254" s="248"/>
      <c r="L254" s="253"/>
      <c r="M254" s="254"/>
      <c r="N254" s="255"/>
      <c r="O254" s="255"/>
      <c r="P254" s="255"/>
      <c r="Q254" s="255"/>
      <c r="R254" s="255"/>
      <c r="S254" s="255"/>
      <c r="T254" s="25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7" t="s">
        <v>201</v>
      </c>
      <c r="AU254" s="257" t="s">
        <v>93</v>
      </c>
      <c r="AV254" s="14" t="s">
        <v>93</v>
      </c>
      <c r="AW254" s="14" t="s">
        <v>38</v>
      </c>
      <c r="AX254" s="14" t="s">
        <v>91</v>
      </c>
      <c r="AY254" s="257" t="s">
        <v>194</v>
      </c>
    </row>
    <row r="255" spans="1:65" s="2" customFormat="1" ht="24.15" customHeight="1">
      <c r="A255" s="39"/>
      <c r="B255" s="40"/>
      <c r="C255" s="222" t="s">
        <v>433</v>
      </c>
      <c r="D255" s="222" t="s">
        <v>196</v>
      </c>
      <c r="E255" s="223" t="s">
        <v>434</v>
      </c>
      <c r="F255" s="224" t="s">
        <v>435</v>
      </c>
      <c r="G255" s="225" t="s">
        <v>199</v>
      </c>
      <c r="H255" s="226">
        <v>36</v>
      </c>
      <c r="I255" s="227"/>
      <c r="J255" s="228">
        <f>ROUND(I255*H255,2)</f>
        <v>0</v>
      </c>
      <c r="K255" s="229"/>
      <c r="L255" s="45"/>
      <c r="M255" s="230" t="s">
        <v>1</v>
      </c>
      <c r="N255" s="231" t="s">
        <v>48</v>
      </c>
      <c r="O255" s="92"/>
      <c r="P255" s="232">
        <f>O255*H255</f>
        <v>0</v>
      </c>
      <c r="Q255" s="232">
        <v>0.11162</v>
      </c>
      <c r="R255" s="232">
        <f>Q255*H255</f>
        <v>4.01832</v>
      </c>
      <c r="S255" s="232">
        <v>0</v>
      </c>
      <c r="T255" s="23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4" t="s">
        <v>129</v>
      </c>
      <c r="AT255" s="234" t="s">
        <v>196</v>
      </c>
      <c r="AU255" s="234" t="s">
        <v>93</v>
      </c>
      <c r="AY255" s="17" t="s">
        <v>194</v>
      </c>
      <c r="BE255" s="235">
        <f>IF(N255="základní",J255,0)</f>
        <v>0</v>
      </c>
      <c r="BF255" s="235">
        <f>IF(N255="snížená",J255,0)</f>
        <v>0</v>
      </c>
      <c r="BG255" s="235">
        <f>IF(N255="zákl. přenesená",J255,0)</f>
        <v>0</v>
      </c>
      <c r="BH255" s="235">
        <f>IF(N255="sníž. přenesená",J255,0)</f>
        <v>0</v>
      </c>
      <c r="BI255" s="235">
        <f>IF(N255="nulová",J255,0)</f>
        <v>0</v>
      </c>
      <c r="BJ255" s="17" t="s">
        <v>91</v>
      </c>
      <c r="BK255" s="235">
        <f>ROUND(I255*H255,2)</f>
        <v>0</v>
      </c>
      <c r="BL255" s="17" t="s">
        <v>129</v>
      </c>
      <c r="BM255" s="234" t="s">
        <v>436</v>
      </c>
    </row>
    <row r="256" spans="1:51" s="14" customFormat="1" ht="12">
      <c r="A256" s="14"/>
      <c r="B256" s="247"/>
      <c r="C256" s="248"/>
      <c r="D256" s="238" t="s">
        <v>201</v>
      </c>
      <c r="E256" s="249" t="s">
        <v>1</v>
      </c>
      <c r="F256" s="250" t="s">
        <v>140</v>
      </c>
      <c r="G256" s="248"/>
      <c r="H256" s="251">
        <v>36</v>
      </c>
      <c r="I256" s="252"/>
      <c r="J256" s="248"/>
      <c r="K256" s="248"/>
      <c r="L256" s="253"/>
      <c r="M256" s="254"/>
      <c r="N256" s="255"/>
      <c r="O256" s="255"/>
      <c r="P256" s="255"/>
      <c r="Q256" s="255"/>
      <c r="R256" s="255"/>
      <c r="S256" s="255"/>
      <c r="T256" s="25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7" t="s">
        <v>201</v>
      </c>
      <c r="AU256" s="257" t="s">
        <v>93</v>
      </c>
      <c r="AV256" s="14" t="s">
        <v>93</v>
      </c>
      <c r="AW256" s="14" t="s">
        <v>38</v>
      </c>
      <c r="AX256" s="14" t="s">
        <v>91</v>
      </c>
      <c r="AY256" s="257" t="s">
        <v>194</v>
      </c>
    </row>
    <row r="257" spans="1:65" s="2" customFormat="1" ht="24.15" customHeight="1">
      <c r="A257" s="39"/>
      <c r="B257" s="40"/>
      <c r="C257" s="269" t="s">
        <v>437</v>
      </c>
      <c r="D257" s="269" t="s">
        <v>314</v>
      </c>
      <c r="E257" s="270" t="s">
        <v>438</v>
      </c>
      <c r="F257" s="271" t="s">
        <v>439</v>
      </c>
      <c r="G257" s="272" t="s">
        <v>199</v>
      </c>
      <c r="H257" s="273">
        <v>37.08</v>
      </c>
      <c r="I257" s="274"/>
      <c r="J257" s="275">
        <f>ROUND(I257*H257,2)</f>
        <v>0</v>
      </c>
      <c r="K257" s="276"/>
      <c r="L257" s="277"/>
      <c r="M257" s="278" t="s">
        <v>1</v>
      </c>
      <c r="N257" s="279" t="s">
        <v>48</v>
      </c>
      <c r="O257" s="92"/>
      <c r="P257" s="232">
        <f>O257*H257</f>
        <v>0</v>
      </c>
      <c r="Q257" s="232">
        <v>0.176</v>
      </c>
      <c r="R257" s="232">
        <f>Q257*H257</f>
        <v>6.526079999999999</v>
      </c>
      <c r="S257" s="232">
        <v>0</v>
      </c>
      <c r="T257" s="23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4" t="s">
        <v>238</v>
      </c>
      <c r="AT257" s="234" t="s">
        <v>314</v>
      </c>
      <c r="AU257" s="234" t="s">
        <v>93</v>
      </c>
      <c r="AY257" s="17" t="s">
        <v>194</v>
      </c>
      <c r="BE257" s="235">
        <f>IF(N257="základní",J257,0)</f>
        <v>0</v>
      </c>
      <c r="BF257" s="235">
        <f>IF(N257="snížená",J257,0)</f>
        <v>0</v>
      </c>
      <c r="BG257" s="235">
        <f>IF(N257="zákl. přenesená",J257,0)</f>
        <v>0</v>
      </c>
      <c r="BH257" s="235">
        <f>IF(N257="sníž. přenesená",J257,0)</f>
        <v>0</v>
      </c>
      <c r="BI257" s="235">
        <f>IF(N257="nulová",J257,0)</f>
        <v>0</v>
      </c>
      <c r="BJ257" s="17" t="s">
        <v>91</v>
      </c>
      <c r="BK257" s="235">
        <f>ROUND(I257*H257,2)</f>
        <v>0</v>
      </c>
      <c r="BL257" s="17" t="s">
        <v>129</v>
      </c>
      <c r="BM257" s="234" t="s">
        <v>440</v>
      </c>
    </row>
    <row r="258" spans="1:51" s="14" customFormat="1" ht="12">
      <c r="A258" s="14"/>
      <c r="B258" s="247"/>
      <c r="C258" s="248"/>
      <c r="D258" s="238" t="s">
        <v>201</v>
      </c>
      <c r="E258" s="249" t="s">
        <v>1</v>
      </c>
      <c r="F258" s="250" t="s">
        <v>441</v>
      </c>
      <c r="G258" s="248"/>
      <c r="H258" s="251">
        <v>37.08</v>
      </c>
      <c r="I258" s="252"/>
      <c r="J258" s="248"/>
      <c r="K258" s="248"/>
      <c r="L258" s="253"/>
      <c r="M258" s="254"/>
      <c r="N258" s="255"/>
      <c r="O258" s="255"/>
      <c r="P258" s="255"/>
      <c r="Q258" s="255"/>
      <c r="R258" s="255"/>
      <c r="S258" s="255"/>
      <c r="T258" s="25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7" t="s">
        <v>201</v>
      </c>
      <c r="AU258" s="257" t="s">
        <v>93</v>
      </c>
      <c r="AV258" s="14" t="s">
        <v>93</v>
      </c>
      <c r="AW258" s="14" t="s">
        <v>38</v>
      </c>
      <c r="AX258" s="14" t="s">
        <v>91</v>
      </c>
      <c r="AY258" s="257" t="s">
        <v>194</v>
      </c>
    </row>
    <row r="259" spans="1:65" s="2" customFormat="1" ht="24.15" customHeight="1">
      <c r="A259" s="39"/>
      <c r="B259" s="40"/>
      <c r="C259" s="222" t="s">
        <v>442</v>
      </c>
      <c r="D259" s="222" t="s">
        <v>196</v>
      </c>
      <c r="E259" s="223" t="s">
        <v>443</v>
      </c>
      <c r="F259" s="224" t="s">
        <v>444</v>
      </c>
      <c r="G259" s="225" t="s">
        <v>199</v>
      </c>
      <c r="H259" s="226">
        <v>54.5</v>
      </c>
      <c r="I259" s="227"/>
      <c r="J259" s="228">
        <f>ROUND(I259*H259,2)</f>
        <v>0</v>
      </c>
      <c r="K259" s="229"/>
      <c r="L259" s="45"/>
      <c r="M259" s="230" t="s">
        <v>1</v>
      </c>
      <c r="N259" s="231" t="s">
        <v>48</v>
      </c>
      <c r="O259" s="92"/>
      <c r="P259" s="232">
        <f>O259*H259</f>
        <v>0</v>
      </c>
      <c r="Q259" s="232">
        <v>0.50077</v>
      </c>
      <c r="R259" s="232">
        <f>Q259*H259</f>
        <v>27.291965</v>
      </c>
      <c r="S259" s="232">
        <v>0</v>
      </c>
      <c r="T259" s="23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4" t="s">
        <v>129</v>
      </c>
      <c r="AT259" s="234" t="s">
        <v>196</v>
      </c>
      <c r="AU259" s="234" t="s">
        <v>93</v>
      </c>
      <c r="AY259" s="17" t="s">
        <v>194</v>
      </c>
      <c r="BE259" s="235">
        <f>IF(N259="základní",J259,0)</f>
        <v>0</v>
      </c>
      <c r="BF259" s="235">
        <f>IF(N259="snížená",J259,0)</f>
        <v>0</v>
      </c>
      <c r="BG259" s="235">
        <f>IF(N259="zákl. přenesená",J259,0)</f>
        <v>0</v>
      </c>
      <c r="BH259" s="235">
        <f>IF(N259="sníž. přenesená",J259,0)</f>
        <v>0</v>
      </c>
      <c r="BI259" s="235">
        <f>IF(N259="nulová",J259,0)</f>
        <v>0</v>
      </c>
      <c r="BJ259" s="17" t="s">
        <v>91</v>
      </c>
      <c r="BK259" s="235">
        <f>ROUND(I259*H259,2)</f>
        <v>0</v>
      </c>
      <c r="BL259" s="17" t="s">
        <v>129</v>
      </c>
      <c r="BM259" s="234" t="s">
        <v>445</v>
      </c>
    </row>
    <row r="260" spans="1:51" s="14" customFormat="1" ht="12">
      <c r="A260" s="14"/>
      <c r="B260" s="247"/>
      <c r="C260" s="248"/>
      <c r="D260" s="238" t="s">
        <v>201</v>
      </c>
      <c r="E260" s="249" t="s">
        <v>1</v>
      </c>
      <c r="F260" s="250" t="s">
        <v>446</v>
      </c>
      <c r="G260" s="248"/>
      <c r="H260" s="251">
        <v>54.5</v>
      </c>
      <c r="I260" s="252"/>
      <c r="J260" s="248"/>
      <c r="K260" s="248"/>
      <c r="L260" s="253"/>
      <c r="M260" s="254"/>
      <c r="N260" s="255"/>
      <c r="O260" s="255"/>
      <c r="P260" s="255"/>
      <c r="Q260" s="255"/>
      <c r="R260" s="255"/>
      <c r="S260" s="255"/>
      <c r="T260" s="25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7" t="s">
        <v>201</v>
      </c>
      <c r="AU260" s="257" t="s">
        <v>93</v>
      </c>
      <c r="AV260" s="14" t="s">
        <v>93</v>
      </c>
      <c r="AW260" s="14" t="s">
        <v>38</v>
      </c>
      <c r="AX260" s="14" t="s">
        <v>91</v>
      </c>
      <c r="AY260" s="257" t="s">
        <v>194</v>
      </c>
    </row>
    <row r="261" spans="1:63" s="12" customFormat="1" ht="22.8" customHeight="1">
      <c r="A261" s="12"/>
      <c r="B261" s="206"/>
      <c r="C261" s="207"/>
      <c r="D261" s="208" t="s">
        <v>82</v>
      </c>
      <c r="E261" s="220" t="s">
        <v>238</v>
      </c>
      <c r="F261" s="220" t="s">
        <v>447</v>
      </c>
      <c r="G261" s="207"/>
      <c r="H261" s="207"/>
      <c r="I261" s="210"/>
      <c r="J261" s="221">
        <f>BK261</f>
        <v>0</v>
      </c>
      <c r="K261" s="207"/>
      <c r="L261" s="212"/>
      <c r="M261" s="213"/>
      <c r="N261" s="214"/>
      <c r="O261" s="214"/>
      <c r="P261" s="215">
        <f>SUM(P262:P298)</f>
        <v>0</v>
      </c>
      <c r="Q261" s="214"/>
      <c r="R261" s="215">
        <f>SUM(R262:R298)</f>
        <v>128.94577600000002</v>
      </c>
      <c r="S261" s="214"/>
      <c r="T261" s="216">
        <f>SUM(T262:T298)</f>
        <v>3.0617599999999996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7" t="s">
        <v>91</v>
      </c>
      <c r="AT261" s="218" t="s">
        <v>82</v>
      </c>
      <c r="AU261" s="218" t="s">
        <v>91</v>
      </c>
      <c r="AY261" s="217" t="s">
        <v>194</v>
      </c>
      <c r="BK261" s="219">
        <f>SUM(BK262:BK298)</f>
        <v>0</v>
      </c>
    </row>
    <row r="262" spans="1:65" s="2" customFormat="1" ht="16.5" customHeight="1">
      <c r="A262" s="39"/>
      <c r="B262" s="40"/>
      <c r="C262" s="222" t="s">
        <v>448</v>
      </c>
      <c r="D262" s="222" t="s">
        <v>196</v>
      </c>
      <c r="E262" s="223" t="s">
        <v>449</v>
      </c>
      <c r="F262" s="224" t="s">
        <v>450</v>
      </c>
      <c r="G262" s="225" t="s">
        <v>217</v>
      </c>
      <c r="H262" s="226">
        <v>80</v>
      </c>
      <c r="I262" s="227"/>
      <c r="J262" s="228">
        <f>ROUND(I262*H262,2)</f>
        <v>0</v>
      </c>
      <c r="K262" s="229"/>
      <c r="L262" s="45"/>
      <c r="M262" s="230" t="s">
        <v>1</v>
      </c>
      <c r="N262" s="231" t="s">
        <v>48</v>
      </c>
      <c r="O262" s="92"/>
      <c r="P262" s="232">
        <f>O262*H262</f>
        <v>0</v>
      </c>
      <c r="Q262" s="232">
        <v>1.4180295</v>
      </c>
      <c r="R262" s="232">
        <f>Q262*H262</f>
        <v>113.44236000000001</v>
      </c>
      <c r="S262" s="232">
        <v>0</v>
      </c>
      <c r="T262" s="23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4" t="s">
        <v>129</v>
      </c>
      <c r="AT262" s="234" t="s">
        <v>196</v>
      </c>
      <c r="AU262" s="234" t="s">
        <v>93</v>
      </c>
      <c r="AY262" s="17" t="s">
        <v>194</v>
      </c>
      <c r="BE262" s="235">
        <f>IF(N262="základní",J262,0)</f>
        <v>0</v>
      </c>
      <c r="BF262" s="235">
        <f>IF(N262="snížená",J262,0)</f>
        <v>0</v>
      </c>
      <c r="BG262" s="235">
        <f>IF(N262="zákl. přenesená",J262,0)</f>
        <v>0</v>
      </c>
      <c r="BH262" s="235">
        <f>IF(N262="sníž. přenesená",J262,0)</f>
        <v>0</v>
      </c>
      <c r="BI262" s="235">
        <f>IF(N262="nulová",J262,0)</f>
        <v>0</v>
      </c>
      <c r="BJ262" s="17" t="s">
        <v>91</v>
      </c>
      <c r="BK262" s="235">
        <f>ROUND(I262*H262,2)</f>
        <v>0</v>
      </c>
      <c r="BL262" s="17" t="s">
        <v>129</v>
      </c>
      <c r="BM262" s="234" t="s">
        <v>451</v>
      </c>
    </row>
    <row r="263" spans="1:51" s="13" customFormat="1" ht="12">
      <c r="A263" s="13"/>
      <c r="B263" s="236"/>
      <c r="C263" s="237"/>
      <c r="D263" s="238" t="s">
        <v>201</v>
      </c>
      <c r="E263" s="239" t="s">
        <v>1</v>
      </c>
      <c r="F263" s="240" t="s">
        <v>452</v>
      </c>
      <c r="G263" s="237"/>
      <c r="H263" s="239" t="s">
        <v>1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201</v>
      </c>
      <c r="AU263" s="246" t="s">
        <v>93</v>
      </c>
      <c r="AV263" s="13" t="s">
        <v>91</v>
      </c>
      <c r="AW263" s="13" t="s">
        <v>38</v>
      </c>
      <c r="AX263" s="13" t="s">
        <v>83</v>
      </c>
      <c r="AY263" s="246" t="s">
        <v>194</v>
      </c>
    </row>
    <row r="264" spans="1:51" s="13" customFormat="1" ht="12">
      <c r="A264" s="13"/>
      <c r="B264" s="236"/>
      <c r="C264" s="237"/>
      <c r="D264" s="238" t="s">
        <v>201</v>
      </c>
      <c r="E264" s="239" t="s">
        <v>1</v>
      </c>
      <c r="F264" s="240" t="s">
        <v>453</v>
      </c>
      <c r="G264" s="237"/>
      <c r="H264" s="239" t="s">
        <v>1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201</v>
      </c>
      <c r="AU264" s="246" t="s">
        <v>93</v>
      </c>
      <c r="AV264" s="13" t="s">
        <v>91</v>
      </c>
      <c r="AW264" s="13" t="s">
        <v>38</v>
      </c>
      <c r="AX264" s="13" t="s">
        <v>83</v>
      </c>
      <c r="AY264" s="246" t="s">
        <v>194</v>
      </c>
    </row>
    <row r="265" spans="1:51" s="13" customFormat="1" ht="12">
      <c r="A265" s="13"/>
      <c r="B265" s="236"/>
      <c r="C265" s="237"/>
      <c r="D265" s="238" t="s">
        <v>201</v>
      </c>
      <c r="E265" s="239" t="s">
        <v>1</v>
      </c>
      <c r="F265" s="240" t="s">
        <v>454</v>
      </c>
      <c r="G265" s="237"/>
      <c r="H265" s="239" t="s">
        <v>1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6" t="s">
        <v>201</v>
      </c>
      <c r="AU265" s="246" t="s">
        <v>93</v>
      </c>
      <c r="AV265" s="13" t="s">
        <v>91</v>
      </c>
      <c r="AW265" s="13" t="s">
        <v>38</v>
      </c>
      <c r="AX265" s="13" t="s">
        <v>83</v>
      </c>
      <c r="AY265" s="246" t="s">
        <v>194</v>
      </c>
    </row>
    <row r="266" spans="1:51" s="13" customFormat="1" ht="12">
      <c r="A266" s="13"/>
      <c r="B266" s="236"/>
      <c r="C266" s="237"/>
      <c r="D266" s="238" t="s">
        <v>201</v>
      </c>
      <c r="E266" s="239" t="s">
        <v>1</v>
      </c>
      <c r="F266" s="240" t="s">
        <v>455</v>
      </c>
      <c r="G266" s="237"/>
      <c r="H266" s="239" t="s">
        <v>1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201</v>
      </c>
      <c r="AU266" s="246" t="s">
        <v>93</v>
      </c>
      <c r="AV266" s="13" t="s">
        <v>91</v>
      </c>
      <c r="AW266" s="13" t="s">
        <v>38</v>
      </c>
      <c r="AX266" s="13" t="s">
        <v>83</v>
      </c>
      <c r="AY266" s="246" t="s">
        <v>194</v>
      </c>
    </row>
    <row r="267" spans="1:51" s="13" customFormat="1" ht="12">
      <c r="A267" s="13"/>
      <c r="B267" s="236"/>
      <c r="C267" s="237"/>
      <c r="D267" s="238" t="s">
        <v>201</v>
      </c>
      <c r="E267" s="239" t="s">
        <v>1</v>
      </c>
      <c r="F267" s="240" t="s">
        <v>456</v>
      </c>
      <c r="G267" s="237"/>
      <c r="H267" s="239" t="s">
        <v>1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201</v>
      </c>
      <c r="AU267" s="246" t="s">
        <v>93</v>
      </c>
      <c r="AV267" s="13" t="s">
        <v>91</v>
      </c>
      <c r="AW267" s="13" t="s">
        <v>38</v>
      </c>
      <c r="AX267" s="13" t="s">
        <v>83</v>
      </c>
      <c r="AY267" s="246" t="s">
        <v>194</v>
      </c>
    </row>
    <row r="268" spans="1:51" s="14" customFormat="1" ht="12">
      <c r="A268" s="14"/>
      <c r="B268" s="247"/>
      <c r="C268" s="248"/>
      <c r="D268" s="238" t="s">
        <v>201</v>
      </c>
      <c r="E268" s="249" t="s">
        <v>1</v>
      </c>
      <c r="F268" s="250" t="s">
        <v>457</v>
      </c>
      <c r="G268" s="248"/>
      <c r="H268" s="251">
        <v>80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7" t="s">
        <v>201</v>
      </c>
      <c r="AU268" s="257" t="s">
        <v>93</v>
      </c>
      <c r="AV268" s="14" t="s">
        <v>93</v>
      </c>
      <c r="AW268" s="14" t="s">
        <v>38</v>
      </c>
      <c r="AX268" s="14" t="s">
        <v>91</v>
      </c>
      <c r="AY268" s="257" t="s">
        <v>194</v>
      </c>
    </row>
    <row r="269" spans="1:65" s="2" customFormat="1" ht="24.15" customHeight="1">
      <c r="A269" s="39"/>
      <c r="B269" s="40"/>
      <c r="C269" s="222" t="s">
        <v>458</v>
      </c>
      <c r="D269" s="222" t="s">
        <v>196</v>
      </c>
      <c r="E269" s="223" t="s">
        <v>459</v>
      </c>
      <c r="F269" s="224" t="s">
        <v>460</v>
      </c>
      <c r="G269" s="225" t="s">
        <v>217</v>
      </c>
      <c r="H269" s="226">
        <v>105.1</v>
      </c>
      <c r="I269" s="227"/>
      <c r="J269" s="228">
        <f>ROUND(I269*H269,2)</f>
        <v>0</v>
      </c>
      <c r="K269" s="229"/>
      <c r="L269" s="45"/>
      <c r="M269" s="230" t="s">
        <v>1</v>
      </c>
      <c r="N269" s="231" t="s">
        <v>48</v>
      </c>
      <c r="O269" s="92"/>
      <c r="P269" s="232">
        <f>O269*H269</f>
        <v>0</v>
      </c>
      <c r="Q269" s="232">
        <v>0.00656</v>
      </c>
      <c r="R269" s="232">
        <f>Q269*H269</f>
        <v>0.689456</v>
      </c>
      <c r="S269" s="232">
        <v>0</v>
      </c>
      <c r="T269" s="23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4" t="s">
        <v>129</v>
      </c>
      <c r="AT269" s="234" t="s">
        <v>196</v>
      </c>
      <c r="AU269" s="234" t="s">
        <v>93</v>
      </c>
      <c r="AY269" s="17" t="s">
        <v>194</v>
      </c>
      <c r="BE269" s="235">
        <f>IF(N269="základní",J269,0)</f>
        <v>0</v>
      </c>
      <c r="BF269" s="235">
        <f>IF(N269="snížená",J269,0)</f>
        <v>0</v>
      </c>
      <c r="BG269" s="235">
        <f>IF(N269="zákl. přenesená",J269,0)</f>
        <v>0</v>
      </c>
      <c r="BH269" s="235">
        <f>IF(N269="sníž. přenesená",J269,0)</f>
        <v>0</v>
      </c>
      <c r="BI269" s="235">
        <f>IF(N269="nulová",J269,0)</f>
        <v>0</v>
      </c>
      <c r="BJ269" s="17" t="s">
        <v>91</v>
      </c>
      <c r="BK269" s="235">
        <f>ROUND(I269*H269,2)</f>
        <v>0</v>
      </c>
      <c r="BL269" s="17" t="s">
        <v>129</v>
      </c>
      <c r="BM269" s="234" t="s">
        <v>461</v>
      </c>
    </row>
    <row r="270" spans="1:51" s="13" customFormat="1" ht="12">
      <c r="A270" s="13"/>
      <c r="B270" s="236"/>
      <c r="C270" s="237"/>
      <c r="D270" s="238" t="s">
        <v>201</v>
      </c>
      <c r="E270" s="239" t="s">
        <v>1</v>
      </c>
      <c r="F270" s="240" t="s">
        <v>462</v>
      </c>
      <c r="G270" s="237"/>
      <c r="H270" s="239" t="s">
        <v>1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201</v>
      </c>
      <c r="AU270" s="246" t="s">
        <v>93</v>
      </c>
      <c r="AV270" s="13" t="s">
        <v>91</v>
      </c>
      <c r="AW270" s="13" t="s">
        <v>38</v>
      </c>
      <c r="AX270" s="13" t="s">
        <v>83</v>
      </c>
      <c r="AY270" s="246" t="s">
        <v>194</v>
      </c>
    </row>
    <row r="271" spans="1:51" s="14" customFormat="1" ht="12">
      <c r="A271" s="14"/>
      <c r="B271" s="247"/>
      <c r="C271" s="248"/>
      <c r="D271" s="238" t="s">
        <v>201</v>
      </c>
      <c r="E271" s="249" t="s">
        <v>1</v>
      </c>
      <c r="F271" s="250" t="s">
        <v>463</v>
      </c>
      <c r="G271" s="248"/>
      <c r="H271" s="251">
        <v>105.1</v>
      </c>
      <c r="I271" s="252"/>
      <c r="J271" s="248"/>
      <c r="K271" s="248"/>
      <c r="L271" s="253"/>
      <c r="M271" s="254"/>
      <c r="N271" s="255"/>
      <c r="O271" s="255"/>
      <c r="P271" s="255"/>
      <c r="Q271" s="255"/>
      <c r="R271" s="255"/>
      <c r="S271" s="255"/>
      <c r="T271" s="25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7" t="s">
        <v>201</v>
      </c>
      <c r="AU271" s="257" t="s">
        <v>93</v>
      </c>
      <c r="AV271" s="14" t="s">
        <v>93</v>
      </c>
      <c r="AW271" s="14" t="s">
        <v>38</v>
      </c>
      <c r="AX271" s="14" t="s">
        <v>91</v>
      </c>
      <c r="AY271" s="257" t="s">
        <v>194</v>
      </c>
    </row>
    <row r="272" spans="1:65" s="2" customFormat="1" ht="33" customHeight="1">
      <c r="A272" s="39"/>
      <c r="B272" s="40"/>
      <c r="C272" s="222" t="s">
        <v>464</v>
      </c>
      <c r="D272" s="222" t="s">
        <v>196</v>
      </c>
      <c r="E272" s="223" t="s">
        <v>465</v>
      </c>
      <c r="F272" s="224" t="s">
        <v>466</v>
      </c>
      <c r="G272" s="225" t="s">
        <v>467</v>
      </c>
      <c r="H272" s="226">
        <v>56</v>
      </c>
      <c r="I272" s="227"/>
      <c r="J272" s="228">
        <f>ROUND(I272*H272,2)</f>
        <v>0</v>
      </c>
      <c r="K272" s="229"/>
      <c r="L272" s="45"/>
      <c r="M272" s="230" t="s">
        <v>1</v>
      </c>
      <c r="N272" s="231" t="s">
        <v>48</v>
      </c>
      <c r="O272" s="92"/>
      <c r="P272" s="232">
        <f>O272*H272</f>
        <v>0</v>
      </c>
      <c r="Q272" s="232">
        <v>0</v>
      </c>
      <c r="R272" s="232">
        <f>Q272*H272</f>
        <v>0</v>
      </c>
      <c r="S272" s="232">
        <v>0</v>
      </c>
      <c r="T272" s="23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4" t="s">
        <v>129</v>
      </c>
      <c r="AT272" s="234" t="s">
        <v>196</v>
      </c>
      <c r="AU272" s="234" t="s">
        <v>93</v>
      </c>
      <c r="AY272" s="17" t="s">
        <v>194</v>
      </c>
      <c r="BE272" s="235">
        <f>IF(N272="základní",J272,0)</f>
        <v>0</v>
      </c>
      <c r="BF272" s="235">
        <f>IF(N272="snížená",J272,0)</f>
        <v>0</v>
      </c>
      <c r="BG272" s="235">
        <f>IF(N272="zákl. přenesená",J272,0)</f>
        <v>0</v>
      </c>
      <c r="BH272" s="235">
        <f>IF(N272="sníž. přenesená",J272,0)</f>
        <v>0</v>
      </c>
      <c r="BI272" s="235">
        <f>IF(N272="nulová",J272,0)</f>
        <v>0</v>
      </c>
      <c r="BJ272" s="17" t="s">
        <v>91</v>
      </c>
      <c r="BK272" s="235">
        <f>ROUND(I272*H272,2)</f>
        <v>0</v>
      </c>
      <c r="BL272" s="17" t="s">
        <v>129</v>
      </c>
      <c r="BM272" s="234" t="s">
        <v>468</v>
      </c>
    </row>
    <row r="273" spans="1:51" s="13" customFormat="1" ht="12">
      <c r="A273" s="13"/>
      <c r="B273" s="236"/>
      <c r="C273" s="237"/>
      <c r="D273" s="238" t="s">
        <v>201</v>
      </c>
      <c r="E273" s="239" t="s">
        <v>1</v>
      </c>
      <c r="F273" s="240" t="s">
        <v>469</v>
      </c>
      <c r="G273" s="237"/>
      <c r="H273" s="239" t="s">
        <v>1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201</v>
      </c>
      <c r="AU273" s="246" t="s">
        <v>93</v>
      </c>
      <c r="AV273" s="13" t="s">
        <v>91</v>
      </c>
      <c r="AW273" s="13" t="s">
        <v>38</v>
      </c>
      <c r="AX273" s="13" t="s">
        <v>83</v>
      </c>
      <c r="AY273" s="246" t="s">
        <v>194</v>
      </c>
    </row>
    <row r="274" spans="1:51" s="14" customFormat="1" ht="12">
      <c r="A274" s="14"/>
      <c r="B274" s="247"/>
      <c r="C274" s="248"/>
      <c r="D274" s="238" t="s">
        <v>201</v>
      </c>
      <c r="E274" s="249" t="s">
        <v>1</v>
      </c>
      <c r="F274" s="250" t="s">
        <v>470</v>
      </c>
      <c r="G274" s="248"/>
      <c r="H274" s="251">
        <v>56</v>
      </c>
      <c r="I274" s="252"/>
      <c r="J274" s="248"/>
      <c r="K274" s="248"/>
      <c r="L274" s="253"/>
      <c r="M274" s="254"/>
      <c r="N274" s="255"/>
      <c r="O274" s="255"/>
      <c r="P274" s="255"/>
      <c r="Q274" s="255"/>
      <c r="R274" s="255"/>
      <c r="S274" s="255"/>
      <c r="T274" s="25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7" t="s">
        <v>201</v>
      </c>
      <c r="AU274" s="257" t="s">
        <v>93</v>
      </c>
      <c r="AV274" s="14" t="s">
        <v>93</v>
      </c>
      <c r="AW274" s="14" t="s">
        <v>38</v>
      </c>
      <c r="AX274" s="14" t="s">
        <v>91</v>
      </c>
      <c r="AY274" s="257" t="s">
        <v>194</v>
      </c>
    </row>
    <row r="275" spans="1:65" s="2" customFormat="1" ht="16.5" customHeight="1">
      <c r="A275" s="39"/>
      <c r="B275" s="40"/>
      <c r="C275" s="269" t="s">
        <v>471</v>
      </c>
      <c r="D275" s="269" t="s">
        <v>314</v>
      </c>
      <c r="E275" s="270" t="s">
        <v>472</v>
      </c>
      <c r="F275" s="271" t="s">
        <v>473</v>
      </c>
      <c r="G275" s="272" t="s">
        <v>467</v>
      </c>
      <c r="H275" s="273">
        <v>24</v>
      </c>
      <c r="I275" s="274"/>
      <c r="J275" s="275">
        <f>ROUND(I275*H275,2)</f>
        <v>0</v>
      </c>
      <c r="K275" s="276"/>
      <c r="L275" s="277"/>
      <c r="M275" s="278" t="s">
        <v>1</v>
      </c>
      <c r="N275" s="279" t="s">
        <v>48</v>
      </c>
      <c r="O275" s="92"/>
      <c r="P275" s="232">
        <f>O275*H275</f>
        <v>0</v>
      </c>
      <c r="Q275" s="232">
        <v>0.00156</v>
      </c>
      <c r="R275" s="232">
        <f>Q275*H275</f>
        <v>0.03744</v>
      </c>
      <c r="S275" s="232">
        <v>0</v>
      </c>
      <c r="T275" s="23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4" t="s">
        <v>238</v>
      </c>
      <c r="AT275" s="234" t="s">
        <v>314</v>
      </c>
      <c r="AU275" s="234" t="s">
        <v>93</v>
      </c>
      <c r="AY275" s="17" t="s">
        <v>194</v>
      </c>
      <c r="BE275" s="235">
        <f>IF(N275="základní",J275,0)</f>
        <v>0</v>
      </c>
      <c r="BF275" s="235">
        <f>IF(N275="snížená",J275,0)</f>
        <v>0</v>
      </c>
      <c r="BG275" s="235">
        <f>IF(N275="zákl. přenesená",J275,0)</f>
        <v>0</v>
      </c>
      <c r="BH275" s="235">
        <f>IF(N275="sníž. přenesená",J275,0)</f>
        <v>0</v>
      </c>
      <c r="BI275" s="235">
        <f>IF(N275="nulová",J275,0)</f>
        <v>0</v>
      </c>
      <c r="BJ275" s="17" t="s">
        <v>91</v>
      </c>
      <c r="BK275" s="235">
        <f>ROUND(I275*H275,2)</f>
        <v>0</v>
      </c>
      <c r="BL275" s="17" t="s">
        <v>129</v>
      </c>
      <c r="BM275" s="234" t="s">
        <v>474</v>
      </c>
    </row>
    <row r="276" spans="1:51" s="14" customFormat="1" ht="12">
      <c r="A276" s="14"/>
      <c r="B276" s="247"/>
      <c r="C276" s="248"/>
      <c r="D276" s="238" t="s">
        <v>201</v>
      </c>
      <c r="E276" s="249" t="s">
        <v>1</v>
      </c>
      <c r="F276" s="250" t="s">
        <v>475</v>
      </c>
      <c r="G276" s="248"/>
      <c r="H276" s="251">
        <v>24</v>
      </c>
      <c r="I276" s="252"/>
      <c r="J276" s="248"/>
      <c r="K276" s="248"/>
      <c r="L276" s="253"/>
      <c r="M276" s="254"/>
      <c r="N276" s="255"/>
      <c r="O276" s="255"/>
      <c r="P276" s="255"/>
      <c r="Q276" s="255"/>
      <c r="R276" s="255"/>
      <c r="S276" s="255"/>
      <c r="T276" s="25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7" t="s">
        <v>201</v>
      </c>
      <c r="AU276" s="257" t="s">
        <v>93</v>
      </c>
      <c r="AV276" s="14" t="s">
        <v>93</v>
      </c>
      <c r="AW276" s="14" t="s">
        <v>38</v>
      </c>
      <c r="AX276" s="14" t="s">
        <v>91</v>
      </c>
      <c r="AY276" s="257" t="s">
        <v>194</v>
      </c>
    </row>
    <row r="277" spans="1:65" s="2" customFormat="1" ht="16.5" customHeight="1">
      <c r="A277" s="39"/>
      <c r="B277" s="40"/>
      <c r="C277" s="269" t="s">
        <v>476</v>
      </c>
      <c r="D277" s="269" t="s">
        <v>314</v>
      </c>
      <c r="E277" s="270" t="s">
        <v>477</v>
      </c>
      <c r="F277" s="271" t="s">
        <v>478</v>
      </c>
      <c r="G277" s="272" t="s">
        <v>467</v>
      </c>
      <c r="H277" s="273">
        <v>32</v>
      </c>
      <c r="I277" s="274"/>
      <c r="J277" s="275">
        <f>ROUND(I277*H277,2)</f>
        <v>0</v>
      </c>
      <c r="K277" s="276"/>
      <c r="L277" s="277"/>
      <c r="M277" s="278" t="s">
        <v>1</v>
      </c>
      <c r="N277" s="279" t="s">
        <v>48</v>
      </c>
      <c r="O277" s="92"/>
      <c r="P277" s="232">
        <f>O277*H277</f>
        <v>0</v>
      </c>
      <c r="Q277" s="232">
        <v>0.00232</v>
      </c>
      <c r="R277" s="232">
        <f>Q277*H277</f>
        <v>0.07424</v>
      </c>
      <c r="S277" s="232">
        <v>0</v>
      </c>
      <c r="T277" s="23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4" t="s">
        <v>238</v>
      </c>
      <c r="AT277" s="234" t="s">
        <v>314</v>
      </c>
      <c r="AU277" s="234" t="s">
        <v>93</v>
      </c>
      <c r="AY277" s="17" t="s">
        <v>194</v>
      </c>
      <c r="BE277" s="235">
        <f>IF(N277="základní",J277,0)</f>
        <v>0</v>
      </c>
      <c r="BF277" s="235">
        <f>IF(N277="snížená",J277,0)</f>
        <v>0</v>
      </c>
      <c r="BG277" s="235">
        <f>IF(N277="zákl. přenesená",J277,0)</f>
        <v>0</v>
      </c>
      <c r="BH277" s="235">
        <f>IF(N277="sníž. přenesená",J277,0)</f>
        <v>0</v>
      </c>
      <c r="BI277" s="235">
        <f>IF(N277="nulová",J277,0)</f>
        <v>0</v>
      </c>
      <c r="BJ277" s="17" t="s">
        <v>91</v>
      </c>
      <c r="BK277" s="235">
        <f>ROUND(I277*H277,2)</f>
        <v>0</v>
      </c>
      <c r="BL277" s="17" t="s">
        <v>129</v>
      </c>
      <c r="BM277" s="234" t="s">
        <v>479</v>
      </c>
    </row>
    <row r="278" spans="1:65" s="2" customFormat="1" ht="33" customHeight="1">
      <c r="A278" s="39"/>
      <c r="B278" s="40"/>
      <c r="C278" s="222" t="s">
        <v>480</v>
      </c>
      <c r="D278" s="222" t="s">
        <v>196</v>
      </c>
      <c r="E278" s="223" t="s">
        <v>481</v>
      </c>
      <c r="F278" s="224" t="s">
        <v>482</v>
      </c>
      <c r="G278" s="225" t="s">
        <v>467</v>
      </c>
      <c r="H278" s="226">
        <v>24</v>
      </c>
      <c r="I278" s="227"/>
      <c r="J278" s="228">
        <f>ROUND(I278*H278,2)</f>
        <v>0</v>
      </c>
      <c r="K278" s="229"/>
      <c r="L278" s="45"/>
      <c r="M278" s="230" t="s">
        <v>1</v>
      </c>
      <c r="N278" s="231" t="s">
        <v>48</v>
      </c>
      <c r="O278" s="92"/>
      <c r="P278" s="232">
        <f>O278*H278</f>
        <v>0</v>
      </c>
      <c r="Q278" s="232">
        <v>0</v>
      </c>
      <c r="R278" s="232">
        <f>Q278*H278</f>
        <v>0</v>
      </c>
      <c r="S278" s="232">
        <v>0</v>
      </c>
      <c r="T278" s="23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4" t="s">
        <v>129</v>
      </c>
      <c r="AT278" s="234" t="s">
        <v>196</v>
      </c>
      <c r="AU278" s="234" t="s">
        <v>93</v>
      </c>
      <c r="AY278" s="17" t="s">
        <v>194</v>
      </c>
      <c r="BE278" s="235">
        <f>IF(N278="základní",J278,0)</f>
        <v>0</v>
      </c>
      <c r="BF278" s="235">
        <f>IF(N278="snížená",J278,0)</f>
        <v>0</v>
      </c>
      <c r="BG278" s="235">
        <f>IF(N278="zákl. přenesená",J278,0)</f>
        <v>0</v>
      </c>
      <c r="BH278" s="235">
        <f>IF(N278="sníž. přenesená",J278,0)</f>
        <v>0</v>
      </c>
      <c r="BI278" s="235">
        <f>IF(N278="nulová",J278,0)</f>
        <v>0</v>
      </c>
      <c r="BJ278" s="17" t="s">
        <v>91</v>
      </c>
      <c r="BK278" s="235">
        <f>ROUND(I278*H278,2)</f>
        <v>0</v>
      </c>
      <c r="BL278" s="17" t="s">
        <v>129</v>
      </c>
      <c r="BM278" s="234" t="s">
        <v>483</v>
      </c>
    </row>
    <row r="279" spans="1:51" s="13" customFormat="1" ht="12">
      <c r="A279" s="13"/>
      <c r="B279" s="236"/>
      <c r="C279" s="237"/>
      <c r="D279" s="238" t="s">
        <v>201</v>
      </c>
      <c r="E279" s="239" t="s">
        <v>1</v>
      </c>
      <c r="F279" s="240" t="s">
        <v>469</v>
      </c>
      <c r="G279" s="237"/>
      <c r="H279" s="239" t="s">
        <v>1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201</v>
      </c>
      <c r="AU279" s="246" t="s">
        <v>93</v>
      </c>
      <c r="AV279" s="13" t="s">
        <v>91</v>
      </c>
      <c r="AW279" s="13" t="s">
        <v>38</v>
      </c>
      <c r="AX279" s="13" t="s">
        <v>83</v>
      </c>
      <c r="AY279" s="246" t="s">
        <v>194</v>
      </c>
    </row>
    <row r="280" spans="1:51" s="14" customFormat="1" ht="12">
      <c r="A280" s="14"/>
      <c r="B280" s="247"/>
      <c r="C280" s="248"/>
      <c r="D280" s="238" t="s">
        <v>201</v>
      </c>
      <c r="E280" s="249" t="s">
        <v>1</v>
      </c>
      <c r="F280" s="250" t="s">
        <v>484</v>
      </c>
      <c r="G280" s="248"/>
      <c r="H280" s="251">
        <v>24</v>
      </c>
      <c r="I280" s="252"/>
      <c r="J280" s="248"/>
      <c r="K280" s="248"/>
      <c r="L280" s="253"/>
      <c r="M280" s="254"/>
      <c r="N280" s="255"/>
      <c r="O280" s="255"/>
      <c r="P280" s="255"/>
      <c r="Q280" s="255"/>
      <c r="R280" s="255"/>
      <c r="S280" s="255"/>
      <c r="T280" s="25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7" t="s">
        <v>201</v>
      </c>
      <c r="AU280" s="257" t="s">
        <v>93</v>
      </c>
      <c r="AV280" s="14" t="s">
        <v>93</v>
      </c>
      <c r="AW280" s="14" t="s">
        <v>38</v>
      </c>
      <c r="AX280" s="14" t="s">
        <v>91</v>
      </c>
      <c r="AY280" s="257" t="s">
        <v>194</v>
      </c>
    </row>
    <row r="281" spans="1:65" s="2" customFormat="1" ht="16.5" customHeight="1">
      <c r="A281" s="39"/>
      <c r="B281" s="40"/>
      <c r="C281" s="269" t="s">
        <v>485</v>
      </c>
      <c r="D281" s="269" t="s">
        <v>314</v>
      </c>
      <c r="E281" s="270" t="s">
        <v>486</v>
      </c>
      <c r="F281" s="271" t="s">
        <v>487</v>
      </c>
      <c r="G281" s="272" t="s">
        <v>467</v>
      </c>
      <c r="H281" s="273">
        <v>24</v>
      </c>
      <c r="I281" s="274"/>
      <c r="J281" s="275">
        <f>ROUND(I281*H281,2)</f>
        <v>0</v>
      </c>
      <c r="K281" s="276"/>
      <c r="L281" s="277"/>
      <c r="M281" s="278" t="s">
        <v>1</v>
      </c>
      <c r="N281" s="279" t="s">
        <v>48</v>
      </c>
      <c r="O281" s="92"/>
      <c r="P281" s="232">
        <f>O281*H281</f>
        <v>0</v>
      </c>
      <c r="Q281" s="232">
        <v>0.0092</v>
      </c>
      <c r="R281" s="232">
        <f>Q281*H281</f>
        <v>0.2208</v>
      </c>
      <c r="S281" s="232">
        <v>0</v>
      </c>
      <c r="T281" s="23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4" t="s">
        <v>238</v>
      </c>
      <c r="AT281" s="234" t="s">
        <v>314</v>
      </c>
      <c r="AU281" s="234" t="s">
        <v>93</v>
      </c>
      <c r="AY281" s="17" t="s">
        <v>194</v>
      </c>
      <c r="BE281" s="235">
        <f>IF(N281="základní",J281,0)</f>
        <v>0</v>
      </c>
      <c r="BF281" s="235">
        <f>IF(N281="snížená",J281,0)</f>
        <v>0</v>
      </c>
      <c r="BG281" s="235">
        <f>IF(N281="zákl. přenesená",J281,0)</f>
        <v>0</v>
      </c>
      <c r="BH281" s="235">
        <f>IF(N281="sníž. přenesená",J281,0)</f>
        <v>0</v>
      </c>
      <c r="BI281" s="235">
        <f>IF(N281="nulová",J281,0)</f>
        <v>0</v>
      </c>
      <c r="BJ281" s="17" t="s">
        <v>91</v>
      </c>
      <c r="BK281" s="235">
        <f>ROUND(I281*H281,2)</f>
        <v>0</v>
      </c>
      <c r="BL281" s="17" t="s">
        <v>129</v>
      </c>
      <c r="BM281" s="234" t="s">
        <v>488</v>
      </c>
    </row>
    <row r="282" spans="1:65" s="2" customFormat="1" ht="24.15" customHeight="1">
      <c r="A282" s="39"/>
      <c r="B282" s="40"/>
      <c r="C282" s="222" t="s">
        <v>489</v>
      </c>
      <c r="D282" s="222" t="s">
        <v>196</v>
      </c>
      <c r="E282" s="223" t="s">
        <v>490</v>
      </c>
      <c r="F282" s="224" t="s">
        <v>491</v>
      </c>
      <c r="G282" s="225" t="s">
        <v>217</v>
      </c>
      <c r="H282" s="226">
        <v>14</v>
      </c>
      <c r="I282" s="227"/>
      <c r="J282" s="228">
        <f>ROUND(I282*H282,2)</f>
        <v>0</v>
      </c>
      <c r="K282" s="229"/>
      <c r="L282" s="45"/>
      <c r="M282" s="230" t="s">
        <v>1</v>
      </c>
      <c r="N282" s="231" t="s">
        <v>48</v>
      </c>
      <c r="O282" s="92"/>
      <c r="P282" s="232">
        <f>O282*H282</f>
        <v>0</v>
      </c>
      <c r="Q282" s="232">
        <v>0</v>
      </c>
      <c r="R282" s="232">
        <f>Q282*H282</f>
        <v>0</v>
      </c>
      <c r="S282" s="232">
        <v>0</v>
      </c>
      <c r="T282" s="23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4" t="s">
        <v>129</v>
      </c>
      <c r="AT282" s="234" t="s">
        <v>196</v>
      </c>
      <c r="AU282" s="234" t="s">
        <v>93</v>
      </c>
      <c r="AY282" s="17" t="s">
        <v>194</v>
      </c>
      <c r="BE282" s="235">
        <f>IF(N282="základní",J282,0)</f>
        <v>0</v>
      </c>
      <c r="BF282" s="235">
        <f>IF(N282="snížená",J282,0)</f>
        <v>0</v>
      </c>
      <c r="BG282" s="235">
        <f>IF(N282="zákl. přenesená",J282,0)</f>
        <v>0</v>
      </c>
      <c r="BH282" s="235">
        <f>IF(N282="sníž. přenesená",J282,0)</f>
        <v>0</v>
      </c>
      <c r="BI282" s="235">
        <f>IF(N282="nulová",J282,0)</f>
        <v>0</v>
      </c>
      <c r="BJ282" s="17" t="s">
        <v>91</v>
      </c>
      <c r="BK282" s="235">
        <f>ROUND(I282*H282,2)</f>
        <v>0</v>
      </c>
      <c r="BL282" s="17" t="s">
        <v>129</v>
      </c>
      <c r="BM282" s="234" t="s">
        <v>492</v>
      </c>
    </row>
    <row r="283" spans="1:65" s="2" customFormat="1" ht="24.15" customHeight="1">
      <c r="A283" s="39"/>
      <c r="B283" s="40"/>
      <c r="C283" s="222" t="s">
        <v>493</v>
      </c>
      <c r="D283" s="222" t="s">
        <v>196</v>
      </c>
      <c r="E283" s="223" t="s">
        <v>494</v>
      </c>
      <c r="F283" s="224" t="s">
        <v>495</v>
      </c>
      <c r="G283" s="225" t="s">
        <v>241</v>
      </c>
      <c r="H283" s="226">
        <v>1.178</v>
      </c>
      <c r="I283" s="227"/>
      <c r="J283" s="228">
        <f>ROUND(I283*H283,2)</f>
        <v>0</v>
      </c>
      <c r="K283" s="229"/>
      <c r="L283" s="45"/>
      <c r="M283" s="230" t="s">
        <v>1</v>
      </c>
      <c r="N283" s="231" t="s">
        <v>48</v>
      </c>
      <c r="O283" s="92"/>
      <c r="P283" s="232">
        <f>O283*H283</f>
        <v>0</v>
      </c>
      <c r="Q283" s="232">
        <v>0</v>
      </c>
      <c r="R283" s="232">
        <f>Q283*H283</f>
        <v>0</v>
      </c>
      <c r="S283" s="232">
        <v>1.92</v>
      </c>
      <c r="T283" s="233">
        <f>S283*H283</f>
        <v>2.2617599999999998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4" t="s">
        <v>129</v>
      </c>
      <c r="AT283" s="234" t="s">
        <v>196</v>
      </c>
      <c r="AU283" s="234" t="s">
        <v>93</v>
      </c>
      <c r="AY283" s="17" t="s">
        <v>194</v>
      </c>
      <c r="BE283" s="235">
        <f>IF(N283="základní",J283,0)</f>
        <v>0</v>
      </c>
      <c r="BF283" s="235">
        <f>IF(N283="snížená",J283,0)</f>
        <v>0</v>
      </c>
      <c r="BG283" s="235">
        <f>IF(N283="zákl. přenesená",J283,0)</f>
        <v>0</v>
      </c>
      <c r="BH283" s="235">
        <f>IF(N283="sníž. přenesená",J283,0)</f>
        <v>0</v>
      </c>
      <c r="BI283" s="235">
        <f>IF(N283="nulová",J283,0)</f>
        <v>0</v>
      </c>
      <c r="BJ283" s="17" t="s">
        <v>91</v>
      </c>
      <c r="BK283" s="235">
        <f>ROUND(I283*H283,2)</f>
        <v>0</v>
      </c>
      <c r="BL283" s="17" t="s">
        <v>129</v>
      </c>
      <c r="BM283" s="234" t="s">
        <v>496</v>
      </c>
    </row>
    <row r="284" spans="1:51" s="14" customFormat="1" ht="12">
      <c r="A284" s="14"/>
      <c r="B284" s="247"/>
      <c r="C284" s="248"/>
      <c r="D284" s="238" t="s">
        <v>201</v>
      </c>
      <c r="E284" s="249" t="s">
        <v>134</v>
      </c>
      <c r="F284" s="250" t="s">
        <v>497</v>
      </c>
      <c r="G284" s="248"/>
      <c r="H284" s="251">
        <v>1.178</v>
      </c>
      <c r="I284" s="252"/>
      <c r="J284" s="248"/>
      <c r="K284" s="248"/>
      <c r="L284" s="253"/>
      <c r="M284" s="254"/>
      <c r="N284" s="255"/>
      <c r="O284" s="255"/>
      <c r="P284" s="255"/>
      <c r="Q284" s="255"/>
      <c r="R284" s="255"/>
      <c r="S284" s="255"/>
      <c r="T284" s="25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7" t="s">
        <v>201</v>
      </c>
      <c r="AU284" s="257" t="s">
        <v>93</v>
      </c>
      <c r="AV284" s="14" t="s">
        <v>93</v>
      </c>
      <c r="AW284" s="14" t="s">
        <v>38</v>
      </c>
      <c r="AX284" s="14" t="s">
        <v>91</v>
      </c>
      <c r="AY284" s="257" t="s">
        <v>194</v>
      </c>
    </row>
    <row r="285" spans="1:65" s="2" customFormat="1" ht="24.15" customHeight="1">
      <c r="A285" s="39"/>
      <c r="B285" s="40"/>
      <c r="C285" s="222" t="s">
        <v>131</v>
      </c>
      <c r="D285" s="222" t="s">
        <v>196</v>
      </c>
      <c r="E285" s="223" t="s">
        <v>498</v>
      </c>
      <c r="F285" s="224" t="s">
        <v>499</v>
      </c>
      <c r="G285" s="225" t="s">
        <v>467</v>
      </c>
      <c r="H285" s="226">
        <v>28</v>
      </c>
      <c r="I285" s="227"/>
      <c r="J285" s="228">
        <f>ROUND(I285*H285,2)</f>
        <v>0</v>
      </c>
      <c r="K285" s="229"/>
      <c r="L285" s="45"/>
      <c r="M285" s="230" t="s">
        <v>1</v>
      </c>
      <c r="N285" s="231" t="s">
        <v>48</v>
      </c>
      <c r="O285" s="92"/>
      <c r="P285" s="232">
        <f>O285*H285</f>
        <v>0</v>
      </c>
      <c r="Q285" s="232">
        <v>0.401</v>
      </c>
      <c r="R285" s="232">
        <f>Q285*H285</f>
        <v>11.228000000000002</v>
      </c>
      <c r="S285" s="232">
        <v>0</v>
      </c>
      <c r="T285" s="23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4" t="s">
        <v>129</v>
      </c>
      <c r="AT285" s="234" t="s">
        <v>196</v>
      </c>
      <c r="AU285" s="234" t="s">
        <v>93</v>
      </c>
      <c r="AY285" s="17" t="s">
        <v>194</v>
      </c>
      <c r="BE285" s="235">
        <f>IF(N285="základní",J285,0)</f>
        <v>0</v>
      </c>
      <c r="BF285" s="235">
        <f>IF(N285="snížená",J285,0)</f>
        <v>0</v>
      </c>
      <c r="BG285" s="235">
        <f>IF(N285="zákl. přenesená",J285,0)</f>
        <v>0</v>
      </c>
      <c r="BH285" s="235">
        <f>IF(N285="sníž. přenesená",J285,0)</f>
        <v>0</v>
      </c>
      <c r="BI285" s="235">
        <f>IF(N285="nulová",J285,0)</f>
        <v>0</v>
      </c>
      <c r="BJ285" s="17" t="s">
        <v>91</v>
      </c>
      <c r="BK285" s="235">
        <f>ROUND(I285*H285,2)</f>
        <v>0</v>
      </c>
      <c r="BL285" s="17" t="s">
        <v>129</v>
      </c>
      <c r="BM285" s="234" t="s">
        <v>500</v>
      </c>
    </row>
    <row r="286" spans="1:51" s="14" customFormat="1" ht="12">
      <c r="A286" s="14"/>
      <c r="B286" s="247"/>
      <c r="C286" s="248"/>
      <c r="D286" s="238" t="s">
        <v>201</v>
      </c>
      <c r="E286" s="249" t="s">
        <v>1</v>
      </c>
      <c r="F286" s="250" t="s">
        <v>501</v>
      </c>
      <c r="G286" s="248"/>
      <c r="H286" s="251">
        <v>5</v>
      </c>
      <c r="I286" s="252"/>
      <c r="J286" s="248"/>
      <c r="K286" s="248"/>
      <c r="L286" s="253"/>
      <c r="M286" s="254"/>
      <c r="N286" s="255"/>
      <c r="O286" s="255"/>
      <c r="P286" s="255"/>
      <c r="Q286" s="255"/>
      <c r="R286" s="255"/>
      <c r="S286" s="255"/>
      <c r="T286" s="25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7" t="s">
        <v>201</v>
      </c>
      <c r="AU286" s="257" t="s">
        <v>93</v>
      </c>
      <c r="AV286" s="14" t="s">
        <v>93</v>
      </c>
      <c r="AW286" s="14" t="s">
        <v>38</v>
      </c>
      <c r="AX286" s="14" t="s">
        <v>83</v>
      </c>
      <c r="AY286" s="257" t="s">
        <v>194</v>
      </c>
    </row>
    <row r="287" spans="1:51" s="14" customFormat="1" ht="12">
      <c r="A287" s="14"/>
      <c r="B287" s="247"/>
      <c r="C287" s="248"/>
      <c r="D287" s="238" t="s">
        <v>201</v>
      </c>
      <c r="E287" s="249" t="s">
        <v>1</v>
      </c>
      <c r="F287" s="250" t="s">
        <v>502</v>
      </c>
      <c r="G287" s="248"/>
      <c r="H287" s="251">
        <v>23</v>
      </c>
      <c r="I287" s="252"/>
      <c r="J287" s="248"/>
      <c r="K287" s="248"/>
      <c r="L287" s="253"/>
      <c r="M287" s="254"/>
      <c r="N287" s="255"/>
      <c r="O287" s="255"/>
      <c r="P287" s="255"/>
      <c r="Q287" s="255"/>
      <c r="R287" s="255"/>
      <c r="S287" s="255"/>
      <c r="T287" s="25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7" t="s">
        <v>201</v>
      </c>
      <c r="AU287" s="257" t="s">
        <v>93</v>
      </c>
      <c r="AV287" s="14" t="s">
        <v>93</v>
      </c>
      <c r="AW287" s="14" t="s">
        <v>38</v>
      </c>
      <c r="AX287" s="14" t="s">
        <v>83</v>
      </c>
      <c r="AY287" s="257" t="s">
        <v>194</v>
      </c>
    </row>
    <row r="288" spans="1:51" s="15" customFormat="1" ht="12">
      <c r="A288" s="15"/>
      <c r="B288" s="258"/>
      <c r="C288" s="259"/>
      <c r="D288" s="238" t="s">
        <v>201</v>
      </c>
      <c r="E288" s="260" t="s">
        <v>1</v>
      </c>
      <c r="F288" s="261" t="s">
        <v>232</v>
      </c>
      <c r="G288" s="259"/>
      <c r="H288" s="262">
        <v>28</v>
      </c>
      <c r="I288" s="263"/>
      <c r="J288" s="259"/>
      <c r="K288" s="259"/>
      <c r="L288" s="264"/>
      <c r="M288" s="265"/>
      <c r="N288" s="266"/>
      <c r="O288" s="266"/>
      <c r="P288" s="266"/>
      <c r="Q288" s="266"/>
      <c r="R288" s="266"/>
      <c r="S288" s="266"/>
      <c r="T288" s="267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8" t="s">
        <v>201</v>
      </c>
      <c r="AU288" s="268" t="s">
        <v>93</v>
      </c>
      <c r="AV288" s="15" t="s">
        <v>129</v>
      </c>
      <c r="AW288" s="15" t="s">
        <v>38</v>
      </c>
      <c r="AX288" s="15" t="s">
        <v>91</v>
      </c>
      <c r="AY288" s="268" t="s">
        <v>194</v>
      </c>
    </row>
    <row r="289" spans="1:65" s="2" customFormat="1" ht="16.5" customHeight="1">
      <c r="A289" s="39"/>
      <c r="B289" s="40"/>
      <c r="C289" s="269" t="s">
        <v>503</v>
      </c>
      <c r="D289" s="269" t="s">
        <v>314</v>
      </c>
      <c r="E289" s="270" t="s">
        <v>504</v>
      </c>
      <c r="F289" s="271" t="s">
        <v>505</v>
      </c>
      <c r="G289" s="272" t="s">
        <v>467</v>
      </c>
      <c r="H289" s="273">
        <v>28</v>
      </c>
      <c r="I289" s="274"/>
      <c r="J289" s="275">
        <f>ROUND(I289*H289,2)</f>
        <v>0</v>
      </c>
      <c r="K289" s="276"/>
      <c r="L289" s="277"/>
      <c r="M289" s="278" t="s">
        <v>1</v>
      </c>
      <c r="N289" s="279" t="s">
        <v>48</v>
      </c>
      <c r="O289" s="92"/>
      <c r="P289" s="232">
        <f>O289*H289</f>
        <v>0</v>
      </c>
      <c r="Q289" s="232">
        <v>0</v>
      </c>
      <c r="R289" s="232">
        <f>Q289*H289</f>
        <v>0</v>
      </c>
      <c r="S289" s="232">
        <v>0</v>
      </c>
      <c r="T289" s="23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4" t="s">
        <v>238</v>
      </c>
      <c r="AT289" s="234" t="s">
        <v>314</v>
      </c>
      <c r="AU289" s="234" t="s">
        <v>93</v>
      </c>
      <c r="AY289" s="17" t="s">
        <v>194</v>
      </c>
      <c r="BE289" s="235">
        <f>IF(N289="základní",J289,0)</f>
        <v>0</v>
      </c>
      <c r="BF289" s="235">
        <f>IF(N289="snížená",J289,0)</f>
        <v>0</v>
      </c>
      <c r="BG289" s="235">
        <f>IF(N289="zákl. přenesená",J289,0)</f>
        <v>0</v>
      </c>
      <c r="BH289" s="235">
        <f>IF(N289="sníž. přenesená",J289,0)</f>
        <v>0</v>
      </c>
      <c r="BI289" s="235">
        <f>IF(N289="nulová",J289,0)</f>
        <v>0</v>
      </c>
      <c r="BJ289" s="17" t="s">
        <v>91</v>
      </c>
      <c r="BK289" s="235">
        <f>ROUND(I289*H289,2)</f>
        <v>0</v>
      </c>
      <c r="BL289" s="17" t="s">
        <v>129</v>
      </c>
      <c r="BM289" s="234" t="s">
        <v>506</v>
      </c>
    </row>
    <row r="290" spans="1:65" s="2" customFormat="1" ht="21.75" customHeight="1">
      <c r="A290" s="39"/>
      <c r="B290" s="40"/>
      <c r="C290" s="269" t="s">
        <v>507</v>
      </c>
      <c r="D290" s="269" t="s">
        <v>314</v>
      </c>
      <c r="E290" s="270" t="s">
        <v>508</v>
      </c>
      <c r="F290" s="271" t="s">
        <v>509</v>
      </c>
      <c r="G290" s="272" t="s">
        <v>467</v>
      </c>
      <c r="H290" s="273">
        <v>23</v>
      </c>
      <c r="I290" s="274"/>
      <c r="J290" s="275">
        <f>ROUND(I290*H290,2)</f>
        <v>0</v>
      </c>
      <c r="K290" s="276"/>
      <c r="L290" s="277"/>
      <c r="M290" s="278" t="s">
        <v>1</v>
      </c>
      <c r="N290" s="279" t="s">
        <v>48</v>
      </c>
      <c r="O290" s="92"/>
      <c r="P290" s="232">
        <f>O290*H290</f>
        <v>0</v>
      </c>
      <c r="Q290" s="232">
        <v>0.06</v>
      </c>
      <c r="R290" s="232">
        <f>Q290*H290</f>
        <v>1.38</v>
      </c>
      <c r="S290" s="232">
        <v>0</v>
      </c>
      <c r="T290" s="23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4" t="s">
        <v>238</v>
      </c>
      <c r="AT290" s="234" t="s">
        <v>314</v>
      </c>
      <c r="AU290" s="234" t="s">
        <v>93</v>
      </c>
      <c r="AY290" s="17" t="s">
        <v>194</v>
      </c>
      <c r="BE290" s="235">
        <f>IF(N290="základní",J290,0)</f>
        <v>0</v>
      </c>
      <c r="BF290" s="235">
        <f>IF(N290="snížená",J290,0)</f>
        <v>0</v>
      </c>
      <c r="BG290" s="235">
        <f>IF(N290="zákl. přenesená",J290,0)</f>
        <v>0</v>
      </c>
      <c r="BH290" s="235">
        <f>IF(N290="sníž. přenesená",J290,0)</f>
        <v>0</v>
      </c>
      <c r="BI290" s="235">
        <f>IF(N290="nulová",J290,0)</f>
        <v>0</v>
      </c>
      <c r="BJ290" s="17" t="s">
        <v>91</v>
      </c>
      <c r="BK290" s="235">
        <f>ROUND(I290*H290,2)</f>
        <v>0</v>
      </c>
      <c r="BL290" s="17" t="s">
        <v>129</v>
      </c>
      <c r="BM290" s="234" t="s">
        <v>510</v>
      </c>
    </row>
    <row r="291" spans="1:65" s="2" customFormat="1" ht="21.75" customHeight="1">
      <c r="A291" s="39"/>
      <c r="B291" s="40"/>
      <c r="C291" s="269" t="s">
        <v>511</v>
      </c>
      <c r="D291" s="269" t="s">
        <v>314</v>
      </c>
      <c r="E291" s="270" t="s">
        <v>512</v>
      </c>
      <c r="F291" s="271" t="s">
        <v>513</v>
      </c>
      <c r="G291" s="272" t="s">
        <v>467</v>
      </c>
      <c r="H291" s="273">
        <v>5</v>
      </c>
      <c r="I291" s="274"/>
      <c r="J291" s="275">
        <f>ROUND(I291*H291,2)</f>
        <v>0</v>
      </c>
      <c r="K291" s="276"/>
      <c r="L291" s="277"/>
      <c r="M291" s="278" t="s">
        <v>1</v>
      </c>
      <c r="N291" s="279" t="s">
        <v>48</v>
      </c>
      <c r="O291" s="92"/>
      <c r="P291" s="232">
        <f>O291*H291</f>
        <v>0</v>
      </c>
      <c r="Q291" s="232">
        <v>0.06</v>
      </c>
      <c r="R291" s="232">
        <f>Q291*H291</f>
        <v>0.3</v>
      </c>
      <c r="S291" s="232">
        <v>0</v>
      </c>
      <c r="T291" s="23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4" t="s">
        <v>238</v>
      </c>
      <c r="AT291" s="234" t="s">
        <v>314</v>
      </c>
      <c r="AU291" s="234" t="s">
        <v>93</v>
      </c>
      <c r="AY291" s="17" t="s">
        <v>194</v>
      </c>
      <c r="BE291" s="235">
        <f>IF(N291="základní",J291,0)</f>
        <v>0</v>
      </c>
      <c r="BF291" s="235">
        <f>IF(N291="snížená",J291,0)</f>
        <v>0</v>
      </c>
      <c r="BG291" s="235">
        <f>IF(N291="zákl. přenesená",J291,0)</f>
        <v>0</v>
      </c>
      <c r="BH291" s="235">
        <f>IF(N291="sníž. přenesená",J291,0)</f>
        <v>0</v>
      </c>
      <c r="BI291" s="235">
        <f>IF(N291="nulová",J291,0)</f>
        <v>0</v>
      </c>
      <c r="BJ291" s="17" t="s">
        <v>91</v>
      </c>
      <c r="BK291" s="235">
        <f>ROUND(I291*H291,2)</f>
        <v>0</v>
      </c>
      <c r="BL291" s="17" t="s">
        <v>129</v>
      </c>
      <c r="BM291" s="234" t="s">
        <v>514</v>
      </c>
    </row>
    <row r="292" spans="1:65" s="2" customFormat="1" ht="24.15" customHeight="1">
      <c r="A292" s="39"/>
      <c r="B292" s="40"/>
      <c r="C292" s="222" t="s">
        <v>515</v>
      </c>
      <c r="D292" s="222" t="s">
        <v>196</v>
      </c>
      <c r="E292" s="223" t="s">
        <v>516</v>
      </c>
      <c r="F292" s="224" t="s">
        <v>517</v>
      </c>
      <c r="G292" s="225" t="s">
        <v>467</v>
      </c>
      <c r="H292" s="226">
        <v>4</v>
      </c>
      <c r="I292" s="227"/>
      <c r="J292" s="228">
        <f>ROUND(I292*H292,2)</f>
        <v>0</v>
      </c>
      <c r="K292" s="229"/>
      <c r="L292" s="45"/>
      <c r="M292" s="230" t="s">
        <v>1</v>
      </c>
      <c r="N292" s="231" t="s">
        <v>48</v>
      </c>
      <c r="O292" s="92"/>
      <c r="P292" s="232">
        <f>O292*H292</f>
        <v>0</v>
      </c>
      <c r="Q292" s="232">
        <v>0</v>
      </c>
      <c r="R292" s="232">
        <f>Q292*H292</f>
        <v>0</v>
      </c>
      <c r="S292" s="232">
        <v>0.2</v>
      </c>
      <c r="T292" s="233">
        <f>S292*H292</f>
        <v>0.8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4" t="s">
        <v>129</v>
      </c>
      <c r="AT292" s="234" t="s">
        <v>196</v>
      </c>
      <c r="AU292" s="234" t="s">
        <v>93</v>
      </c>
      <c r="AY292" s="17" t="s">
        <v>194</v>
      </c>
      <c r="BE292" s="235">
        <f>IF(N292="základní",J292,0)</f>
        <v>0</v>
      </c>
      <c r="BF292" s="235">
        <f>IF(N292="snížená",J292,0)</f>
        <v>0</v>
      </c>
      <c r="BG292" s="235">
        <f>IF(N292="zákl. přenesená",J292,0)</f>
        <v>0</v>
      </c>
      <c r="BH292" s="235">
        <f>IF(N292="sníž. přenesená",J292,0)</f>
        <v>0</v>
      </c>
      <c r="BI292" s="235">
        <f>IF(N292="nulová",J292,0)</f>
        <v>0</v>
      </c>
      <c r="BJ292" s="17" t="s">
        <v>91</v>
      </c>
      <c r="BK292" s="235">
        <f>ROUND(I292*H292,2)</f>
        <v>0</v>
      </c>
      <c r="BL292" s="17" t="s">
        <v>129</v>
      </c>
      <c r="BM292" s="234" t="s">
        <v>518</v>
      </c>
    </row>
    <row r="293" spans="1:51" s="13" customFormat="1" ht="12">
      <c r="A293" s="13"/>
      <c r="B293" s="236"/>
      <c r="C293" s="237"/>
      <c r="D293" s="238" t="s">
        <v>201</v>
      </c>
      <c r="E293" s="239" t="s">
        <v>1</v>
      </c>
      <c r="F293" s="240" t="s">
        <v>519</v>
      </c>
      <c r="G293" s="237"/>
      <c r="H293" s="239" t="s">
        <v>1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201</v>
      </c>
      <c r="AU293" s="246" t="s">
        <v>93</v>
      </c>
      <c r="AV293" s="13" t="s">
        <v>91</v>
      </c>
      <c r="AW293" s="13" t="s">
        <v>38</v>
      </c>
      <c r="AX293" s="13" t="s">
        <v>83</v>
      </c>
      <c r="AY293" s="246" t="s">
        <v>194</v>
      </c>
    </row>
    <row r="294" spans="1:51" s="14" customFormat="1" ht="12">
      <c r="A294" s="14"/>
      <c r="B294" s="247"/>
      <c r="C294" s="248"/>
      <c r="D294" s="238" t="s">
        <v>201</v>
      </c>
      <c r="E294" s="249" t="s">
        <v>128</v>
      </c>
      <c r="F294" s="250" t="s">
        <v>520</v>
      </c>
      <c r="G294" s="248"/>
      <c r="H294" s="251">
        <v>4</v>
      </c>
      <c r="I294" s="252"/>
      <c r="J294" s="248"/>
      <c r="K294" s="248"/>
      <c r="L294" s="253"/>
      <c r="M294" s="254"/>
      <c r="N294" s="255"/>
      <c r="O294" s="255"/>
      <c r="P294" s="255"/>
      <c r="Q294" s="255"/>
      <c r="R294" s="255"/>
      <c r="S294" s="255"/>
      <c r="T294" s="25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7" t="s">
        <v>201</v>
      </c>
      <c r="AU294" s="257" t="s">
        <v>93</v>
      </c>
      <c r="AV294" s="14" t="s">
        <v>93</v>
      </c>
      <c r="AW294" s="14" t="s">
        <v>38</v>
      </c>
      <c r="AX294" s="14" t="s">
        <v>91</v>
      </c>
      <c r="AY294" s="257" t="s">
        <v>194</v>
      </c>
    </row>
    <row r="295" spans="1:65" s="2" customFormat="1" ht="24.15" customHeight="1">
      <c r="A295" s="39"/>
      <c r="B295" s="40"/>
      <c r="C295" s="222" t="s">
        <v>521</v>
      </c>
      <c r="D295" s="222" t="s">
        <v>196</v>
      </c>
      <c r="E295" s="223" t="s">
        <v>522</v>
      </c>
      <c r="F295" s="224" t="s">
        <v>523</v>
      </c>
      <c r="G295" s="225" t="s">
        <v>467</v>
      </c>
      <c r="H295" s="226">
        <v>3</v>
      </c>
      <c r="I295" s="227"/>
      <c r="J295" s="228">
        <f>ROUND(I295*H295,2)</f>
        <v>0</v>
      </c>
      <c r="K295" s="229"/>
      <c r="L295" s="45"/>
      <c r="M295" s="230" t="s">
        <v>1</v>
      </c>
      <c r="N295" s="231" t="s">
        <v>48</v>
      </c>
      <c r="O295" s="92"/>
      <c r="P295" s="232">
        <f>O295*H295</f>
        <v>0</v>
      </c>
      <c r="Q295" s="232">
        <v>0.4208</v>
      </c>
      <c r="R295" s="232">
        <f>Q295*H295</f>
        <v>1.2624</v>
      </c>
      <c r="S295" s="232">
        <v>0</v>
      </c>
      <c r="T295" s="23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4" t="s">
        <v>129</v>
      </c>
      <c r="AT295" s="234" t="s">
        <v>196</v>
      </c>
      <c r="AU295" s="234" t="s">
        <v>93</v>
      </c>
      <c r="AY295" s="17" t="s">
        <v>194</v>
      </c>
      <c r="BE295" s="235">
        <f>IF(N295="základní",J295,0)</f>
        <v>0</v>
      </c>
      <c r="BF295" s="235">
        <f>IF(N295="snížená",J295,0)</f>
        <v>0</v>
      </c>
      <c r="BG295" s="235">
        <f>IF(N295="zákl. přenesená",J295,0)</f>
        <v>0</v>
      </c>
      <c r="BH295" s="235">
        <f>IF(N295="sníž. přenesená",J295,0)</f>
        <v>0</v>
      </c>
      <c r="BI295" s="235">
        <f>IF(N295="nulová",J295,0)</f>
        <v>0</v>
      </c>
      <c r="BJ295" s="17" t="s">
        <v>91</v>
      </c>
      <c r="BK295" s="235">
        <f>ROUND(I295*H295,2)</f>
        <v>0</v>
      </c>
      <c r="BL295" s="17" t="s">
        <v>129</v>
      </c>
      <c r="BM295" s="234" t="s">
        <v>524</v>
      </c>
    </row>
    <row r="296" spans="1:51" s="14" customFormat="1" ht="12">
      <c r="A296" s="14"/>
      <c r="B296" s="247"/>
      <c r="C296" s="248"/>
      <c r="D296" s="238" t="s">
        <v>201</v>
      </c>
      <c r="E296" s="249" t="s">
        <v>1</v>
      </c>
      <c r="F296" s="250" t="s">
        <v>525</v>
      </c>
      <c r="G296" s="248"/>
      <c r="H296" s="251">
        <v>3</v>
      </c>
      <c r="I296" s="252"/>
      <c r="J296" s="248"/>
      <c r="K296" s="248"/>
      <c r="L296" s="253"/>
      <c r="M296" s="254"/>
      <c r="N296" s="255"/>
      <c r="O296" s="255"/>
      <c r="P296" s="255"/>
      <c r="Q296" s="255"/>
      <c r="R296" s="255"/>
      <c r="S296" s="255"/>
      <c r="T296" s="25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7" t="s">
        <v>201</v>
      </c>
      <c r="AU296" s="257" t="s">
        <v>93</v>
      </c>
      <c r="AV296" s="14" t="s">
        <v>93</v>
      </c>
      <c r="AW296" s="14" t="s">
        <v>38</v>
      </c>
      <c r="AX296" s="14" t="s">
        <v>91</v>
      </c>
      <c r="AY296" s="257" t="s">
        <v>194</v>
      </c>
    </row>
    <row r="297" spans="1:65" s="2" customFormat="1" ht="33" customHeight="1">
      <c r="A297" s="39"/>
      <c r="B297" s="40"/>
      <c r="C297" s="222" t="s">
        <v>526</v>
      </c>
      <c r="D297" s="222" t="s">
        <v>196</v>
      </c>
      <c r="E297" s="223" t="s">
        <v>527</v>
      </c>
      <c r="F297" s="224" t="s">
        <v>528</v>
      </c>
      <c r="G297" s="225" t="s">
        <v>467</v>
      </c>
      <c r="H297" s="226">
        <v>1</v>
      </c>
      <c r="I297" s="227"/>
      <c r="J297" s="228">
        <f>ROUND(I297*H297,2)</f>
        <v>0</v>
      </c>
      <c r="K297" s="229"/>
      <c r="L297" s="45"/>
      <c r="M297" s="230" t="s">
        <v>1</v>
      </c>
      <c r="N297" s="231" t="s">
        <v>48</v>
      </c>
      <c r="O297" s="92"/>
      <c r="P297" s="232">
        <f>O297*H297</f>
        <v>0</v>
      </c>
      <c r="Q297" s="232">
        <v>0.31108</v>
      </c>
      <c r="R297" s="232">
        <f>Q297*H297</f>
        <v>0.31108</v>
      </c>
      <c r="S297" s="232">
        <v>0</v>
      </c>
      <c r="T297" s="23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4" t="s">
        <v>129</v>
      </c>
      <c r="AT297" s="234" t="s">
        <v>196</v>
      </c>
      <c r="AU297" s="234" t="s">
        <v>93</v>
      </c>
      <c r="AY297" s="17" t="s">
        <v>194</v>
      </c>
      <c r="BE297" s="235">
        <f>IF(N297="základní",J297,0)</f>
        <v>0</v>
      </c>
      <c r="BF297" s="235">
        <f>IF(N297="snížená",J297,0)</f>
        <v>0</v>
      </c>
      <c r="BG297" s="235">
        <f>IF(N297="zákl. přenesená",J297,0)</f>
        <v>0</v>
      </c>
      <c r="BH297" s="235">
        <f>IF(N297="sníž. přenesená",J297,0)</f>
        <v>0</v>
      </c>
      <c r="BI297" s="235">
        <f>IF(N297="nulová",J297,0)</f>
        <v>0</v>
      </c>
      <c r="BJ297" s="17" t="s">
        <v>91</v>
      </c>
      <c r="BK297" s="235">
        <f>ROUND(I297*H297,2)</f>
        <v>0</v>
      </c>
      <c r="BL297" s="17" t="s">
        <v>129</v>
      </c>
      <c r="BM297" s="234" t="s">
        <v>529</v>
      </c>
    </row>
    <row r="298" spans="1:51" s="14" customFormat="1" ht="12">
      <c r="A298" s="14"/>
      <c r="B298" s="247"/>
      <c r="C298" s="248"/>
      <c r="D298" s="238" t="s">
        <v>201</v>
      </c>
      <c r="E298" s="249" t="s">
        <v>1</v>
      </c>
      <c r="F298" s="250" t="s">
        <v>530</v>
      </c>
      <c r="G298" s="248"/>
      <c r="H298" s="251">
        <v>1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7" t="s">
        <v>201</v>
      </c>
      <c r="AU298" s="257" t="s">
        <v>93</v>
      </c>
      <c r="AV298" s="14" t="s">
        <v>93</v>
      </c>
      <c r="AW298" s="14" t="s">
        <v>38</v>
      </c>
      <c r="AX298" s="14" t="s">
        <v>91</v>
      </c>
      <c r="AY298" s="257" t="s">
        <v>194</v>
      </c>
    </row>
    <row r="299" spans="1:63" s="12" customFormat="1" ht="22.8" customHeight="1">
      <c r="A299" s="12"/>
      <c r="B299" s="206"/>
      <c r="C299" s="207"/>
      <c r="D299" s="208" t="s">
        <v>82</v>
      </c>
      <c r="E299" s="220" t="s">
        <v>252</v>
      </c>
      <c r="F299" s="220" t="s">
        <v>531</v>
      </c>
      <c r="G299" s="207"/>
      <c r="H299" s="207"/>
      <c r="I299" s="210"/>
      <c r="J299" s="221">
        <f>BK299</f>
        <v>0</v>
      </c>
      <c r="K299" s="207"/>
      <c r="L299" s="212"/>
      <c r="M299" s="213"/>
      <c r="N299" s="214"/>
      <c r="O299" s="214"/>
      <c r="P299" s="215">
        <f>SUM(P300:P415)</f>
        <v>0</v>
      </c>
      <c r="Q299" s="214"/>
      <c r="R299" s="215">
        <f>SUM(R300:R415)</f>
        <v>329.998961</v>
      </c>
      <c r="S299" s="214"/>
      <c r="T299" s="216">
        <f>SUM(T300:T415)</f>
        <v>0.321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7" t="s">
        <v>91</v>
      </c>
      <c r="AT299" s="218" t="s">
        <v>82</v>
      </c>
      <c r="AU299" s="218" t="s">
        <v>91</v>
      </c>
      <c r="AY299" s="217" t="s">
        <v>194</v>
      </c>
      <c r="BK299" s="219">
        <f>SUM(BK300:BK415)</f>
        <v>0</v>
      </c>
    </row>
    <row r="300" spans="1:65" s="2" customFormat="1" ht="24.15" customHeight="1">
      <c r="A300" s="39"/>
      <c r="B300" s="40"/>
      <c r="C300" s="222" t="s">
        <v>532</v>
      </c>
      <c r="D300" s="222" t="s">
        <v>196</v>
      </c>
      <c r="E300" s="223" t="s">
        <v>533</v>
      </c>
      <c r="F300" s="224" t="s">
        <v>534</v>
      </c>
      <c r="G300" s="225" t="s">
        <v>217</v>
      </c>
      <c r="H300" s="226">
        <v>2.2</v>
      </c>
      <c r="I300" s="227"/>
      <c r="J300" s="228">
        <f>ROUND(I300*H300,2)</f>
        <v>0</v>
      </c>
      <c r="K300" s="229"/>
      <c r="L300" s="45"/>
      <c r="M300" s="230" t="s">
        <v>1</v>
      </c>
      <c r="N300" s="231" t="s">
        <v>48</v>
      </c>
      <c r="O300" s="92"/>
      <c r="P300" s="232">
        <f>O300*H300</f>
        <v>0</v>
      </c>
      <c r="Q300" s="232">
        <v>0.0003</v>
      </c>
      <c r="R300" s="232">
        <f>Q300*H300</f>
        <v>0.00066</v>
      </c>
      <c r="S300" s="232">
        <v>0</v>
      </c>
      <c r="T300" s="23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4" t="s">
        <v>129</v>
      </c>
      <c r="AT300" s="234" t="s">
        <v>196</v>
      </c>
      <c r="AU300" s="234" t="s">
        <v>93</v>
      </c>
      <c r="AY300" s="17" t="s">
        <v>194</v>
      </c>
      <c r="BE300" s="235">
        <f>IF(N300="základní",J300,0)</f>
        <v>0</v>
      </c>
      <c r="BF300" s="235">
        <f>IF(N300="snížená",J300,0)</f>
        <v>0</v>
      </c>
      <c r="BG300" s="235">
        <f>IF(N300="zákl. přenesená",J300,0)</f>
        <v>0</v>
      </c>
      <c r="BH300" s="235">
        <f>IF(N300="sníž. přenesená",J300,0)</f>
        <v>0</v>
      </c>
      <c r="BI300" s="235">
        <f>IF(N300="nulová",J300,0)</f>
        <v>0</v>
      </c>
      <c r="BJ300" s="17" t="s">
        <v>91</v>
      </c>
      <c r="BK300" s="235">
        <f>ROUND(I300*H300,2)</f>
        <v>0</v>
      </c>
      <c r="BL300" s="17" t="s">
        <v>129</v>
      </c>
      <c r="BM300" s="234" t="s">
        <v>535</v>
      </c>
    </row>
    <row r="301" spans="1:65" s="2" customFormat="1" ht="16.5" customHeight="1">
      <c r="A301" s="39"/>
      <c r="B301" s="40"/>
      <c r="C301" s="269" t="s">
        <v>536</v>
      </c>
      <c r="D301" s="269" t="s">
        <v>314</v>
      </c>
      <c r="E301" s="270" t="s">
        <v>537</v>
      </c>
      <c r="F301" s="271" t="s">
        <v>538</v>
      </c>
      <c r="G301" s="272" t="s">
        <v>217</v>
      </c>
      <c r="H301" s="273">
        <v>2.2</v>
      </c>
      <c r="I301" s="274"/>
      <c r="J301" s="275">
        <f>ROUND(I301*H301,2)</f>
        <v>0</v>
      </c>
      <c r="K301" s="276"/>
      <c r="L301" s="277"/>
      <c r="M301" s="278" t="s">
        <v>1</v>
      </c>
      <c r="N301" s="279" t="s">
        <v>48</v>
      </c>
      <c r="O301" s="92"/>
      <c r="P301" s="232">
        <f>O301*H301</f>
        <v>0</v>
      </c>
      <c r="Q301" s="232">
        <v>0.02006</v>
      </c>
      <c r="R301" s="232">
        <f>Q301*H301</f>
        <v>0.044132000000000005</v>
      </c>
      <c r="S301" s="232">
        <v>0</v>
      </c>
      <c r="T301" s="23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4" t="s">
        <v>238</v>
      </c>
      <c r="AT301" s="234" t="s">
        <v>314</v>
      </c>
      <c r="AU301" s="234" t="s">
        <v>93</v>
      </c>
      <c r="AY301" s="17" t="s">
        <v>194</v>
      </c>
      <c r="BE301" s="235">
        <f>IF(N301="základní",J301,0)</f>
        <v>0</v>
      </c>
      <c r="BF301" s="235">
        <f>IF(N301="snížená",J301,0)</f>
        <v>0</v>
      </c>
      <c r="BG301" s="235">
        <f>IF(N301="zákl. přenesená",J301,0)</f>
        <v>0</v>
      </c>
      <c r="BH301" s="235">
        <f>IF(N301="sníž. přenesená",J301,0)</f>
        <v>0</v>
      </c>
      <c r="BI301" s="235">
        <f>IF(N301="nulová",J301,0)</f>
        <v>0</v>
      </c>
      <c r="BJ301" s="17" t="s">
        <v>91</v>
      </c>
      <c r="BK301" s="235">
        <f>ROUND(I301*H301,2)</f>
        <v>0</v>
      </c>
      <c r="BL301" s="17" t="s">
        <v>129</v>
      </c>
      <c r="BM301" s="234" t="s">
        <v>539</v>
      </c>
    </row>
    <row r="302" spans="1:65" s="2" customFormat="1" ht="24.15" customHeight="1">
      <c r="A302" s="39"/>
      <c r="B302" s="40"/>
      <c r="C302" s="222" t="s">
        <v>540</v>
      </c>
      <c r="D302" s="222" t="s">
        <v>196</v>
      </c>
      <c r="E302" s="223" t="s">
        <v>541</v>
      </c>
      <c r="F302" s="224" t="s">
        <v>542</v>
      </c>
      <c r="G302" s="225" t="s">
        <v>217</v>
      </c>
      <c r="H302" s="226">
        <v>48.4</v>
      </c>
      <c r="I302" s="227"/>
      <c r="J302" s="228">
        <f>ROUND(I302*H302,2)</f>
        <v>0</v>
      </c>
      <c r="K302" s="229"/>
      <c r="L302" s="45"/>
      <c r="M302" s="230" t="s">
        <v>1</v>
      </c>
      <c r="N302" s="231" t="s">
        <v>48</v>
      </c>
      <c r="O302" s="92"/>
      <c r="P302" s="232">
        <f>O302*H302</f>
        <v>0</v>
      </c>
      <c r="Q302" s="232">
        <v>0.03</v>
      </c>
      <c r="R302" s="232">
        <f>Q302*H302</f>
        <v>1.452</v>
      </c>
      <c r="S302" s="232">
        <v>0</v>
      </c>
      <c r="T302" s="23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4" t="s">
        <v>129</v>
      </c>
      <c r="AT302" s="234" t="s">
        <v>196</v>
      </c>
      <c r="AU302" s="234" t="s">
        <v>93</v>
      </c>
      <c r="AY302" s="17" t="s">
        <v>194</v>
      </c>
      <c r="BE302" s="235">
        <f>IF(N302="základní",J302,0)</f>
        <v>0</v>
      </c>
      <c r="BF302" s="235">
        <f>IF(N302="snížená",J302,0)</f>
        <v>0</v>
      </c>
      <c r="BG302" s="235">
        <f>IF(N302="zákl. přenesená",J302,0)</f>
        <v>0</v>
      </c>
      <c r="BH302" s="235">
        <f>IF(N302="sníž. přenesená",J302,0)</f>
        <v>0</v>
      </c>
      <c r="BI302" s="235">
        <f>IF(N302="nulová",J302,0)</f>
        <v>0</v>
      </c>
      <c r="BJ302" s="17" t="s">
        <v>91</v>
      </c>
      <c r="BK302" s="235">
        <f>ROUND(I302*H302,2)</f>
        <v>0</v>
      </c>
      <c r="BL302" s="17" t="s">
        <v>129</v>
      </c>
      <c r="BM302" s="234" t="s">
        <v>543</v>
      </c>
    </row>
    <row r="303" spans="1:65" s="2" customFormat="1" ht="24.15" customHeight="1">
      <c r="A303" s="39"/>
      <c r="B303" s="40"/>
      <c r="C303" s="222" t="s">
        <v>544</v>
      </c>
      <c r="D303" s="222" t="s">
        <v>196</v>
      </c>
      <c r="E303" s="223" t="s">
        <v>545</v>
      </c>
      <c r="F303" s="224" t="s">
        <v>546</v>
      </c>
      <c r="G303" s="225" t="s">
        <v>467</v>
      </c>
      <c r="H303" s="226">
        <v>18</v>
      </c>
      <c r="I303" s="227"/>
      <c r="J303" s="228">
        <f>ROUND(I303*H303,2)</f>
        <v>0</v>
      </c>
      <c r="K303" s="229"/>
      <c r="L303" s="45"/>
      <c r="M303" s="230" t="s">
        <v>1</v>
      </c>
      <c r="N303" s="231" t="s">
        <v>48</v>
      </c>
      <c r="O303" s="92"/>
      <c r="P303" s="232">
        <f>O303*H303</f>
        <v>0</v>
      </c>
      <c r="Q303" s="232">
        <v>0</v>
      </c>
      <c r="R303" s="232">
        <f>Q303*H303</f>
        <v>0</v>
      </c>
      <c r="S303" s="232">
        <v>0</v>
      </c>
      <c r="T303" s="233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4" t="s">
        <v>129</v>
      </c>
      <c r="AT303" s="234" t="s">
        <v>196</v>
      </c>
      <c r="AU303" s="234" t="s">
        <v>93</v>
      </c>
      <c r="AY303" s="17" t="s">
        <v>194</v>
      </c>
      <c r="BE303" s="235">
        <f>IF(N303="základní",J303,0)</f>
        <v>0</v>
      </c>
      <c r="BF303" s="235">
        <f>IF(N303="snížená",J303,0)</f>
        <v>0</v>
      </c>
      <c r="BG303" s="235">
        <f>IF(N303="zákl. přenesená",J303,0)</f>
        <v>0</v>
      </c>
      <c r="BH303" s="235">
        <f>IF(N303="sníž. přenesená",J303,0)</f>
        <v>0</v>
      </c>
      <c r="BI303" s="235">
        <f>IF(N303="nulová",J303,0)</f>
        <v>0</v>
      </c>
      <c r="BJ303" s="17" t="s">
        <v>91</v>
      </c>
      <c r="BK303" s="235">
        <f>ROUND(I303*H303,2)</f>
        <v>0</v>
      </c>
      <c r="BL303" s="17" t="s">
        <v>129</v>
      </c>
      <c r="BM303" s="234" t="s">
        <v>547</v>
      </c>
    </row>
    <row r="304" spans="1:51" s="13" customFormat="1" ht="12">
      <c r="A304" s="13"/>
      <c r="B304" s="236"/>
      <c r="C304" s="237"/>
      <c r="D304" s="238" t="s">
        <v>201</v>
      </c>
      <c r="E304" s="239" t="s">
        <v>1</v>
      </c>
      <c r="F304" s="240" t="s">
        <v>548</v>
      </c>
      <c r="G304" s="237"/>
      <c r="H304" s="239" t="s">
        <v>1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201</v>
      </c>
      <c r="AU304" s="246" t="s">
        <v>93</v>
      </c>
      <c r="AV304" s="13" t="s">
        <v>91</v>
      </c>
      <c r="AW304" s="13" t="s">
        <v>38</v>
      </c>
      <c r="AX304" s="13" t="s">
        <v>83</v>
      </c>
      <c r="AY304" s="246" t="s">
        <v>194</v>
      </c>
    </row>
    <row r="305" spans="1:51" s="14" customFormat="1" ht="12">
      <c r="A305" s="14"/>
      <c r="B305" s="247"/>
      <c r="C305" s="248"/>
      <c r="D305" s="238" t="s">
        <v>201</v>
      </c>
      <c r="E305" s="249" t="s">
        <v>1</v>
      </c>
      <c r="F305" s="250" t="s">
        <v>549</v>
      </c>
      <c r="G305" s="248"/>
      <c r="H305" s="251">
        <v>2</v>
      </c>
      <c r="I305" s="252"/>
      <c r="J305" s="248"/>
      <c r="K305" s="248"/>
      <c r="L305" s="253"/>
      <c r="M305" s="254"/>
      <c r="N305" s="255"/>
      <c r="O305" s="255"/>
      <c r="P305" s="255"/>
      <c r="Q305" s="255"/>
      <c r="R305" s="255"/>
      <c r="S305" s="255"/>
      <c r="T305" s="256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7" t="s">
        <v>201</v>
      </c>
      <c r="AU305" s="257" t="s">
        <v>93</v>
      </c>
      <c r="AV305" s="14" t="s">
        <v>93</v>
      </c>
      <c r="AW305" s="14" t="s">
        <v>38</v>
      </c>
      <c r="AX305" s="14" t="s">
        <v>83</v>
      </c>
      <c r="AY305" s="257" t="s">
        <v>194</v>
      </c>
    </row>
    <row r="306" spans="1:51" s="14" customFormat="1" ht="12">
      <c r="A306" s="14"/>
      <c r="B306" s="247"/>
      <c r="C306" s="248"/>
      <c r="D306" s="238" t="s">
        <v>201</v>
      </c>
      <c r="E306" s="249" t="s">
        <v>1</v>
      </c>
      <c r="F306" s="250" t="s">
        <v>550</v>
      </c>
      <c r="G306" s="248"/>
      <c r="H306" s="251">
        <v>2</v>
      </c>
      <c r="I306" s="252"/>
      <c r="J306" s="248"/>
      <c r="K306" s="248"/>
      <c r="L306" s="253"/>
      <c r="M306" s="254"/>
      <c r="N306" s="255"/>
      <c r="O306" s="255"/>
      <c r="P306" s="255"/>
      <c r="Q306" s="255"/>
      <c r="R306" s="255"/>
      <c r="S306" s="255"/>
      <c r="T306" s="25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7" t="s">
        <v>201</v>
      </c>
      <c r="AU306" s="257" t="s">
        <v>93</v>
      </c>
      <c r="AV306" s="14" t="s">
        <v>93</v>
      </c>
      <c r="AW306" s="14" t="s">
        <v>38</v>
      </c>
      <c r="AX306" s="14" t="s">
        <v>83</v>
      </c>
      <c r="AY306" s="257" t="s">
        <v>194</v>
      </c>
    </row>
    <row r="307" spans="1:51" s="14" customFormat="1" ht="12">
      <c r="A307" s="14"/>
      <c r="B307" s="247"/>
      <c r="C307" s="248"/>
      <c r="D307" s="238" t="s">
        <v>201</v>
      </c>
      <c r="E307" s="249" t="s">
        <v>1</v>
      </c>
      <c r="F307" s="250" t="s">
        <v>551</v>
      </c>
      <c r="G307" s="248"/>
      <c r="H307" s="251">
        <v>7</v>
      </c>
      <c r="I307" s="252"/>
      <c r="J307" s="248"/>
      <c r="K307" s="248"/>
      <c r="L307" s="253"/>
      <c r="M307" s="254"/>
      <c r="N307" s="255"/>
      <c r="O307" s="255"/>
      <c r="P307" s="255"/>
      <c r="Q307" s="255"/>
      <c r="R307" s="255"/>
      <c r="S307" s="255"/>
      <c r="T307" s="25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7" t="s">
        <v>201</v>
      </c>
      <c r="AU307" s="257" t="s">
        <v>93</v>
      </c>
      <c r="AV307" s="14" t="s">
        <v>93</v>
      </c>
      <c r="AW307" s="14" t="s">
        <v>38</v>
      </c>
      <c r="AX307" s="14" t="s">
        <v>83</v>
      </c>
      <c r="AY307" s="257" t="s">
        <v>194</v>
      </c>
    </row>
    <row r="308" spans="1:51" s="14" customFormat="1" ht="12">
      <c r="A308" s="14"/>
      <c r="B308" s="247"/>
      <c r="C308" s="248"/>
      <c r="D308" s="238" t="s">
        <v>201</v>
      </c>
      <c r="E308" s="249" t="s">
        <v>1</v>
      </c>
      <c r="F308" s="250" t="s">
        <v>552</v>
      </c>
      <c r="G308" s="248"/>
      <c r="H308" s="251">
        <v>7</v>
      </c>
      <c r="I308" s="252"/>
      <c r="J308" s="248"/>
      <c r="K308" s="248"/>
      <c r="L308" s="253"/>
      <c r="M308" s="254"/>
      <c r="N308" s="255"/>
      <c r="O308" s="255"/>
      <c r="P308" s="255"/>
      <c r="Q308" s="255"/>
      <c r="R308" s="255"/>
      <c r="S308" s="255"/>
      <c r="T308" s="25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7" t="s">
        <v>201</v>
      </c>
      <c r="AU308" s="257" t="s">
        <v>93</v>
      </c>
      <c r="AV308" s="14" t="s">
        <v>93</v>
      </c>
      <c r="AW308" s="14" t="s">
        <v>38</v>
      </c>
      <c r="AX308" s="14" t="s">
        <v>83</v>
      </c>
      <c r="AY308" s="257" t="s">
        <v>194</v>
      </c>
    </row>
    <row r="309" spans="1:51" s="15" customFormat="1" ht="12">
      <c r="A309" s="15"/>
      <c r="B309" s="258"/>
      <c r="C309" s="259"/>
      <c r="D309" s="238" t="s">
        <v>201</v>
      </c>
      <c r="E309" s="260" t="s">
        <v>1</v>
      </c>
      <c r="F309" s="261" t="s">
        <v>232</v>
      </c>
      <c r="G309" s="259"/>
      <c r="H309" s="262">
        <v>18</v>
      </c>
      <c r="I309" s="263"/>
      <c r="J309" s="259"/>
      <c r="K309" s="259"/>
      <c r="L309" s="264"/>
      <c r="M309" s="265"/>
      <c r="N309" s="266"/>
      <c r="O309" s="266"/>
      <c r="P309" s="266"/>
      <c r="Q309" s="266"/>
      <c r="R309" s="266"/>
      <c r="S309" s="266"/>
      <c r="T309" s="267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8" t="s">
        <v>201</v>
      </c>
      <c r="AU309" s="268" t="s">
        <v>93</v>
      </c>
      <c r="AV309" s="15" t="s">
        <v>129</v>
      </c>
      <c r="AW309" s="15" t="s">
        <v>38</v>
      </c>
      <c r="AX309" s="15" t="s">
        <v>91</v>
      </c>
      <c r="AY309" s="268" t="s">
        <v>194</v>
      </c>
    </row>
    <row r="310" spans="1:65" s="2" customFormat="1" ht="24.15" customHeight="1">
      <c r="A310" s="39"/>
      <c r="B310" s="40"/>
      <c r="C310" s="222" t="s">
        <v>553</v>
      </c>
      <c r="D310" s="222" t="s">
        <v>196</v>
      </c>
      <c r="E310" s="223" t="s">
        <v>554</v>
      </c>
      <c r="F310" s="224" t="s">
        <v>555</v>
      </c>
      <c r="G310" s="225" t="s">
        <v>467</v>
      </c>
      <c r="H310" s="226">
        <v>7</v>
      </c>
      <c r="I310" s="227"/>
      <c r="J310" s="228">
        <f>ROUND(I310*H310,2)</f>
        <v>0</v>
      </c>
      <c r="K310" s="229"/>
      <c r="L310" s="45"/>
      <c r="M310" s="230" t="s">
        <v>1</v>
      </c>
      <c r="N310" s="231" t="s">
        <v>48</v>
      </c>
      <c r="O310" s="92"/>
      <c r="P310" s="232">
        <f>O310*H310</f>
        <v>0</v>
      </c>
      <c r="Q310" s="232">
        <v>0</v>
      </c>
      <c r="R310" s="232">
        <f>Q310*H310</f>
        <v>0</v>
      </c>
      <c r="S310" s="232">
        <v>0</v>
      </c>
      <c r="T310" s="23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4" t="s">
        <v>129</v>
      </c>
      <c r="AT310" s="234" t="s">
        <v>196</v>
      </c>
      <c r="AU310" s="234" t="s">
        <v>93</v>
      </c>
      <c r="AY310" s="17" t="s">
        <v>194</v>
      </c>
      <c r="BE310" s="235">
        <f>IF(N310="základní",J310,0)</f>
        <v>0</v>
      </c>
      <c r="BF310" s="235">
        <f>IF(N310="snížená",J310,0)</f>
        <v>0</v>
      </c>
      <c r="BG310" s="235">
        <f>IF(N310="zákl. přenesená",J310,0)</f>
        <v>0</v>
      </c>
      <c r="BH310" s="235">
        <f>IF(N310="sníž. přenesená",J310,0)</f>
        <v>0</v>
      </c>
      <c r="BI310" s="235">
        <f>IF(N310="nulová",J310,0)</f>
        <v>0</v>
      </c>
      <c r="BJ310" s="17" t="s">
        <v>91</v>
      </c>
      <c r="BK310" s="235">
        <f>ROUND(I310*H310,2)</f>
        <v>0</v>
      </c>
      <c r="BL310" s="17" t="s">
        <v>129</v>
      </c>
      <c r="BM310" s="234" t="s">
        <v>556</v>
      </c>
    </row>
    <row r="311" spans="1:51" s="14" customFormat="1" ht="12">
      <c r="A311" s="14"/>
      <c r="B311" s="247"/>
      <c r="C311" s="248"/>
      <c r="D311" s="238" t="s">
        <v>201</v>
      </c>
      <c r="E311" s="249" t="s">
        <v>1</v>
      </c>
      <c r="F311" s="250" t="s">
        <v>557</v>
      </c>
      <c r="G311" s="248"/>
      <c r="H311" s="251">
        <v>5</v>
      </c>
      <c r="I311" s="252"/>
      <c r="J311" s="248"/>
      <c r="K311" s="248"/>
      <c r="L311" s="253"/>
      <c r="M311" s="254"/>
      <c r="N311" s="255"/>
      <c r="O311" s="255"/>
      <c r="P311" s="255"/>
      <c r="Q311" s="255"/>
      <c r="R311" s="255"/>
      <c r="S311" s="255"/>
      <c r="T311" s="25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7" t="s">
        <v>201</v>
      </c>
      <c r="AU311" s="257" t="s">
        <v>93</v>
      </c>
      <c r="AV311" s="14" t="s">
        <v>93</v>
      </c>
      <c r="AW311" s="14" t="s">
        <v>38</v>
      </c>
      <c r="AX311" s="14" t="s">
        <v>83</v>
      </c>
      <c r="AY311" s="257" t="s">
        <v>194</v>
      </c>
    </row>
    <row r="312" spans="1:51" s="14" customFormat="1" ht="12">
      <c r="A312" s="14"/>
      <c r="B312" s="247"/>
      <c r="C312" s="248"/>
      <c r="D312" s="238" t="s">
        <v>201</v>
      </c>
      <c r="E312" s="249" t="s">
        <v>1</v>
      </c>
      <c r="F312" s="250" t="s">
        <v>558</v>
      </c>
      <c r="G312" s="248"/>
      <c r="H312" s="251">
        <v>2</v>
      </c>
      <c r="I312" s="252"/>
      <c r="J312" s="248"/>
      <c r="K312" s="248"/>
      <c r="L312" s="253"/>
      <c r="M312" s="254"/>
      <c r="N312" s="255"/>
      <c r="O312" s="255"/>
      <c r="P312" s="255"/>
      <c r="Q312" s="255"/>
      <c r="R312" s="255"/>
      <c r="S312" s="255"/>
      <c r="T312" s="25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7" t="s">
        <v>201</v>
      </c>
      <c r="AU312" s="257" t="s">
        <v>93</v>
      </c>
      <c r="AV312" s="14" t="s">
        <v>93</v>
      </c>
      <c r="AW312" s="14" t="s">
        <v>38</v>
      </c>
      <c r="AX312" s="14" t="s">
        <v>83</v>
      </c>
      <c r="AY312" s="257" t="s">
        <v>194</v>
      </c>
    </row>
    <row r="313" spans="1:51" s="15" customFormat="1" ht="12">
      <c r="A313" s="15"/>
      <c r="B313" s="258"/>
      <c r="C313" s="259"/>
      <c r="D313" s="238" t="s">
        <v>201</v>
      </c>
      <c r="E313" s="260" t="s">
        <v>1</v>
      </c>
      <c r="F313" s="261" t="s">
        <v>232</v>
      </c>
      <c r="G313" s="259"/>
      <c r="H313" s="262">
        <v>7</v>
      </c>
      <c r="I313" s="263"/>
      <c r="J313" s="259"/>
      <c r="K313" s="259"/>
      <c r="L313" s="264"/>
      <c r="M313" s="265"/>
      <c r="N313" s="266"/>
      <c r="O313" s="266"/>
      <c r="P313" s="266"/>
      <c r="Q313" s="266"/>
      <c r="R313" s="266"/>
      <c r="S313" s="266"/>
      <c r="T313" s="267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8" t="s">
        <v>201</v>
      </c>
      <c r="AU313" s="268" t="s">
        <v>93</v>
      </c>
      <c r="AV313" s="15" t="s">
        <v>129</v>
      </c>
      <c r="AW313" s="15" t="s">
        <v>38</v>
      </c>
      <c r="AX313" s="15" t="s">
        <v>91</v>
      </c>
      <c r="AY313" s="268" t="s">
        <v>194</v>
      </c>
    </row>
    <row r="314" spans="1:65" s="2" customFormat="1" ht="24.15" customHeight="1">
      <c r="A314" s="39"/>
      <c r="B314" s="40"/>
      <c r="C314" s="222" t="s">
        <v>559</v>
      </c>
      <c r="D314" s="222" t="s">
        <v>196</v>
      </c>
      <c r="E314" s="223" t="s">
        <v>560</v>
      </c>
      <c r="F314" s="224" t="s">
        <v>561</v>
      </c>
      <c r="G314" s="225" t="s">
        <v>467</v>
      </c>
      <c r="H314" s="226">
        <v>3294</v>
      </c>
      <c r="I314" s="227"/>
      <c r="J314" s="228">
        <f>ROUND(I314*H314,2)</f>
        <v>0</v>
      </c>
      <c r="K314" s="229"/>
      <c r="L314" s="45"/>
      <c r="M314" s="230" t="s">
        <v>1</v>
      </c>
      <c r="N314" s="231" t="s">
        <v>48</v>
      </c>
      <c r="O314" s="92"/>
      <c r="P314" s="232">
        <f>O314*H314</f>
        <v>0</v>
      </c>
      <c r="Q314" s="232">
        <v>0</v>
      </c>
      <c r="R314" s="232">
        <f>Q314*H314</f>
        <v>0</v>
      </c>
      <c r="S314" s="232">
        <v>0</v>
      </c>
      <c r="T314" s="23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4" t="s">
        <v>129</v>
      </c>
      <c r="AT314" s="234" t="s">
        <v>196</v>
      </c>
      <c r="AU314" s="234" t="s">
        <v>93</v>
      </c>
      <c r="AY314" s="17" t="s">
        <v>194</v>
      </c>
      <c r="BE314" s="235">
        <f>IF(N314="základní",J314,0)</f>
        <v>0</v>
      </c>
      <c r="BF314" s="235">
        <f>IF(N314="snížená",J314,0)</f>
        <v>0</v>
      </c>
      <c r="BG314" s="235">
        <f>IF(N314="zákl. přenesená",J314,0)</f>
        <v>0</v>
      </c>
      <c r="BH314" s="235">
        <f>IF(N314="sníž. přenesená",J314,0)</f>
        <v>0</v>
      </c>
      <c r="BI314" s="235">
        <f>IF(N314="nulová",J314,0)</f>
        <v>0</v>
      </c>
      <c r="BJ314" s="17" t="s">
        <v>91</v>
      </c>
      <c r="BK314" s="235">
        <f>ROUND(I314*H314,2)</f>
        <v>0</v>
      </c>
      <c r="BL314" s="17" t="s">
        <v>129</v>
      </c>
      <c r="BM314" s="234" t="s">
        <v>562</v>
      </c>
    </row>
    <row r="315" spans="1:51" s="14" customFormat="1" ht="12">
      <c r="A315" s="14"/>
      <c r="B315" s="247"/>
      <c r="C315" s="248"/>
      <c r="D315" s="238" t="s">
        <v>201</v>
      </c>
      <c r="E315" s="249" t="s">
        <v>1</v>
      </c>
      <c r="F315" s="250" t="s">
        <v>563</v>
      </c>
      <c r="G315" s="248"/>
      <c r="H315" s="251">
        <v>3294</v>
      </c>
      <c r="I315" s="252"/>
      <c r="J315" s="248"/>
      <c r="K315" s="248"/>
      <c r="L315" s="253"/>
      <c r="M315" s="254"/>
      <c r="N315" s="255"/>
      <c r="O315" s="255"/>
      <c r="P315" s="255"/>
      <c r="Q315" s="255"/>
      <c r="R315" s="255"/>
      <c r="S315" s="255"/>
      <c r="T315" s="256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7" t="s">
        <v>201</v>
      </c>
      <c r="AU315" s="257" t="s">
        <v>93</v>
      </c>
      <c r="AV315" s="14" t="s">
        <v>93</v>
      </c>
      <c r="AW315" s="14" t="s">
        <v>38</v>
      </c>
      <c r="AX315" s="14" t="s">
        <v>91</v>
      </c>
      <c r="AY315" s="257" t="s">
        <v>194</v>
      </c>
    </row>
    <row r="316" spans="1:65" s="2" customFormat="1" ht="24.15" customHeight="1">
      <c r="A316" s="39"/>
      <c r="B316" s="40"/>
      <c r="C316" s="222" t="s">
        <v>564</v>
      </c>
      <c r="D316" s="222" t="s">
        <v>196</v>
      </c>
      <c r="E316" s="223" t="s">
        <v>565</v>
      </c>
      <c r="F316" s="224" t="s">
        <v>566</v>
      </c>
      <c r="G316" s="225" t="s">
        <v>467</v>
      </c>
      <c r="H316" s="226">
        <v>1281</v>
      </c>
      <c r="I316" s="227"/>
      <c r="J316" s="228">
        <f>ROUND(I316*H316,2)</f>
        <v>0</v>
      </c>
      <c r="K316" s="229"/>
      <c r="L316" s="45"/>
      <c r="M316" s="230" t="s">
        <v>1</v>
      </c>
      <c r="N316" s="231" t="s">
        <v>48</v>
      </c>
      <c r="O316" s="92"/>
      <c r="P316" s="232">
        <f>O316*H316</f>
        <v>0</v>
      </c>
      <c r="Q316" s="232">
        <v>0</v>
      </c>
      <c r="R316" s="232">
        <f>Q316*H316</f>
        <v>0</v>
      </c>
      <c r="S316" s="232">
        <v>0</v>
      </c>
      <c r="T316" s="233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4" t="s">
        <v>129</v>
      </c>
      <c r="AT316" s="234" t="s">
        <v>196</v>
      </c>
      <c r="AU316" s="234" t="s">
        <v>93</v>
      </c>
      <c r="AY316" s="17" t="s">
        <v>194</v>
      </c>
      <c r="BE316" s="235">
        <f>IF(N316="základní",J316,0)</f>
        <v>0</v>
      </c>
      <c r="BF316" s="235">
        <f>IF(N316="snížená",J316,0)</f>
        <v>0</v>
      </c>
      <c r="BG316" s="235">
        <f>IF(N316="zákl. přenesená",J316,0)</f>
        <v>0</v>
      </c>
      <c r="BH316" s="235">
        <f>IF(N316="sníž. přenesená",J316,0)</f>
        <v>0</v>
      </c>
      <c r="BI316" s="235">
        <f>IF(N316="nulová",J316,0)</f>
        <v>0</v>
      </c>
      <c r="BJ316" s="17" t="s">
        <v>91</v>
      </c>
      <c r="BK316" s="235">
        <f>ROUND(I316*H316,2)</f>
        <v>0</v>
      </c>
      <c r="BL316" s="17" t="s">
        <v>129</v>
      </c>
      <c r="BM316" s="234" t="s">
        <v>567</v>
      </c>
    </row>
    <row r="317" spans="1:51" s="14" customFormat="1" ht="12">
      <c r="A317" s="14"/>
      <c r="B317" s="247"/>
      <c r="C317" s="248"/>
      <c r="D317" s="238" t="s">
        <v>201</v>
      </c>
      <c r="E317" s="249" t="s">
        <v>1</v>
      </c>
      <c r="F317" s="250" t="s">
        <v>568</v>
      </c>
      <c r="G317" s="248"/>
      <c r="H317" s="251">
        <v>1281</v>
      </c>
      <c r="I317" s="252"/>
      <c r="J317" s="248"/>
      <c r="K317" s="248"/>
      <c r="L317" s="253"/>
      <c r="M317" s="254"/>
      <c r="N317" s="255"/>
      <c r="O317" s="255"/>
      <c r="P317" s="255"/>
      <c r="Q317" s="255"/>
      <c r="R317" s="255"/>
      <c r="S317" s="255"/>
      <c r="T317" s="25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7" t="s">
        <v>201</v>
      </c>
      <c r="AU317" s="257" t="s">
        <v>93</v>
      </c>
      <c r="AV317" s="14" t="s">
        <v>93</v>
      </c>
      <c r="AW317" s="14" t="s">
        <v>38</v>
      </c>
      <c r="AX317" s="14" t="s">
        <v>91</v>
      </c>
      <c r="AY317" s="257" t="s">
        <v>194</v>
      </c>
    </row>
    <row r="318" spans="1:65" s="2" customFormat="1" ht="24.15" customHeight="1">
      <c r="A318" s="39"/>
      <c r="B318" s="40"/>
      <c r="C318" s="222" t="s">
        <v>569</v>
      </c>
      <c r="D318" s="222" t="s">
        <v>196</v>
      </c>
      <c r="E318" s="223" t="s">
        <v>570</v>
      </c>
      <c r="F318" s="224" t="s">
        <v>571</v>
      </c>
      <c r="G318" s="225" t="s">
        <v>467</v>
      </c>
      <c r="H318" s="226">
        <v>8</v>
      </c>
      <c r="I318" s="227"/>
      <c r="J318" s="228">
        <f>ROUND(I318*H318,2)</f>
        <v>0</v>
      </c>
      <c r="K318" s="229"/>
      <c r="L318" s="45"/>
      <c r="M318" s="230" t="s">
        <v>1</v>
      </c>
      <c r="N318" s="231" t="s">
        <v>48</v>
      </c>
      <c r="O318" s="92"/>
      <c r="P318" s="232">
        <f>O318*H318</f>
        <v>0</v>
      </c>
      <c r="Q318" s="232">
        <v>0</v>
      </c>
      <c r="R318" s="232">
        <f>Q318*H318</f>
        <v>0</v>
      </c>
      <c r="S318" s="232">
        <v>0</v>
      </c>
      <c r="T318" s="233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4" t="s">
        <v>129</v>
      </c>
      <c r="AT318" s="234" t="s">
        <v>196</v>
      </c>
      <c r="AU318" s="234" t="s">
        <v>93</v>
      </c>
      <c r="AY318" s="17" t="s">
        <v>194</v>
      </c>
      <c r="BE318" s="235">
        <f>IF(N318="základní",J318,0)</f>
        <v>0</v>
      </c>
      <c r="BF318" s="235">
        <f>IF(N318="snížená",J318,0)</f>
        <v>0</v>
      </c>
      <c r="BG318" s="235">
        <f>IF(N318="zákl. přenesená",J318,0)</f>
        <v>0</v>
      </c>
      <c r="BH318" s="235">
        <f>IF(N318="sníž. přenesená",J318,0)</f>
        <v>0</v>
      </c>
      <c r="BI318" s="235">
        <f>IF(N318="nulová",J318,0)</f>
        <v>0</v>
      </c>
      <c r="BJ318" s="17" t="s">
        <v>91</v>
      </c>
      <c r="BK318" s="235">
        <f>ROUND(I318*H318,2)</f>
        <v>0</v>
      </c>
      <c r="BL318" s="17" t="s">
        <v>129</v>
      </c>
      <c r="BM318" s="234" t="s">
        <v>572</v>
      </c>
    </row>
    <row r="319" spans="1:51" s="14" customFormat="1" ht="12">
      <c r="A319" s="14"/>
      <c r="B319" s="247"/>
      <c r="C319" s="248"/>
      <c r="D319" s="238" t="s">
        <v>201</v>
      </c>
      <c r="E319" s="249" t="s">
        <v>1</v>
      </c>
      <c r="F319" s="250" t="s">
        <v>573</v>
      </c>
      <c r="G319" s="248"/>
      <c r="H319" s="251">
        <v>8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7" t="s">
        <v>201</v>
      </c>
      <c r="AU319" s="257" t="s">
        <v>93</v>
      </c>
      <c r="AV319" s="14" t="s">
        <v>93</v>
      </c>
      <c r="AW319" s="14" t="s">
        <v>38</v>
      </c>
      <c r="AX319" s="14" t="s">
        <v>91</v>
      </c>
      <c r="AY319" s="257" t="s">
        <v>194</v>
      </c>
    </row>
    <row r="320" spans="1:65" s="2" customFormat="1" ht="24.15" customHeight="1">
      <c r="A320" s="39"/>
      <c r="B320" s="40"/>
      <c r="C320" s="222" t="s">
        <v>574</v>
      </c>
      <c r="D320" s="222" t="s">
        <v>196</v>
      </c>
      <c r="E320" s="223" t="s">
        <v>575</v>
      </c>
      <c r="F320" s="224" t="s">
        <v>576</v>
      </c>
      <c r="G320" s="225" t="s">
        <v>467</v>
      </c>
      <c r="H320" s="226">
        <v>1464</v>
      </c>
      <c r="I320" s="227"/>
      <c r="J320" s="228">
        <f>ROUND(I320*H320,2)</f>
        <v>0</v>
      </c>
      <c r="K320" s="229"/>
      <c r="L320" s="45"/>
      <c r="M320" s="230" t="s">
        <v>1</v>
      </c>
      <c r="N320" s="231" t="s">
        <v>48</v>
      </c>
      <c r="O320" s="92"/>
      <c r="P320" s="232">
        <f>O320*H320</f>
        <v>0</v>
      </c>
      <c r="Q320" s="232">
        <v>0</v>
      </c>
      <c r="R320" s="232">
        <f>Q320*H320</f>
        <v>0</v>
      </c>
      <c r="S320" s="232">
        <v>0</v>
      </c>
      <c r="T320" s="233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4" t="s">
        <v>129</v>
      </c>
      <c r="AT320" s="234" t="s">
        <v>196</v>
      </c>
      <c r="AU320" s="234" t="s">
        <v>93</v>
      </c>
      <c r="AY320" s="17" t="s">
        <v>194</v>
      </c>
      <c r="BE320" s="235">
        <f>IF(N320="základní",J320,0)</f>
        <v>0</v>
      </c>
      <c r="BF320" s="235">
        <f>IF(N320="snížená",J320,0)</f>
        <v>0</v>
      </c>
      <c r="BG320" s="235">
        <f>IF(N320="zákl. přenesená",J320,0)</f>
        <v>0</v>
      </c>
      <c r="BH320" s="235">
        <f>IF(N320="sníž. přenesená",J320,0)</f>
        <v>0</v>
      </c>
      <c r="BI320" s="235">
        <f>IF(N320="nulová",J320,0)</f>
        <v>0</v>
      </c>
      <c r="BJ320" s="17" t="s">
        <v>91</v>
      </c>
      <c r="BK320" s="235">
        <f>ROUND(I320*H320,2)</f>
        <v>0</v>
      </c>
      <c r="BL320" s="17" t="s">
        <v>129</v>
      </c>
      <c r="BM320" s="234" t="s">
        <v>577</v>
      </c>
    </row>
    <row r="321" spans="1:51" s="14" customFormat="1" ht="12">
      <c r="A321" s="14"/>
      <c r="B321" s="247"/>
      <c r="C321" s="248"/>
      <c r="D321" s="238" t="s">
        <v>201</v>
      </c>
      <c r="E321" s="249" t="s">
        <v>1</v>
      </c>
      <c r="F321" s="250" t="s">
        <v>578</v>
      </c>
      <c r="G321" s="248"/>
      <c r="H321" s="251">
        <v>1464</v>
      </c>
      <c r="I321" s="252"/>
      <c r="J321" s="248"/>
      <c r="K321" s="248"/>
      <c r="L321" s="253"/>
      <c r="M321" s="254"/>
      <c r="N321" s="255"/>
      <c r="O321" s="255"/>
      <c r="P321" s="255"/>
      <c r="Q321" s="255"/>
      <c r="R321" s="255"/>
      <c r="S321" s="255"/>
      <c r="T321" s="25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7" t="s">
        <v>201</v>
      </c>
      <c r="AU321" s="257" t="s">
        <v>93</v>
      </c>
      <c r="AV321" s="14" t="s">
        <v>93</v>
      </c>
      <c r="AW321" s="14" t="s">
        <v>38</v>
      </c>
      <c r="AX321" s="14" t="s">
        <v>91</v>
      </c>
      <c r="AY321" s="257" t="s">
        <v>194</v>
      </c>
    </row>
    <row r="322" spans="1:65" s="2" customFormat="1" ht="24.15" customHeight="1">
      <c r="A322" s="39"/>
      <c r="B322" s="40"/>
      <c r="C322" s="222" t="s">
        <v>579</v>
      </c>
      <c r="D322" s="222" t="s">
        <v>196</v>
      </c>
      <c r="E322" s="223" t="s">
        <v>580</v>
      </c>
      <c r="F322" s="224" t="s">
        <v>581</v>
      </c>
      <c r="G322" s="225" t="s">
        <v>467</v>
      </c>
      <c r="H322" s="226">
        <v>15</v>
      </c>
      <c r="I322" s="227"/>
      <c r="J322" s="228">
        <f>ROUND(I322*H322,2)</f>
        <v>0</v>
      </c>
      <c r="K322" s="229"/>
      <c r="L322" s="45"/>
      <c r="M322" s="230" t="s">
        <v>1</v>
      </c>
      <c r="N322" s="231" t="s">
        <v>48</v>
      </c>
      <c r="O322" s="92"/>
      <c r="P322" s="232">
        <f>O322*H322</f>
        <v>0</v>
      </c>
      <c r="Q322" s="232">
        <v>0.0007</v>
      </c>
      <c r="R322" s="232">
        <f>Q322*H322</f>
        <v>0.0105</v>
      </c>
      <c r="S322" s="232">
        <v>0</v>
      </c>
      <c r="T322" s="233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4" t="s">
        <v>129</v>
      </c>
      <c r="AT322" s="234" t="s">
        <v>196</v>
      </c>
      <c r="AU322" s="234" t="s">
        <v>93</v>
      </c>
      <c r="AY322" s="17" t="s">
        <v>194</v>
      </c>
      <c r="BE322" s="235">
        <f>IF(N322="základní",J322,0)</f>
        <v>0</v>
      </c>
      <c r="BF322" s="235">
        <f>IF(N322="snížená",J322,0)</f>
        <v>0</v>
      </c>
      <c r="BG322" s="235">
        <f>IF(N322="zákl. přenesená",J322,0)</f>
        <v>0</v>
      </c>
      <c r="BH322" s="235">
        <f>IF(N322="sníž. přenesená",J322,0)</f>
        <v>0</v>
      </c>
      <c r="BI322" s="235">
        <f>IF(N322="nulová",J322,0)</f>
        <v>0</v>
      </c>
      <c r="BJ322" s="17" t="s">
        <v>91</v>
      </c>
      <c r="BK322" s="235">
        <f>ROUND(I322*H322,2)</f>
        <v>0</v>
      </c>
      <c r="BL322" s="17" t="s">
        <v>129</v>
      </c>
      <c r="BM322" s="234" t="s">
        <v>582</v>
      </c>
    </row>
    <row r="323" spans="1:51" s="14" customFormat="1" ht="12">
      <c r="A323" s="14"/>
      <c r="B323" s="247"/>
      <c r="C323" s="248"/>
      <c r="D323" s="238" t="s">
        <v>201</v>
      </c>
      <c r="E323" s="249" t="s">
        <v>1</v>
      </c>
      <c r="F323" s="250" t="s">
        <v>583</v>
      </c>
      <c r="G323" s="248"/>
      <c r="H323" s="251">
        <v>1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7" t="s">
        <v>201</v>
      </c>
      <c r="AU323" s="257" t="s">
        <v>93</v>
      </c>
      <c r="AV323" s="14" t="s">
        <v>93</v>
      </c>
      <c r="AW323" s="14" t="s">
        <v>38</v>
      </c>
      <c r="AX323" s="14" t="s">
        <v>83</v>
      </c>
      <c r="AY323" s="257" t="s">
        <v>194</v>
      </c>
    </row>
    <row r="324" spans="1:51" s="13" customFormat="1" ht="12">
      <c r="A324" s="13"/>
      <c r="B324" s="236"/>
      <c r="C324" s="237"/>
      <c r="D324" s="238" t="s">
        <v>201</v>
      </c>
      <c r="E324" s="239" t="s">
        <v>1</v>
      </c>
      <c r="F324" s="240" t="s">
        <v>584</v>
      </c>
      <c r="G324" s="237"/>
      <c r="H324" s="239" t="s">
        <v>1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201</v>
      </c>
      <c r="AU324" s="246" t="s">
        <v>93</v>
      </c>
      <c r="AV324" s="13" t="s">
        <v>91</v>
      </c>
      <c r="AW324" s="13" t="s">
        <v>38</v>
      </c>
      <c r="AX324" s="13" t="s">
        <v>83</v>
      </c>
      <c r="AY324" s="246" t="s">
        <v>194</v>
      </c>
    </row>
    <row r="325" spans="1:51" s="14" customFormat="1" ht="12">
      <c r="A325" s="14"/>
      <c r="B325" s="247"/>
      <c r="C325" s="248"/>
      <c r="D325" s="238" t="s">
        <v>201</v>
      </c>
      <c r="E325" s="249" t="s">
        <v>1</v>
      </c>
      <c r="F325" s="250" t="s">
        <v>585</v>
      </c>
      <c r="G325" s="248"/>
      <c r="H325" s="251">
        <v>6</v>
      </c>
      <c r="I325" s="252"/>
      <c r="J325" s="248"/>
      <c r="K325" s="248"/>
      <c r="L325" s="253"/>
      <c r="M325" s="254"/>
      <c r="N325" s="255"/>
      <c r="O325" s="255"/>
      <c r="P325" s="255"/>
      <c r="Q325" s="255"/>
      <c r="R325" s="255"/>
      <c r="S325" s="255"/>
      <c r="T325" s="25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7" t="s">
        <v>201</v>
      </c>
      <c r="AU325" s="257" t="s">
        <v>93</v>
      </c>
      <c r="AV325" s="14" t="s">
        <v>93</v>
      </c>
      <c r="AW325" s="14" t="s">
        <v>38</v>
      </c>
      <c r="AX325" s="14" t="s">
        <v>83</v>
      </c>
      <c r="AY325" s="257" t="s">
        <v>194</v>
      </c>
    </row>
    <row r="326" spans="1:51" s="14" customFormat="1" ht="12">
      <c r="A326" s="14"/>
      <c r="B326" s="247"/>
      <c r="C326" s="248"/>
      <c r="D326" s="238" t="s">
        <v>201</v>
      </c>
      <c r="E326" s="249" t="s">
        <v>1</v>
      </c>
      <c r="F326" s="250" t="s">
        <v>586</v>
      </c>
      <c r="G326" s="248"/>
      <c r="H326" s="251">
        <v>2</v>
      </c>
      <c r="I326" s="252"/>
      <c r="J326" s="248"/>
      <c r="K326" s="248"/>
      <c r="L326" s="253"/>
      <c r="M326" s="254"/>
      <c r="N326" s="255"/>
      <c r="O326" s="255"/>
      <c r="P326" s="255"/>
      <c r="Q326" s="255"/>
      <c r="R326" s="255"/>
      <c r="S326" s="255"/>
      <c r="T326" s="25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7" t="s">
        <v>201</v>
      </c>
      <c r="AU326" s="257" t="s">
        <v>93</v>
      </c>
      <c r="AV326" s="14" t="s">
        <v>93</v>
      </c>
      <c r="AW326" s="14" t="s">
        <v>38</v>
      </c>
      <c r="AX326" s="14" t="s">
        <v>83</v>
      </c>
      <c r="AY326" s="257" t="s">
        <v>194</v>
      </c>
    </row>
    <row r="327" spans="1:51" s="14" customFormat="1" ht="12">
      <c r="A327" s="14"/>
      <c r="B327" s="247"/>
      <c r="C327" s="248"/>
      <c r="D327" s="238" t="s">
        <v>201</v>
      </c>
      <c r="E327" s="249" t="s">
        <v>1</v>
      </c>
      <c r="F327" s="250" t="s">
        <v>587</v>
      </c>
      <c r="G327" s="248"/>
      <c r="H327" s="251">
        <v>6</v>
      </c>
      <c r="I327" s="252"/>
      <c r="J327" s="248"/>
      <c r="K327" s="248"/>
      <c r="L327" s="253"/>
      <c r="M327" s="254"/>
      <c r="N327" s="255"/>
      <c r="O327" s="255"/>
      <c r="P327" s="255"/>
      <c r="Q327" s="255"/>
      <c r="R327" s="255"/>
      <c r="S327" s="255"/>
      <c r="T327" s="25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7" t="s">
        <v>201</v>
      </c>
      <c r="AU327" s="257" t="s">
        <v>93</v>
      </c>
      <c r="AV327" s="14" t="s">
        <v>93</v>
      </c>
      <c r="AW327" s="14" t="s">
        <v>38</v>
      </c>
      <c r="AX327" s="14" t="s">
        <v>83</v>
      </c>
      <c r="AY327" s="257" t="s">
        <v>194</v>
      </c>
    </row>
    <row r="328" spans="1:51" s="15" customFormat="1" ht="12">
      <c r="A328" s="15"/>
      <c r="B328" s="258"/>
      <c r="C328" s="259"/>
      <c r="D328" s="238" t="s">
        <v>201</v>
      </c>
      <c r="E328" s="260" t="s">
        <v>1</v>
      </c>
      <c r="F328" s="261" t="s">
        <v>232</v>
      </c>
      <c r="G328" s="259"/>
      <c r="H328" s="262">
        <v>15</v>
      </c>
      <c r="I328" s="263"/>
      <c r="J328" s="259"/>
      <c r="K328" s="259"/>
      <c r="L328" s="264"/>
      <c r="M328" s="265"/>
      <c r="N328" s="266"/>
      <c r="O328" s="266"/>
      <c r="P328" s="266"/>
      <c r="Q328" s="266"/>
      <c r="R328" s="266"/>
      <c r="S328" s="266"/>
      <c r="T328" s="267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8" t="s">
        <v>201</v>
      </c>
      <c r="AU328" s="268" t="s">
        <v>93</v>
      </c>
      <c r="AV328" s="15" t="s">
        <v>129</v>
      </c>
      <c r="AW328" s="15" t="s">
        <v>38</v>
      </c>
      <c r="AX328" s="15" t="s">
        <v>91</v>
      </c>
      <c r="AY328" s="268" t="s">
        <v>194</v>
      </c>
    </row>
    <row r="329" spans="1:65" s="2" customFormat="1" ht="24.15" customHeight="1">
      <c r="A329" s="39"/>
      <c r="B329" s="40"/>
      <c r="C329" s="269" t="s">
        <v>588</v>
      </c>
      <c r="D329" s="269" t="s">
        <v>314</v>
      </c>
      <c r="E329" s="270" t="s">
        <v>589</v>
      </c>
      <c r="F329" s="271" t="s">
        <v>590</v>
      </c>
      <c r="G329" s="272" t="s">
        <v>467</v>
      </c>
      <c r="H329" s="273">
        <v>14</v>
      </c>
      <c r="I329" s="274"/>
      <c r="J329" s="275">
        <f>ROUND(I329*H329,2)</f>
        <v>0</v>
      </c>
      <c r="K329" s="276"/>
      <c r="L329" s="277"/>
      <c r="M329" s="278" t="s">
        <v>1</v>
      </c>
      <c r="N329" s="279" t="s">
        <v>48</v>
      </c>
      <c r="O329" s="92"/>
      <c r="P329" s="232">
        <f>O329*H329</f>
        <v>0</v>
      </c>
      <c r="Q329" s="232">
        <v>0</v>
      </c>
      <c r="R329" s="232">
        <f>Q329*H329</f>
        <v>0</v>
      </c>
      <c r="S329" s="232">
        <v>0</v>
      </c>
      <c r="T329" s="23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4" t="s">
        <v>238</v>
      </c>
      <c r="AT329" s="234" t="s">
        <v>314</v>
      </c>
      <c r="AU329" s="234" t="s">
        <v>93</v>
      </c>
      <c r="AY329" s="17" t="s">
        <v>194</v>
      </c>
      <c r="BE329" s="235">
        <f>IF(N329="základní",J329,0)</f>
        <v>0</v>
      </c>
      <c r="BF329" s="235">
        <f>IF(N329="snížená",J329,0)</f>
        <v>0</v>
      </c>
      <c r="BG329" s="235">
        <f>IF(N329="zákl. přenesená",J329,0)</f>
        <v>0</v>
      </c>
      <c r="BH329" s="235">
        <f>IF(N329="sníž. přenesená",J329,0)</f>
        <v>0</v>
      </c>
      <c r="BI329" s="235">
        <f>IF(N329="nulová",J329,0)</f>
        <v>0</v>
      </c>
      <c r="BJ329" s="17" t="s">
        <v>91</v>
      </c>
      <c r="BK329" s="235">
        <f>ROUND(I329*H329,2)</f>
        <v>0</v>
      </c>
      <c r="BL329" s="17" t="s">
        <v>129</v>
      </c>
      <c r="BM329" s="234" t="s">
        <v>591</v>
      </c>
    </row>
    <row r="330" spans="1:65" s="2" customFormat="1" ht="24.15" customHeight="1">
      <c r="A330" s="39"/>
      <c r="B330" s="40"/>
      <c r="C330" s="222" t="s">
        <v>592</v>
      </c>
      <c r="D330" s="222" t="s">
        <v>196</v>
      </c>
      <c r="E330" s="223" t="s">
        <v>593</v>
      </c>
      <c r="F330" s="224" t="s">
        <v>594</v>
      </c>
      <c r="G330" s="225" t="s">
        <v>467</v>
      </c>
      <c r="H330" s="226">
        <v>2</v>
      </c>
      <c r="I330" s="227"/>
      <c r="J330" s="228">
        <f>ROUND(I330*H330,2)</f>
        <v>0</v>
      </c>
      <c r="K330" s="229"/>
      <c r="L330" s="45"/>
      <c r="M330" s="230" t="s">
        <v>1</v>
      </c>
      <c r="N330" s="231" t="s">
        <v>48</v>
      </c>
      <c r="O330" s="92"/>
      <c r="P330" s="232">
        <f>O330*H330</f>
        <v>0</v>
      </c>
      <c r="Q330" s="232">
        <v>2.50188</v>
      </c>
      <c r="R330" s="232">
        <f>Q330*H330</f>
        <v>5.00376</v>
      </c>
      <c r="S330" s="232">
        <v>0</v>
      </c>
      <c r="T330" s="23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4" t="s">
        <v>129</v>
      </c>
      <c r="AT330" s="234" t="s">
        <v>196</v>
      </c>
      <c r="AU330" s="234" t="s">
        <v>93</v>
      </c>
      <c r="AY330" s="17" t="s">
        <v>194</v>
      </c>
      <c r="BE330" s="235">
        <f>IF(N330="základní",J330,0)</f>
        <v>0</v>
      </c>
      <c r="BF330" s="235">
        <f>IF(N330="snížená",J330,0)</f>
        <v>0</v>
      </c>
      <c r="BG330" s="235">
        <f>IF(N330="zákl. přenesená",J330,0)</f>
        <v>0</v>
      </c>
      <c r="BH330" s="235">
        <f>IF(N330="sníž. přenesená",J330,0)</f>
        <v>0</v>
      </c>
      <c r="BI330" s="235">
        <f>IF(N330="nulová",J330,0)</f>
        <v>0</v>
      </c>
      <c r="BJ330" s="17" t="s">
        <v>91</v>
      </c>
      <c r="BK330" s="235">
        <f>ROUND(I330*H330,2)</f>
        <v>0</v>
      </c>
      <c r="BL330" s="17" t="s">
        <v>129</v>
      </c>
      <c r="BM330" s="234" t="s">
        <v>595</v>
      </c>
    </row>
    <row r="331" spans="1:65" s="2" customFormat="1" ht="24.15" customHeight="1">
      <c r="A331" s="39"/>
      <c r="B331" s="40"/>
      <c r="C331" s="269" t="s">
        <v>596</v>
      </c>
      <c r="D331" s="269" t="s">
        <v>314</v>
      </c>
      <c r="E331" s="270" t="s">
        <v>597</v>
      </c>
      <c r="F331" s="271" t="s">
        <v>598</v>
      </c>
      <c r="G331" s="272" t="s">
        <v>467</v>
      </c>
      <c r="H331" s="273">
        <v>2</v>
      </c>
      <c r="I331" s="274"/>
      <c r="J331" s="275">
        <f>ROUND(I331*H331,2)</f>
        <v>0</v>
      </c>
      <c r="K331" s="276"/>
      <c r="L331" s="277"/>
      <c r="M331" s="278" t="s">
        <v>1</v>
      </c>
      <c r="N331" s="279" t="s">
        <v>48</v>
      </c>
      <c r="O331" s="92"/>
      <c r="P331" s="232">
        <f>O331*H331</f>
        <v>0</v>
      </c>
      <c r="Q331" s="232">
        <v>0.0245</v>
      </c>
      <c r="R331" s="232">
        <f>Q331*H331</f>
        <v>0.049</v>
      </c>
      <c r="S331" s="232">
        <v>0</v>
      </c>
      <c r="T331" s="233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4" t="s">
        <v>238</v>
      </c>
      <c r="AT331" s="234" t="s">
        <v>314</v>
      </c>
      <c r="AU331" s="234" t="s">
        <v>93</v>
      </c>
      <c r="AY331" s="17" t="s">
        <v>194</v>
      </c>
      <c r="BE331" s="235">
        <f>IF(N331="základní",J331,0)</f>
        <v>0</v>
      </c>
      <c r="BF331" s="235">
        <f>IF(N331="snížená",J331,0)</f>
        <v>0</v>
      </c>
      <c r="BG331" s="235">
        <f>IF(N331="zákl. přenesená",J331,0)</f>
        <v>0</v>
      </c>
      <c r="BH331" s="235">
        <f>IF(N331="sníž. přenesená",J331,0)</f>
        <v>0</v>
      </c>
      <c r="BI331" s="235">
        <f>IF(N331="nulová",J331,0)</f>
        <v>0</v>
      </c>
      <c r="BJ331" s="17" t="s">
        <v>91</v>
      </c>
      <c r="BK331" s="235">
        <f>ROUND(I331*H331,2)</f>
        <v>0</v>
      </c>
      <c r="BL331" s="17" t="s">
        <v>129</v>
      </c>
      <c r="BM331" s="234" t="s">
        <v>599</v>
      </c>
    </row>
    <row r="332" spans="1:65" s="2" customFormat="1" ht="24.15" customHeight="1">
      <c r="A332" s="39"/>
      <c r="B332" s="40"/>
      <c r="C332" s="222" t="s">
        <v>600</v>
      </c>
      <c r="D332" s="222" t="s">
        <v>196</v>
      </c>
      <c r="E332" s="223" t="s">
        <v>601</v>
      </c>
      <c r="F332" s="224" t="s">
        <v>602</v>
      </c>
      <c r="G332" s="225" t="s">
        <v>467</v>
      </c>
      <c r="H332" s="226">
        <v>18</v>
      </c>
      <c r="I332" s="227"/>
      <c r="J332" s="228">
        <f>ROUND(I332*H332,2)</f>
        <v>0</v>
      </c>
      <c r="K332" s="229"/>
      <c r="L332" s="45"/>
      <c r="M332" s="230" t="s">
        <v>1</v>
      </c>
      <c r="N332" s="231" t="s">
        <v>48</v>
      </c>
      <c r="O332" s="92"/>
      <c r="P332" s="232">
        <f>O332*H332</f>
        <v>0</v>
      </c>
      <c r="Q332" s="232">
        <v>0.11241</v>
      </c>
      <c r="R332" s="232">
        <f>Q332*H332</f>
        <v>2.02338</v>
      </c>
      <c r="S332" s="232">
        <v>0</v>
      </c>
      <c r="T332" s="23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4" t="s">
        <v>129</v>
      </c>
      <c r="AT332" s="234" t="s">
        <v>196</v>
      </c>
      <c r="AU332" s="234" t="s">
        <v>93</v>
      </c>
      <c r="AY332" s="17" t="s">
        <v>194</v>
      </c>
      <c r="BE332" s="235">
        <f>IF(N332="základní",J332,0)</f>
        <v>0</v>
      </c>
      <c r="BF332" s="235">
        <f>IF(N332="snížená",J332,0)</f>
        <v>0</v>
      </c>
      <c r="BG332" s="235">
        <f>IF(N332="zákl. přenesená",J332,0)</f>
        <v>0</v>
      </c>
      <c r="BH332" s="235">
        <f>IF(N332="sníž. přenesená",J332,0)</f>
        <v>0</v>
      </c>
      <c r="BI332" s="235">
        <f>IF(N332="nulová",J332,0)</f>
        <v>0</v>
      </c>
      <c r="BJ332" s="17" t="s">
        <v>91</v>
      </c>
      <c r="BK332" s="235">
        <f>ROUND(I332*H332,2)</f>
        <v>0</v>
      </c>
      <c r="BL332" s="17" t="s">
        <v>129</v>
      </c>
      <c r="BM332" s="234" t="s">
        <v>603</v>
      </c>
    </row>
    <row r="333" spans="1:65" s="2" customFormat="1" ht="16.5" customHeight="1">
      <c r="A333" s="39"/>
      <c r="B333" s="40"/>
      <c r="C333" s="269" t="s">
        <v>604</v>
      </c>
      <c r="D333" s="269" t="s">
        <v>314</v>
      </c>
      <c r="E333" s="270" t="s">
        <v>605</v>
      </c>
      <c r="F333" s="271" t="s">
        <v>606</v>
      </c>
      <c r="G333" s="272" t="s">
        <v>467</v>
      </c>
      <c r="H333" s="273">
        <v>18</v>
      </c>
      <c r="I333" s="274"/>
      <c r="J333" s="275">
        <f>ROUND(I333*H333,2)</f>
        <v>0</v>
      </c>
      <c r="K333" s="276"/>
      <c r="L333" s="277"/>
      <c r="M333" s="278" t="s">
        <v>1</v>
      </c>
      <c r="N333" s="279" t="s">
        <v>48</v>
      </c>
      <c r="O333" s="92"/>
      <c r="P333" s="232">
        <f>O333*H333</f>
        <v>0</v>
      </c>
      <c r="Q333" s="232">
        <v>0</v>
      </c>
      <c r="R333" s="232">
        <f>Q333*H333</f>
        <v>0</v>
      </c>
      <c r="S333" s="232">
        <v>0</v>
      </c>
      <c r="T333" s="23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4" t="s">
        <v>238</v>
      </c>
      <c r="AT333" s="234" t="s">
        <v>314</v>
      </c>
      <c r="AU333" s="234" t="s">
        <v>93</v>
      </c>
      <c r="AY333" s="17" t="s">
        <v>194</v>
      </c>
      <c r="BE333" s="235">
        <f>IF(N333="základní",J333,0)</f>
        <v>0</v>
      </c>
      <c r="BF333" s="235">
        <f>IF(N333="snížená",J333,0)</f>
        <v>0</v>
      </c>
      <c r="BG333" s="235">
        <f>IF(N333="zákl. přenesená",J333,0)</f>
        <v>0</v>
      </c>
      <c r="BH333" s="235">
        <f>IF(N333="sníž. přenesená",J333,0)</f>
        <v>0</v>
      </c>
      <c r="BI333" s="235">
        <f>IF(N333="nulová",J333,0)</f>
        <v>0</v>
      </c>
      <c r="BJ333" s="17" t="s">
        <v>91</v>
      </c>
      <c r="BK333" s="235">
        <f>ROUND(I333*H333,2)</f>
        <v>0</v>
      </c>
      <c r="BL333" s="17" t="s">
        <v>129</v>
      </c>
      <c r="BM333" s="234" t="s">
        <v>607</v>
      </c>
    </row>
    <row r="334" spans="1:65" s="2" customFormat="1" ht="24.15" customHeight="1">
      <c r="A334" s="39"/>
      <c r="B334" s="40"/>
      <c r="C334" s="222" t="s">
        <v>608</v>
      </c>
      <c r="D334" s="222" t="s">
        <v>196</v>
      </c>
      <c r="E334" s="223" t="s">
        <v>609</v>
      </c>
      <c r="F334" s="224" t="s">
        <v>610</v>
      </c>
      <c r="G334" s="225" t="s">
        <v>199</v>
      </c>
      <c r="H334" s="226">
        <v>604.35</v>
      </c>
      <c r="I334" s="227"/>
      <c r="J334" s="228">
        <f>ROUND(I334*H334,2)</f>
        <v>0</v>
      </c>
      <c r="K334" s="229"/>
      <c r="L334" s="45"/>
      <c r="M334" s="230" t="s">
        <v>1</v>
      </c>
      <c r="N334" s="231" t="s">
        <v>48</v>
      </c>
      <c r="O334" s="92"/>
      <c r="P334" s="232">
        <f>O334*H334</f>
        <v>0</v>
      </c>
      <c r="Q334" s="232">
        <v>0</v>
      </c>
      <c r="R334" s="232">
        <f>Q334*H334</f>
        <v>0</v>
      </c>
      <c r="S334" s="232">
        <v>0</v>
      </c>
      <c r="T334" s="23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4" t="s">
        <v>129</v>
      </c>
      <c r="AT334" s="234" t="s">
        <v>196</v>
      </c>
      <c r="AU334" s="234" t="s">
        <v>93</v>
      </c>
      <c r="AY334" s="17" t="s">
        <v>194</v>
      </c>
      <c r="BE334" s="235">
        <f>IF(N334="základní",J334,0)</f>
        <v>0</v>
      </c>
      <c r="BF334" s="235">
        <f>IF(N334="snížená",J334,0)</f>
        <v>0</v>
      </c>
      <c r="BG334" s="235">
        <f>IF(N334="zákl. přenesená",J334,0)</f>
        <v>0</v>
      </c>
      <c r="BH334" s="235">
        <f>IF(N334="sníž. přenesená",J334,0)</f>
        <v>0</v>
      </c>
      <c r="BI334" s="235">
        <f>IF(N334="nulová",J334,0)</f>
        <v>0</v>
      </c>
      <c r="BJ334" s="17" t="s">
        <v>91</v>
      </c>
      <c r="BK334" s="235">
        <f>ROUND(I334*H334,2)</f>
        <v>0</v>
      </c>
      <c r="BL334" s="17" t="s">
        <v>129</v>
      </c>
      <c r="BM334" s="234" t="s">
        <v>611</v>
      </c>
    </row>
    <row r="335" spans="1:51" s="14" customFormat="1" ht="12">
      <c r="A335" s="14"/>
      <c r="B335" s="247"/>
      <c r="C335" s="248"/>
      <c r="D335" s="238" t="s">
        <v>201</v>
      </c>
      <c r="E335" s="249" t="s">
        <v>1</v>
      </c>
      <c r="F335" s="250" t="s">
        <v>612</v>
      </c>
      <c r="G335" s="248"/>
      <c r="H335" s="251">
        <v>41.25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7" t="s">
        <v>201</v>
      </c>
      <c r="AU335" s="257" t="s">
        <v>93</v>
      </c>
      <c r="AV335" s="14" t="s">
        <v>93</v>
      </c>
      <c r="AW335" s="14" t="s">
        <v>38</v>
      </c>
      <c r="AX335" s="14" t="s">
        <v>83</v>
      </c>
      <c r="AY335" s="257" t="s">
        <v>194</v>
      </c>
    </row>
    <row r="336" spans="1:51" s="14" customFormat="1" ht="12">
      <c r="A336" s="14"/>
      <c r="B336" s="247"/>
      <c r="C336" s="248"/>
      <c r="D336" s="238" t="s">
        <v>201</v>
      </c>
      <c r="E336" s="249" t="s">
        <v>1</v>
      </c>
      <c r="F336" s="250" t="s">
        <v>613</v>
      </c>
      <c r="G336" s="248"/>
      <c r="H336" s="251">
        <v>49.5</v>
      </c>
      <c r="I336" s="252"/>
      <c r="J336" s="248"/>
      <c r="K336" s="248"/>
      <c r="L336" s="253"/>
      <c r="M336" s="254"/>
      <c r="N336" s="255"/>
      <c r="O336" s="255"/>
      <c r="P336" s="255"/>
      <c r="Q336" s="255"/>
      <c r="R336" s="255"/>
      <c r="S336" s="255"/>
      <c r="T336" s="25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7" t="s">
        <v>201</v>
      </c>
      <c r="AU336" s="257" t="s">
        <v>93</v>
      </c>
      <c r="AV336" s="14" t="s">
        <v>93</v>
      </c>
      <c r="AW336" s="14" t="s">
        <v>38</v>
      </c>
      <c r="AX336" s="14" t="s">
        <v>83</v>
      </c>
      <c r="AY336" s="257" t="s">
        <v>194</v>
      </c>
    </row>
    <row r="337" spans="1:51" s="14" customFormat="1" ht="12">
      <c r="A337" s="14"/>
      <c r="B337" s="247"/>
      <c r="C337" s="248"/>
      <c r="D337" s="238" t="s">
        <v>201</v>
      </c>
      <c r="E337" s="249" t="s">
        <v>1</v>
      </c>
      <c r="F337" s="250" t="s">
        <v>614</v>
      </c>
      <c r="G337" s="248"/>
      <c r="H337" s="251">
        <v>6</v>
      </c>
      <c r="I337" s="252"/>
      <c r="J337" s="248"/>
      <c r="K337" s="248"/>
      <c r="L337" s="253"/>
      <c r="M337" s="254"/>
      <c r="N337" s="255"/>
      <c r="O337" s="255"/>
      <c r="P337" s="255"/>
      <c r="Q337" s="255"/>
      <c r="R337" s="255"/>
      <c r="S337" s="255"/>
      <c r="T337" s="25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7" t="s">
        <v>201</v>
      </c>
      <c r="AU337" s="257" t="s">
        <v>93</v>
      </c>
      <c r="AV337" s="14" t="s">
        <v>93</v>
      </c>
      <c r="AW337" s="14" t="s">
        <v>38</v>
      </c>
      <c r="AX337" s="14" t="s">
        <v>83</v>
      </c>
      <c r="AY337" s="257" t="s">
        <v>194</v>
      </c>
    </row>
    <row r="338" spans="1:51" s="14" customFormat="1" ht="12">
      <c r="A338" s="14"/>
      <c r="B338" s="247"/>
      <c r="C338" s="248"/>
      <c r="D338" s="238" t="s">
        <v>201</v>
      </c>
      <c r="E338" s="249" t="s">
        <v>1</v>
      </c>
      <c r="F338" s="250" t="s">
        <v>615</v>
      </c>
      <c r="G338" s="248"/>
      <c r="H338" s="251">
        <v>12.6</v>
      </c>
      <c r="I338" s="252"/>
      <c r="J338" s="248"/>
      <c r="K338" s="248"/>
      <c r="L338" s="253"/>
      <c r="M338" s="254"/>
      <c r="N338" s="255"/>
      <c r="O338" s="255"/>
      <c r="P338" s="255"/>
      <c r="Q338" s="255"/>
      <c r="R338" s="255"/>
      <c r="S338" s="255"/>
      <c r="T338" s="25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7" t="s">
        <v>201</v>
      </c>
      <c r="AU338" s="257" t="s">
        <v>93</v>
      </c>
      <c r="AV338" s="14" t="s">
        <v>93</v>
      </c>
      <c r="AW338" s="14" t="s">
        <v>38</v>
      </c>
      <c r="AX338" s="14" t="s">
        <v>83</v>
      </c>
      <c r="AY338" s="257" t="s">
        <v>194</v>
      </c>
    </row>
    <row r="339" spans="1:51" s="14" customFormat="1" ht="12">
      <c r="A339" s="14"/>
      <c r="B339" s="247"/>
      <c r="C339" s="248"/>
      <c r="D339" s="238" t="s">
        <v>201</v>
      </c>
      <c r="E339" s="249" t="s">
        <v>1</v>
      </c>
      <c r="F339" s="250" t="s">
        <v>616</v>
      </c>
      <c r="G339" s="248"/>
      <c r="H339" s="251">
        <v>495</v>
      </c>
      <c r="I339" s="252"/>
      <c r="J339" s="248"/>
      <c r="K339" s="248"/>
      <c r="L339" s="253"/>
      <c r="M339" s="254"/>
      <c r="N339" s="255"/>
      <c r="O339" s="255"/>
      <c r="P339" s="255"/>
      <c r="Q339" s="255"/>
      <c r="R339" s="255"/>
      <c r="S339" s="255"/>
      <c r="T339" s="25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7" t="s">
        <v>201</v>
      </c>
      <c r="AU339" s="257" t="s">
        <v>93</v>
      </c>
      <c r="AV339" s="14" t="s">
        <v>93</v>
      </c>
      <c r="AW339" s="14" t="s">
        <v>38</v>
      </c>
      <c r="AX339" s="14" t="s">
        <v>83</v>
      </c>
      <c r="AY339" s="257" t="s">
        <v>194</v>
      </c>
    </row>
    <row r="340" spans="1:51" s="15" customFormat="1" ht="12">
      <c r="A340" s="15"/>
      <c r="B340" s="258"/>
      <c r="C340" s="259"/>
      <c r="D340" s="238" t="s">
        <v>201</v>
      </c>
      <c r="E340" s="260" t="s">
        <v>1</v>
      </c>
      <c r="F340" s="261" t="s">
        <v>232</v>
      </c>
      <c r="G340" s="259"/>
      <c r="H340" s="262">
        <v>604.35</v>
      </c>
      <c r="I340" s="263"/>
      <c r="J340" s="259"/>
      <c r="K340" s="259"/>
      <c r="L340" s="264"/>
      <c r="M340" s="265"/>
      <c r="N340" s="266"/>
      <c r="O340" s="266"/>
      <c r="P340" s="266"/>
      <c r="Q340" s="266"/>
      <c r="R340" s="266"/>
      <c r="S340" s="266"/>
      <c r="T340" s="26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8" t="s">
        <v>201</v>
      </c>
      <c r="AU340" s="268" t="s">
        <v>93</v>
      </c>
      <c r="AV340" s="15" t="s">
        <v>129</v>
      </c>
      <c r="AW340" s="15" t="s">
        <v>38</v>
      </c>
      <c r="AX340" s="15" t="s">
        <v>91</v>
      </c>
      <c r="AY340" s="268" t="s">
        <v>194</v>
      </c>
    </row>
    <row r="341" spans="1:65" s="2" customFormat="1" ht="33" customHeight="1">
      <c r="A341" s="39"/>
      <c r="B341" s="40"/>
      <c r="C341" s="222" t="s">
        <v>617</v>
      </c>
      <c r="D341" s="222" t="s">
        <v>196</v>
      </c>
      <c r="E341" s="223" t="s">
        <v>618</v>
      </c>
      <c r="F341" s="224" t="s">
        <v>619</v>
      </c>
      <c r="G341" s="225" t="s">
        <v>217</v>
      </c>
      <c r="H341" s="226">
        <v>1504.7</v>
      </c>
      <c r="I341" s="227"/>
      <c r="J341" s="228">
        <f>ROUND(I341*H341,2)</f>
        <v>0</v>
      </c>
      <c r="K341" s="229"/>
      <c r="L341" s="45"/>
      <c r="M341" s="230" t="s">
        <v>1</v>
      </c>
      <c r="N341" s="231" t="s">
        <v>48</v>
      </c>
      <c r="O341" s="92"/>
      <c r="P341" s="232">
        <f>O341*H341</f>
        <v>0</v>
      </c>
      <c r="Q341" s="232">
        <v>0.1554</v>
      </c>
      <c r="R341" s="232">
        <f>Q341*H341</f>
        <v>233.83038000000002</v>
      </c>
      <c r="S341" s="232">
        <v>0</v>
      </c>
      <c r="T341" s="233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4" t="s">
        <v>129</v>
      </c>
      <c r="AT341" s="234" t="s">
        <v>196</v>
      </c>
      <c r="AU341" s="234" t="s">
        <v>93</v>
      </c>
      <c r="AY341" s="17" t="s">
        <v>194</v>
      </c>
      <c r="BE341" s="235">
        <f>IF(N341="základní",J341,0)</f>
        <v>0</v>
      </c>
      <c r="BF341" s="235">
        <f>IF(N341="snížená",J341,0)</f>
        <v>0</v>
      </c>
      <c r="BG341" s="235">
        <f>IF(N341="zákl. přenesená",J341,0)</f>
        <v>0</v>
      </c>
      <c r="BH341" s="235">
        <f>IF(N341="sníž. přenesená",J341,0)</f>
        <v>0</v>
      </c>
      <c r="BI341" s="235">
        <f>IF(N341="nulová",J341,0)</f>
        <v>0</v>
      </c>
      <c r="BJ341" s="17" t="s">
        <v>91</v>
      </c>
      <c r="BK341" s="235">
        <f>ROUND(I341*H341,2)</f>
        <v>0</v>
      </c>
      <c r="BL341" s="17" t="s">
        <v>129</v>
      </c>
      <c r="BM341" s="234" t="s">
        <v>620</v>
      </c>
    </row>
    <row r="342" spans="1:51" s="14" customFormat="1" ht="12">
      <c r="A342" s="14"/>
      <c r="B342" s="247"/>
      <c r="C342" s="248"/>
      <c r="D342" s="238" t="s">
        <v>201</v>
      </c>
      <c r="E342" s="249" t="s">
        <v>1</v>
      </c>
      <c r="F342" s="250" t="s">
        <v>621</v>
      </c>
      <c r="G342" s="248"/>
      <c r="H342" s="251">
        <v>642.1</v>
      </c>
      <c r="I342" s="252"/>
      <c r="J342" s="248"/>
      <c r="K342" s="248"/>
      <c r="L342" s="253"/>
      <c r="M342" s="254"/>
      <c r="N342" s="255"/>
      <c r="O342" s="255"/>
      <c r="P342" s="255"/>
      <c r="Q342" s="255"/>
      <c r="R342" s="255"/>
      <c r="S342" s="255"/>
      <c r="T342" s="25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7" t="s">
        <v>201</v>
      </c>
      <c r="AU342" s="257" t="s">
        <v>93</v>
      </c>
      <c r="AV342" s="14" t="s">
        <v>93</v>
      </c>
      <c r="AW342" s="14" t="s">
        <v>38</v>
      </c>
      <c r="AX342" s="14" t="s">
        <v>83</v>
      </c>
      <c r="AY342" s="257" t="s">
        <v>194</v>
      </c>
    </row>
    <row r="343" spans="1:51" s="14" customFormat="1" ht="12">
      <c r="A343" s="14"/>
      <c r="B343" s="247"/>
      <c r="C343" s="248"/>
      <c r="D343" s="238" t="s">
        <v>201</v>
      </c>
      <c r="E343" s="249" t="s">
        <v>1</v>
      </c>
      <c r="F343" s="250" t="s">
        <v>622</v>
      </c>
      <c r="G343" s="248"/>
      <c r="H343" s="251">
        <v>718.3</v>
      </c>
      <c r="I343" s="252"/>
      <c r="J343" s="248"/>
      <c r="K343" s="248"/>
      <c r="L343" s="253"/>
      <c r="M343" s="254"/>
      <c r="N343" s="255"/>
      <c r="O343" s="255"/>
      <c r="P343" s="255"/>
      <c r="Q343" s="255"/>
      <c r="R343" s="255"/>
      <c r="S343" s="255"/>
      <c r="T343" s="25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7" t="s">
        <v>201</v>
      </c>
      <c r="AU343" s="257" t="s">
        <v>93</v>
      </c>
      <c r="AV343" s="14" t="s">
        <v>93</v>
      </c>
      <c r="AW343" s="14" t="s">
        <v>38</v>
      </c>
      <c r="AX343" s="14" t="s">
        <v>83</v>
      </c>
      <c r="AY343" s="257" t="s">
        <v>194</v>
      </c>
    </row>
    <row r="344" spans="1:51" s="13" customFormat="1" ht="12">
      <c r="A344" s="13"/>
      <c r="B344" s="236"/>
      <c r="C344" s="237"/>
      <c r="D344" s="238" t="s">
        <v>201</v>
      </c>
      <c r="E344" s="239" t="s">
        <v>1</v>
      </c>
      <c r="F344" s="240" t="s">
        <v>623</v>
      </c>
      <c r="G344" s="237"/>
      <c r="H344" s="239" t="s">
        <v>1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6" t="s">
        <v>201</v>
      </c>
      <c r="AU344" s="246" t="s">
        <v>93</v>
      </c>
      <c r="AV344" s="13" t="s">
        <v>91</v>
      </c>
      <c r="AW344" s="13" t="s">
        <v>38</v>
      </c>
      <c r="AX344" s="13" t="s">
        <v>83</v>
      </c>
      <c r="AY344" s="246" t="s">
        <v>194</v>
      </c>
    </row>
    <row r="345" spans="1:51" s="14" customFormat="1" ht="12">
      <c r="A345" s="14"/>
      <c r="B345" s="247"/>
      <c r="C345" s="248"/>
      <c r="D345" s="238" t="s">
        <v>201</v>
      </c>
      <c r="E345" s="249" t="s">
        <v>1</v>
      </c>
      <c r="F345" s="250" t="s">
        <v>624</v>
      </c>
      <c r="G345" s="248"/>
      <c r="H345" s="251">
        <v>6</v>
      </c>
      <c r="I345" s="252"/>
      <c r="J345" s="248"/>
      <c r="K345" s="248"/>
      <c r="L345" s="253"/>
      <c r="M345" s="254"/>
      <c r="N345" s="255"/>
      <c r="O345" s="255"/>
      <c r="P345" s="255"/>
      <c r="Q345" s="255"/>
      <c r="R345" s="255"/>
      <c r="S345" s="255"/>
      <c r="T345" s="25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7" t="s">
        <v>201</v>
      </c>
      <c r="AU345" s="257" t="s">
        <v>93</v>
      </c>
      <c r="AV345" s="14" t="s">
        <v>93</v>
      </c>
      <c r="AW345" s="14" t="s">
        <v>38</v>
      </c>
      <c r="AX345" s="14" t="s">
        <v>83</v>
      </c>
      <c r="AY345" s="257" t="s">
        <v>194</v>
      </c>
    </row>
    <row r="346" spans="1:51" s="14" customFormat="1" ht="12">
      <c r="A346" s="14"/>
      <c r="B346" s="247"/>
      <c r="C346" s="248"/>
      <c r="D346" s="238" t="s">
        <v>201</v>
      </c>
      <c r="E346" s="249" t="s">
        <v>1</v>
      </c>
      <c r="F346" s="250" t="s">
        <v>625</v>
      </c>
      <c r="G346" s="248"/>
      <c r="H346" s="251">
        <v>3.2</v>
      </c>
      <c r="I346" s="252"/>
      <c r="J346" s="248"/>
      <c r="K346" s="248"/>
      <c r="L346" s="253"/>
      <c r="M346" s="254"/>
      <c r="N346" s="255"/>
      <c r="O346" s="255"/>
      <c r="P346" s="255"/>
      <c r="Q346" s="255"/>
      <c r="R346" s="255"/>
      <c r="S346" s="255"/>
      <c r="T346" s="25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7" t="s">
        <v>201</v>
      </c>
      <c r="AU346" s="257" t="s">
        <v>93</v>
      </c>
      <c r="AV346" s="14" t="s">
        <v>93</v>
      </c>
      <c r="AW346" s="14" t="s">
        <v>38</v>
      </c>
      <c r="AX346" s="14" t="s">
        <v>83</v>
      </c>
      <c r="AY346" s="257" t="s">
        <v>194</v>
      </c>
    </row>
    <row r="347" spans="1:51" s="14" customFormat="1" ht="12">
      <c r="A347" s="14"/>
      <c r="B347" s="247"/>
      <c r="C347" s="248"/>
      <c r="D347" s="238" t="s">
        <v>201</v>
      </c>
      <c r="E347" s="249" t="s">
        <v>1</v>
      </c>
      <c r="F347" s="250" t="s">
        <v>626</v>
      </c>
      <c r="G347" s="248"/>
      <c r="H347" s="251">
        <v>6</v>
      </c>
      <c r="I347" s="252"/>
      <c r="J347" s="248"/>
      <c r="K347" s="248"/>
      <c r="L347" s="253"/>
      <c r="M347" s="254"/>
      <c r="N347" s="255"/>
      <c r="O347" s="255"/>
      <c r="P347" s="255"/>
      <c r="Q347" s="255"/>
      <c r="R347" s="255"/>
      <c r="S347" s="255"/>
      <c r="T347" s="25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7" t="s">
        <v>201</v>
      </c>
      <c r="AU347" s="257" t="s">
        <v>93</v>
      </c>
      <c r="AV347" s="14" t="s">
        <v>93</v>
      </c>
      <c r="AW347" s="14" t="s">
        <v>38</v>
      </c>
      <c r="AX347" s="14" t="s">
        <v>83</v>
      </c>
      <c r="AY347" s="257" t="s">
        <v>194</v>
      </c>
    </row>
    <row r="348" spans="1:51" s="14" customFormat="1" ht="12">
      <c r="A348" s="14"/>
      <c r="B348" s="247"/>
      <c r="C348" s="248"/>
      <c r="D348" s="238" t="s">
        <v>201</v>
      </c>
      <c r="E348" s="249" t="s">
        <v>1</v>
      </c>
      <c r="F348" s="250" t="s">
        <v>627</v>
      </c>
      <c r="G348" s="248"/>
      <c r="H348" s="251">
        <v>7.5</v>
      </c>
      <c r="I348" s="252"/>
      <c r="J348" s="248"/>
      <c r="K348" s="248"/>
      <c r="L348" s="253"/>
      <c r="M348" s="254"/>
      <c r="N348" s="255"/>
      <c r="O348" s="255"/>
      <c r="P348" s="255"/>
      <c r="Q348" s="255"/>
      <c r="R348" s="255"/>
      <c r="S348" s="255"/>
      <c r="T348" s="25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7" t="s">
        <v>201</v>
      </c>
      <c r="AU348" s="257" t="s">
        <v>93</v>
      </c>
      <c r="AV348" s="14" t="s">
        <v>93</v>
      </c>
      <c r="AW348" s="14" t="s">
        <v>38</v>
      </c>
      <c r="AX348" s="14" t="s">
        <v>83</v>
      </c>
      <c r="AY348" s="257" t="s">
        <v>194</v>
      </c>
    </row>
    <row r="349" spans="1:51" s="14" customFormat="1" ht="12">
      <c r="A349" s="14"/>
      <c r="B349" s="247"/>
      <c r="C349" s="248"/>
      <c r="D349" s="238" t="s">
        <v>201</v>
      </c>
      <c r="E349" s="249" t="s">
        <v>1</v>
      </c>
      <c r="F349" s="250" t="s">
        <v>628</v>
      </c>
      <c r="G349" s="248"/>
      <c r="H349" s="251">
        <v>5</v>
      </c>
      <c r="I349" s="252"/>
      <c r="J349" s="248"/>
      <c r="K349" s="248"/>
      <c r="L349" s="253"/>
      <c r="M349" s="254"/>
      <c r="N349" s="255"/>
      <c r="O349" s="255"/>
      <c r="P349" s="255"/>
      <c r="Q349" s="255"/>
      <c r="R349" s="255"/>
      <c r="S349" s="255"/>
      <c r="T349" s="25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7" t="s">
        <v>201</v>
      </c>
      <c r="AU349" s="257" t="s">
        <v>93</v>
      </c>
      <c r="AV349" s="14" t="s">
        <v>93</v>
      </c>
      <c r="AW349" s="14" t="s">
        <v>38</v>
      </c>
      <c r="AX349" s="14" t="s">
        <v>83</v>
      </c>
      <c r="AY349" s="257" t="s">
        <v>194</v>
      </c>
    </row>
    <row r="350" spans="1:51" s="14" customFormat="1" ht="12">
      <c r="A350" s="14"/>
      <c r="B350" s="247"/>
      <c r="C350" s="248"/>
      <c r="D350" s="238" t="s">
        <v>201</v>
      </c>
      <c r="E350" s="249" t="s">
        <v>1</v>
      </c>
      <c r="F350" s="250" t="s">
        <v>629</v>
      </c>
      <c r="G350" s="248"/>
      <c r="H350" s="251">
        <v>33.8</v>
      </c>
      <c r="I350" s="252"/>
      <c r="J350" s="248"/>
      <c r="K350" s="248"/>
      <c r="L350" s="253"/>
      <c r="M350" s="254"/>
      <c r="N350" s="255"/>
      <c r="O350" s="255"/>
      <c r="P350" s="255"/>
      <c r="Q350" s="255"/>
      <c r="R350" s="255"/>
      <c r="S350" s="255"/>
      <c r="T350" s="25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7" t="s">
        <v>201</v>
      </c>
      <c r="AU350" s="257" t="s">
        <v>93</v>
      </c>
      <c r="AV350" s="14" t="s">
        <v>93</v>
      </c>
      <c r="AW350" s="14" t="s">
        <v>38</v>
      </c>
      <c r="AX350" s="14" t="s">
        <v>83</v>
      </c>
      <c r="AY350" s="257" t="s">
        <v>194</v>
      </c>
    </row>
    <row r="351" spans="1:51" s="14" customFormat="1" ht="12">
      <c r="A351" s="14"/>
      <c r="B351" s="247"/>
      <c r="C351" s="248"/>
      <c r="D351" s="238" t="s">
        <v>201</v>
      </c>
      <c r="E351" s="249" t="s">
        <v>1</v>
      </c>
      <c r="F351" s="250" t="s">
        <v>630</v>
      </c>
      <c r="G351" s="248"/>
      <c r="H351" s="251">
        <v>15.4</v>
      </c>
      <c r="I351" s="252"/>
      <c r="J351" s="248"/>
      <c r="K351" s="248"/>
      <c r="L351" s="253"/>
      <c r="M351" s="254"/>
      <c r="N351" s="255"/>
      <c r="O351" s="255"/>
      <c r="P351" s="255"/>
      <c r="Q351" s="255"/>
      <c r="R351" s="255"/>
      <c r="S351" s="255"/>
      <c r="T351" s="25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7" t="s">
        <v>201</v>
      </c>
      <c r="AU351" s="257" t="s">
        <v>93</v>
      </c>
      <c r="AV351" s="14" t="s">
        <v>93</v>
      </c>
      <c r="AW351" s="14" t="s">
        <v>38</v>
      </c>
      <c r="AX351" s="14" t="s">
        <v>83</v>
      </c>
      <c r="AY351" s="257" t="s">
        <v>194</v>
      </c>
    </row>
    <row r="352" spans="1:51" s="14" customFormat="1" ht="12">
      <c r="A352" s="14"/>
      <c r="B352" s="247"/>
      <c r="C352" s="248"/>
      <c r="D352" s="238" t="s">
        <v>201</v>
      </c>
      <c r="E352" s="249" t="s">
        <v>1</v>
      </c>
      <c r="F352" s="250" t="s">
        <v>631</v>
      </c>
      <c r="G352" s="248"/>
      <c r="H352" s="251">
        <v>10.7</v>
      </c>
      <c r="I352" s="252"/>
      <c r="J352" s="248"/>
      <c r="K352" s="248"/>
      <c r="L352" s="253"/>
      <c r="M352" s="254"/>
      <c r="N352" s="255"/>
      <c r="O352" s="255"/>
      <c r="P352" s="255"/>
      <c r="Q352" s="255"/>
      <c r="R352" s="255"/>
      <c r="S352" s="255"/>
      <c r="T352" s="256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7" t="s">
        <v>201</v>
      </c>
      <c r="AU352" s="257" t="s">
        <v>93</v>
      </c>
      <c r="AV352" s="14" t="s">
        <v>93</v>
      </c>
      <c r="AW352" s="14" t="s">
        <v>38</v>
      </c>
      <c r="AX352" s="14" t="s">
        <v>83</v>
      </c>
      <c r="AY352" s="257" t="s">
        <v>194</v>
      </c>
    </row>
    <row r="353" spans="1:51" s="14" customFormat="1" ht="12">
      <c r="A353" s="14"/>
      <c r="B353" s="247"/>
      <c r="C353" s="248"/>
      <c r="D353" s="238" t="s">
        <v>201</v>
      </c>
      <c r="E353" s="249" t="s">
        <v>1</v>
      </c>
      <c r="F353" s="250" t="s">
        <v>632</v>
      </c>
      <c r="G353" s="248"/>
      <c r="H353" s="251">
        <v>23.2</v>
      </c>
      <c r="I353" s="252"/>
      <c r="J353" s="248"/>
      <c r="K353" s="248"/>
      <c r="L353" s="253"/>
      <c r="M353" s="254"/>
      <c r="N353" s="255"/>
      <c r="O353" s="255"/>
      <c r="P353" s="255"/>
      <c r="Q353" s="255"/>
      <c r="R353" s="255"/>
      <c r="S353" s="255"/>
      <c r="T353" s="25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7" t="s">
        <v>201</v>
      </c>
      <c r="AU353" s="257" t="s">
        <v>93</v>
      </c>
      <c r="AV353" s="14" t="s">
        <v>93</v>
      </c>
      <c r="AW353" s="14" t="s">
        <v>38</v>
      </c>
      <c r="AX353" s="14" t="s">
        <v>83</v>
      </c>
      <c r="AY353" s="257" t="s">
        <v>194</v>
      </c>
    </row>
    <row r="354" spans="1:51" s="14" customFormat="1" ht="12">
      <c r="A354" s="14"/>
      <c r="B354" s="247"/>
      <c r="C354" s="248"/>
      <c r="D354" s="238" t="s">
        <v>201</v>
      </c>
      <c r="E354" s="249" t="s">
        <v>1</v>
      </c>
      <c r="F354" s="250" t="s">
        <v>633</v>
      </c>
      <c r="G354" s="248"/>
      <c r="H354" s="251">
        <v>33.5</v>
      </c>
      <c r="I354" s="252"/>
      <c r="J354" s="248"/>
      <c r="K354" s="248"/>
      <c r="L354" s="253"/>
      <c r="M354" s="254"/>
      <c r="N354" s="255"/>
      <c r="O354" s="255"/>
      <c r="P354" s="255"/>
      <c r="Q354" s="255"/>
      <c r="R354" s="255"/>
      <c r="S354" s="255"/>
      <c r="T354" s="25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7" t="s">
        <v>201</v>
      </c>
      <c r="AU354" s="257" t="s">
        <v>93</v>
      </c>
      <c r="AV354" s="14" t="s">
        <v>93</v>
      </c>
      <c r="AW354" s="14" t="s">
        <v>38</v>
      </c>
      <c r="AX354" s="14" t="s">
        <v>83</v>
      </c>
      <c r="AY354" s="257" t="s">
        <v>194</v>
      </c>
    </row>
    <row r="355" spans="1:51" s="15" customFormat="1" ht="12">
      <c r="A355" s="15"/>
      <c r="B355" s="258"/>
      <c r="C355" s="259"/>
      <c r="D355" s="238" t="s">
        <v>201</v>
      </c>
      <c r="E355" s="260" t="s">
        <v>104</v>
      </c>
      <c r="F355" s="261" t="s">
        <v>232</v>
      </c>
      <c r="G355" s="259"/>
      <c r="H355" s="262">
        <v>1504.7</v>
      </c>
      <c r="I355" s="263"/>
      <c r="J355" s="259"/>
      <c r="K355" s="259"/>
      <c r="L355" s="264"/>
      <c r="M355" s="265"/>
      <c r="N355" s="266"/>
      <c r="O355" s="266"/>
      <c r="P355" s="266"/>
      <c r="Q355" s="266"/>
      <c r="R355" s="266"/>
      <c r="S355" s="266"/>
      <c r="T355" s="267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8" t="s">
        <v>201</v>
      </c>
      <c r="AU355" s="268" t="s">
        <v>93</v>
      </c>
      <c r="AV355" s="15" t="s">
        <v>129</v>
      </c>
      <c r="AW355" s="15" t="s">
        <v>38</v>
      </c>
      <c r="AX355" s="15" t="s">
        <v>91</v>
      </c>
      <c r="AY355" s="268" t="s">
        <v>194</v>
      </c>
    </row>
    <row r="356" spans="1:65" s="2" customFormat="1" ht="16.5" customHeight="1">
      <c r="A356" s="39"/>
      <c r="B356" s="40"/>
      <c r="C356" s="269" t="s">
        <v>457</v>
      </c>
      <c r="D356" s="269" t="s">
        <v>314</v>
      </c>
      <c r="E356" s="270" t="s">
        <v>634</v>
      </c>
      <c r="F356" s="271" t="s">
        <v>635</v>
      </c>
      <c r="G356" s="272" t="s">
        <v>217</v>
      </c>
      <c r="H356" s="273">
        <v>1534.794</v>
      </c>
      <c r="I356" s="274"/>
      <c r="J356" s="275">
        <f>ROUND(I356*H356,2)</f>
        <v>0</v>
      </c>
      <c r="K356" s="276"/>
      <c r="L356" s="277"/>
      <c r="M356" s="278" t="s">
        <v>1</v>
      </c>
      <c r="N356" s="279" t="s">
        <v>48</v>
      </c>
      <c r="O356" s="92"/>
      <c r="P356" s="232">
        <f>O356*H356</f>
        <v>0</v>
      </c>
      <c r="Q356" s="232">
        <v>0.04</v>
      </c>
      <c r="R356" s="232">
        <f>Q356*H356</f>
        <v>61.391760000000005</v>
      </c>
      <c r="S356" s="232">
        <v>0</v>
      </c>
      <c r="T356" s="23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4" t="s">
        <v>238</v>
      </c>
      <c r="AT356" s="234" t="s">
        <v>314</v>
      </c>
      <c r="AU356" s="234" t="s">
        <v>93</v>
      </c>
      <c r="AY356" s="17" t="s">
        <v>194</v>
      </c>
      <c r="BE356" s="235">
        <f>IF(N356="základní",J356,0)</f>
        <v>0</v>
      </c>
      <c r="BF356" s="235">
        <f>IF(N356="snížená",J356,0)</f>
        <v>0</v>
      </c>
      <c r="BG356" s="235">
        <f>IF(N356="zákl. přenesená",J356,0)</f>
        <v>0</v>
      </c>
      <c r="BH356" s="235">
        <f>IF(N356="sníž. přenesená",J356,0)</f>
        <v>0</v>
      </c>
      <c r="BI356" s="235">
        <f>IF(N356="nulová",J356,0)</f>
        <v>0</v>
      </c>
      <c r="BJ356" s="17" t="s">
        <v>91</v>
      </c>
      <c r="BK356" s="235">
        <f>ROUND(I356*H356,2)</f>
        <v>0</v>
      </c>
      <c r="BL356" s="17" t="s">
        <v>129</v>
      </c>
      <c r="BM356" s="234" t="s">
        <v>636</v>
      </c>
    </row>
    <row r="357" spans="1:51" s="14" customFormat="1" ht="12">
      <c r="A357" s="14"/>
      <c r="B357" s="247"/>
      <c r="C357" s="248"/>
      <c r="D357" s="238" t="s">
        <v>201</v>
      </c>
      <c r="E357" s="249" t="s">
        <v>1</v>
      </c>
      <c r="F357" s="250" t="s">
        <v>637</v>
      </c>
      <c r="G357" s="248"/>
      <c r="H357" s="251">
        <v>1534.794</v>
      </c>
      <c r="I357" s="252"/>
      <c r="J357" s="248"/>
      <c r="K357" s="248"/>
      <c r="L357" s="253"/>
      <c r="M357" s="254"/>
      <c r="N357" s="255"/>
      <c r="O357" s="255"/>
      <c r="P357" s="255"/>
      <c r="Q357" s="255"/>
      <c r="R357" s="255"/>
      <c r="S357" s="255"/>
      <c r="T357" s="25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7" t="s">
        <v>201</v>
      </c>
      <c r="AU357" s="257" t="s">
        <v>93</v>
      </c>
      <c r="AV357" s="14" t="s">
        <v>93</v>
      </c>
      <c r="AW357" s="14" t="s">
        <v>38</v>
      </c>
      <c r="AX357" s="14" t="s">
        <v>91</v>
      </c>
      <c r="AY357" s="257" t="s">
        <v>194</v>
      </c>
    </row>
    <row r="358" spans="1:65" s="2" customFormat="1" ht="16.5" customHeight="1">
      <c r="A358" s="39"/>
      <c r="B358" s="40"/>
      <c r="C358" s="222" t="s">
        <v>638</v>
      </c>
      <c r="D358" s="222" t="s">
        <v>196</v>
      </c>
      <c r="E358" s="223" t="s">
        <v>639</v>
      </c>
      <c r="F358" s="224" t="s">
        <v>640</v>
      </c>
      <c r="G358" s="225" t="s">
        <v>217</v>
      </c>
      <c r="H358" s="226">
        <v>110.8</v>
      </c>
      <c r="I358" s="227"/>
      <c r="J358" s="228">
        <f>ROUND(I358*H358,2)</f>
        <v>0</v>
      </c>
      <c r="K358" s="229"/>
      <c r="L358" s="45"/>
      <c r="M358" s="230" t="s">
        <v>1</v>
      </c>
      <c r="N358" s="231" t="s">
        <v>48</v>
      </c>
      <c r="O358" s="92"/>
      <c r="P358" s="232">
        <f>O358*H358</f>
        <v>0</v>
      </c>
      <c r="Q358" s="232">
        <v>0</v>
      </c>
      <c r="R358" s="232">
        <f>Q358*H358</f>
        <v>0</v>
      </c>
      <c r="S358" s="232">
        <v>0</v>
      </c>
      <c r="T358" s="23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4" t="s">
        <v>129</v>
      </c>
      <c r="AT358" s="234" t="s">
        <v>196</v>
      </c>
      <c r="AU358" s="234" t="s">
        <v>93</v>
      </c>
      <c r="AY358" s="17" t="s">
        <v>194</v>
      </c>
      <c r="BE358" s="235">
        <f>IF(N358="základní",J358,0)</f>
        <v>0</v>
      </c>
      <c r="BF358" s="235">
        <f>IF(N358="snížená",J358,0)</f>
        <v>0</v>
      </c>
      <c r="BG358" s="235">
        <f>IF(N358="zákl. přenesená",J358,0)</f>
        <v>0</v>
      </c>
      <c r="BH358" s="235">
        <f>IF(N358="sníž. přenesená",J358,0)</f>
        <v>0</v>
      </c>
      <c r="BI358" s="235">
        <f>IF(N358="nulová",J358,0)</f>
        <v>0</v>
      </c>
      <c r="BJ358" s="17" t="s">
        <v>91</v>
      </c>
      <c r="BK358" s="235">
        <f>ROUND(I358*H358,2)</f>
        <v>0</v>
      </c>
      <c r="BL358" s="17" t="s">
        <v>129</v>
      </c>
      <c r="BM358" s="234" t="s">
        <v>641</v>
      </c>
    </row>
    <row r="359" spans="1:51" s="14" customFormat="1" ht="12">
      <c r="A359" s="14"/>
      <c r="B359" s="247"/>
      <c r="C359" s="248"/>
      <c r="D359" s="238" t="s">
        <v>201</v>
      </c>
      <c r="E359" s="249" t="s">
        <v>1</v>
      </c>
      <c r="F359" s="250" t="s">
        <v>624</v>
      </c>
      <c r="G359" s="248"/>
      <c r="H359" s="251">
        <v>6</v>
      </c>
      <c r="I359" s="252"/>
      <c r="J359" s="248"/>
      <c r="K359" s="248"/>
      <c r="L359" s="253"/>
      <c r="M359" s="254"/>
      <c r="N359" s="255"/>
      <c r="O359" s="255"/>
      <c r="P359" s="255"/>
      <c r="Q359" s="255"/>
      <c r="R359" s="255"/>
      <c r="S359" s="255"/>
      <c r="T359" s="25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7" t="s">
        <v>201</v>
      </c>
      <c r="AU359" s="257" t="s">
        <v>93</v>
      </c>
      <c r="AV359" s="14" t="s">
        <v>93</v>
      </c>
      <c r="AW359" s="14" t="s">
        <v>38</v>
      </c>
      <c r="AX359" s="14" t="s">
        <v>83</v>
      </c>
      <c r="AY359" s="257" t="s">
        <v>194</v>
      </c>
    </row>
    <row r="360" spans="1:51" s="14" customFormat="1" ht="12">
      <c r="A360" s="14"/>
      <c r="B360" s="247"/>
      <c r="C360" s="248"/>
      <c r="D360" s="238" t="s">
        <v>201</v>
      </c>
      <c r="E360" s="249" t="s">
        <v>1</v>
      </c>
      <c r="F360" s="250" t="s">
        <v>625</v>
      </c>
      <c r="G360" s="248"/>
      <c r="H360" s="251">
        <v>3.2</v>
      </c>
      <c r="I360" s="252"/>
      <c r="J360" s="248"/>
      <c r="K360" s="248"/>
      <c r="L360" s="253"/>
      <c r="M360" s="254"/>
      <c r="N360" s="255"/>
      <c r="O360" s="255"/>
      <c r="P360" s="255"/>
      <c r="Q360" s="255"/>
      <c r="R360" s="255"/>
      <c r="S360" s="255"/>
      <c r="T360" s="25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7" t="s">
        <v>201</v>
      </c>
      <c r="AU360" s="257" t="s">
        <v>93</v>
      </c>
      <c r="AV360" s="14" t="s">
        <v>93</v>
      </c>
      <c r="AW360" s="14" t="s">
        <v>38</v>
      </c>
      <c r="AX360" s="14" t="s">
        <v>83</v>
      </c>
      <c r="AY360" s="257" t="s">
        <v>194</v>
      </c>
    </row>
    <row r="361" spans="1:51" s="14" customFormat="1" ht="12">
      <c r="A361" s="14"/>
      <c r="B361" s="247"/>
      <c r="C361" s="248"/>
      <c r="D361" s="238" t="s">
        <v>201</v>
      </c>
      <c r="E361" s="249" t="s">
        <v>1</v>
      </c>
      <c r="F361" s="250" t="s">
        <v>626</v>
      </c>
      <c r="G361" s="248"/>
      <c r="H361" s="251">
        <v>6</v>
      </c>
      <c r="I361" s="252"/>
      <c r="J361" s="248"/>
      <c r="K361" s="248"/>
      <c r="L361" s="253"/>
      <c r="M361" s="254"/>
      <c r="N361" s="255"/>
      <c r="O361" s="255"/>
      <c r="P361" s="255"/>
      <c r="Q361" s="255"/>
      <c r="R361" s="255"/>
      <c r="S361" s="255"/>
      <c r="T361" s="25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7" t="s">
        <v>201</v>
      </c>
      <c r="AU361" s="257" t="s">
        <v>93</v>
      </c>
      <c r="AV361" s="14" t="s">
        <v>93</v>
      </c>
      <c r="AW361" s="14" t="s">
        <v>38</v>
      </c>
      <c r="AX361" s="14" t="s">
        <v>83</v>
      </c>
      <c r="AY361" s="257" t="s">
        <v>194</v>
      </c>
    </row>
    <row r="362" spans="1:51" s="14" customFormat="1" ht="12">
      <c r="A362" s="14"/>
      <c r="B362" s="247"/>
      <c r="C362" s="248"/>
      <c r="D362" s="238" t="s">
        <v>201</v>
      </c>
      <c r="E362" s="249" t="s">
        <v>1</v>
      </c>
      <c r="F362" s="250" t="s">
        <v>627</v>
      </c>
      <c r="G362" s="248"/>
      <c r="H362" s="251">
        <v>7.5</v>
      </c>
      <c r="I362" s="252"/>
      <c r="J362" s="248"/>
      <c r="K362" s="248"/>
      <c r="L362" s="253"/>
      <c r="M362" s="254"/>
      <c r="N362" s="255"/>
      <c r="O362" s="255"/>
      <c r="P362" s="255"/>
      <c r="Q362" s="255"/>
      <c r="R362" s="255"/>
      <c r="S362" s="255"/>
      <c r="T362" s="25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7" t="s">
        <v>201</v>
      </c>
      <c r="AU362" s="257" t="s">
        <v>93</v>
      </c>
      <c r="AV362" s="14" t="s">
        <v>93</v>
      </c>
      <c r="AW362" s="14" t="s">
        <v>38</v>
      </c>
      <c r="AX362" s="14" t="s">
        <v>83</v>
      </c>
      <c r="AY362" s="257" t="s">
        <v>194</v>
      </c>
    </row>
    <row r="363" spans="1:51" s="14" customFormat="1" ht="12">
      <c r="A363" s="14"/>
      <c r="B363" s="247"/>
      <c r="C363" s="248"/>
      <c r="D363" s="238" t="s">
        <v>201</v>
      </c>
      <c r="E363" s="249" t="s">
        <v>1</v>
      </c>
      <c r="F363" s="250" t="s">
        <v>628</v>
      </c>
      <c r="G363" s="248"/>
      <c r="H363" s="251">
        <v>5</v>
      </c>
      <c r="I363" s="252"/>
      <c r="J363" s="248"/>
      <c r="K363" s="248"/>
      <c r="L363" s="253"/>
      <c r="M363" s="254"/>
      <c r="N363" s="255"/>
      <c r="O363" s="255"/>
      <c r="P363" s="255"/>
      <c r="Q363" s="255"/>
      <c r="R363" s="255"/>
      <c r="S363" s="255"/>
      <c r="T363" s="25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7" t="s">
        <v>201</v>
      </c>
      <c r="AU363" s="257" t="s">
        <v>93</v>
      </c>
      <c r="AV363" s="14" t="s">
        <v>93</v>
      </c>
      <c r="AW363" s="14" t="s">
        <v>38</v>
      </c>
      <c r="AX363" s="14" t="s">
        <v>83</v>
      </c>
      <c r="AY363" s="257" t="s">
        <v>194</v>
      </c>
    </row>
    <row r="364" spans="1:51" s="14" customFormat="1" ht="12">
      <c r="A364" s="14"/>
      <c r="B364" s="247"/>
      <c r="C364" s="248"/>
      <c r="D364" s="238" t="s">
        <v>201</v>
      </c>
      <c r="E364" s="249" t="s">
        <v>1</v>
      </c>
      <c r="F364" s="250" t="s">
        <v>629</v>
      </c>
      <c r="G364" s="248"/>
      <c r="H364" s="251">
        <v>33.8</v>
      </c>
      <c r="I364" s="252"/>
      <c r="J364" s="248"/>
      <c r="K364" s="248"/>
      <c r="L364" s="253"/>
      <c r="M364" s="254"/>
      <c r="N364" s="255"/>
      <c r="O364" s="255"/>
      <c r="P364" s="255"/>
      <c r="Q364" s="255"/>
      <c r="R364" s="255"/>
      <c r="S364" s="255"/>
      <c r="T364" s="25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7" t="s">
        <v>201</v>
      </c>
      <c r="AU364" s="257" t="s">
        <v>93</v>
      </c>
      <c r="AV364" s="14" t="s">
        <v>93</v>
      </c>
      <c r="AW364" s="14" t="s">
        <v>38</v>
      </c>
      <c r="AX364" s="14" t="s">
        <v>83</v>
      </c>
      <c r="AY364" s="257" t="s">
        <v>194</v>
      </c>
    </row>
    <row r="365" spans="1:51" s="14" customFormat="1" ht="12">
      <c r="A365" s="14"/>
      <c r="B365" s="247"/>
      <c r="C365" s="248"/>
      <c r="D365" s="238" t="s">
        <v>201</v>
      </c>
      <c r="E365" s="249" t="s">
        <v>1</v>
      </c>
      <c r="F365" s="250" t="s">
        <v>630</v>
      </c>
      <c r="G365" s="248"/>
      <c r="H365" s="251">
        <v>15.4</v>
      </c>
      <c r="I365" s="252"/>
      <c r="J365" s="248"/>
      <c r="K365" s="248"/>
      <c r="L365" s="253"/>
      <c r="M365" s="254"/>
      <c r="N365" s="255"/>
      <c r="O365" s="255"/>
      <c r="P365" s="255"/>
      <c r="Q365" s="255"/>
      <c r="R365" s="255"/>
      <c r="S365" s="255"/>
      <c r="T365" s="25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7" t="s">
        <v>201</v>
      </c>
      <c r="AU365" s="257" t="s">
        <v>93</v>
      </c>
      <c r="AV365" s="14" t="s">
        <v>93</v>
      </c>
      <c r="AW365" s="14" t="s">
        <v>38</v>
      </c>
      <c r="AX365" s="14" t="s">
        <v>83</v>
      </c>
      <c r="AY365" s="257" t="s">
        <v>194</v>
      </c>
    </row>
    <row r="366" spans="1:51" s="14" customFormat="1" ht="12">
      <c r="A366" s="14"/>
      <c r="B366" s="247"/>
      <c r="C366" s="248"/>
      <c r="D366" s="238" t="s">
        <v>201</v>
      </c>
      <c r="E366" s="249" t="s">
        <v>1</v>
      </c>
      <c r="F366" s="250" t="s">
        <v>631</v>
      </c>
      <c r="G366" s="248"/>
      <c r="H366" s="251">
        <v>10.7</v>
      </c>
      <c r="I366" s="252"/>
      <c r="J366" s="248"/>
      <c r="K366" s="248"/>
      <c r="L366" s="253"/>
      <c r="M366" s="254"/>
      <c r="N366" s="255"/>
      <c r="O366" s="255"/>
      <c r="P366" s="255"/>
      <c r="Q366" s="255"/>
      <c r="R366" s="255"/>
      <c r="S366" s="255"/>
      <c r="T366" s="25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7" t="s">
        <v>201</v>
      </c>
      <c r="AU366" s="257" t="s">
        <v>93</v>
      </c>
      <c r="AV366" s="14" t="s">
        <v>93</v>
      </c>
      <c r="AW366" s="14" t="s">
        <v>38</v>
      </c>
      <c r="AX366" s="14" t="s">
        <v>83</v>
      </c>
      <c r="AY366" s="257" t="s">
        <v>194</v>
      </c>
    </row>
    <row r="367" spans="1:51" s="14" customFormat="1" ht="12">
      <c r="A367" s="14"/>
      <c r="B367" s="247"/>
      <c r="C367" s="248"/>
      <c r="D367" s="238" t="s">
        <v>201</v>
      </c>
      <c r="E367" s="249" t="s">
        <v>1</v>
      </c>
      <c r="F367" s="250" t="s">
        <v>632</v>
      </c>
      <c r="G367" s="248"/>
      <c r="H367" s="251">
        <v>23.2</v>
      </c>
      <c r="I367" s="252"/>
      <c r="J367" s="248"/>
      <c r="K367" s="248"/>
      <c r="L367" s="253"/>
      <c r="M367" s="254"/>
      <c r="N367" s="255"/>
      <c r="O367" s="255"/>
      <c r="P367" s="255"/>
      <c r="Q367" s="255"/>
      <c r="R367" s="255"/>
      <c r="S367" s="255"/>
      <c r="T367" s="25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7" t="s">
        <v>201</v>
      </c>
      <c r="AU367" s="257" t="s">
        <v>93</v>
      </c>
      <c r="AV367" s="14" t="s">
        <v>93</v>
      </c>
      <c r="AW367" s="14" t="s">
        <v>38</v>
      </c>
      <c r="AX367" s="14" t="s">
        <v>83</v>
      </c>
      <c r="AY367" s="257" t="s">
        <v>194</v>
      </c>
    </row>
    <row r="368" spans="1:51" s="15" customFormat="1" ht="12">
      <c r="A368" s="15"/>
      <c r="B368" s="258"/>
      <c r="C368" s="259"/>
      <c r="D368" s="238" t="s">
        <v>201</v>
      </c>
      <c r="E368" s="260" t="s">
        <v>1</v>
      </c>
      <c r="F368" s="261" t="s">
        <v>232</v>
      </c>
      <c r="G368" s="259"/>
      <c r="H368" s="262">
        <v>110.8</v>
      </c>
      <c r="I368" s="263"/>
      <c r="J368" s="259"/>
      <c r="K368" s="259"/>
      <c r="L368" s="264"/>
      <c r="M368" s="265"/>
      <c r="N368" s="266"/>
      <c r="O368" s="266"/>
      <c r="P368" s="266"/>
      <c r="Q368" s="266"/>
      <c r="R368" s="266"/>
      <c r="S368" s="266"/>
      <c r="T368" s="267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8" t="s">
        <v>201</v>
      </c>
      <c r="AU368" s="268" t="s">
        <v>93</v>
      </c>
      <c r="AV368" s="15" t="s">
        <v>129</v>
      </c>
      <c r="AW368" s="15" t="s">
        <v>38</v>
      </c>
      <c r="AX368" s="15" t="s">
        <v>91</v>
      </c>
      <c r="AY368" s="268" t="s">
        <v>194</v>
      </c>
    </row>
    <row r="369" spans="1:65" s="2" customFormat="1" ht="24.15" customHeight="1">
      <c r="A369" s="39"/>
      <c r="B369" s="40"/>
      <c r="C369" s="222" t="s">
        <v>642</v>
      </c>
      <c r="D369" s="222" t="s">
        <v>196</v>
      </c>
      <c r="E369" s="223" t="s">
        <v>643</v>
      </c>
      <c r="F369" s="224" t="s">
        <v>644</v>
      </c>
      <c r="G369" s="225" t="s">
        <v>217</v>
      </c>
      <c r="H369" s="226">
        <v>1504.7</v>
      </c>
      <c r="I369" s="227"/>
      <c r="J369" s="228">
        <f>ROUND(I369*H369,2)</f>
        <v>0</v>
      </c>
      <c r="K369" s="229"/>
      <c r="L369" s="45"/>
      <c r="M369" s="230" t="s">
        <v>1</v>
      </c>
      <c r="N369" s="231" t="s">
        <v>48</v>
      </c>
      <c r="O369" s="92"/>
      <c r="P369" s="232">
        <f>O369*H369</f>
        <v>0</v>
      </c>
      <c r="Q369" s="232">
        <v>0</v>
      </c>
      <c r="R369" s="232">
        <f>Q369*H369</f>
        <v>0</v>
      </c>
      <c r="S369" s="232">
        <v>0</v>
      </c>
      <c r="T369" s="233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4" t="s">
        <v>129</v>
      </c>
      <c r="AT369" s="234" t="s">
        <v>196</v>
      </c>
      <c r="AU369" s="234" t="s">
        <v>93</v>
      </c>
      <c r="AY369" s="17" t="s">
        <v>194</v>
      </c>
      <c r="BE369" s="235">
        <f>IF(N369="základní",J369,0)</f>
        <v>0</v>
      </c>
      <c r="BF369" s="235">
        <f>IF(N369="snížená",J369,0)</f>
        <v>0</v>
      </c>
      <c r="BG369" s="235">
        <f>IF(N369="zákl. přenesená",J369,0)</f>
        <v>0</v>
      </c>
      <c r="BH369" s="235">
        <f>IF(N369="sníž. přenesená",J369,0)</f>
        <v>0</v>
      </c>
      <c r="BI369" s="235">
        <f>IF(N369="nulová",J369,0)</f>
        <v>0</v>
      </c>
      <c r="BJ369" s="17" t="s">
        <v>91</v>
      </c>
      <c r="BK369" s="235">
        <f>ROUND(I369*H369,2)</f>
        <v>0</v>
      </c>
      <c r="BL369" s="17" t="s">
        <v>129</v>
      </c>
      <c r="BM369" s="234" t="s">
        <v>645</v>
      </c>
    </row>
    <row r="370" spans="1:51" s="13" customFormat="1" ht="12">
      <c r="A370" s="13"/>
      <c r="B370" s="236"/>
      <c r="C370" s="237"/>
      <c r="D370" s="238" t="s">
        <v>201</v>
      </c>
      <c r="E370" s="239" t="s">
        <v>1</v>
      </c>
      <c r="F370" s="240" t="s">
        <v>646</v>
      </c>
      <c r="G370" s="237"/>
      <c r="H370" s="239" t="s">
        <v>1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6" t="s">
        <v>201</v>
      </c>
      <c r="AU370" s="246" t="s">
        <v>93</v>
      </c>
      <c r="AV370" s="13" t="s">
        <v>91</v>
      </c>
      <c r="AW370" s="13" t="s">
        <v>38</v>
      </c>
      <c r="AX370" s="13" t="s">
        <v>83</v>
      </c>
      <c r="AY370" s="246" t="s">
        <v>194</v>
      </c>
    </row>
    <row r="371" spans="1:51" s="14" customFormat="1" ht="12">
      <c r="A371" s="14"/>
      <c r="B371" s="247"/>
      <c r="C371" s="248"/>
      <c r="D371" s="238" t="s">
        <v>201</v>
      </c>
      <c r="E371" s="249" t="s">
        <v>1</v>
      </c>
      <c r="F371" s="250" t="s">
        <v>104</v>
      </c>
      <c r="G371" s="248"/>
      <c r="H371" s="251">
        <v>1504.7</v>
      </c>
      <c r="I371" s="252"/>
      <c r="J371" s="248"/>
      <c r="K371" s="248"/>
      <c r="L371" s="253"/>
      <c r="M371" s="254"/>
      <c r="N371" s="255"/>
      <c r="O371" s="255"/>
      <c r="P371" s="255"/>
      <c r="Q371" s="255"/>
      <c r="R371" s="255"/>
      <c r="S371" s="255"/>
      <c r="T371" s="25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7" t="s">
        <v>201</v>
      </c>
      <c r="AU371" s="257" t="s">
        <v>93</v>
      </c>
      <c r="AV371" s="14" t="s">
        <v>93</v>
      </c>
      <c r="AW371" s="14" t="s">
        <v>38</v>
      </c>
      <c r="AX371" s="14" t="s">
        <v>91</v>
      </c>
      <c r="AY371" s="257" t="s">
        <v>194</v>
      </c>
    </row>
    <row r="372" spans="1:65" s="2" customFormat="1" ht="24.15" customHeight="1">
      <c r="A372" s="39"/>
      <c r="B372" s="40"/>
      <c r="C372" s="222" t="s">
        <v>647</v>
      </c>
      <c r="D372" s="222" t="s">
        <v>196</v>
      </c>
      <c r="E372" s="223" t="s">
        <v>648</v>
      </c>
      <c r="F372" s="224" t="s">
        <v>649</v>
      </c>
      <c r="G372" s="225" t="s">
        <v>217</v>
      </c>
      <c r="H372" s="226">
        <v>1504.7</v>
      </c>
      <c r="I372" s="227"/>
      <c r="J372" s="228">
        <f>ROUND(I372*H372,2)</f>
        <v>0</v>
      </c>
      <c r="K372" s="229"/>
      <c r="L372" s="45"/>
      <c r="M372" s="230" t="s">
        <v>1</v>
      </c>
      <c r="N372" s="231" t="s">
        <v>48</v>
      </c>
      <c r="O372" s="92"/>
      <c r="P372" s="232">
        <f>O372*H372</f>
        <v>0</v>
      </c>
      <c r="Q372" s="232">
        <v>6E-05</v>
      </c>
      <c r="R372" s="232">
        <f>Q372*H372</f>
        <v>0.090282</v>
      </c>
      <c r="S372" s="232">
        <v>0</v>
      </c>
      <c r="T372" s="233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4" t="s">
        <v>129</v>
      </c>
      <c r="AT372" s="234" t="s">
        <v>196</v>
      </c>
      <c r="AU372" s="234" t="s">
        <v>93</v>
      </c>
      <c r="AY372" s="17" t="s">
        <v>194</v>
      </c>
      <c r="BE372" s="235">
        <f>IF(N372="základní",J372,0)</f>
        <v>0</v>
      </c>
      <c r="BF372" s="235">
        <f>IF(N372="snížená",J372,0)</f>
        <v>0</v>
      </c>
      <c r="BG372" s="235">
        <f>IF(N372="zákl. přenesená",J372,0)</f>
        <v>0</v>
      </c>
      <c r="BH372" s="235">
        <f>IF(N372="sníž. přenesená",J372,0)</f>
        <v>0</v>
      </c>
      <c r="BI372" s="235">
        <f>IF(N372="nulová",J372,0)</f>
        <v>0</v>
      </c>
      <c r="BJ372" s="17" t="s">
        <v>91</v>
      </c>
      <c r="BK372" s="235">
        <f>ROUND(I372*H372,2)</f>
        <v>0</v>
      </c>
      <c r="BL372" s="17" t="s">
        <v>129</v>
      </c>
      <c r="BM372" s="234" t="s">
        <v>650</v>
      </c>
    </row>
    <row r="373" spans="1:51" s="14" customFormat="1" ht="12">
      <c r="A373" s="14"/>
      <c r="B373" s="247"/>
      <c r="C373" s="248"/>
      <c r="D373" s="238" t="s">
        <v>201</v>
      </c>
      <c r="E373" s="249" t="s">
        <v>1</v>
      </c>
      <c r="F373" s="250" t="s">
        <v>104</v>
      </c>
      <c r="G373" s="248"/>
      <c r="H373" s="251">
        <v>1504.7</v>
      </c>
      <c r="I373" s="252"/>
      <c r="J373" s="248"/>
      <c r="K373" s="248"/>
      <c r="L373" s="253"/>
      <c r="M373" s="254"/>
      <c r="N373" s="255"/>
      <c r="O373" s="255"/>
      <c r="P373" s="255"/>
      <c r="Q373" s="255"/>
      <c r="R373" s="255"/>
      <c r="S373" s="255"/>
      <c r="T373" s="256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7" t="s">
        <v>201</v>
      </c>
      <c r="AU373" s="257" t="s">
        <v>93</v>
      </c>
      <c r="AV373" s="14" t="s">
        <v>93</v>
      </c>
      <c r="AW373" s="14" t="s">
        <v>38</v>
      </c>
      <c r="AX373" s="14" t="s">
        <v>91</v>
      </c>
      <c r="AY373" s="257" t="s">
        <v>194</v>
      </c>
    </row>
    <row r="374" spans="1:65" s="2" customFormat="1" ht="24.15" customHeight="1">
      <c r="A374" s="39"/>
      <c r="B374" s="40"/>
      <c r="C374" s="222" t="s">
        <v>651</v>
      </c>
      <c r="D374" s="222" t="s">
        <v>196</v>
      </c>
      <c r="E374" s="223" t="s">
        <v>652</v>
      </c>
      <c r="F374" s="224" t="s">
        <v>653</v>
      </c>
      <c r="G374" s="225" t="s">
        <v>467</v>
      </c>
      <c r="H374" s="226">
        <v>1</v>
      </c>
      <c r="I374" s="227"/>
      <c r="J374" s="228">
        <f>ROUND(I374*H374,2)</f>
        <v>0</v>
      </c>
      <c r="K374" s="229"/>
      <c r="L374" s="45"/>
      <c r="M374" s="230" t="s">
        <v>1</v>
      </c>
      <c r="N374" s="231" t="s">
        <v>48</v>
      </c>
      <c r="O374" s="92"/>
      <c r="P374" s="232">
        <f>O374*H374</f>
        <v>0</v>
      </c>
      <c r="Q374" s="232">
        <v>14.14974</v>
      </c>
      <c r="R374" s="232">
        <f>Q374*H374</f>
        <v>14.14974</v>
      </c>
      <c r="S374" s="232">
        <v>0</v>
      </c>
      <c r="T374" s="233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4" t="s">
        <v>129</v>
      </c>
      <c r="AT374" s="234" t="s">
        <v>196</v>
      </c>
      <c r="AU374" s="234" t="s">
        <v>93</v>
      </c>
      <c r="AY374" s="17" t="s">
        <v>194</v>
      </c>
      <c r="BE374" s="235">
        <f>IF(N374="základní",J374,0)</f>
        <v>0</v>
      </c>
      <c r="BF374" s="235">
        <f>IF(N374="snížená",J374,0)</f>
        <v>0</v>
      </c>
      <c r="BG374" s="235">
        <f>IF(N374="zákl. přenesená",J374,0)</f>
        <v>0</v>
      </c>
      <c r="BH374" s="235">
        <f>IF(N374="sníž. přenesená",J374,0)</f>
        <v>0</v>
      </c>
      <c r="BI374" s="235">
        <f>IF(N374="nulová",J374,0)</f>
        <v>0</v>
      </c>
      <c r="BJ374" s="17" t="s">
        <v>91</v>
      </c>
      <c r="BK374" s="235">
        <f>ROUND(I374*H374,2)</f>
        <v>0</v>
      </c>
      <c r="BL374" s="17" t="s">
        <v>129</v>
      </c>
      <c r="BM374" s="234" t="s">
        <v>654</v>
      </c>
    </row>
    <row r="375" spans="1:65" s="2" customFormat="1" ht="24.15" customHeight="1">
      <c r="A375" s="39"/>
      <c r="B375" s="40"/>
      <c r="C375" s="222" t="s">
        <v>655</v>
      </c>
      <c r="D375" s="222" t="s">
        <v>196</v>
      </c>
      <c r="E375" s="223" t="s">
        <v>656</v>
      </c>
      <c r="F375" s="224" t="s">
        <v>657</v>
      </c>
      <c r="G375" s="225" t="s">
        <v>467</v>
      </c>
      <c r="H375" s="226">
        <v>1</v>
      </c>
      <c r="I375" s="227"/>
      <c r="J375" s="228">
        <f>ROUND(I375*H375,2)</f>
        <v>0</v>
      </c>
      <c r="K375" s="229"/>
      <c r="L375" s="45"/>
      <c r="M375" s="230" t="s">
        <v>1</v>
      </c>
      <c r="N375" s="231" t="s">
        <v>48</v>
      </c>
      <c r="O375" s="92"/>
      <c r="P375" s="232">
        <f>O375*H375</f>
        <v>0</v>
      </c>
      <c r="Q375" s="232">
        <v>9.22615</v>
      </c>
      <c r="R375" s="232">
        <f>Q375*H375</f>
        <v>9.22615</v>
      </c>
      <c r="S375" s="232">
        <v>0</v>
      </c>
      <c r="T375" s="233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4" t="s">
        <v>129</v>
      </c>
      <c r="AT375" s="234" t="s">
        <v>196</v>
      </c>
      <c r="AU375" s="234" t="s">
        <v>93</v>
      </c>
      <c r="AY375" s="17" t="s">
        <v>194</v>
      </c>
      <c r="BE375" s="235">
        <f>IF(N375="základní",J375,0)</f>
        <v>0</v>
      </c>
      <c r="BF375" s="235">
        <f>IF(N375="snížená",J375,0)</f>
        <v>0</v>
      </c>
      <c r="BG375" s="235">
        <f>IF(N375="zákl. přenesená",J375,0)</f>
        <v>0</v>
      </c>
      <c r="BH375" s="235">
        <f>IF(N375="sníž. přenesená",J375,0)</f>
        <v>0</v>
      </c>
      <c r="BI375" s="235">
        <f>IF(N375="nulová",J375,0)</f>
        <v>0</v>
      </c>
      <c r="BJ375" s="17" t="s">
        <v>91</v>
      </c>
      <c r="BK375" s="235">
        <f>ROUND(I375*H375,2)</f>
        <v>0</v>
      </c>
      <c r="BL375" s="17" t="s">
        <v>129</v>
      </c>
      <c r="BM375" s="234" t="s">
        <v>658</v>
      </c>
    </row>
    <row r="376" spans="1:65" s="2" customFormat="1" ht="33" customHeight="1">
      <c r="A376" s="39"/>
      <c r="B376" s="40"/>
      <c r="C376" s="222" t="s">
        <v>659</v>
      </c>
      <c r="D376" s="222" t="s">
        <v>196</v>
      </c>
      <c r="E376" s="223" t="s">
        <v>660</v>
      </c>
      <c r="F376" s="224" t="s">
        <v>661</v>
      </c>
      <c r="G376" s="225" t="s">
        <v>199</v>
      </c>
      <c r="H376" s="226">
        <v>7443.775</v>
      </c>
      <c r="I376" s="227"/>
      <c r="J376" s="228">
        <f>ROUND(I376*H376,2)</f>
        <v>0</v>
      </c>
      <c r="K376" s="229"/>
      <c r="L376" s="45"/>
      <c r="M376" s="230" t="s">
        <v>1</v>
      </c>
      <c r="N376" s="231" t="s">
        <v>48</v>
      </c>
      <c r="O376" s="92"/>
      <c r="P376" s="232">
        <f>O376*H376</f>
        <v>0</v>
      </c>
      <c r="Q376" s="232">
        <v>0.00036</v>
      </c>
      <c r="R376" s="232">
        <f>Q376*H376</f>
        <v>2.6797590000000002</v>
      </c>
      <c r="S376" s="232">
        <v>0</v>
      </c>
      <c r="T376" s="233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4" t="s">
        <v>129</v>
      </c>
      <c r="AT376" s="234" t="s">
        <v>196</v>
      </c>
      <c r="AU376" s="234" t="s">
        <v>93</v>
      </c>
      <c r="AY376" s="17" t="s">
        <v>194</v>
      </c>
      <c r="BE376" s="235">
        <f>IF(N376="základní",J376,0)</f>
        <v>0</v>
      </c>
      <c r="BF376" s="235">
        <f>IF(N376="snížená",J376,0)</f>
        <v>0</v>
      </c>
      <c r="BG376" s="235">
        <f>IF(N376="zákl. přenesená",J376,0)</f>
        <v>0</v>
      </c>
      <c r="BH376" s="235">
        <f>IF(N376="sníž. přenesená",J376,0)</f>
        <v>0</v>
      </c>
      <c r="BI376" s="235">
        <f>IF(N376="nulová",J376,0)</f>
        <v>0</v>
      </c>
      <c r="BJ376" s="17" t="s">
        <v>91</v>
      </c>
      <c r="BK376" s="235">
        <f>ROUND(I376*H376,2)</f>
        <v>0</v>
      </c>
      <c r="BL376" s="17" t="s">
        <v>129</v>
      </c>
      <c r="BM376" s="234" t="s">
        <v>662</v>
      </c>
    </row>
    <row r="377" spans="1:51" s="14" customFormat="1" ht="12">
      <c r="A377" s="14"/>
      <c r="B377" s="247"/>
      <c r="C377" s="248"/>
      <c r="D377" s="238" t="s">
        <v>201</v>
      </c>
      <c r="E377" s="249" t="s">
        <v>1</v>
      </c>
      <c r="F377" s="250" t="s">
        <v>150</v>
      </c>
      <c r="G377" s="248"/>
      <c r="H377" s="251">
        <v>7443.775</v>
      </c>
      <c r="I377" s="252"/>
      <c r="J377" s="248"/>
      <c r="K377" s="248"/>
      <c r="L377" s="253"/>
      <c r="M377" s="254"/>
      <c r="N377" s="255"/>
      <c r="O377" s="255"/>
      <c r="P377" s="255"/>
      <c r="Q377" s="255"/>
      <c r="R377" s="255"/>
      <c r="S377" s="255"/>
      <c r="T377" s="25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7" t="s">
        <v>201</v>
      </c>
      <c r="AU377" s="257" t="s">
        <v>93</v>
      </c>
      <c r="AV377" s="14" t="s">
        <v>93</v>
      </c>
      <c r="AW377" s="14" t="s">
        <v>38</v>
      </c>
      <c r="AX377" s="14" t="s">
        <v>91</v>
      </c>
      <c r="AY377" s="257" t="s">
        <v>194</v>
      </c>
    </row>
    <row r="378" spans="1:65" s="2" customFormat="1" ht="33" customHeight="1">
      <c r="A378" s="39"/>
      <c r="B378" s="40"/>
      <c r="C378" s="222" t="s">
        <v>663</v>
      </c>
      <c r="D378" s="222" t="s">
        <v>196</v>
      </c>
      <c r="E378" s="223" t="s">
        <v>664</v>
      </c>
      <c r="F378" s="224" t="s">
        <v>665</v>
      </c>
      <c r="G378" s="225" t="s">
        <v>217</v>
      </c>
      <c r="H378" s="226">
        <v>77.8</v>
      </c>
      <c r="I378" s="227"/>
      <c r="J378" s="228">
        <f>ROUND(I378*H378,2)</f>
        <v>0</v>
      </c>
      <c r="K378" s="229"/>
      <c r="L378" s="45"/>
      <c r="M378" s="230" t="s">
        <v>1</v>
      </c>
      <c r="N378" s="231" t="s">
        <v>48</v>
      </c>
      <c r="O378" s="92"/>
      <c r="P378" s="232">
        <f>O378*H378</f>
        <v>0</v>
      </c>
      <c r="Q378" s="232">
        <v>0.00061</v>
      </c>
      <c r="R378" s="232">
        <f>Q378*H378</f>
        <v>0.04745799999999999</v>
      </c>
      <c r="S378" s="232">
        <v>0</v>
      </c>
      <c r="T378" s="233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4" t="s">
        <v>129</v>
      </c>
      <c r="AT378" s="234" t="s">
        <v>196</v>
      </c>
      <c r="AU378" s="234" t="s">
        <v>93</v>
      </c>
      <c r="AY378" s="17" t="s">
        <v>194</v>
      </c>
      <c r="BE378" s="235">
        <f>IF(N378="základní",J378,0)</f>
        <v>0</v>
      </c>
      <c r="BF378" s="235">
        <f>IF(N378="snížená",J378,0)</f>
        <v>0</v>
      </c>
      <c r="BG378" s="235">
        <f>IF(N378="zákl. přenesená",J378,0)</f>
        <v>0</v>
      </c>
      <c r="BH378" s="235">
        <f>IF(N378="sníž. přenesená",J378,0)</f>
        <v>0</v>
      </c>
      <c r="BI378" s="235">
        <f>IF(N378="nulová",J378,0)</f>
        <v>0</v>
      </c>
      <c r="BJ378" s="17" t="s">
        <v>91</v>
      </c>
      <c r="BK378" s="235">
        <f>ROUND(I378*H378,2)</f>
        <v>0</v>
      </c>
      <c r="BL378" s="17" t="s">
        <v>129</v>
      </c>
      <c r="BM378" s="234" t="s">
        <v>666</v>
      </c>
    </row>
    <row r="379" spans="1:51" s="14" customFormat="1" ht="12">
      <c r="A379" s="14"/>
      <c r="B379" s="247"/>
      <c r="C379" s="248"/>
      <c r="D379" s="238" t="s">
        <v>201</v>
      </c>
      <c r="E379" s="249" t="s">
        <v>1</v>
      </c>
      <c r="F379" s="250" t="s">
        <v>667</v>
      </c>
      <c r="G379" s="248"/>
      <c r="H379" s="251">
        <v>77.8</v>
      </c>
      <c r="I379" s="252"/>
      <c r="J379" s="248"/>
      <c r="K379" s="248"/>
      <c r="L379" s="253"/>
      <c r="M379" s="254"/>
      <c r="N379" s="255"/>
      <c r="O379" s="255"/>
      <c r="P379" s="255"/>
      <c r="Q379" s="255"/>
      <c r="R379" s="255"/>
      <c r="S379" s="255"/>
      <c r="T379" s="256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7" t="s">
        <v>201</v>
      </c>
      <c r="AU379" s="257" t="s">
        <v>93</v>
      </c>
      <c r="AV379" s="14" t="s">
        <v>93</v>
      </c>
      <c r="AW379" s="14" t="s">
        <v>38</v>
      </c>
      <c r="AX379" s="14" t="s">
        <v>91</v>
      </c>
      <c r="AY379" s="257" t="s">
        <v>194</v>
      </c>
    </row>
    <row r="380" spans="1:65" s="2" customFormat="1" ht="24.15" customHeight="1">
      <c r="A380" s="39"/>
      <c r="B380" s="40"/>
      <c r="C380" s="222" t="s">
        <v>668</v>
      </c>
      <c r="D380" s="222" t="s">
        <v>196</v>
      </c>
      <c r="E380" s="223" t="s">
        <v>669</v>
      </c>
      <c r="F380" s="224" t="s">
        <v>670</v>
      </c>
      <c r="G380" s="225" t="s">
        <v>217</v>
      </c>
      <c r="H380" s="226">
        <v>77.8</v>
      </c>
      <c r="I380" s="227"/>
      <c r="J380" s="228">
        <f>ROUND(I380*H380,2)</f>
        <v>0</v>
      </c>
      <c r="K380" s="229"/>
      <c r="L380" s="45"/>
      <c r="M380" s="230" t="s">
        <v>1</v>
      </c>
      <c r="N380" s="231" t="s">
        <v>48</v>
      </c>
      <c r="O380" s="92"/>
      <c r="P380" s="232">
        <f>O380*H380</f>
        <v>0</v>
      </c>
      <c r="Q380" s="232">
        <v>0</v>
      </c>
      <c r="R380" s="232">
        <f>Q380*H380</f>
        <v>0</v>
      </c>
      <c r="S380" s="232">
        <v>0</v>
      </c>
      <c r="T380" s="233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4" t="s">
        <v>129</v>
      </c>
      <c r="AT380" s="234" t="s">
        <v>196</v>
      </c>
      <c r="AU380" s="234" t="s">
        <v>93</v>
      </c>
      <c r="AY380" s="17" t="s">
        <v>194</v>
      </c>
      <c r="BE380" s="235">
        <f>IF(N380="základní",J380,0)</f>
        <v>0</v>
      </c>
      <c r="BF380" s="235">
        <f>IF(N380="snížená",J380,0)</f>
        <v>0</v>
      </c>
      <c r="BG380" s="235">
        <f>IF(N380="zákl. přenesená",J380,0)</f>
        <v>0</v>
      </c>
      <c r="BH380" s="235">
        <f>IF(N380="sníž. přenesená",J380,0)</f>
        <v>0</v>
      </c>
      <c r="BI380" s="235">
        <f>IF(N380="nulová",J380,0)</f>
        <v>0</v>
      </c>
      <c r="BJ380" s="17" t="s">
        <v>91</v>
      </c>
      <c r="BK380" s="235">
        <f>ROUND(I380*H380,2)</f>
        <v>0</v>
      </c>
      <c r="BL380" s="17" t="s">
        <v>129</v>
      </c>
      <c r="BM380" s="234" t="s">
        <v>671</v>
      </c>
    </row>
    <row r="381" spans="1:51" s="14" customFormat="1" ht="12">
      <c r="A381" s="14"/>
      <c r="B381" s="247"/>
      <c r="C381" s="248"/>
      <c r="D381" s="238" t="s">
        <v>201</v>
      </c>
      <c r="E381" s="249" t="s">
        <v>1</v>
      </c>
      <c r="F381" s="250" t="s">
        <v>672</v>
      </c>
      <c r="G381" s="248"/>
      <c r="H381" s="251">
        <v>77.8</v>
      </c>
      <c r="I381" s="252"/>
      <c r="J381" s="248"/>
      <c r="K381" s="248"/>
      <c r="L381" s="253"/>
      <c r="M381" s="254"/>
      <c r="N381" s="255"/>
      <c r="O381" s="255"/>
      <c r="P381" s="255"/>
      <c r="Q381" s="255"/>
      <c r="R381" s="255"/>
      <c r="S381" s="255"/>
      <c r="T381" s="25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7" t="s">
        <v>201</v>
      </c>
      <c r="AU381" s="257" t="s">
        <v>93</v>
      </c>
      <c r="AV381" s="14" t="s">
        <v>93</v>
      </c>
      <c r="AW381" s="14" t="s">
        <v>38</v>
      </c>
      <c r="AX381" s="14" t="s">
        <v>91</v>
      </c>
      <c r="AY381" s="257" t="s">
        <v>194</v>
      </c>
    </row>
    <row r="382" spans="1:65" s="2" customFormat="1" ht="24.15" customHeight="1">
      <c r="A382" s="39"/>
      <c r="B382" s="40"/>
      <c r="C382" s="222" t="s">
        <v>673</v>
      </c>
      <c r="D382" s="222" t="s">
        <v>196</v>
      </c>
      <c r="E382" s="223" t="s">
        <v>674</v>
      </c>
      <c r="F382" s="224" t="s">
        <v>675</v>
      </c>
      <c r="G382" s="225" t="s">
        <v>217</v>
      </c>
      <c r="H382" s="226">
        <v>3</v>
      </c>
      <c r="I382" s="227"/>
      <c r="J382" s="228">
        <f>ROUND(I382*H382,2)</f>
        <v>0</v>
      </c>
      <c r="K382" s="229"/>
      <c r="L382" s="45"/>
      <c r="M382" s="230" t="s">
        <v>1</v>
      </c>
      <c r="N382" s="231" t="s">
        <v>48</v>
      </c>
      <c r="O382" s="92"/>
      <c r="P382" s="232">
        <f>O382*H382</f>
        <v>0</v>
      </c>
      <c r="Q382" s="232">
        <v>0</v>
      </c>
      <c r="R382" s="232">
        <f>Q382*H382</f>
        <v>0</v>
      </c>
      <c r="S382" s="232">
        <v>0.025</v>
      </c>
      <c r="T382" s="233">
        <f>S382*H382</f>
        <v>0.07500000000000001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4" t="s">
        <v>129</v>
      </c>
      <c r="AT382" s="234" t="s">
        <v>196</v>
      </c>
      <c r="AU382" s="234" t="s">
        <v>93</v>
      </c>
      <c r="AY382" s="17" t="s">
        <v>194</v>
      </c>
      <c r="BE382" s="235">
        <f>IF(N382="základní",J382,0)</f>
        <v>0</v>
      </c>
      <c r="BF382" s="235">
        <f>IF(N382="snížená",J382,0)</f>
        <v>0</v>
      </c>
      <c r="BG382" s="235">
        <f>IF(N382="zákl. přenesená",J382,0)</f>
        <v>0</v>
      </c>
      <c r="BH382" s="235">
        <f>IF(N382="sníž. přenesená",J382,0)</f>
        <v>0</v>
      </c>
      <c r="BI382" s="235">
        <f>IF(N382="nulová",J382,0)</f>
        <v>0</v>
      </c>
      <c r="BJ382" s="17" t="s">
        <v>91</v>
      </c>
      <c r="BK382" s="235">
        <f>ROUND(I382*H382,2)</f>
        <v>0</v>
      </c>
      <c r="BL382" s="17" t="s">
        <v>129</v>
      </c>
      <c r="BM382" s="234" t="s">
        <v>676</v>
      </c>
    </row>
    <row r="383" spans="1:51" s="14" customFormat="1" ht="12">
      <c r="A383" s="14"/>
      <c r="B383" s="247"/>
      <c r="C383" s="248"/>
      <c r="D383" s="238" t="s">
        <v>201</v>
      </c>
      <c r="E383" s="249" t="s">
        <v>162</v>
      </c>
      <c r="F383" s="250" t="s">
        <v>677</v>
      </c>
      <c r="G383" s="248"/>
      <c r="H383" s="251">
        <v>3</v>
      </c>
      <c r="I383" s="252"/>
      <c r="J383" s="248"/>
      <c r="K383" s="248"/>
      <c r="L383" s="253"/>
      <c r="M383" s="254"/>
      <c r="N383" s="255"/>
      <c r="O383" s="255"/>
      <c r="P383" s="255"/>
      <c r="Q383" s="255"/>
      <c r="R383" s="255"/>
      <c r="S383" s="255"/>
      <c r="T383" s="256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7" t="s">
        <v>201</v>
      </c>
      <c r="AU383" s="257" t="s">
        <v>93</v>
      </c>
      <c r="AV383" s="14" t="s">
        <v>93</v>
      </c>
      <c r="AW383" s="14" t="s">
        <v>38</v>
      </c>
      <c r="AX383" s="14" t="s">
        <v>91</v>
      </c>
      <c r="AY383" s="257" t="s">
        <v>194</v>
      </c>
    </row>
    <row r="384" spans="1:65" s="2" customFormat="1" ht="24.15" customHeight="1">
      <c r="A384" s="39"/>
      <c r="B384" s="40"/>
      <c r="C384" s="222" t="s">
        <v>678</v>
      </c>
      <c r="D384" s="222" t="s">
        <v>196</v>
      </c>
      <c r="E384" s="223" t="s">
        <v>679</v>
      </c>
      <c r="F384" s="224" t="s">
        <v>680</v>
      </c>
      <c r="G384" s="225" t="s">
        <v>467</v>
      </c>
      <c r="H384" s="226">
        <v>3</v>
      </c>
      <c r="I384" s="227"/>
      <c r="J384" s="228">
        <f>ROUND(I384*H384,2)</f>
        <v>0</v>
      </c>
      <c r="K384" s="229"/>
      <c r="L384" s="45"/>
      <c r="M384" s="230" t="s">
        <v>1</v>
      </c>
      <c r="N384" s="231" t="s">
        <v>48</v>
      </c>
      <c r="O384" s="92"/>
      <c r="P384" s="232">
        <f>O384*H384</f>
        <v>0</v>
      </c>
      <c r="Q384" s="232">
        <v>0</v>
      </c>
      <c r="R384" s="232">
        <f>Q384*H384</f>
        <v>0</v>
      </c>
      <c r="S384" s="232">
        <v>0.082</v>
      </c>
      <c r="T384" s="233">
        <f>S384*H384</f>
        <v>0.246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4" t="s">
        <v>129</v>
      </c>
      <c r="AT384" s="234" t="s">
        <v>196</v>
      </c>
      <c r="AU384" s="234" t="s">
        <v>93</v>
      </c>
      <c r="AY384" s="17" t="s">
        <v>194</v>
      </c>
      <c r="BE384" s="235">
        <f>IF(N384="základní",J384,0)</f>
        <v>0</v>
      </c>
      <c r="BF384" s="235">
        <f>IF(N384="snížená",J384,0)</f>
        <v>0</v>
      </c>
      <c r="BG384" s="235">
        <f>IF(N384="zákl. přenesená",J384,0)</f>
        <v>0</v>
      </c>
      <c r="BH384" s="235">
        <f>IF(N384="sníž. přenesená",J384,0)</f>
        <v>0</v>
      </c>
      <c r="BI384" s="235">
        <f>IF(N384="nulová",J384,0)</f>
        <v>0</v>
      </c>
      <c r="BJ384" s="17" t="s">
        <v>91</v>
      </c>
      <c r="BK384" s="235">
        <f>ROUND(I384*H384,2)</f>
        <v>0</v>
      </c>
      <c r="BL384" s="17" t="s">
        <v>129</v>
      </c>
      <c r="BM384" s="234" t="s">
        <v>681</v>
      </c>
    </row>
    <row r="385" spans="1:51" s="14" customFormat="1" ht="12">
      <c r="A385" s="14"/>
      <c r="B385" s="247"/>
      <c r="C385" s="248"/>
      <c r="D385" s="238" t="s">
        <v>201</v>
      </c>
      <c r="E385" s="249" t="s">
        <v>127</v>
      </c>
      <c r="F385" s="250" t="s">
        <v>682</v>
      </c>
      <c r="G385" s="248"/>
      <c r="H385" s="251">
        <v>2</v>
      </c>
      <c r="I385" s="252"/>
      <c r="J385" s="248"/>
      <c r="K385" s="248"/>
      <c r="L385" s="253"/>
      <c r="M385" s="254"/>
      <c r="N385" s="255"/>
      <c r="O385" s="255"/>
      <c r="P385" s="255"/>
      <c r="Q385" s="255"/>
      <c r="R385" s="255"/>
      <c r="S385" s="255"/>
      <c r="T385" s="256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7" t="s">
        <v>201</v>
      </c>
      <c r="AU385" s="257" t="s">
        <v>93</v>
      </c>
      <c r="AV385" s="14" t="s">
        <v>93</v>
      </c>
      <c r="AW385" s="14" t="s">
        <v>38</v>
      </c>
      <c r="AX385" s="14" t="s">
        <v>83</v>
      </c>
      <c r="AY385" s="257" t="s">
        <v>194</v>
      </c>
    </row>
    <row r="386" spans="1:51" s="14" customFormat="1" ht="12">
      <c r="A386" s="14"/>
      <c r="B386" s="247"/>
      <c r="C386" s="248"/>
      <c r="D386" s="238" t="s">
        <v>201</v>
      </c>
      <c r="E386" s="249" t="s">
        <v>683</v>
      </c>
      <c r="F386" s="250" t="s">
        <v>684</v>
      </c>
      <c r="G386" s="248"/>
      <c r="H386" s="251">
        <v>1</v>
      </c>
      <c r="I386" s="252"/>
      <c r="J386" s="248"/>
      <c r="K386" s="248"/>
      <c r="L386" s="253"/>
      <c r="M386" s="254"/>
      <c r="N386" s="255"/>
      <c r="O386" s="255"/>
      <c r="P386" s="255"/>
      <c r="Q386" s="255"/>
      <c r="R386" s="255"/>
      <c r="S386" s="255"/>
      <c r="T386" s="25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7" t="s">
        <v>201</v>
      </c>
      <c r="AU386" s="257" t="s">
        <v>93</v>
      </c>
      <c r="AV386" s="14" t="s">
        <v>93</v>
      </c>
      <c r="AW386" s="14" t="s">
        <v>38</v>
      </c>
      <c r="AX386" s="14" t="s">
        <v>83</v>
      </c>
      <c r="AY386" s="257" t="s">
        <v>194</v>
      </c>
    </row>
    <row r="387" spans="1:51" s="15" customFormat="1" ht="12">
      <c r="A387" s="15"/>
      <c r="B387" s="258"/>
      <c r="C387" s="259"/>
      <c r="D387" s="238" t="s">
        <v>201</v>
      </c>
      <c r="E387" s="260" t="s">
        <v>1</v>
      </c>
      <c r="F387" s="261" t="s">
        <v>232</v>
      </c>
      <c r="G387" s="259"/>
      <c r="H387" s="262">
        <v>3</v>
      </c>
      <c r="I387" s="263"/>
      <c r="J387" s="259"/>
      <c r="K387" s="259"/>
      <c r="L387" s="264"/>
      <c r="M387" s="265"/>
      <c r="N387" s="266"/>
      <c r="O387" s="266"/>
      <c r="P387" s="266"/>
      <c r="Q387" s="266"/>
      <c r="R387" s="266"/>
      <c r="S387" s="266"/>
      <c r="T387" s="267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68" t="s">
        <v>201</v>
      </c>
      <c r="AU387" s="268" t="s">
        <v>93</v>
      </c>
      <c r="AV387" s="15" t="s">
        <v>129</v>
      </c>
      <c r="AW387" s="15" t="s">
        <v>38</v>
      </c>
      <c r="AX387" s="15" t="s">
        <v>91</v>
      </c>
      <c r="AY387" s="268" t="s">
        <v>194</v>
      </c>
    </row>
    <row r="388" spans="1:65" s="2" customFormat="1" ht="24.15" customHeight="1">
      <c r="A388" s="39"/>
      <c r="B388" s="40"/>
      <c r="C388" s="222" t="s">
        <v>685</v>
      </c>
      <c r="D388" s="222" t="s">
        <v>196</v>
      </c>
      <c r="E388" s="223" t="s">
        <v>686</v>
      </c>
      <c r="F388" s="224" t="s">
        <v>687</v>
      </c>
      <c r="G388" s="225" t="s">
        <v>199</v>
      </c>
      <c r="H388" s="226">
        <v>32</v>
      </c>
      <c r="I388" s="227"/>
      <c r="J388" s="228">
        <f>ROUND(I388*H388,2)</f>
        <v>0</v>
      </c>
      <c r="K388" s="229"/>
      <c r="L388" s="45"/>
      <c r="M388" s="230" t="s">
        <v>1</v>
      </c>
      <c r="N388" s="231" t="s">
        <v>48</v>
      </c>
      <c r="O388" s="92"/>
      <c r="P388" s="232">
        <f>O388*H388</f>
        <v>0</v>
      </c>
      <c r="Q388" s="232">
        <v>0</v>
      </c>
      <c r="R388" s="232">
        <f>Q388*H388</f>
        <v>0</v>
      </c>
      <c r="S388" s="232">
        <v>0</v>
      </c>
      <c r="T388" s="233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4" t="s">
        <v>129</v>
      </c>
      <c r="AT388" s="234" t="s">
        <v>196</v>
      </c>
      <c r="AU388" s="234" t="s">
        <v>93</v>
      </c>
      <c r="AY388" s="17" t="s">
        <v>194</v>
      </c>
      <c r="BE388" s="235">
        <f>IF(N388="základní",J388,0)</f>
        <v>0</v>
      </c>
      <c r="BF388" s="235">
        <f>IF(N388="snížená",J388,0)</f>
        <v>0</v>
      </c>
      <c r="BG388" s="235">
        <f>IF(N388="zákl. přenesená",J388,0)</f>
        <v>0</v>
      </c>
      <c r="BH388" s="235">
        <f>IF(N388="sníž. přenesená",J388,0)</f>
        <v>0</v>
      </c>
      <c r="BI388" s="235">
        <f>IF(N388="nulová",J388,0)</f>
        <v>0</v>
      </c>
      <c r="BJ388" s="17" t="s">
        <v>91</v>
      </c>
      <c r="BK388" s="235">
        <f>ROUND(I388*H388,2)</f>
        <v>0</v>
      </c>
      <c r="BL388" s="17" t="s">
        <v>129</v>
      </c>
      <c r="BM388" s="234" t="s">
        <v>688</v>
      </c>
    </row>
    <row r="389" spans="1:51" s="14" customFormat="1" ht="12">
      <c r="A389" s="14"/>
      <c r="B389" s="247"/>
      <c r="C389" s="248"/>
      <c r="D389" s="238" t="s">
        <v>201</v>
      </c>
      <c r="E389" s="249" t="s">
        <v>1</v>
      </c>
      <c r="F389" s="250" t="s">
        <v>113</v>
      </c>
      <c r="G389" s="248"/>
      <c r="H389" s="251">
        <v>32</v>
      </c>
      <c r="I389" s="252"/>
      <c r="J389" s="248"/>
      <c r="K389" s="248"/>
      <c r="L389" s="253"/>
      <c r="M389" s="254"/>
      <c r="N389" s="255"/>
      <c r="O389" s="255"/>
      <c r="P389" s="255"/>
      <c r="Q389" s="255"/>
      <c r="R389" s="255"/>
      <c r="S389" s="255"/>
      <c r="T389" s="25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7" t="s">
        <v>201</v>
      </c>
      <c r="AU389" s="257" t="s">
        <v>93</v>
      </c>
      <c r="AV389" s="14" t="s">
        <v>93</v>
      </c>
      <c r="AW389" s="14" t="s">
        <v>38</v>
      </c>
      <c r="AX389" s="14" t="s">
        <v>91</v>
      </c>
      <c r="AY389" s="257" t="s">
        <v>194</v>
      </c>
    </row>
    <row r="390" spans="1:65" s="2" customFormat="1" ht="24.15" customHeight="1">
      <c r="A390" s="39"/>
      <c r="B390" s="40"/>
      <c r="C390" s="222" t="s">
        <v>689</v>
      </c>
      <c r="D390" s="222" t="s">
        <v>196</v>
      </c>
      <c r="E390" s="223" t="s">
        <v>690</v>
      </c>
      <c r="F390" s="224" t="s">
        <v>691</v>
      </c>
      <c r="G390" s="225" t="s">
        <v>301</v>
      </c>
      <c r="H390" s="226">
        <v>0.157</v>
      </c>
      <c r="I390" s="227"/>
      <c r="J390" s="228">
        <f>ROUND(I390*H390,2)</f>
        <v>0</v>
      </c>
      <c r="K390" s="229"/>
      <c r="L390" s="45"/>
      <c r="M390" s="230" t="s">
        <v>1</v>
      </c>
      <c r="N390" s="231" t="s">
        <v>48</v>
      </c>
      <c r="O390" s="92"/>
      <c r="P390" s="232">
        <f>O390*H390</f>
        <v>0</v>
      </c>
      <c r="Q390" s="232">
        <v>0</v>
      </c>
      <c r="R390" s="232">
        <f>Q390*H390</f>
        <v>0</v>
      </c>
      <c r="S390" s="232">
        <v>0</v>
      </c>
      <c r="T390" s="233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4" t="s">
        <v>129</v>
      </c>
      <c r="AT390" s="234" t="s">
        <v>196</v>
      </c>
      <c r="AU390" s="234" t="s">
        <v>93</v>
      </c>
      <c r="AY390" s="17" t="s">
        <v>194</v>
      </c>
      <c r="BE390" s="235">
        <f>IF(N390="základní",J390,0)</f>
        <v>0</v>
      </c>
      <c r="BF390" s="235">
        <f>IF(N390="snížená",J390,0)</f>
        <v>0</v>
      </c>
      <c r="BG390" s="235">
        <f>IF(N390="zákl. přenesená",J390,0)</f>
        <v>0</v>
      </c>
      <c r="BH390" s="235">
        <f>IF(N390="sníž. přenesená",J390,0)</f>
        <v>0</v>
      </c>
      <c r="BI390" s="235">
        <f>IF(N390="nulová",J390,0)</f>
        <v>0</v>
      </c>
      <c r="BJ390" s="17" t="s">
        <v>91</v>
      </c>
      <c r="BK390" s="235">
        <f>ROUND(I390*H390,2)</f>
        <v>0</v>
      </c>
      <c r="BL390" s="17" t="s">
        <v>129</v>
      </c>
      <c r="BM390" s="234" t="s">
        <v>692</v>
      </c>
    </row>
    <row r="391" spans="1:51" s="14" customFormat="1" ht="12">
      <c r="A391" s="14"/>
      <c r="B391" s="247"/>
      <c r="C391" s="248"/>
      <c r="D391" s="238" t="s">
        <v>201</v>
      </c>
      <c r="E391" s="249" t="s">
        <v>1</v>
      </c>
      <c r="F391" s="250" t="s">
        <v>693</v>
      </c>
      <c r="G391" s="248"/>
      <c r="H391" s="251">
        <v>0.157</v>
      </c>
      <c r="I391" s="252"/>
      <c r="J391" s="248"/>
      <c r="K391" s="248"/>
      <c r="L391" s="253"/>
      <c r="M391" s="254"/>
      <c r="N391" s="255"/>
      <c r="O391" s="255"/>
      <c r="P391" s="255"/>
      <c r="Q391" s="255"/>
      <c r="R391" s="255"/>
      <c r="S391" s="255"/>
      <c r="T391" s="25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7" t="s">
        <v>201</v>
      </c>
      <c r="AU391" s="257" t="s">
        <v>93</v>
      </c>
      <c r="AV391" s="14" t="s">
        <v>93</v>
      </c>
      <c r="AW391" s="14" t="s">
        <v>38</v>
      </c>
      <c r="AX391" s="14" t="s">
        <v>91</v>
      </c>
      <c r="AY391" s="257" t="s">
        <v>194</v>
      </c>
    </row>
    <row r="392" spans="1:65" s="2" customFormat="1" ht="21.75" customHeight="1">
      <c r="A392" s="39"/>
      <c r="B392" s="40"/>
      <c r="C392" s="222" t="s">
        <v>694</v>
      </c>
      <c r="D392" s="222" t="s">
        <v>196</v>
      </c>
      <c r="E392" s="223" t="s">
        <v>695</v>
      </c>
      <c r="F392" s="224" t="s">
        <v>696</v>
      </c>
      <c r="G392" s="225" t="s">
        <v>301</v>
      </c>
      <c r="H392" s="226">
        <v>128.358</v>
      </c>
      <c r="I392" s="227"/>
      <c r="J392" s="228">
        <f>ROUND(I392*H392,2)</f>
        <v>0</v>
      </c>
      <c r="K392" s="229"/>
      <c r="L392" s="45"/>
      <c r="M392" s="230" t="s">
        <v>1</v>
      </c>
      <c r="N392" s="231" t="s">
        <v>48</v>
      </c>
      <c r="O392" s="92"/>
      <c r="P392" s="232">
        <f>O392*H392</f>
        <v>0</v>
      </c>
      <c r="Q392" s="232">
        <v>0</v>
      </c>
      <c r="R392" s="232">
        <f>Q392*H392</f>
        <v>0</v>
      </c>
      <c r="S392" s="232">
        <v>0</v>
      </c>
      <c r="T392" s="233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4" t="s">
        <v>129</v>
      </c>
      <c r="AT392" s="234" t="s">
        <v>196</v>
      </c>
      <c r="AU392" s="234" t="s">
        <v>93</v>
      </c>
      <c r="AY392" s="17" t="s">
        <v>194</v>
      </c>
      <c r="BE392" s="235">
        <f>IF(N392="základní",J392,0)</f>
        <v>0</v>
      </c>
      <c r="BF392" s="235">
        <f>IF(N392="snížená",J392,0)</f>
        <v>0</v>
      </c>
      <c r="BG392" s="235">
        <f>IF(N392="zákl. přenesená",J392,0)</f>
        <v>0</v>
      </c>
      <c r="BH392" s="235">
        <f>IF(N392="sníž. přenesená",J392,0)</f>
        <v>0</v>
      </c>
      <c r="BI392" s="235">
        <f>IF(N392="nulová",J392,0)</f>
        <v>0</v>
      </c>
      <c r="BJ392" s="17" t="s">
        <v>91</v>
      </c>
      <c r="BK392" s="235">
        <f>ROUND(I392*H392,2)</f>
        <v>0</v>
      </c>
      <c r="BL392" s="17" t="s">
        <v>129</v>
      </c>
      <c r="BM392" s="234" t="s">
        <v>697</v>
      </c>
    </row>
    <row r="393" spans="1:51" s="13" customFormat="1" ht="12">
      <c r="A393" s="13"/>
      <c r="B393" s="236"/>
      <c r="C393" s="237"/>
      <c r="D393" s="238" t="s">
        <v>201</v>
      </c>
      <c r="E393" s="239" t="s">
        <v>1</v>
      </c>
      <c r="F393" s="240" t="s">
        <v>281</v>
      </c>
      <c r="G393" s="237"/>
      <c r="H393" s="239" t="s">
        <v>1</v>
      </c>
      <c r="I393" s="241"/>
      <c r="J393" s="237"/>
      <c r="K393" s="237"/>
      <c r="L393" s="242"/>
      <c r="M393" s="243"/>
      <c r="N393" s="244"/>
      <c r="O393" s="244"/>
      <c r="P393" s="244"/>
      <c r="Q393" s="244"/>
      <c r="R393" s="244"/>
      <c r="S393" s="244"/>
      <c r="T393" s="24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6" t="s">
        <v>201</v>
      </c>
      <c r="AU393" s="246" t="s">
        <v>93</v>
      </c>
      <c r="AV393" s="13" t="s">
        <v>91</v>
      </c>
      <c r="AW393" s="13" t="s">
        <v>38</v>
      </c>
      <c r="AX393" s="13" t="s">
        <v>83</v>
      </c>
      <c r="AY393" s="246" t="s">
        <v>194</v>
      </c>
    </row>
    <row r="394" spans="1:51" s="13" customFormat="1" ht="12">
      <c r="A394" s="13"/>
      <c r="B394" s="236"/>
      <c r="C394" s="237"/>
      <c r="D394" s="238" t="s">
        <v>201</v>
      </c>
      <c r="E394" s="239" t="s">
        <v>1</v>
      </c>
      <c r="F394" s="240" t="s">
        <v>282</v>
      </c>
      <c r="G394" s="237"/>
      <c r="H394" s="239" t="s">
        <v>1</v>
      </c>
      <c r="I394" s="241"/>
      <c r="J394" s="237"/>
      <c r="K394" s="237"/>
      <c r="L394" s="242"/>
      <c r="M394" s="243"/>
      <c r="N394" s="244"/>
      <c r="O394" s="244"/>
      <c r="P394" s="244"/>
      <c r="Q394" s="244"/>
      <c r="R394" s="244"/>
      <c r="S394" s="244"/>
      <c r="T394" s="24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6" t="s">
        <v>201</v>
      </c>
      <c r="AU394" s="246" t="s">
        <v>93</v>
      </c>
      <c r="AV394" s="13" t="s">
        <v>91</v>
      </c>
      <c r="AW394" s="13" t="s">
        <v>38</v>
      </c>
      <c r="AX394" s="13" t="s">
        <v>83</v>
      </c>
      <c r="AY394" s="246" t="s">
        <v>194</v>
      </c>
    </row>
    <row r="395" spans="1:51" s="14" customFormat="1" ht="12">
      <c r="A395" s="14"/>
      <c r="B395" s="247"/>
      <c r="C395" s="248"/>
      <c r="D395" s="238" t="s">
        <v>201</v>
      </c>
      <c r="E395" s="249" t="s">
        <v>1</v>
      </c>
      <c r="F395" s="250" t="s">
        <v>698</v>
      </c>
      <c r="G395" s="248"/>
      <c r="H395" s="251">
        <v>125.177</v>
      </c>
      <c r="I395" s="252"/>
      <c r="J395" s="248"/>
      <c r="K395" s="248"/>
      <c r="L395" s="253"/>
      <c r="M395" s="254"/>
      <c r="N395" s="255"/>
      <c r="O395" s="255"/>
      <c r="P395" s="255"/>
      <c r="Q395" s="255"/>
      <c r="R395" s="255"/>
      <c r="S395" s="255"/>
      <c r="T395" s="25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7" t="s">
        <v>201</v>
      </c>
      <c r="AU395" s="257" t="s">
        <v>93</v>
      </c>
      <c r="AV395" s="14" t="s">
        <v>93</v>
      </c>
      <c r="AW395" s="14" t="s">
        <v>38</v>
      </c>
      <c r="AX395" s="14" t="s">
        <v>83</v>
      </c>
      <c r="AY395" s="257" t="s">
        <v>194</v>
      </c>
    </row>
    <row r="396" spans="1:51" s="14" customFormat="1" ht="12">
      <c r="A396" s="14"/>
      <c r="B396" s="247"/>
      <c r="C396" s="248"/>
      <c r="D396" s="238" t="s">
        <v>201</v>
      </c>
      <c r="E396" s="249" t="s">
        <v>1</v>
      </c>
      <c r="F396" s="250" t="s">
        <v>699</v>
      </c>
      <c r="G396" s="248"/>
      <c r="H396" s="251">
        <v>3.181</v>
      </c>
      <c r="I396" s="252"/>
      <c r="J396" s="248"/>
      <c r="K396" s="248"/>
      <c r="L396" s="253"/>
      <c r="M396" s="254"/>
      <c r="N396" s="255"/>
      <c r="O396" s="255"/>
      <c r="P396" s="255"/>
      <c r="Q396" s="255"/>
      <c r="R396" s="255"/>
      <c r="S396" s="255"/>
      <c r="T396" s="256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7" t="s">
        <v>201</v>
      </c>
      <c r="AU396" s="257" t="s">
        <v>93</v>
      </c>
      <c r="AV396" s="14" t="s">
        <v>93</v>
      </c>
      <c r="AW396" s="14" t="s">
        <v>38</v>
      </c>
      <c r="AX396" s="14" t="s">
        <v>83</v>
      </c>
      <c r="AY396" s="257" t="s">
        <v>194</v>
      </c>
    </row>
    <row r="397" spans="1:51" s="15" customFormat="1" ht="12">
      <c r="A397" s="15"/>
      <c r="B397" s="258"/>
      <c r="C397" s="259"/>
      <c r="D397" s="238" t="s">
        <v>201</v>
      </c>
      <c r="E397" s="260" t="s">
        <v>156</v>
      </c>
      <c r="F397" s="261" t="s">
        <v>232</v>
      </c>
      <c r="G397" s="259"/>
      <c r="H397" s="262">
        <v>128.358</v>
      </c>
      <c r="I397" s="263"/>
      <c r="J397" s="259"/>
      <c r="K397" s="259"/>
      <c r="L397" s="264"/>
      <c r="M397" s="265"/>
      <c r="N397" s="266"/>
      <c r="O397" s="266"/>
      <c r="P397" s="266"/>
      <c r="Q397" s="266"/>
      <c r="R397" s="266"/>
      <c r="S397" s="266"/>
      <c r="T397" s="267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68" t="s">
        <v>201</v>
      </c>
      <c r="AU397" s="268" t="s">
        <v>93</v>
      </c>
      <c r="AV397" s="15" t="s">
        <v>129</v>
      </c>
      <c r="AW397" s="15" t="s">
        <v>38</v>
      </c>
      <c r="AX397" s="15" t="s">
        <v>91</v>
      </c>
      <c r="AY397" s="268" t="s">
        <v>194</v>
      </c>
    </row>
    <row r="398" spans="1:65" s="2" customFormat="1" ht="24.15" customHeight="1">
      <c r="A398" s="39"/>
      <c r="B398" s="40"/>
      <c r="C398" s="222" t="s">
        <v>700</v>
      </c>
      <c r="D398" s="222" t="s">
        <v>196</v>
      </c>
      <c r="E398" s="223" t="s">
        <v>701</v>
      </c>
      <c r="F398" s="224" t="s">
        <v>702</v>
      </c>
      <c r="G398" s="225" t="s">
        <v>301</v>
      </c>
      <c r="H398" s="226">
        <v>2438.802</v>
      </c>
      <c r="I398" s="227"/>
      <c r="J398" s="228">
        <f>ROUND(I398*H398,2)</f>
        <v>0</v>
      </c>
      <c r="K398" s="229"/>
      <c r="L398" s="45"/>
      <c r="M398" s="230" t="s">
        <v>1</v>
      </c>
      <c r="N398" s="231" t="s">
        <v>48</v>
      </c>
      <c r="O398" s="92"/>
      <c r="P398" s="232">
        <f>O398*H398</f>
        <v>0</v>
      </c>
      <c r="Q398" s="232">
        <v>0</v>
      </c>
      <c r="R398" s="232">
        <f>Q398*H398</f>
        <v>0</v>
      </c>
      <c r="S398" s="232">
        <v>0</v>
      </c>
      <c r="T398" s="233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4" t="s">
        <v>129</v>
      </c>
      <c r="AT398" s="234" t="s">
        <v>196</v>
      </c>
      <c r="AU398" s="234" t="s">
        <v>93</v>
      </c>
      <c r="AY398" s="17" t="s">
        <v>194</v>
      </c>
      <c r="BE398" s="235">
        <f>IF(N398="základní",J398,0)</f>
        <v>0</v>
      </c>
      <c r="BF398" s="235">
        <f>IF(N398="snížená",J398,0)</f>
        <v>0</v>
      </c>
      <c r="BG398" s="235">
        <f>IF(N398="zákl. přenesená",J398,0)</f>
        <v>0</v>
      </c>
      <c r="BH398" s="235">
        <f>IF(N398="sníž. přenesená",J398,0)</f>
        <v>0</v>
      </c>
      <c r="BI398" s="235">
        <f>IF(N398="nulová",J398,0)</f>
        <v>0</v>
      </c>
      <c r="BJ398" s="17" t="s">
        <v>91</v>
      </c>
      <c r="BK398" s="235">
        <f>ROUND(I398*H398,2)</f>
        <v>0</v>
      </c>
      <c r="BL398" s="17" t="s">
        <v>129</v>
      </c>
      <c r="BM398" s="234" t="s">
        <v>703</v>
      </c>
    </row>
    <row r="399" spans="1:51" s="13" customFormat="1" ht="12">
      <c r="A399" s="13"/>
      <c r="B399" s="236"/>
      <c r="C399" s="237"/>
      <c r="D399" s="238" t="s">
        <v>201</v>
      </c>
      <c r="E399" s="239" t="s">
        <v>1</v>
      </c>
      <c r="F399" s="240" t="s">
        <v>281</v>
      </c>
      <c r="G399" s="237"/>
      <c r="H399" s="239" t="s">
        <v>1</v>
      </c>
      <c r="I399" s="241"/>
      <c r="J399" s="237"/>
      <c r="K399" s="237"/>
      <c r="L399" s="242"/>
      <c r="M399" s="243"/>
      <c r="N399" s="244"/>
      <c r="O399" s="244"/>
      <c r="P399" s="244"/>
      <c r="Q399" s="244"/>
      <c r="R399" s="244"/>
      <c r="S399" s="244"/>
      <c r="T399" s="24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6" t="s">
        <v>201</v>
      </c>
      <c r="AU399" s="246" t="s">
        <v>93</v>
      </c>
      <c r="AV399" s="13" t="s">
        <v>91</v>
      </c>
      <c r="AW399" s="13" t="s">
        <v>38</v>
      </c>
      <c r="AX399" s="13" t="s">
        <v>83</v>
      </c>
      <c r="AY399" s="246" t="s">
        <v>194</v>
      </c>
    </row>
    <row r="400" spans="1:51" s="13" customFormat="1" ht="12">
      <c r="A400" s="13"/>
      <c r="B400" s="236"/>
      <c r="C400" s="237"/>
      <c r="D400" s="238" t="s">
        <v>201</v>
      </c>
      <c r="E400" s="239" t="s">
        <v>1</v>
      </c>
      <c r="F400" s="240" t="s">
        <v>282</v>
      </c>
      <c r="G400" s="237"/>
      <c r="H400" s="239" t="s">
        <v>1</v>
      </c>
      <c r="I400" s="241"/>
      <c r="J400" s="237"/>
      <c r="K400" s="237"/>
      <c r="L400" s="242"/>
      <c r="M400" s="243"/>
      <c r="N400" s="244"/>
      <c r="O400" s="244"/>
      <c r="P400" s="244"/>
      <c r="Q400" s="244"/>
      <c r="R400" s="244"/>
      <c r="S400" s="244"/>
      <c r="T400" s="24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6" t="s">
        <v>201</v>
      </c>
      <c r="AU400" s="246" t="s">
        <v>93</v>
      </c>
      <c r="AV400" s="13" t="s">
        <v>91</v>
      </c>
      <c r="AW400" s="13" t="s">
        <v>38</v>
      </c>
      <c r="AX400" s="13" t="s">
        <v>83</v>
      </c>
      <c r="AY400" s="246" t="s">
        <v>194</v>
      </c>
    </row>
    <row r="401" spans="1:51" s="14" customFormat="1" ht="12">
      <c r="A401" s="14"/>
      <c r="B401" s="247"/>
      <c r="C401" s="248"/>
      <c r="D401" s="238" t="s">
        <v>201</v>
      </c>
      <c r="E401" s="249" t="s">
        <v>1</v>
      </c>
      <c r="F401" s="250" t="s">
        <v>704</v>
      </c>
      <c r="G401" s="248"/>
      <c r="H401" s="251">
        <v>2438.802</v>
      </c>
      <c r="I401" s="252"/>
      <c r="J401" s="248"/>
      <c r="K401" s="248"/>
      <c r="L401" s="253"/>
      <c r="M401" s="254"/>
      <c r="N401" s="255"/>
      <c r="O401" s="255"/>
      <c r="P401" s="255"/>
      <c r="Q401" s="255"/>
      <c r="R401" s="255"/>
      <c r="S401" s="255"/>
      <c r="T401" s="256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7" t="s">
        <v>201</v>
      </c>
      <c r="AU401" s="257" t="s">
        <v>93</v>
      </c>
      <c r="AV401" s="14" t="s">
        <v>93</v>
      </c>
      <c r="AW401" s="14" t="s">
        <v>38</v>
      </c>
      <c r="AX401" s="14" t="s">
        <v>91</v>
      </c>
      <c r="AY401" s="257" t="s">
        <v>194</v>
      </c>
    </row>
    <row r="402" spans="1:65" s="2" customFormat="1" ht="16.5" customHeight="1">
      <c r="A402" s="39"/>
      <c r="B402" s="40"/>
      <c r="C402" s="222" t="s">
        <v>705</v>
      </c>
      <c r="D402" s="222" t="s">
        <v>196</v>
      </c>
      <c r="E402" s="223" t="s">
        <v>706</v>
      </c>
      <c r="F402" s="224" t="s">
        <v>707</v>
      </c>
      <c r="G402" s="225" t="s">
        <v>301</v>
      </c>
      <c r="H402" s="226">
        <v>0.964</v>
      </c>
      <c r="I402" s="227"/>
      <c r="J402" s="228">
        <f>ROUND(I402*H402,2)</f>
        <v>0</v>
      </c>
      <c r="K402" s="229"/>
      <c r="L402" s="45"/>
      <c r="M402" s="230" t="s">
        <v>1</v>
      </c>
      <c r="N402" s="231" t="s">
        <v>48</v>
      </c>
      <c r="O402" s="92"/>
      <c r="P402" s="232">
        <f>O402*H402</f>
        <v>0</v>
      </c>
      <c r="Q402" s="232">
        <v>0</v>
      </c>
      <c r="R402" s="232">
        <f>Q402*H402</f>
        <v>0</v>
      </c>
      <c r="S402" s="232">
        <v>0</v>
      </c>
      <c r="T402" s="233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4" t="s">
        <v>129</v>
      </c>
      <c r="AT402" s="234" t="s">
        <v>196</v>
      </c>
      <c r="AU402" s="234" t="s">
        <v>93</v>
      </c>
      <c r="AY402" s="17" t="s">
        <v>194</v>
      </c>
      <c r="BE402" s="235">
        <f>IF(N402="základní",J402,0)</f>
        <v>0</v>
      </c>
      <c r="BF402" s="235">
        <f>IF(N402="snížená",J402,0)</f>
        <v>0</v>
      </c>
      <c r="BG402" s="235">
        <f>IF(N402="zákl. přenesená",J402,0)</f>
        <v>0</v>
      </c>
      <c r="BH402" s="235">
        <f>IF(N402="sníž. přenesená",J402,0)</f>
        <v>0</v>
      </c>
      <c r="BI402" s="235">
        <f>IF(N402="nulová",J402,0)</f>
        <v>0</v>
      </c>
      <c r="BJ402" s="17" t="s">
        <v>91</v>
      </c>
      <c r="BK402" s="235">
        <f>ROUND(I402*H402,2)</f>
        <v>0</v>
      </c>
      <c r="BL402" s="17" t="s">
        <v>129</v>
      </c>
      <c r="BM402" s="234" t="s">
        <v>708</v>
      </c>
    </row>
    <row r="403" spans="1:51" s="14" customFormat="1" ht="12">
      <c r="A403" s="14"/>
      <c r="B403" s="247"/>
      <c r="C403" s="248"/>
      <c r="D403" s="238" t="s">
        <v>201</v>
      </c>
      <c r="E403" s="249" t="s">
        <v>158</v>
      </c>
      <c r="F403" s="250" t="s">
        <v>709</v>
      </c>
      <c r="G403" s="248"/>
      <c r="H403" s="251">
        <v>0.964</v>
      </c>
      <c r="I403" s="252"/>
      <c r="J403" s="248"/>
      <c r="K403" s="248"/>
      <c r="L403" s="253"/>
      <c r="M403" s="254"/>
      <c r="N403" s="255"/>
      <c r="O403" s="255"/>
      <c r="P403" s="255"/>
      <c r="Q403" s="255"/>
      <c r="R403" s="255"/>
      <c r="S403" s="255"/>
      <c r="T403" s="256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7" t="s">
        <v>201</v>
      </c>
      <c r="AU403" s="257" t="s">
        <v>93</v>
      </c>
      <c r="AV403" s="14" t="s">
        <v>93</v>
      </c>
      <c r="AW403" s="14" t="s">
        <v>38</v>
      </c>
      <c r="AX403" s="14" t="s">
        <v>91</v>
      </c>
      <c r="AY403" s="257" t="s">
        <v>194</v>
      </c>
    </row>
    <row r="404" spans="1:65" s="2" customFormat="1" ht="24.15" customHeight="1">
      <c r="A404" s="39"/>
      <c r="B404" s="40"/>
      <c r="C404" s="222" t="s">
        <v>710</v>
      </c>
      <c r="D404" s="222" t="s">
        <v>196</v>
      </c>
      <c r="E404" s="223" t="s">
        <v>711</v>
      </c>
      <c r="F404" s="224" t="s">
        <v>712</v>
      </c>
      <c r="G404" s="225" t="s">
        <v>301</v>
      </c>
      <c r="H404" s="226">
        <v>18.316</v>
      </c>
      <c r="I404" s="227"/>
      <c r="J404" s="228">
        <f>ROUND(I404*H404,2)</f>
        <v>0</v>
      </c>
      <c r="K404" s="229"/>
      <c r="L404" s="45"/>
      <c r="M404" s="230" t="s">
        <v>1</v>
      </c>
      <c r="N404" s="231" t="s">
        <v>48</v>
      </c>
      <c r="O404" s="92"/>
      <c r="P404" s="232">
        <f>O404*H404</f>
        <v>0</v>
      </c>
      <c r="Q404" s="232">
        <v>0</v>
      </c>
      <c r="R404" s="232">
        <f>Q404*H404</f>
        <v>0</v>
      </c>
      <c r="S404" s="232">
        <v>0</v>
      </c>
      <c r="T404" s="233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4" t="s">
        <v>129</v>
      </c>
      <c r="AT404" s="234" t="s">
        <v>196</v>
      </c>
      <c r="AU404" s="234" t="s">
        <v>93</v>
      </c>
      <c r="AY404" s="17" t="s">
        <v>194</v>
      </c>
      <c r="BE404" s="235">
        <f>IF(N404="základní",J404,0)</f>
        <v>0</v>
      </c>
      <c r="BF404" s="235">
        <f>IF(N404="snížená",J404,0)</f>
        <v>0</v>
      </c>
      <c r="BG404" s="235">
        <f>IF(N404="zákl. přenesená",J404,0)</f>
        <v>0</v>
      </c>
      <c r="BH404" s="235">
        <f>IF(N404="sníž. přenesená",J404,0)</f>
        <v>0</v>
      </c>
      <c r="BI404" s="235">
        <f>IF(N404="nulová",J404,0)</f>
        <v>0</v>
      </c>
      <c r="BJ404" s="17" t="s">
        <v>91</v>
      </c>
      <c r="BK404" s="235">
        <f>ROUND(I404*H404,2)</f>
        <v>0</v>
      </c>
      <c r="BL404" s="17" t="s">
        <v>129</v>
      </c>
      <c r="BM404" s="234" t="s">
        <v>713</v>
      </c>
    </row>
    <row r="405" spans="1:51" s="13" customFormat="1" ht="12">
      <c r="A405" s="13"/>
      <c r="B405" s="236"/>
      <c r="C405" s="237"/>
      <c r="D405" s="238" t="s">
        <v>201</v>
      </c>
      <c r="E405" s="239" t="s">
        <v>1</v>
      </c>
      <c r="F405" s="240" t="s">
        <v>281</v>
      </c>
      <c r="G405" s="237"/>
      <c r="H405" s="239" t="s">
        <v>1</v>
      </c>
      <c r="I405" s="241"/>
      <c r="J405" s="237"/>
      <c r="K405" s="237"/>
      <c r="L405" s="242"/>
      <c r="M405" s="243"/>
      <c r="N405" s="244"/>
      <c r="O405" s="244"/>
      <c r="P405" s="244"/>
      <c r="Q405" s="244"/>
      <c r="R405" s="244"/>
      <c r="S405" s="244"/>
      <c r="T405" s="24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6" t="s">
        <v>201</v>
      </c>
      <c r="AU405" s="246" t="s">
        <v>93</v>
      </c>
      <c r="AV405" s="13" t="s">
        <v>91</v>
      </c>
      <c r="AW405" s="13" t="s">
        <v>38</v>
      </c>
      <c r="AX405" s="13" t="s">
        <v>83</v>
      </c>
      <c r="AY405" s="246" t="s">
        <v>194</v>
      </c>
    </row>
    <row r="406" spans="1:51" s="13" customFormat="1" ht="12">
      <c r="A406" s="13"/>
      <c r="B406" s="236"/>
      <c r="C406" s="237"/>
      <c r="D406" s="238" t="s">
        <v>201</v>
      </c>
      <c r="E406" s="239" t="s">
        <v>1</v>
      </c>
      <c r="F406" s="240" t="s">
        <v>282</v>
      </c>
      <c r="G406" s="237"/>
      <c r="H406" s="239" t="s">
        <v>1</v>
      </c>
      <c r="I406" s="241"/>
      <c r="J406" s="237"/>
      <c r="K406" s="237"/>
      <c r="L406" s="242"/>
      <c r="M406" s="243"/>
      <c r="N406" s="244"/>
      <c r="O406" s="244"/>
      <c r="P406" s="244"/>
      <c r="Q406" s="244"/>
      <c r="R406" s="244"/>
      <c r="S406" s="244"/>
      <c r="T406" s="24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6" t="s">
        <v>201</v>
      </c>
      <c r="AU406" s="246" t="s">
        <v>93</v>
      </c>
      <c r="AV406" s="13" t="s">
        <v>91</v>
      </c>
      <c r="AW406" s="13" t="s">
        <v>38</v>
      </c>
      <c r="AX406" s="13" t="s">
        <v>83</v>
      </c>
      <c r="AY406" s="246" t="s">
        <v>194</v>
      </c>
    </row>
    <row r="407" spans="1:51" s="14" customFormat="1" ht="12">
      <c r="A407" s="14"/>
      <c r="B407" s="247"/>
      <c r="C407" s="248"/>
      <c r="D407" s="238" t="s">
        <v>201</v>
      </c>
      <c r="E407" s="249" t="s">
        <v>1</v>
      </c>
      <c r="F407" s="250" t="s">
        <v>714</v>
      </c>
      <c r="G407" s="248"/>
      <c r="H407" s="251">
        <v>18.316</v>
      </c>
      <c r="I407" s="252"/>
      <c r="J407" s="248"/>
      <c r="K407" s="248"/>
      <c r="L407" s="253"/>
      <c r="M407" s="254"/>
      <c r="N407" s="255"/>
      <c r="O407" s="255"/>
      <c r="P407" s="255"/>
      <c r="Q407" s="255"/>
      <c r="R407" s="255"/>
      <c r="S407" s="255"/>
      <c r="T407" s="256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7" t="s">
        <v>201</v>
      </c>
      <c r="AU407" s="257" t="s">
        <v>93</v>
      </c>
      <c r="AV407" s="14" t="s">
        <v>93</v>
      </c>
      <c r="AW407" s="14" t="s">
        <v>38</v>
      </c>
      <c r="AX407" s="14" t="s">
        <v>91</v>
      </c>
      <c r="AY407" s="257" t="s">
        <v>194</v>
      </c>
    </row>
    <row r="408" spans="1:65" s="2" customFormat="1" ht="24.15" customHeight="1">
      <c r="A408" s="39"/>
      <c r="B408" s="40"/>
      <c r="C408" s="222" t="s">
        <v>715</v>
      </c>
      <c r="D408" s="222" t="s">
        <v>196</v>
      </c>
      <c r="E408" s="223" t="s">
        <v>716</v>
      </c>
      <c r="F408" s="224" t="s">
        <v>717</v>
      </c>
      <c r="G408" s="225" t="s">
        <v>301</v>
      </c>
      <c r="H408" s="226">
        <v>0.964</v>
      </c>
      <c r="I408" s="227"/>
      <c r="J408" s="228">
        <f>ROUND(I408*H408,2)</f>
        <v>0</v>
      </c>
      <c r="K408" s="229"/>
      <c r="L408" s="45"/>
      <c r="M408" s="230" t="s">
        <v>1</v>
      </c>
      <c r="N408" s="231" t="s">
        <v>48</v>
      </c>
      <c r="O408" s="92"/>
      <c r="P408" s="232">
        <f>O408*H408</f>
        <v>0</v>
      </c>
      <c r="Q408" s="232">
        <v>0</v>
      </c>
      <c r="R408" s="232">
        <f>Q408*H408</f>
        <v>0</v>
      </c>
      <c r="S408" s="232">
        <v>0</v>
      </c>
      <c r="T408" s="233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4" t="s">
        <v>129</v>
      </c>
      <c r="AT408" s="234" t="s">
        <v>196</v>
      </c>
      <c r="AU408" s="234" t="s">
        <v>93</v>
      </c>
      <c r="AY408" s="17" t="s">
        <v>194</v>
      </c>
      <c r="BE408" s="235">
        <f>IF(N408="základní",J408,0)</f>
        <v>0</v>
      </c>
      <c r="BF408" s="235">
        <f>IF(N408="snížená",J408,0)</f>
        <v>0</v>
      </c>
      <c r="BG408" s="235">
        <f>IF(N408="zákl. přenesená",J408,0)</f>
        <v>0</v>
      </c>
      <c r="BH408" s="235">
        <f>IF(N408="sníž. přenesená",J408,0)</f>
        <v>0</v>
      </c>
      <c r="BI408" s="235">
        <f>IF(N408="nulová",J408,0)</f>
        <v>0</v>
      </c>
      <c r="BJ408" s="17" t="s">
        <v>91</v>
      </c>
      <c r="BK408" s="235">
        <f>ROUND(I408*H408,2)</f>
        <v>0</v>
      </c>
      <c r="BL408" s="17" t="s">
        <v>129</v>
      </c>
      <c r="BM408" s="234" t="s">
        <v>718</v>
      </c>
    </row>
    <row r="409" spans="1:51" s="14" customFormat="1" ht="12">
      <c r="A409" s="14"/>
      <c r="B409" s="247"/>
      <c r="C409" s="248"/>
      <c r="D409" s="238" t="s">
        <v>201</v>
      </c>
      <c r="E409" s="249" t="s">
        <v>1</v>
      </c>
      <c r="F409" s="250" t="s">
        <v>158</v>
      </c>
      <c r="G409" s="248"/>
      <c r="H409" s="251">
        <v>0.964</v>
      </c>
      <c r="I409" s="252"/>
      <c r="J409" s="248"/>
      <c r="K409" s="248"/>
      <c r="L409" s="253"/>
      <c r="M409" s="254"/>
      <c r="N409" s="255"/>
      <c r="O409" s="255"/>
      <c r="P409" s="255"/>
      <c r="Q409" s="255"/>
      <c r="R409" s="255"/>
      <c r="S409" s="255"/>
      <c r="T409" s="25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7" t="s">
        <v>201</v>
      </c>
      <c r="AU409" s="257" t="s">
        <v>93</v>
      </c>
      <c r="AV409" s="14" t="s">
        <v>93</v>
      </c>
      <c r="AW409" s="14" t="s">
        <v>38</v>
      </c>
      <c r="AX409" s="14" t="s">
        <v>91</v>
      </c>
      <c r="AY409" s="257" t="s">
        <v>194</v>
      </c>
    </row>
    <row r="410" spans="1:65" s="2" customFormat="1" ht="37.8" customHeight="1">
      <c r="A410" s="39"/>
      <c r="B410" s="40"/>
      <c r="C410" s="222" t="s">
        <v>719</v>
      </c>
      <c r="D410" s="222" t="s">
        <v>196</v>
      </c>
      <c r="E410" s="223" t="s">
        <v>720</v>
      </c>
      <c r="F410" s="224" t="s">
        <v>721</v>
      </c>
      <c r="G410" s="225" t="s">
        <v>301</v>
      </c>
      <c r="H410" s="226">
        <v>133.955</v>
      </c>
      <c r="I410" s="227"/>
      <c r="J410" s="228">
        <f>ROUND(I410*H410,2)</f>
        <v>0</v>
      </c>
      <c r="K410" s="229"/>
      <c r="L410" s="45"/>
      <c r="M410" s="230" t="s">
        <v>1</v>
      </c>
      <c r="N410" s="231" t="s">
        <v>48</v>
      </c>
      <c r="O410" s="92"/>
      <c r="P410" s="232">
        <f>O410*H410</f>
        <v>0</v>
      </c>
      <c r="Q410" s="232">
        <v>0</v>
      </c>
      <c r="R410" s="232">
        <f>Q410*H410</f>
        <v>0</v>
      </c>
      <c r="S410" s="232">
        <v>0</v>
      </c>
      <c r="T410" s="233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4" t="s">
        <v>129</v>
      </c>
      <c r="AT410" s="234" t="s">
        <v>196</v>
      </c>
      <c r="AU410" s="234" t="s">
        <v>93</v>
      </c>
      <c r="AY410" s="17" t="s">
        <v>194</v>
      </c>
      <c r="BE410" s="235">
        <f>IF(N410="základní",J410,0)</f>
        <v>0</v>
      </c>
      <c r="BF410" s="235">
        <f>IF(N410="snížená",J410,0)</f>
        <v>0</v>
      </c>
      <c r="BG410" s="235">
        <f>IF(N410="zákl. přenesená",J410,0)</f>
        <v>0</v>
      </c>
      <c r="BH410" s="235">
        <f>IF(N410="sníž. přenesená",J410,0)</f>
        <v>0</v>
      </c>
      <c r="BI410" s="235">
        <f>IF(N410="nulová",J410,0)</f>
        <v>0</v>
      </c>
      <c r="BJ410" s="17" t="s">
        <v>91</v>
      </c>
      <c r="BK410" s="235">
        <f>ROUND(I410*H410,2)</f>
        <v>0</v>
      </c>
      <c r="BL410" s="17" t="s">
        <v>129</v>
      </c>
      <c r="BM410" s="234" t="s">
        <v>722</v>
      </c>
    </row>
    <row r="411" spans="1:51" s="14" customFormat="1" ht="12">
      <c r="A411" s="14"/>
      <c r="B411" s="247"/>
      <c r="C411" s="248"/>
      <c r="D411" s="238" t="s">
        <v>201</v>
      </c>
      <c r="E411" s="249" t="s">
        <v>1</v>
      </c>
      <c r="F411" s="250" t="s">
        <v>723</v>
      </c>
      <c r="G411" s="248"/>
      <c r="H411" s="251">
        <v>5.597</v>
      </c>
      <c r="I411" s="252"/>
      <c r="J411" s="248"/>
      <c r="K411" s="248"/>
      <c r="L411" s="253"/>
      <c r="M411" s="254"/>
      <c r="N411" s="255"/>
      <c r="O411" s="255"/>
      <c r="P411" s="255"/>
      <c r="Q411" s="255"/>
      <c r="R411" s="255"/>
      <c r="S411" s="255"/>
      <c r="T411" s="25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7" t="s">
        <v>201</v>
      </c>
      <c r="AU411" s="257" t="s">
        <v>93</v>
      </c>
      <c r="AV411" s="14" t="s">
        <v>93</v>
      </c>
      <c r="AW411" s="14" t="s">
        <v>38</v>
      </c>
      <c r="AX411" s="14" t="s">
        <v>83</v>
      </c>
      <c r="AY411" s="257" t="s">
        <v>194</v>
      </c>
    </row>
    <row r="412" spans="1:51" s="14" customFormat="1" ht="12">
      <c r="A412" s="14"/>
      <c r="B412" s="247"/>
      <c r="C412" s="248"/>
      <c r="D412" s="238" t="s">
        <v>201</v>
      </c>
      <c r="E412" s="249" t="s">
        <v>1</v>
      </c>
      <c r="F412" s="250" t="s">
        <v>698</v>
      </c>
      <c r="G412" s="248"/>
      <c r="H412" s="251">
        <v>125.177</v>
      </c>
      <c r="I412" s="252"/>
      <c r="J412" s="248"/>
      <c r="K412" s="248"/>
      <c r="L412" s="253"/>
      <c r="M412" s="254"/>
      <c r="N412" s="255"/>
      <c r="O412" s="255"/>
      <c r="P412" s="255"/>
      <c r="Q412" s="255"/>
      <c r="R412" s="255"/>
      <c r="S412" s="255"/>
      <c r="T412" s="256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7" t="s">
        <v>201</v>
      </c>
      <c r="AU412" s="257" t="s">
        <v>93</v>
      </c>
      <c r="AV412" s="14" t="s">
        <v>93</v>
      </c>
      <c r="AW412" s="14" t="s">
        <v>38</v>
      </c>
      <c r="AX412" s="14" t="s">
        <v>83</v>
      </c>
      <c r="AY412" s="257" t="s">
        <v>194</v>
      </c>
    </row>
    <row r="413" spans="1:51" s="14" customFormat="1" ht="12">
      <c r="A413" s="14"/>
      <c r="B413" s="247"/>
      <c r="C413" s="248"/>
      <c r="D413" s="238" t="s">
        <v>201</v>
      </c>
      <c r="E413" s="249" t="s">
        <v>1</v>
      </c>
      <c r="F413" s="250" t="s">
        <v>699</v>
      </c>
      <c r="G413" s="248"/>
      <c r="H413" s="251">
        <v>3.181</v>
      </c>
      <c r="I413" s="252"/>
      <c r="J413" s="248"/>
      <c r="K413" s="248"/>
      <c r="L413" s="253"/>
      <c r="M413" s="254"/>
      <c r="N413" s="255"/>
      <c r="O413" s="255"/>
      <c r="P413" s="255"/>
      <c r="Q413" s="255"/>
      <c r="R413" s="255"/>
      <c r="S413" s="255"/>
      <c r="T413" s="256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7" t="s">
        <v>201</v>
      </c>
      <c r="AU413" s="257" t="s">
        <v>93</v>
      </c>
      <c r="AV413" s="14" t="s">
        <v>93</v>
      </c>
      <c r="AW413" s="14" t="s">
        <v>38</v>
      </c>
      <c r="AX413" s="14" t="s">
        <v>83</v>
      </c>
      <c r="AY413" s="257" t="s">
        <v>194</v>
      </c>
    </row>
    <row r="414" spans="1:51" s="15" customFormat="1" ht="12">
      <c r="A414" s="15"/>
      <c r="B414" s="258"/>
      <c r="C414" s="259"/>
      <c r="D414" s="238" t="s">
        <v>201</v>
      </c>
      <c r="E414" s="260" t="s">
        <v>1</v>
      </c>
      <c r="F414" s="261" t="s">
        <v>232</v>
      </c>
      <c r="G414" s="259"/>
      <c r="H414" s="262">
        <v>133.955</v>
      </c>
      <c r="I414" s="263"/>
      <c r="J414" s="259"/>
      <c r="K414" s="259"/>
      <c r="L414" s="264"/>
      <c r="M414" s="265"/>
      <c r="N414" s="266"/>
      <c r="O414" s="266"/>
      <c r="P414" s="266"/>
      <c r="Q414" s="266"/>
      <c r="R414" s="266"/>
      <c r="S414" s="266"/>
      <c r="T414" s="267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68" t="s">
        <v>201</v>
      </c>
      <c r="AU414" s="268" t="s">
        <v>93</v>
      </c>
      <c r="AV414" s="15" t="s">
        <v>129</v>
      </c>
      <c r="AW414" s="15" t="s">
        <v>38</v>
      </c>
      <c r="AX414" s="15" t="s">
        <v>91</v>
      </c>
      <c r="AY414" s="268" t="s">
        <v>194</v>
      </c>
    </row>
    <row r="415" spans="1:65" s="2" customFormat="1" ht="33" customHeight="1">
      <c r="A415" s="39"/>
      <c r="B415" s="40"/>
      <c r="C415" s="222" t="s">
        <v>724</v>
      </c>
      <c r="D415" s="222" t="s">
        <v>196</v>
      </c>
      <c r="E415" s="223" t="s">
        <v>725</v>
      </c>
      <c r="F415" s="224" t="s">
        <v>726</v>
      </c>
      <c r="G415" s="225" t="s">
        <v>301</v>
      </c>
      <c r="H415" s="226">
        <v>1693.058</v>
      </c>
      <c r="I415" s="227"/>
      <c r="J415" s="228">
        <f>ROUND(I415*H415,2)</f>
        <v>0</v>
      </c>
      <c r="K415" s="229"/>
      <c r="L415" s="45"/>
      <c r="M415" s="280" t="s">
        <v>1</v>
      </c>
      <c r="N415" s="281" t="s">
        <v>48</v>
      </c>
      <c r="O415" s="282"/>
      <c r="P415" s="283">
        <f>O415*H415</f>
        <v>0</v>
      </c>
      <c r="Q415" s="283">
        <v>0</v>
      </c>
      <c r="R415" s="283">
        <f>Q415*H415</f>
        <v>0</v>
      </c>
      <c r="S415" s="283">
        <v>0</v>
      </c>
      <c r="T415" s="284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4" t="s">
        <v>129</v>
      </c>
      <c r="AT415" s="234" t="s">
        <v>196</v>
      </c>
      <c r="AU415" s="234" t="s">
        <v>93</v>
      </c>
      <c r="AY415" s="17" t="s">
        <v>194</v>
      </c>
      <c r="BE415" s="235">
        <f>IF(N415="základní",J415,0)</f>
        <v>0</v>
      </c>
      <c r="BF415" s="235">
        <f>IF(N415="snížená",J415,0)</f>
        <v>0</v>
      </c>
      <c r="BG415" s="235">
        <f>IF(N415="zákl. přenesená",J415,0)</f>
        <v>0</v>
      </c>
      <c r="BH415" s="235">
        <f>IF(N415="sníž. přenesená",J415,0)</f>
        <v>0</v>
      </c>
      <c r="BI415" s="235">
        <f>IF(N415="nulová",J415,0)</f>
        <v>0</v>
      </c>
      <c r="BJ415" s="17" t="s">
        <v>91</v>
      </c>
      <c r="BK415" s="235">
        <f>ROUND(I415*H415,2)</f>
        <v>0</v>
      </c>
      <c r="BL415" s="17" t="s">
        <v>129</v>
      </c>
      <c r="BM415" s="234" t="s">
        <v>727</v>
      </c>
    </row>
    <row r="416" spans="1:31" s="2" customFormat="1" ht="6.95" customHeight="1">
      <c r="A416" s="39"/>
      <c r="B416" s="67"/>
      <c r="C416" s="68"/>
      <c r="D416" s="68"/>
      <c r="E416" s="68"/>
      <c r="F416" s="68"/>
      <c r="G416" s="68"/>
      <c r="H416" s="68"/>
      <c r="I416" s="68"/>
      <c r="J416" s="68"/>
      <c r="K416" s="68"/>
      <c r="L416" s="45"/>
      <c r="M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</row>
  </sheetData>
  <sheetProtection password="F8A3" sheet="1" objects="1" scenarios="1" formatColumns="0" formatRows="0" autoFilter="0"/>
  <autoFilter ref="C122:K41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93</v>
      </c>
    </row>
    <row r="4" spans="2:46" s="1" customFormat="1" ht="24.95" customHeight="1" hidden="1">
      <c r="B4" s="20"/>
      <c r="D4" s="140" t="s">
        <v>106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>Rekonstrukce Říčanská - Mnichovická</v>
      </c>
      <c r="F7" s="142"/>
      <c r="G7" s="142"/>
      <c r="H7" s="142"/>
      <c r="L7" s="20"/>
    </row>
    <row r="8" spans="1:31" s="2" customFormat="1" ht="12" customHeight="1" hidden="1">
      <c r="A8" s="39"/>
      <c r="B8" s="45"/>
      <c r="C8" s="39"/>
      <c r="D8" s="142" t="s">
        <v>115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4" t="s">
        <v>728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2" t="s">
        <v>22</v>
      </c>
      <c r="E12" s="39"/>
      <c r="F12" s="145" t="s">
        <v>23</v>
      </c>
      <c r="G12" s="39"/>
      <c r="H12" s="39"/>
      <c r="I12" s="142" t="s">
        <v>24</v>
      </c>
      <c r="J12" s="146" t="str">
        <f>'Rekapitulace stavby'!AN8</f>
        <v>14. 11. 2022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2" t="s">
        <v>30</v>
      </c>
      <c r="E14" s="39"/>
      <c r="F14" s="39"/>
      <c r="G14" s="39"/>
      <c r="H14" s="39"/>
      <c r="I14" s="142" t="s">
        <v>31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5" t="s">
        <v>32</v>
      </c>
      <c r="F15" s="39"/>
      <c r="G15" s="39"/>
      <c r="H15" s="39"/>
      <c r="I15" s="142" t="s">
        <v>33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2" t="s">
        <v>34</v>
      </c>
      <c r="E17" s="39"/>
      <c r="F17" s="39"/>
      <c r="G17" s="39"/>
      <c r="H17" s="39"/>
      <c r="I17" s="142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3" t="str">
        <f>'Rekapitulace stavby'!E14</f>
        <v>Vyplň údaj</v>
      </c>
      <c r="F18" s="145"/>
      <c r="G18" s="145"/>
      <c r="H18" s="145"/>
      <c r="I18" s="142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2" t="s">
        <v>36</v>
      </c>
      <c r="E20" s="39"/>
      <c r="F20" s="39"/>
      <c r="G20" s="39"/>
      <c r="H20" s="39"/>
      <c r="I20" s="142" t="s">
        <v>31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5" t="s">
        <v>37</v>
      </c>
      <c r="F21" s="39"/>
      <c r="G21" s="39"/>
      <c r="H21" s="39"/>
      <c r="I21" s="142" t="s">
        <v>33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2" t="s">
        <v>39</v>
      </c>
      <c r="E23" s="39"/>
      <c r="F23" s="39"/>
      <c r="G23" s="39"/>
      <c r="H23" s="39"/>
      <c r="I23" s="142" t="s">
        <v>31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5" t="s">
        <v>40</v>
      </c>
      <c r="F24" s="39"/>
      <c r="G24" s="39"/>
      <c r="H24" s="39"/>
      <c r="I24" s="142" t="s">
        <v>33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2" t="s">
        <v>41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3" t="s">
        <v>43</v>
      </c>
      <c r="E30" s="39"/>
      <c r="F30" s="39"/>
      <c r="G30" s="39"/>
      <c r="H30" s="39"/>
      <c r="I30" s="39"/>
      <c r="J30" s="154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5" t="s">
        <v>45</v>
      </c>
      <c r="G32" s="39"/>
      <c r="H32" s="39"/>
      <c r="I32" s="155" t="s">
        <v>44</v>
      </c>
      <c r="J32" s="155" t="s">
        <v>46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6" t="s">
        <v>47</v>
      </c>
      <c r="E33" s="142" t="s">
        <v>48</v>
      </c>
      <c r="F33" s="157">
        <f>ROUND((SUM(BE117:BE133)),2)</f>
        <v>0</v>
      </c>
      <c r="G33" s="39"/>
      <c r="H33" s="39"/>
      <c r="I33" s="158">
        <v>0.21</v>
      </c>
      <c r="J33" s="157">
        <f>ROUND(((SUM(BE117:BE133))*I33),2)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2" t="s">
        <v>49</v>
      </c>
      <c r="F34" s="157">
        <f>ROUND((SUM(BF117:BF133)),2)</f>
        <v>0</v>
      </c>
      <c r="G34" s="39"/>
      <c r="H34" s="39"/>
      <c r="I34" s="158">
        <v>0.15</v>
      </c>
      <c r="J34" s="157">
        <f>ROUND(((SUM(BF117:BF133))*I34),2)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50</v>
      </c>
      <c r="F35" s="157">
        <f>ROUND((SUM(BG117:BG133)),2)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51</v>
      </c>
      <c r="F36" s="157">
        <f>ROUND((SUM(BH117:BH133)),2)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52</v>
      </c>
      <c r="F37" s="157">
        <f>ROUND((SUM(BI117:BI133)),2)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9"/>
      <c r="D39" s="160" t="s">
        <v>53</v>
      </c>
      <c r="E39" s="161"/>
      <c r="F39" s="161"/>
      <c r="G39" s="162" t="s">
        <v>54</v>
      </c>
      <c r="H39" s="163" t="s">
        <v>55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4"/>
      <c r="D50" s="166" t="s">
        <v>56</v>
      </c>
      <c r="E50" s="167"/>
      <c r="F50" s="167"/>
      <c r="G50" s="166" t="s">
        <v>57</v>
      </c>
      <c r="H50" s="167"/>
      <c r="I50" s="167"/>
      <c r="J50" s="167"/>
      <c r="K50" s="167"/>
      <c r="L50" s="64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9"/>
      <c r="B61" s="45"/>
      <c r="C61" s="39"/>
      <c r="D61" s="168" t="s">
        <v>58</v>
      </c>
      <c r="E61" s="169"/>
      <c r="F61" s="170" t="s">
        <v>59</v>
      </c>
      <c r="G61" s="168" t="s">
        <v>58</v>
      </c>
      <c r="H61" s="169"/>
      <c r="I61" s="169"/>
      <c r="J61" s="171" t="s">
        <v>59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9"/>
      <c r="B65" s="45"/>
      <c r="C65" s="39"/>
      <c r="D65" s="166" t="s">
        <v>60</v>
      </c>
      <c r="E65" s="172"/>
      <c r="F65" s="172"/>
      <c r="G65" s="166" t="s">
        <v>61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9"/>
      <c r="B76" s="45"/>
      <c r="C76" s="39"/>
      <c r="D76" s="168" t="s">
        <v>58</v>
      </c>
      <c r="E76" s="169"/>
      <c r="F76" s="170" t="s">
        <v>59</v>
      </c>
      <c r="G76" s="168" t="s">
        <v>58</v>
      </c>
      <c r="H76" s="169"/>
      <c r="I76" s="169"/>
      <c r="J76" s="171" t="s">
        <v>59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167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7" t="str">
        <f>E7</f>
        <v>Rekonstrukce Říčanská - Mnichovická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01.1 - Vedlejší a doplňkové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>Všestary</v>
      </c>
      <c r="G89" s="41"/>
      <c r="H89" s="41"/>
      <c r="I89" s="32" t="s">
        <v>24</v>
      </c>
      <c r="J89" s="80" t="str">
        <f>IF(J12="","",J12)</f>
        <v>14. 11. 2022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Obec Všestary</v>
      </c>
      <c r="G91" s="41"/>
      <c r="H91" s="41"/>
      <c r="I91" s="32" t="s">
        <v>36</v>
      </c>
      <c r="J91" s="37" t="str">
        <f>E21</f>
        <v>ing. Miroslav Dvořan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Roman Valík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8" t="s">
        <v>168</v>
      </c>
      <c r="D94" s="179"/>
      <c r="E94" s="179"/>
      <c r="F94" s="179"/>
      <c r="G94" s="179"/>
      <c r="H94" s="179"/>
      <c r="I94" s="179"/>
      <c r="J94" s="180" t="s">
        <v>169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1" t="s">
        <v>170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171</v>
      </c>
    </row>
    <row r="97" spans="1:31" s="9" customFormat="1" ht="24.95" customHeight="1">
      <c r="A97" s="9"/>
      <c r="B97" s="182"/>
      <c r="C97" s="183"/>
      <c r="D97" s="184" t="s">
        <v>729</v>
      </c>
      <c r="E97" s="185"/>
      <c r="F97" s="185"/>
      <c r="G97" s="185"/>
      <c r="H97" s="185"/>
      <c r="I97" s="185"/>
      <c r="J97" s="186">
        <f>J118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3" t="s">
        <v>179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2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7" t="str">
        <f>E7</f>
        <v>Rekonstrukce Říčanská - Mnichovická</v>
      </c>
      <c r="F107" s="32"/>
      <c r="G107" s="32"/>
      <c r="H107" s="32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2" t="s">
        <v>115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01.1 - Vedlejší a doplňkové rozpočtové náklady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22</v>
      </c>
      <c r="D111" s="41"/>
      <c r="E111" s="41"/>
      <c r="F111" s="27" t="str">
        <f>F12</f>
        <v>Všestary</v>
      </c>
      <c r="G111" s="41"/>
      <c r="H111" s="41"/>
      <c r="I111" s="32" t="s">
        <v>24</v>
      </c>
      <c r="J111" s="80" t="str">
        <f>IF(J12="","",J12)</f>
        <v>14. 11. 2022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2" t="s">
        <v>30</v>
      </c>
      <c r="D113" s="41"/>
      <c r="E113" s="41"/>
      <c r="F113" s="27" t="str">
        <f>E15</f>
        <v>Obec Všestary</v>
      </c>
      <c r="G113" s="41"/>
      <c r="H113" s="41"/>
      <c r="I113" s="32" t="s">
        <v>36</v>
      </c>
      <c r="J113" s="37" t="str">
        <f>E21</f>
        <v>ing. Miroslav Dvořan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2" t="s">
        <v>34</v>
      </c>
      <c r="D114" s="41"/>
      <c r="E114" s="41"/>
      <c r="F114" s="27" t="str">
        <f>IF(E18="","",E18)</f>
        <v>Vyplň údaj</v>
      </c>
      <c r="G114" s="41"/>
      <c r="H114" s="41"/>
      <c r="I114" s="32" t="s">
        <v>39</v>
      </c>
      <c r="J114" s="37" t="str">
        <f>E24</f>
        <v>Roman Valík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4"/>
      <c r="B116" s="195"/>
      <c r="C116" s="196" t="s">
        <v>180</v>
      </c>
      <c r="D116" s="197" t="s">
        <v>68</v>
      </c>
      <c r="E116" s="197" t="s">
        <v>64</v>
      </c>
      <c r="F116" s="197" t="s">
        <v>65</v>
      </c>
      <c r="G116" s="197" t="s">
        <v>181</v>
      </c>
      <c r="H116" s="197" t="s">
        <v>182</v>
      </c>
      <c r="I116" s="197" t="s">
        <v>183</v>
      </c>
      <c r="J116" s="198" t="s">
        <v>169</v>
      </c>
      <c r="K116" s="199" t="s">
        <v>184</v>
      </c>
      <c r="L116" s="200"/>
      <c r="M116" s="101" t="s">
        <v>1</v>
      </c>
      <c r="N116" s="102" t="s">
        <v>47</v>
      </c>
      <c r="O116" s="102" t="s">
        <v>185</v>
      </c>
      <c r="P116" s="102" t="s">
        <v>186</v>
      </c>
      <c r="Q116" s="102" t="s">
        <v>187</v>
      </c>
      <c r="R116" s="102" t="s">
        <v>188</v>
      </c>
      <c r="S116" s="102" t="s">
        <v>189</v>
      </c>
      <c r="T116" s="103" t="s">
        <v>190</v>
      </c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</row>
    <row r="117" spans="1:63" s="2" customFormat="1" ht="22.8" customHeight="1">
      <c r="A117" s="39"/>
      <c r="B117" s="40"/>
      <c r="C117" s="108" t="s">
        <v>191</v>
      </c>
      <c r="D117" s="41"/>
      <c r="E117" s="41"/>
      <c r="F117" s="41"/>
      <c r="G117" s="41"/>
      <c r="H117" s="41"/>
      <c r="I117" s="41"/>
      <c r="J117" s="201">
        <f>BK117</f>
        <v>0</v>
      </c>
      <c r="K117" s="41"/>
      <c r="L117" s="45"/>
      <c r="M117" s="104"/>
      <c r="N117" s="202"/>
      <c r="O117" s="105"/>
      <c r="P117" s="203">
        <f>P118</f>
        <v>0</v>
      </c>
      <c r="Q117" s="105"/>
      <c r="R117" s="203">
        <f>R118</f>
        <v>0</v>
      </c>
      <c r="S117" s="105"/>
      <c r="T117" s="204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7" t="s">
        <v>82</v>
      </c>
      <c r="AU117" s="17" t="s">
        <v>171</v>
      </c>
      <c r="BK117" s="205">
        <f>BK118</f>
        <v>0</v>
      </c>
    </row>
    <row r="118" spans="1:63" s="12" customFormat="1" ht="25.9" customHeight="1">
      <c r="A118" s="12"/>
      <c r="B118" s="206"/>
      <c r="C118" s="207"/>
      <c r="D118" s="208" t="s">
        <v>82</v>
      </c>
      <c r="E118" s="209" t="s">
        <v>730</v>
      </c>
      <c r="F118" s="209" t="s">
        <v>95</v>
      </c>
      <c r="G118" s="207"/>
      <c r="H118" s="207"/>
      <c r="I118" s="210"/>
      <c r="J118" s="211">
        <f>BK118</f>
        <v>0</v>
      </c>
      <c r="K118" s="207"/>
      <c r="L118" s="212"/>
      <c r="M118" s="213"/>
      <c r="N118" s="214"/>
      <c r="O118" s="214"/>
      <c r="P118" s="215">
        <f>SUM(P119:P133)</f>
        <v>0</v>
      </c>
      <c r="Q118" s="214"/>
      <c r="R118" s="215">
        <f>SUM(R119:R133)</f>
        <v>0</v>
      </c>
      <c r="S118" s="214"/>
      <c r="T118" s="216">
        <f>SUM(T119:T133)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7" t="s">
        <v>220</v>
      </c>
      <c r="AT118" s="218" t="s">
        <v>82</v>
      </c>
      <c r="AU118" s="218" t="s">
        <v>83</v>
      </c>
      <c r="AY118" s="217" t="s">
        <v>194</v>
      </c>
      <c r="BK118" s="219">
        <f>SUM(BK119:BK133)</f>
        <v>0</v>
      </c>
    </row>
    <row r="119" spans="1:65" s="2" customFormat="1" ht="16.5" customHeight="1">
      <c r="A119" s="39"/>
      <c r="B119" s="40"/>
      <c r="C119" s="222" t="s">
        <v>91</v>
      </c>
      <c r="D119" s="222" t="s">
        <v>196</v>
      </c>
      <c r="E119" s="223" t="s">
        <v>731</v>
      </c>
      <c r="F119" s="224" t="s">
        <v>732</v>
      </c>
      <c r="G119" s="225" t="s">
        <v>467</v>
      </c>
      <c r="H119" s="226">
        <v>1</v>
      </c>
      <c r="I119" s="227"/>
      <c r="J119" s="228">
        <f>ROUND(I119*H119,2)</f>
        <v>0</v>
      </c>
      <c r="K119" s="229"/>
      <c r="L119" s="45"/>
      <c r="M119" s="230" t="s">
        <v>1</v>
      </c>
      <c r="N119" s="231" t="s">
        <v>48</v>
      </c>
      <c r="O119" s="92"/>
      <c r="P119" s="232">
        <f>O119*H119</f>
        <v>0</v>
      </c>
      <c r="Q119" s="232">
        <v>0</v>
      </c>
      <c r="R119" s="232">
        <f>Q119*H119</f>
        <v>0</v>
      </c>
      <c r="S119" s="232">
        <v>0</v>
      </c>
      <c r="T119" s="23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4" t="s">
        <v>733</v>
      </c>
      <c r="AT119" s="234" t="s">
        <v>196</v>
      </c>
      <c r="AU119" s="234" t="s">
        <v>91</v>
      </c>
      <c r="AY119" s="17" t="s">
        <v>194</v>
      </c>
      <c r="BE119" s="235">
        <f>IF(N119="základní",J119,0)</f>
        <v>0</v>
      </c>
      <c r="BF119" s="235">
        <f>IF(N119="snížená",J119,0)</f>
        <v>0</v>
      </c>
      <c r="BG119" s="235">
        <f>IF(N119="zákl. přenesená",J119,0)</f>
        <v>0</v>
      </c>
      <c r="BH119" s="235">
        <f>IF(N119="sníž. přenesená",J119,0)</f>
        <v>0</v>
      </c>
      <c r="BI119" s="235">
        <f>IF(N119="nulová",J119,0)</f>
        <v>0</v>
      </c>
      <c r="BJ119" s="17" t="s">
        <v>91</v>
      </c>
      <c r="BK119" s="235">
        <f>ROUND(I119*H119,2)</f>
        <v>0</v>
      </c>
      <c r="BL119" s="17" t="s">
        <v>733</v>
      </c>
      <c r="BM119" s="234" t="s">
        <v>734</v>
      </c>
    </row>
    <row r="120" spans="1:65" s="2" customFormat="1" ht="16.5" customHeight="1">
      <c r="A120" s="39"/>
      <c r="B120" s="40"/>
      <c r="C120" s="222" t="s">
        <v>93</v>
      </c>
      <c r="D120" s="222" t="s">
        <v>196</v>
      </c>
      <c r="E120" s="223" t="s">
        <v>735</v>
      </c>
      <c r="F120" s="224" t="s">
        <v>736</v>
      </c>
      <c r="G120" s="225" t="s">
        <v>467</v>
      </c>
      <c r="H120" s="226">
        <v>1</v>
      </c>
      <c r="I120" s="227"/>
      <c r="J120" s="228">
        <f>ROUND(I120*H120,2)</f>
        <v>0</v>
      </c>
      <c r="K120" s="229"/>
      <c r="L120" s="45"/>
      <c r="M120" s="230" t="s">
        <v>1</v>
      </c>
      <c r="N120" s="231" t="s">
        <v>48</v>
      </c>
      <c r="O120" s="92"/>
      <c r="P120" s="232">
        <f>O120*H120</f>
        <v>0</v>
      </c>
      <c r="Q120" s="232">
        <v>0</v>
      </c>
      <c r="R120" s="232">
        <f>Q120*H120</f>
        <v>0</v>
      </c>
      <c r="S120" s="232">
        <v>0</v>
      </c>
      <c r="T120" s="23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4" t="s">
        <v>733</v>
      </c>
      <c r="AT120" s="234" t="s">
        <v>196</v>
      </c>
      <c r="AU120" s="234" t="s">
        <v>91</v>
      </c>
      <c r="AY120" s="17" t="s">
        <v>194</v>
      </c>
      <c r="BE120" s="235">
        <f>IF(N120="základní",J120,0)</f>
        <v>0</v>
      </c>
      <c r="BF120" s="235">
        <f>IF(N120="snížená",J120,0)</f>
        <v>0</v>
      </c>
      <c r="BG120" s="235">
        <f>IF(N120="zákl. přenesená",J120,0)</f>
        <v>0</v>
      </c>
      <c r="BH120" s="235">
        <f>IF(N120="sníž. přenesená",J120,0)</f>
        <v>0</v>
      </c>
      <c r="BI120" s="235">
        <f>IF(N120="nulová",J120,0)</f>
        <v>0</v>
      </c>
      <c r="BJ120" s="17" t="s">
        <v>91</v>
      </c>
      <c r="BK120" s="235">
        <f>ROUND(I120*H120,2)</f>
        <v>0</v>
      </c>
      <c r="BL120" s="17" t="s">
        <v>733</v>
      </c>
      <c r="BM120" s="234" t="s">
        <v>737</v>
      </c>
    </row>
    <row r="121" spans="1:65" s="2" customFormat="1" ht="16.5" customHeight="1">
      <c r="A121" s="39"/>
      <c r="B121" s="40"/>
      <c r="C121" s="222" t="s">
        <v>163</v>
      </c>
      <c r="D121" s="222" t="s">
        <v>196</v>
      </c>
      <c r="E121" s="223" t="s">
        <v>738</v>
      </c>
      <c r="F121" s="224" t="s">
        <v>739</v>
      </c>
      <c r="G121" s="225" t="s">
        <v>467</v>
      </c>
      <c r="H121" s="226">
        <v>1</v>
      </c>
      <c r="I121" s="227"/>
      <c r="J121" s="228">
        <f>ROUND(I121*H121,2)</f>
        <v>0</v>
      </c>
      <c r="K121" s="229"/>
      <c r="L121" s="45"/>
      <c r="M121" s="230" t="s">
        <v>1</v>
      </c>
      <c r="N121" s="231" t="s">
        <v>48</v>
      </c>
      <c r="O121" s="92"/>
      <c r="P121" s="232">
        <f>O121*H121</f>
        <v>0</v>
      </c>
      <c r="Q121" s="232">
        <v>0</v>
      </c>
      <c r="R121" s="232">
        <f>Q121*H121</f>
        <v>0</v>
      </c>
      <c r="S121" s="232">
        <v>0</v>
      </c>
      <c r="T121" s="23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4" t="s">
        <v>733</v>
      </c>
      <c r="AT121" s="234" t="s">
        <v>196</v>
      </c>
      <c r="AU121" s="234" t="s">
        <v>91</v>
      </c>
      <c r="AY121" s="17" t="s">
        <v>194</v>
      </c>
      <c r="BE121" s="235">
        <f>IF(N121="základní",J121,0)</f>
        <v>0</v>
      </c>
      <c r="BF121" s="235">
        <f>IF(N121="snížená",J121,0)</f>
        <v>0</v>
      </c>
      <c r="BG121" s="235">
        <f>IF(N121="zákl. přenesená",J121,0)</f>
        <v>0</v>
      </c>
      <c r="BH121" s="235">
        <f>IF(N121="sníž. přenesená",J121,0)</f>
        <v>0</v>
      </c>
      <c r="BI121" s="235">
        <f>IF(N121="nulová",J121,0)</f>
        <v>0</v>
      </c>
      <c r="BJ121" s="17" t="s">
        <v>91</v>
      </c>
      <c r="BK121" s="235">
        <f>ROUND(I121*H121,2)</f>
        <v>0</v>
      </c>
      <c r="BL121" s="17" t="s">
        <v>733</v>
      </c>
      <c r="BM121" s="234" t="s">
        <v>740</v>
      </c>
    </row>
    <row r="122" spans="1:65" s="2" customFormat="1" ht="16.5" customHeight="1">
      <c r="A122" s="39"/>
      <c r="B122" s="40"/>
      <c r="C122" s="222" t="s">
        <v>129</v>
      </c>
      <c r="D122" s="222" t="s">
        <v>196</v>
      </c>
      <c r="E122" s="223" t="s">
        <v>741</v>
      </c>
      <c r="F122" s="224" t="s">
        <v>742</v>
      </c>
      <c r="G122" s="225" t="s">
        <v>467</v>
      </c>
      <c r="H122" s="226">
        <v>1</v>
      </c>
      <c r="I122" s="227"/>
      <c r="J122" s="228">
        <f>ROUND(I122*H122,2)</f>
        <v>0</v>
      </c>
      <c r="K122" s="229"/>
      <c r="L122" s="45"/>
      <c r="M122" s="230" t="s">
        <v>1</v>
      </c>
      <c r="N122" s="231" t="s">
        <v>48</v>
      </c>
      <c r="O122" s="92"/>
      <c r="P122" s="232">
        <f>O122*H122</f>
        <v>0</v>
      </c>
      <c r="Q122" s="232">
        <v>0</v>
      </c>
      <c r="R122" s="232">
        <f>Q122*H122</f>
        <v>0</v>
      </c>
      <c r="S122" s="232">
        <v>0</v>
      </c>
      <c r="T122" s="23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4" t="s">
        <v>733</v>
      </c>
      <c r="AT122" s="234" t="s">
        <v>196</v>
      </c>
      <c r="AU122" s="234" t="s">
        <v>91</v>
      </c>
      <c r="AY122" s="17" t="s">
        <v>194</v>
      </c>
      <c r="BE122" s="235">
        <f>IF(N122="základní",J122,0)</f>
        <v>0</v>
      </c>
      <c r="BF122" s="235">
        <f>IF(N122="snížená",J122,0)</f>
        <v>0</v>
      </c>
      <c r="BG122" s="235">
        <f>IF(N122="zákl. přenesená",J122,0)</f>
        <v>0</v>
      </c>
      <c r="BH122" s="235">
        <f>IF(N122="sníž. přenesená",J122,0)</f>
        <v>0</v>
      </c>
      <c r="BI122" s="235">
        <f>IF(N122="nulová",J122,0)</f>
        <v>0</v>
      </c>
      <c r="BJ122" s="17" t="s">
        <v>91</v>
      </c>
      <c r="BK122" s="235">
        <f>ROUND(I122*H122,2)</f>
        <v>0</v>
      </c>
      <c r="BL122" s="17" t="s">
        <v>733</v>
      </c>
      <c r="BM122" s="234" t="s">
        <v>743</v>
      </c>
    </row>
    <row r="123" spans="1:65" s="2" customFormat="1" ht="16.5" customHeight="1">
      <c r="A123" s="39"/>
      <c r="B123" s="40"/>
      <c r="C123" s="222" t="s">
        <v>220</v>
      </c>
      <c r="D123" s="222" t="s">
        <v>196</v>
      </c>
      <c r="E123" s="223" t="s">
        <v>744</v>
      </c>
      <c r="F123" s="224" t="s">
        <v>745</v>
      </c>
      <c r="G123" s="225" t="s">
        <v>467</v>
      </c>
      <c r="H123" s="226">
        <v>1</v>
      </c>
      <c r="I123" s="227"/>
      <c r="J123" s="228">
        <f>ROUND(I123*H123,2)</f>
        <v>0</v>
      </c>
      <c r="K123" s="229"/>
      <c r="L123" s="45"/>
      <c r="M123" s="230" t="s">
        <v>1</v>
      </c>
      <c r="N123" s="231" t="s">
        <v>48</v>
      </c>
      <c r="O123" s="92"/>
      <c r="P123" s="232">
        <f>O123*H123</f>
        <v>0</v>
      </c>
      <c r="Q123" s="232">
        <v>0</v>
      </c>
      <c r="R123" s="232">
        <f>Q123*H123</f>
        <v>0</v>
      </c>
      <c r="S123" s="232">
        <v>0</v>
      </c>
      <c r="T123" s="23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4" t="s">
        <v>733</v>
      </c>
      <c r="AT123" s="234" t="s">
        <v>196</v>
      </c>
      <c r="AU123" s="234" t="s">
        <v>91</v>
      </c>
      <c r="AY123" s="17" t="s">
        <v>194</v>
      </c>
      <c r="BE123" s="235">
        <f>IF(N123="základní",J123,0)</f>
        <v>0</v>
      </c>
      <c r="BF123" s="235">
        <f>IF(N123="snížená",J123,0)</f>
        <v>0</v>
      </c>
      <c r="BG123" s="235">
        <f>IF(N123="zákl. přenesená",J123,0)</f>
        <v>0</v>
      </c>
      <c r="BH123" s="235">
        <f>IF(N123="sníž. přenesená",J123,0)</f>
        <v>0</v>
      </c>
      <c r="BI123" s="235">
        <f>IF(N123="nulová",J123,0)</f>
        <v>0</v>
      </c>
      <c r="BJ123" s="17" t="s">
        <v>91</v>
      </c>
      <c r="BK123" s="235">
        <f>ROUND(I123*H123,2)</f>
        <v>0</v>
      </c>
      <c r="BL123" s="17" t="s">
        <v>733</v>
      </c>
      <c r="BM123" s="234" t="s">
        <v>746</v>
      </c>
    </row>
    <row r="124" spans="1:51" s="14" customFormat="1" ht="12">
      <c r="A124" s="14"/>
      <c r="B124" s="247"/>
      <c r="C124" s="248"/>
      <c r="D124" s="238" t="s">
        <v>201</v>
      </c>
      <c r="E124" s="249" t="s">
        <v>1</v>
      </c>
      <c r="F124" s="250" t="s">
        <v>747</v>
      </c>
      <c r="G124" s="248"/>
      <c r="H124" s="251">
        <v>1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7" t="s">
        <v>201</v>
      </c>
      <c r="AU124" s="257" t="s">
        <v>91</v>
      </c>
      <c r="AV124" s="14" t="s">
        <v>93</v>
      </c>
      <c r="AW124" s="14" t="s">
        <v>38</v>
      </c>
      <c r="AX124" s="14" t="s">
        <v>91</v>
      </c>
      <c r="AY124" s="257" t="s">
        <v>194</v>
      </c>
    </row>
    <row r="125" spans="1:65" s="2" customFormat="1" ht="16.5" customHeight="1">
      <c r="A125" s="39"/>
      <c r="B125" s="40"/>
      <c r="C125" s="222" t="s">
        <v>225</v>
      </c>
      <c r="D125" s="222" t="s">
        <v>196</v>
      </c>
      <c r="E125" s="223" t="s">
        <v>748</v>
      </c>
      <c r="F125" s="224" t="s">
        <v>749</v>
      </c>
      <c r="G125" s="225" t="s">
        <v>467</v>
      </c>
      <c r="H125" s="226">
        <v>1</v>
      </c>
      <c r="I125" s="227"/>
      <c r="J125" s="228">
        <f>ROUND(I125*H125,2)</f>
        <v>0</v>
      </c>
      <c r="K125" s="229"/>
      <c r="L125" s="45"/>
      <c r="M125" s="230" t="s">
        <v>1</v>
      </c>
      <c r="N125" s="231" t="s">
        <v>48</v>
      </c>
      <c r="O125" s="92"/>
      <c r="P125" s="232">
        <f>O125*H125</f>
        <v>0</v>
      </c>
      <c r="Q125" s="232">
        <v>0</v>
      </c>
      <c r="R125" s="232">
        <f>Q125*H125</f>
        <v>0</v>
      </c>
      <c r="S125" s="232">
        <v>0</v>
      </c>
      <c r="T125" s="23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4" t="s">
        <v>733</v>
      </c>
      <c r="AT125" s="234" t="s">
        <v>196</v>
      </c>
      <c r="AU125" s="234" t="s">
        <v>91</v>
      </c>
      <c r="AY125" s="17" t="s">
        <v>194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7" t="s">
        <v>91</v>
      </c>
      <c r="BK125" s="235">
        <f>ROUND(I125*H125,2)</f>
        <v>0</v>
      </c>
      <c r="BL125" s="17" t="s">
        <v>733</v>
      </c>
      <c r="BM125" s="234" t="s">
        <v>750</v>
      </c>
    </row>
    <row r="126" spans="1:65" s="2" customFormat="1" ht="16.5" customHeight="1">
      <c r="A126" s="39"/>
      <c r="B126" s="40"/>
      <c r="C126" s="222" t="s">
        <v>233</v>
      </c>
      <c r="D126" s="222" t="s">
        <v>196</v>
      </c>
      <c r="E126" s="223" t="s">
        <v>751</v>
      </c>
      <c r="F126" s="224" t="s">
        <v>752</v>
      </c>
      <c r="G126" s="225" t="s">
        <v>467</v>
      </c>
      <c r="H126" s="226">
        <v>1</v>
      </c>
      <c r="I126" s="227"/>
      <c r="J126" s="228">
        <f>ROUND(I126*H126,2)</f>
        <v>0</v>
      </c>
      <c r="K126" s="229"/>
      <c r="L126" s="45"/>
      <c r="M126" s="230" t="s">
        <v>1</v>
      </c>
      <c r="N126" s="231" t="s">
        <v>48</v>
      </c>
      <c r="O126" s="92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4" t="s">
        <v>733</v>
      </c>
      <c r="AT126" s="234" t="s">
        <v>196</v>
      </c>
      <c r="AU126" s="234" t="s">
        <v>91</v>
      </c>
      <c r="AY126" s="17" t="s">
        <v>194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7" t="s">
        <v>91</v>
      </c>
      <c r="BK126" s="235">
        <f>ROUND(I126*H126,2)</f>
        <v>0</v>
      </c>
      <c r="BL126" s="17" t="s">
        <v>733</v>
      </c>
      <c r="BM126" s="234" t="s">
        <v>753</v>
      </c>
    </row>
    <row r="127" spans="1:65" s="2" customFormat="1" ht="16.5" customHeight="1">
      <c r="A127" s="39"/>
      <c r="B127" s="40"/>
      <c r="C127" s="222" t="s">
        <v>238</v>
      </c>
      <c r="D127" s="222" t="s">
        <v>196</v>
      </c>
      <c r="E127" s="223" t="s">
        <v>754</v>
      </c>
      <c r="F127" s="224" t="s">
        <v>755</v>
      </c>
      <c r="G127" s="225" t="s">
        <v>467</v>
      </c>
      <c r="H127" s="226">
        <v>1</v>
      </c>
      <c r="I127" s="227"/>
      <c r="J127" s="228">
        <f>ROUND(I127*H127,2)</f>
        <v>0</v>
      </c>
      <c r="K127" s="229"/>
      <c r="L127" s="45"/>
      <c r="M127" s="230" t="s">
        <v>1</v>
      </c>
      <c r="N127" s="231" t="s">
        <v>48</v>
      </c>
      <c r="O127" s="92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4" t="s">
        <v>733</v>
      </c>
      <c r="AT127" s="234" t="s">
        <v>196</v>
      </c>
      <c r="AU127" s="234" t="s">
        <v>91</v>
      </c>
      <c r="AY127" s="17" t="s">
        <v>194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91</v>
      </c>
      <c r="BK127" s="235">
        <f>ROUND(I127*H127,2)</f>
        <v>0</v>
      </c>
      <c r="BL127" s="17" t="s">
        <v>733</v>
      </c>
      <c r="BM127" s="234" t="s">
        <v>756</v>
      </c>
    </row>
    <row r="128" spans="1:65" s="2" customFormat="1" ht="16.5" customHeight="1">
      <c r="A128" s="39"/>
      <c r="B128" s="40"/>
      <c r="C128" s="222" t="s">
        <v>252</v>
      </c>
      <c r="D128" s="222" t="s">
        <v>196</v>
      </c>
      <c r="E128" s="223" t="s">
        <v>757</v>
      </c>
      <c r="F128" s="224" t="s">
        <v>758</v>
      </c>
      <c r="G128" s="225" t="s">
        <v>467</v>
      </c>
      <c r="H128" s="226">
        <v>1</v>
      </c>
      <c r="I128" s="227"/>
      <c r="J128" s="228">
        <f>ROUND(I128*H128,2)</f>
        <v>0</v>
      </c>
      <c r="K128" s="229"/>
      <c r="L128" s="45"/>
      <c r="M128" s="230" t="s">
        <v>1</v>
      </c>
      <c r="N128" s="231" t="s">
        <v>48</v>
      </c>
      <c r="O128" s="92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4" t="s">
        <v>733</v>
      </c>
      <c r="AT128" s="234" t="s">
        <v>196</v>
      </c>
      <c r="AU128" s="234" t="s">
        <v>91</v>
      </c>
      <c r="AY128" s="17" t="s">
        <v>194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7" t="s">
        <v>91</v>
      </c>
      <c r="BK128" s="235">
        <f>ROUND(I128*H128,2)</f>
        <v>0</v>
      </c>
      <c r="BL128" s="17" t="s">
        <v>733</v>
      </c>
      <c r="BM128" s="234" t="s">
        <v>759</v>
      </c>
    </row>
    <row r="129" spans="1:65" s="2" customFormat="1" ht="16.5" customHeight="1">
      <c r="A129" s="39"/>
      <c r="B129" s="40"/>
      <c r="C129" s="222" t="s">
        <v>257</v>
      </c>
      <c r="D129" s="222" t="s">
        <v>196</v>
      </c>
      <c r="E129" s="223" t="s">
        <v>760</v>
      </c>
      <c r="F129" s="224" t="s">
        <v>761</v>
      </c>
      <c r="G129" s="225" t="s">
        <v>467</v>
      </c>
      <c r="H129" s="226">
        <v>1</v>
      </c>
      <c r="I129" s="227"/>
      <c r="J129" s="228">
        <f>ROUND(I129*H129,2)</f>
        <v>0</v>
      </c>
      <c r="K129" s="229"/>
      <c r="L129" s="45"/>
      <c r="M129" s="230" t="s">
        <v>1</v>
      </c>
      <c r="N129" s="231" t="s">
        <v>48</v>
      </c>
      <c r="O129" s="92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4" t="s">
        <v>733</v>
      </c>
      <c r="AT129" s="234" t="s">
        <v>196</v>
      </c>
      <c r="AU129" s="234" t="s">
        <v>91</v>
      </c>
      <c r="AY129" s="17" t="s">
        <v>194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91</v>
      </c>
      <c r="BK129" s="235">
        <f>ROUND(I129*H129,2)</f>
        <v>0</v>
      </c>
      <c r="BL129" s="17" t="s">
        <v>733</v>
      </c>
      <c r="BM129" s="234" t="s">
        <v>762</v>
      </c>
    </row>
    <row r="130" spans="1:51" s="13" customFormat="1" ht="12">
      <c r="A130" s="13"/>
      <c r="B130" s="236"/>
      <c r="C130" s="237"/>
      <c r="D130" s="238" t="s">
        <v>201</v>
      </c>
      <c r="E130" s="239" t="s">
        <v>1</v>
      </c>
      <c r="F130" s="240" t="s">
        <v>763</v>
      </c>
      <c r="G130" s="237"/>
      <c r="H130" s="239" t="s">
        <v>1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201</v>
      </c>
      <c r="AU130" s="246" t="s">
        <v>91</v>
      </c>
      <c r="AV130" s="13" t="s">
        <v>91</v>
      </c>
      <c r="AW130" s="13" t="s">
        <v>38</v>
      </c>
      <c r="AX130" s="13" t="s">
        <v>83</v>
      </c>
      <c r="AY130" s="246" t="s">
        <v>194</v>
      </c>
    </row>
    <row r="131" spans="1:51" s="13" customFormat="1" ht="12">
      <c r="A131" s="13"/>
      <c r="B131" s="236"/>
      <c r="C131" s="237"/>
      <c r="D131" s="238" t="s">
        <v>201</v>
      </c>
      <c r="E131" s="239" t="s">
        <v>1</v>
      </c>
      <c r="F131" s="240" t="s">
        <v>764</v>
      </c>
      <c r="G131" s="237"/>
      <c r="H131" s="239" t="s">
        <v>1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201</v>
      </c>
      <c r="AU131" s="246" t="s">
        <v>91</v>
      </c>
      <c r="AV131" s="13" t="s">
        <v>91</v>
      </c>
      <c r="AW131" s="13" t="s">
        <v>38</v>
      </c>
      <c r="AX131" s="13" t="s">
        <v>83</v>
      </c>
      <c r="AY131" s="246" t="s">
        <v>194</v>
      </c>
    </row>
    <row r="132" spans="1:51" s="14" customFormat="1" ht="12">
      <c r="A132" s="14"/>
      <c r="B132" s="247"/>
      <c r="C132" s="248"/>
      <c r="D132" s="238" t="s">
        <v>201</v>
      </c>
      <c r="E132" s="249" t="s">
        <v>1</v>
      </c>
      <c r="F132" s="250" t="s">
        <v>765</v>
      </c>
      <c r="G132" s="248"/>
      <c r="H132" s="251">
        <v>1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7" t="s">
        <v>201</v>
      </c>
      <c r="AU132" s="257" t="s">
        <v>91</v>
      </c>
      <c r="AV132" s="14" t="s">
        <v>93</v>
      </c>
      <c r="AW132" s="14" t="s">
        <v>38</v>
      </c>
      <c r="AX132" s="14" t="s">
        <v>91</v>
      </c>
      <c r="AY132" s="257" t="s">
        <v>194</v>
      </c>
    </row>
    <row r="133" spans="1:65" s="2" customFormat="1" ht="16.5" customHeight="1">
      <c r="A133" s="39"/>
      <c r="B133" s="40"/>
      <c r="C133" s="222" t="s">
        <v>263</v>
      </c>
      <c r="D133" s="222" t="s">
        <v>196</v>
      </c>
      <c r="E133" s="223" t="s">
        <v>766</v>
      </c>
      <c r="F133" s="224" t="s">
        <v>767</v>
      </c>
      <c r="G133" s="225" t="s">
        <v>467</v>
      </c>
      <c r="H133" s="226">
        <v>1</v>
      </c>
      <c r="I133" s="227"/>
      <c r="J133" s="228">
        <f>ROUND(I133*H133,2)</f>
        <v>0</v>
      </c>
      <c r="K133" s="229"/>
      <c r="L133" s="45"/>
      <c r="M133" s="280" t="s">
        <v>1</v>
      </c>
      <c r="N133" s="281" t="s">
        <v>48</v>
      </c>
      <c r="O133" s="282"/>
      <c r="P133" s="283">
        <f>O133*H133</f>
        <v>0</v>
      </c>
      <c r="Q133" s="283">
        <v>0</v>
      </c>
      <c r="R133" s="283">
        <f>Q133*H133</f>
        <v>0</v>
      </c>
      <c r="S133" s="283">
        <v>0</v>
      </c>
      <c r="T133" s="28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4" t="s">
        <v>733</v>
      </c>
      <c r="AT133" s="234" t="s">
        <v>196</v>
      </c>
      <c r="AU133" s="234" t="s">
        <v>91</v>
      </c>
      <c r="AY133" s="17" t="s">
        <v>194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7" t="s">
        <v>91</v>
      </c>
      <c r="BK133" s="235">
        <f>ROUND(I133*H133,2)</f>
        <v>0</v>
      </c>
      <c r="BL133" s="17" t="s">
        <v>733</v>
      </c>
      <c r="BM133" s="234" t="s">
        <v>768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F8A3" sheet="1" objects="1" scenarios="1" formatColumns="0" formatRows="0" autoFilter="0"/>
  <autoFilter ref="C116:K13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  <c r="AZ2" s="137" t="s">
        <v>769</v>
      </c>
      <c r="BA2" s="137" t="s">
        <v>1</v>
      </c>
      <c r="BB2" s="137" t="s">
        <v>1</v>
      </c>
      <c r="BC2" s="137" t="s">
        <v>770</v>
      </c>
      <c r="BD2" s="137" t="s">
        <v>93</v>
      </c>
    </row>
    <row r="3" spans="2:5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93</v>
      </c>
      <c r="AZ3" s="137" t="s">
        <v>771</v>
      </c>
      <c r="BA3" s="137" t="s">
        <v>1</v>
      </c>
      <c r="BB3" s="137" t="s">
        <v>1</v>
      </c>
      <c r="BC3" s="137" t="s">
        <v>772</v>
      </c>
      <c r="BD3" s="137" t="s">
        <v>93</v>
      </c>
    </row>
    <row r="4" spans="2:56" s="1" customFormat="1" ht="24.95" customHeight="1" hidden="1">
      <c r="B4" s="20"/>
      <c r="D4" s="140" t="s">
        <v>106</v>
      </c>
      <c r="L4" s="20"/>
      <c r="M4" s="141" t="s">
        <v>10</v>
      </c>
      <c r="AT4" s="17" t="s">
        <v>4</v>
      </c>
      <c r="AZ4" s="137" t="s">
        <v>773</v>
      </c>
      <c r="BA4" s="137" t="s">
        <v>1</v>
      </c>
      <c r="BB4" s="137" t="s">
        <v>1</v>
      </c>
      <c r="BC4" s="137" t="s">
        <v>774</v>
      </c>
      <c r="BD4" s="137" t="s">
        <v>93</v>
      </c>
    </row>
    <row r="5" spans="2:56" s="1" customFormat="1" ht="6.95" customHeight="1" hidden="1">
      <c r="B5" s="20"/>
      <c r="L5" s="20"/>
      <c r="AZ5" s="137" t="s">
        <v>775</v>
      </c>
      <c r="BA5" s="137" t="s">
        <v>1</v>
      </c>
      <c r="BB5" s="137" t="s">
        <v>1</v>
      </c>
      <c r="BC5" s="137" t="s">
        <v>774</v>
      </c>
      <c r="BD5" s="137" t="s">
        <v>93</v>
      </c>
    </row>
    <row r="6" spans="2:56" s="1" customFormat="1" ht="12" customHeight="1" hidden="1">
      <c r="B6" s="20"/>
      <c r="D6" s="142" t="s">
        <v>16</v>
      </c>
      <c r="L6" s="20"/>
      <c r="AZ6" s="137" t="s">
        <v>776</v>
      </c>
      <c r="BA6" s="137" t="s">
        <v>1</v>
      </c>
      <c r="BB6" s="137" t="s">
        <v>1</v>
      </c>
      <c r="BC6" s="137" t="s">
        <v>777</v>
      </c>
      <c r="BD6" s="137" t="s">
        <v>93</v>
      </c>
    </row>
    <row r="7" spans="2:56" s="1" customFormat="1" ht="16.5" customHeight="1" hidden="1">
      <c r="B7" s="20"/>
      <c r="E7" s="143" t="str">
        <f>'Rekapitulace stavby'!K6</f>
        <v>Rekonstrukce Říčanská - Mnichovická</v>
      </c>
      <c r="F7" s="142"/>
      <c r="G7" s="142"/>
      <c r="H7" s="142"/>
      <c r="L7" s="20"/>
      <c r="AZ7" s="137" t="s">
        <v>778</v>
      </c>
      <c r="BA7" s="137" t="s">
        <v>1</v>
      </c>
      <c r="BB7" s="137" t="s">
        <v>1</v>
      </c>
      <c r="BC7" s="137" t="s">
        <v>515</v>
      </c>
      <c r="BD7" s="137" t="s">
        <v>93</v>
      </c>
    </row>
    <row r="8" spans="1:56" s="2" customFormat="1" ht="12" customHeight="1" hidden="1">
      <c r="A8" s="39"/>
      <c r="B8" s="45"/>
      <c r="C8" s="39"/>
      <c r="D8" s="142" t="s">
        <v>115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779</v>
      </c>
      <c r="BA8" s="137" t="s">
        <v>1</v>
      </c>
      <c r="BB8" s="137" t="s">
        <v>1</v>
      </c>
      <c r="BC8" s="137" t="s">
        <v>91</v>
      </c>
      <c r="BD8" s="137" t="s">
        <v>93</v>
      </c>
    </row>
    <row r="9" spans="1:56" s="2" customFormat="1" ht="16.5" customHeight="1" hidden="1">
      <c r="A9" s="39"/>
      <c r="B9" s="45"/>
      <c r="C9" s="39"/>
      <c r="D9" s="39"/>
      <c r="E9" s="144" t="s">
        <v>780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113</v>
      </c>
      <c r="BA9" s="137" t="s">
        <v>1</v>
      </c>
      <c r="BB9" s="137" t="s">
        <v>1</v>
      </c>
      <c r="BC9" s="137" t="s">
        <v>781</v>
      </c>
      <c r="BD9" s="137" t="s">
        <v>93</v>
      </c>
    </row>
    <row r="10" spans="1:56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7" t="s">
        <v>782</v>
      </c>
      <c r="BA10" s="137" t="s">
        <v>1</v>
      </c>
      <c r="BB10" s="137" t="s">
        <v>1</v>
      </c>
      <c r="BC10" s="137" t="s">
        <v>159</v>
      </c>
      <c r="BD10" s="137" t="s">
        <v>93</v>
      </c>
    </row>
    <row r="11" spans="1:56" s="2" customFormat="1" ht="12" customHeight="1" hidden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7" t="s">
        <v>783</v>
      </c>
      <c r="BA11" s="137" t="s">
        <v>1</v>
      </c>
      <c r="BB11" s="137" t="s">
        <v>1</v>
      </c>
      <c r="BC11" s="137" t="s">
        <v>784</v>
      </c>
      <c r="BD11" s="137" t="s">
        <v>93</v>
      </c>
    </row>
    <row r="12" spans="1:56" s="2" customFormat="1" ht="12" customHeight="1" hidden="1">
      <c r="A12" s="39"/>
      <c r="B12" s="45"/>
      <c r="C12" s="39"/>
      <c r="D12" s="142" t="s">
        <v>22</v>
      </c>
      <c r="E12" s="39"/>
      <c r="F12" s="145" t="s">
        <v>23</v>
      </c>
      <c r="G12" s="39"/>
      <c r="H12" s="39"/>
      <c r="I12" s="142" t="s">
        <v>24</v>
      </c>
      <c r="J12" s="146" t="str">
        <f>'Rekapitulace stavby'!AN8</f>
        <v>14. 11. 2022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7" t="s">
        <v>154</v>
      </c>
      <c r="BA12" s="137" t="s">
        <v>1</v>
      </c>
      <c r="BB12" s="137" t="s">
        <v>1</v>
      </c>
      <c r="BC12" s="137" t="s">
        <v>785</v>
      </c>
      <c r="BD12" s="137" t="s">
        <v>93</v>
      </c>
    </row>
    <row r="13" spans="1:56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7" t="s">
        <v>786</v>
      </c>
      <c r="BA13" s="137" t="s">
        <v>1</v>
      </c>
      <c r="BB13" s="137" t="s">
        <v>1</v>
      </c>
      <c r="BC13" s="137" t="s">
        <v>457</v>
      </c>
      <c r="BD13" s="137" t="s">
        <v>93</v>
      </c>
    </row>
    <row r="14" spans="1:56" s="2" customFormat="1" ht="12" customHeight="1" hidden="1">
      <c r="A14" s="39"/>
      <c r="B14" s="45"/>
      <c r="C14" s="39"/>
      <c r="D14" s="142" t="s">
        <v>30</v>
      </c>
      <c r="E14" s="39"/>
      <c r="F14" s="39"/>
      <c r="G14" s="39"/>
      <c r="H14" s="39"/>
      <c r="I14" s="142" t="s">
        <v>31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7" t="s">
        <v>152</v>
      </c>
      <c r="BA14" s="137" t="s">
        <v>1</v>
      </c>
      <c r="BB14" s="137" t="s">
        <v>1</v>
      </c>
      <c r="BC14" s="137" t="s">
        <v>153</v>
      </c>
      <c r="BD14" s="137" t="s">
        <v>93</v>
      </c>
    </row>
    <row r="15" spans="1:56" s="2" customFormat="1" ht="18" customHeight="1" hidden="1">
      <c r="A15" s="39"/>
      <c r="B15" s="45"/>
      <c r="C15" s="39"/>
      <c r="D15" s="39"/>
      <c r="E15" s="145" t="s">
        <v>32</v>
      </c>
      <c r="F15" s="39"/>
      <c r="G15" s="39"/>
      <c r="H15" s="39"/>
      <c r="I15" s="142" t="s">
        <v>33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37" t="s">
        <v>119</v>
      </c>
      <c r="BA15" s="137" t="s">
        <v>1</v>
      </c>
      <c r="BB15" s="137" t="s">
        <v>1</v>
      </c>
      <c r="BC15" s="137" t="s">
        <v>785</v>
      </c>
      <c r="BD15" s="137" t="s">
        <v>93</v>
      </c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2" t="s">
        <v>34</v>
      </c>
      <c r="E17" s="39"/>
      <c r="F17" s="39"/>
      <c r="G17" s="39"/>
      <c r="H17" s="39"/>
      <c r="I17" s="142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3" t="str">
        <f>'Rekapitulace stavby'!E14</f>
        <v>Vyplň údaj</v>
      </c>
      <c r="F18" s="145"/>
      <c r="G18" s="145"/>
      <c r="H18" s="145"/>
      <c r="I18" s="142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2" t="s">
        <v>36</v>
      </c>
      <c r="E20" s="39"/>
      <c r="F20" s="39"/>
      <c r="G20" s="39"/>
      <c r="H20" s="39"/>
      <c r="I20" s="142" t="s">
        <v>31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5" t="s">
        <v>37</v>
      </c>
      <c r="F21" s="39"/>
      <c r="G21" s="39"/>
      <c r="H21" s="39"/>
      <c r="I21" s="142" t="s">
        <v>33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2" t="s">
        <v>39</v>
      </c>
      <c r="E23" s="39"/>
      <c r="F23" s="39"/>
      <c r="G23" s="39"/>
      <c r="H23" s="39"/>
      <c r="I23" s="142" t="s">
        <v>31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5" t="s">
        <v>40</v>
      </c>
      <c r="F24" s="39"/>
      <c r="G24" s="39"/>
      <c r="H24" s="39"/>
      <c r="I24" s="142" t="s">
        <v>33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2" t="s">
        <v>41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3" t="s">
        <v>43</v>
      </c>
      <c r="E30" s="39"/>
      <c r="F30" s="39"/>
      <c r="G30" s="39"/>
      <c r="H30" s="39"/>
      <c r="I30" s="39"/>
      <c r="J30" s="154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5" t="s">
        <v>45</v>
      </c>
      <c r="G32" s="39"/>
      <c r="H32" s="39"/>
      <c r="I32" s="155" t="s">
        <v>44</v>
      </c>
      <c r="J32" s="155" t="s">
        <v>46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6" t="s">
        <v>47</v>
      </c>
      <c r="E33" s="142" t="s">
        <v>48</v>
      </c>
      <c r="F33" s="157">
        <f>ROUND((SUM(BE121:BE217)),2)</f>
        <v>0</v>
      </c>
      <c r="G33" s="39"/>
      <c r="H33" s="39"/>
      <c r="I33" s="158">
        <v>0.21</v>
      </c>
      <c r="J33" s="157">
        <f>ROUND(((SUM(BE121:BE217))*I33),2)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2" t="s">
        <v>49</v>
      </c>
      <c r="F34" s="157">
        <f>ROUND((SUM(BF121:BF217)),2)</f>
        <v>0</v>
      </c>
      <c r="G34" s="39"/>
      <c r="H34" s="39"/>
      <c r="I34" s="158">
        <v>0.15</v>
      </c>
      <c r="J34" s="157">
        <f>ROUND(((SUM(BF121:BF217))*I34),2)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50</v>
      </c>
      <c r="F35" s="157">
        <f>ROUND((SUM(BG121:BG217)),2)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51</v>
      </c>
      <c r="F36" s="157">
        <f>ROUND((SUM(BH121:BH217)),2)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52</v>
      </c>
      <c r="F37" s="157">
        <f>ROUND((SUM(BI121:BI217)),2)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9"/>
      <c r="D39" s="160" t="s">
        <v>53</v>
      </c>
      <c r="E39" s="161"/>
      <c r="F39" s="161"/>
      <c r="G39" s="162" t="s">
        <v>54</v>
      </c>
      <c r="H39" s="163" t="s">
        <v>55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4"/>
      <c r="D50" s="166" t="s">
        <v>56</v>
      </c>
      <c r="E50" s="167"/>
      <c r="F50" s="167"/>
      <c r="G50" s="166" t="s">
        <v>57</v>
      </c>
      <c r="H50" s="167"/>
      <c r="I50" s="167"/>
      <c r="J50" s="167"/>
      <c r="K50" s="167"/>
      <c r="L50" s="64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9"/>
      <c r="B61" s="45"/>
      <c r="C61" s="39"/>
      <c r="D61" s="168" t="s">
        <v>58</v>
      </c>
      <c r="E61" s="169"/>
      <c r="F61" s="170" t="s">
        <v>59</v>
      </c>
      <c r="G61" s="168" t="s">
        <v>58</v>
      </c>
      <c r="H61" s="169"/>
      <c r="I61" s="169"/>
      <c r="J61" s="171" t="s">
        <v>59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9"/>
      <c r="B65" s="45"/>
      <c r="C65" s="39"/>
      <c r="D65" s="166" t="s">
        <v>60</v>
      </c>
      <c r="E65" s="172"/>
      <c r="F65" s="172"/>
      <c r="G65" s="166" t="s">
        <v>61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9"/>
      <c r="B76" s="45"/>
      <c r="C76" s="39"/>
      <c r="D76" s="168" t="s">
        <v>58</v>
      </c>
      <c r="E76" s="169"/>
      <c r="F76" s="170" t="s">
        <v>59</v>
      </c>
      <c r="G76" s="168" t="s">
        <v>58</v>
      </c>
      <c r="H76" s="169"/>
      <c r="I76" s="169"/>
      <c r="J76" s="171" t="s">
        <v>59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167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7" t="str">
        <f>E7</f>
        <v>Rekonstrukce Říčanská - Mnichovická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Chodníky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>Všestary</v>
      </c>
      <c r="G89" s="41"/>
      <c r="H89" s="41"/>
      <c r="I89" s="32" t="s">
        <v>24</v>
      </c>
      <c r="J89" s="80" t="str">
        <f>IF(J12="","",J12)</f>
        <v>14. 11. 2022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Obec Všestary</v>
      </c>
      <c r="G91" s="41"/>
      <c r="H91" s="41"/>
      <c r="I91" s="32" t="s">
        <v>36</v>
      </c>
      <c r="J91" s="37" t="str">
        <f>E21</f>
        <v>ing. Miroslav Dvořan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Roman Valík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8" t="s">
        <v>168</v>
      </c>
      <c r="D94" s="179"/>
      <c r="E94" s="179"/>
      <c r="F94" s="179"/>
      <c r="G94" s="179"/>
      <c r="H94" s="179"/>
      <c r="I94" s="179"/>
      <c r="J94" s="180" t="s">
        <v>169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1" t="s">
        <v>170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171</v>
      </c>
    </row>
    <row r="97" spans="1:31" s="9" customFormat="1" ht="24.95" customHeight="1">
      <c r="A97" s="9"/>
      <c r="B97" s="182"/>
      <c r="C97" s="183"/>
      <c r="D97" s="184" t="s">
        <v>172</v>
      </c>
      <c r="E97" s="185"/>
      <c r="F97" s="185"/>
      <c r="G97" s="185"/>
      <c r="H97" s="185"/>
      <c r="I97" s="185"/>
      <c r="J97" s="186">
        <f>J122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173</v>
      </c>
      <c r="E98" s="191"/>
      <c r="F98" s="191"/>
      <c r="G98" s="191"/>
      <c r="H98" s="191"/>
      <c r="I98" s="191"/>
      <c r="J98" s="192">
        <f>J123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176</v>
      </c>
      <c r="E99" s="191"/>
      <c r="F99" s="191"/>
      <c r="G99" s="191"/>
      <c r="H99" s="191"/>
      <c r="I99" s="191"/>
      <c r="J99" s="192">
        <f>J177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177</v>
      </c>
      <c r="E100" s="191"/>
      <c r="F100" s="191"/>
      <c r="G100" s="191"/>
      <c r="H100" s="191"/>
      <c r="I100" s="191"/>
      <c r="J100" s="192">
        <f>J192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178</v>
      </c>
      <c r="E101" s="191"/>
      <c r="F101" s="191"/>
      <c r="G101" s="191"/>
      <c r="H101" s="191"/>
      <c r="I101" s="191"/>
      <c r="J101" s="192">
        <f>J197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3" t="s">
        <v>179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2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7" t="str">
        <f>E7</f>
        <v>Rekonstrukce Říčanská - Mnichovická</v>
      </c>
      <c r="F111" s="32"/>
      <c r="G111" s="32"/>
      <c r="H111" s="32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2" t="s">
        <v>115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02 - Chodníky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2" t="s">
        <v>22</v>
      </c>
      <c r="D115" s="41"/>
      <c r="E115" s="41"/>
      <c r="F115" s="27" t="str">
        <f>F12</f>
        <v>Všestary</v>
      </c>
      <c r="G115" s="41"/>
      <c r="H115" s="41"/>
      <c r="I115" s="32" t="s">
        <v>24</v>
      </c>
      <c r="J115" s="80" t="str">
        <f>IF(J12="","",J12)</f>
        <v>14. 11. 2022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2" t="s">
        <v>30</v>
      </c>
      <c r="D117" s="41"/>
      <c r="E117" s="41"/>
      <c r="F117" s="27" t="str">
        <f>E15</f>
        <v>Obec Všestary</v>
      </c>
      <c r="G117" s="41"/>
      <c r="H117" s="41"/>
      <c r="I117" s="32" t="s">
        <v>36</v>
      </c>
      <c r="J117" s="37" t="str">
        <f>E21</f>
        <v>ing. Miroslav Dvořan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2" t="s">
        <v>34</v>
      </c>
      <c r="D118" s="41"/>
      <c r="E118" s="41"/>
      <c r="F118" s="27" t="str">
        <f>IF(E18="","",E18)</f>
        <v>Vyplň údaj</v>
      </c>
      <c r="G118" s="41"/>
      <c r="H118" s="41"/>
      <c r="I118" s="32" t="s">
        <v>39</v>
      </c>
      <c r="J118" s="37" t="str">
        <f>E24</f>
        <v>Roman Valík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4"/>
      <c r="B120" s="195"/>
      <c r="C120" s="196" t="s">
        <v>180</v>
      </c>
      <c r="D120" s="197" t="s">
        <v>68</v>
      </c>
      <c r="E120" s="197" t="s">
        <v>64</v>
      </c>
      <c r="F120" s="197" t="s">
        <v>65</v>
      </c>
      <c r="G120" s="197" t="s">
        <v>181</v>
      </c>
      <c r="H120" s="197" t="s">
        <v>182</v>
      </c>
      <c r="I120" s="197" t="s">
        <v>183</v>
      </c>
      <c r="J120" s="198" t="s">
        <v>169</v>
      </c>
      <c r="K120" s="199" t="s">
        <v>184</v>
      </c>
      <c r="L120" s="200"/>
      <c r="M120" s="101" t="s">
        <v>1</v>
      </c>
      <c r="N120" s="102" t="s">
        <v>47</v>
      </c>
      <c r="O120" s="102" t="s">
        <v>185</v>
      </c>
      <c r="P120" s="102" t="s">
        <v>186</v>
      </c>
      <c r="Q120" s="102" t="s">
        <v>187</v>
      </c>
      <c r="R120" s="102" t="s">
        <v>188</v>
      </c>
      <c r="S120" s="102" t="s">
        <v>189</v>
      </c>
      <c r="T120" s="103" t="s">
        <v>190</v>
      </c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</row>
    <row r="121" spans="1:63" s="2" customFormat="1" ht="22.8" customHeight="1">
      <c r="A121" s="39"/>
      <c r="B121" s="40"/>
      <c r="C121" s="108" t="s">
        <v>191</v>
      </c>
      <c r="D121" s="41"/>
      <c r="E121" s="41"/>
      <c r="F121" s="41"/>
      <c r="G121" s="41"/>
      <c r="H121" s="41"/>
      <c r="I121" s="41"/>
      <c r="J121" s="201">
        <f>BK121</f>
        <v>0</v>
      </c>
      <c r="K121" s="41"/>
      <c r="L121" s="45"/>
      <c r="M121" s="104"/>
      <c r="N121" s="202"/>
      <c r="O121" s="105"/>
      <c r="P121" s="203">
        <f>P122</f>
        <v>0</v>
      </c>
      <c r="Q121" s="105"/>
      <c r="R121" s="203">
        <f>R122</f>
        <v>477.83036300000003</v>
      </c>
      <c r="S121" s="105"/>
      <c r="T121" s="204">
        <f>T122</f>
        <v>50.3036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7" t="s">
        <v>82</v>
      </c>
      <c r="AU121" s="17" t="s">
        <v>171</v>
      </c>
      <c r="BK121" s="205">
        <f>BK122</f>
        <v>0</v>
      </c>
    </row>
    <row r="122" spans="1:63" s="12" customFormat="1" ht="25.9" customHeight="1">
      <c r="A122" s="12"/>
      <c r="B122" s="206"/>
      <c r="C122" s="207"/>
      <c r="D122" s="208" t="s">
        <v>82</v>
      </c>
      <c r="E122" s="209" t="s">
        <v>192</v>
      </c>
      <c r="F122" s="209" t="s">
        <v>193</v>
      </c>
      <c r="G122" s="207"/>
      <c r="H122" s="207"/>
      <c r="I122" s="210"/>
      <c r="J122" s="211">
        <f>BK122</f>
        <v>0</v>
      </c>
      <c r="K122" s="207"/>
      <c r="L122" s="212"/>
      <c r="M122" s="213"/>
      <c r="N122" s="214"/>
      <c r="O122" s="214"/>
      <c r="P122" s="215">
        <f>P123+P177+P192+P197</f>
        <v>0</v>
      </c>
      <c r="Q122" s="214"/>
      <c r="R122" s="215">
        <f>R123+R177+R192+R197</f>
        <v>477.83036300000003</v>
      </c>
      <c r="S122" s="214"/>
      <c r="T122" s="216">
        <f>T123+T177+T192+T197</f>
        <v>50.3036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7" t="s">
        <v>91</v>
      </c>
      <c r="AT122" s="218" t="s">
        <v>82</v>
      </c>
      <c r="AU122" s="218" t="s">
        <v>83</v>
      </c>
      <c r="AY122" s="217" t="s">
        <v>194</v>
      </c>
      <c r="BK122" s="219">
        <f>BK123+BK177+BK192+BK197</f>
        <v>0</v>
      </c>
    </row>
    <row r="123" spans="1:63" s="12" customFormat="1" ht="22.8" customHeight="1">
      <c r="A123" s="12"/>
      <c r="B123" s="206"/>
      <c r="C123" s="207"/>
      <c r="D123" s="208" t="s">
        <v>82</v>
      </c>
      <c r="E123" s="220" t="s">
        <v>91</v>
      </c>
      <c r="F123" s="220" t="s">
        <v>195</v>
      </c>
      <c r="G123" s="207"/>
      <c r="H123" s="207"/>
      <c r="I123" s="210"/>
      <c r="J123" s="221">
        <f>BK123</f>
        <v>0</v>
      </c>
      <c r="K123" s="207"/>
      <c r="L123" s="212"/>
      <c r="M123" s="213"/>
      <c r="N123" s="214"/>
      <c r="O123" s="214"/>
      <c r="P123" s="215">
        <f>SUM(P124:P176)</f>
        <v>0</v>
      </c>
      <c r="Q123" s="214"/>
      <c r="R123" s="215">
        <f>SUM(R124:R176)</f>
        <v>12.0894</v>
      </c>
      <c r="S123" s="214"/>
      <c r="T123" s="216">
        <f>SUM(T124:T176)</f>
        <v>50.3036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7" t="s">
        <v>91</v>
      </c>
      <c r="AT123" s="218" t="s">
        <v>82</v>
      </c>
      <c r="AU123" s="218" t="s">
        <v>91</v>
      </c>
      <c r="AY123" s="217" t="s">
        <v>194</v>
      </c>
      <c r="BK123" s="219">
        <f>SUM(BK124:BK176)</f>
        <v>0</v>
      </c>
    </row>
    <row r="124" spans="1:65" s="2" customFormat="1" ht="37.8" customHeight="1">
      <c r="A124" s="39"/>
      <c r="B124" s="40"/>
      <c r="C124" s="222" t="s">
        <v>91</v>
      </c>
      <c r="D124" s="222" t="s">
        <v>196</v>
      </c>
      <c r="E124" s="223" t="s">
        <v>787</v>
      </c>
      <c r="F124" s="224" t="s">
        <v>788</v>
      </c>
      <c r="G124" s="225" t="s">
        <v>199</v>
      </c>
      <c r="H124" s="226">
        <v>60</v>
      </c>
      <c r="I124" s="227"/>
      <c r="J124" s="228">
        <f>ROUND(I124*H124,2)</f>
        <v>0</v>
      </c>
      <c r="K124" s="229"/>
      <c r="L124" s="45"/>
      <c r="M124" s="230" t="s">
        <v>1</v>
      </c>
      <c r="N124" s="231" t="s">
        <v>48</v>
      </c>
      <c r="O124" s="92"/>
      <c r="P124" s="232">
        <f>O124*H124</f>
        <v>0</v>
      </c>
      <c r="Q124" s="232">
        <v>0</v>
      </c>
      <c r="R124" s="232">
        <f>Q124*H124</f>
        <v>0</v>
      </c>
      <c r="S124" s="232">
        <v>0</v>
      </c>
      <c r="T124" s="23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4" t="s">
        <v>129</v>
      </c>
      <c r="AT124" s="234" t="s">
        <v>196</v>
      </c>
      <c r="AU124" s="234" t="s">
        <v>93</v>
      </c>
      <c r="AY124" s="17" t="s">
        <v>194</v>
      </c>
      <c r="BE124" s="235">
        <f>IF(N124="základní",J124,0)</f>
        <v>0</v>
      </c>
      <c r="BF124" s="235">
        <f>IF(N124="snížená",J124,0)</f>
        <v>0</v>
      </c>
      <c r="BG124" s="235">
        <f>IF(N124="zákl. přenesená",J124,0)</f>
        <v>0</v>
      </c>
      <c r="BH124" s="235">
        <f>IF(N124="sníž. přenesená",J124,0)</f>
        <v>0</v>
      </c>
      <c r="BI124" s="235">
        <f>IF(N124="nulová",J124,0)</f>
        <v>0</v>
      </c>
      <c r="BJ124" s="17" t="s">
        <v>91</v>
      </c>
      <c r="BK124" s="235">
        <f>ROUND(I124*H124,2)</f>
        <v>0</v>
      </c>
      <c r="BL124" s="17" t="s">
        <v>129</v>
      </c>
      <c r="BM124" s="234" t="s">
        <v>789</v>
      </c>
    </row>
    <row r="125" spans="1:51" s="13" customFormat="1" ht="12">
      <c r="A125" s="13"/>
      <c r="B125" s="236"/>
      <c r="C125" s="237"/>
      <c r="D125" s="238" t="s">
        <v>201</v>
      </c>
      <c r="E125" s="239" t="s">
        <v>1</v>
      </c>
      <c r="F125" s="240" t="s">
        <v>790</v>
      </c>
      <c r="G125" s="237"/>
      <c r="H125" s="239" t="s">
        <v>1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201</v>
      </c>
      <c r="AU125" s="246" t="s">
        <v>93</v>
      </c>
      <c r="AV125" s="13" t="s">
        <v>91</v>
      </c>
      <c r="AW125" s="13" t="s">
        <v>38</v>
      </c>
      <c r="AX125" s="13" t="s">
        <v>83</v>
      </c>
      <c r="AY125" s="246" t="s">
        <v>194</v>
      </c>
    </row>
    <row r="126" spans="1:51" s="14" customFormat="1" ht="12">
      <c r="A126" s="14"/>
      <c r="B126" s="247"/>
      <c r="C126" s="248"/>
      <c r="D126" s="238" t="s">
        <v>201</v>
      </c>
      <c r="E126" s="249" t="s">
        <v>778</v>
      </c>
      <c r="F126" s="250" t="s">
        <v>515</v>
      </c>
      <c r="G126" s="248"/>
      <c r="H126" s="251">
        <v>60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7" t="s">
        <v>201</v>
      </c>
      <c r="AU126" s="257" t="s">
        <v>93</v>
      </c>
      <c r="AV126" s="14" t="s">
        <v>93</v>
      </c>
      <c r="AW126" s="14" t="s">
        <v>38</v>
      </c>
      <c r="AX126" s="14" t="s">
        <v>91</v>
      </c>
      <c r="AY126" s="257" t="s">
        <v>194</v>
      </c>
    </row>
    <row r="127" spans="1:65" s="2" customFormat="1" ht="24.15" customHeight="1">
      <c r="A127" s="39"/>
      <c r="B127" s="40"/>
      <c r="C127" s="222" t="s">
        <v>93</v>
      </c>
      <c r="D127" s="222" t="s">
        <v>196</v>
      </c>
      <c r="E127" s="223" t="s">
        <v>791</v>
      </c>
      <c r="F127" s="224" t="s">
        <v>792</v>
      </c>
      <c r="G127" s="225" t="s">
        <v>467</v>
      </c>
      <c r="H127" s="226">
        <v>1</v>
      </c>
      <c r="I127" s="227"/>
      <c r="J127" s="228">
        <f>ROUND(I127*H127,2)</f>
        <v>0</v>
      </c>
      <c r="K127" s="229"/>
      <c r="L127" s="45"/>
      <c r="M127" s="230" t="s">
        <v>1</v>
      </c>
      <c r="N127" s="231" t="s">
        <v>48</v>
      </c>
      <c r="O127" s="92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4" t="s">
        <v>129</v>
      </c>
      <c r="AT127" s="234" t="s">
        <v>196</v>
      </c>
      <c r="AU127" s="234" t="s">
        <v>93</v>
      </c>
      <c r="AY127" s="17" t="s">
        <v>194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91</v>
      </c>
      <c r="BK127" s="235">
        <f>ROUND(I127*H127,2)</f>
        <v>0</v>
      </c>
      <c r="BL127" s="17" t="s">
        <v>129</v>
      </c>
      <c r="BM127" s="234" t="s">
        <v>793</v>
      </c>
    </row>
    <row r="128" spans="1:51" s="14" customFormat="1" ht="12">
      <c r="A128" s="14"/>
      <c r="B128" s="247"/>
      <c r="C128" s="248"/>
      <c r="D128" s="238" t="s">
        <v>201</v>
      </c>
      <c r="E128" s="249" t="s">
        <v>779</v>
      </c>
      <c r="F128" s="250" t="s">
        <v>91</v>
      </c>
      <c r="G128" s="248"/>
      <c r="H128" s="251">
        <v>1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201</v>
      </c>
      <c r="AU128" s="257" t="s">
        <v>93</v>
      </c>
      <c r="AV128" s="14" t="s">
        <v>93</v>
      </c>
      <c r="AW128" s="14" t="s">
        <v>38</v>
      </c>
      <c r="AX128" s="14" t="s">
        <v>91</v>
      </c>
      <c r="AY128" s="257" t="s">
        <v>194</v>
      </c>
    </row>
    <row r="129" spans="1:65" s="2" customFormat="1" ht="21.75" customHeight="1">
      <c r="A129" s="39"/>
      <c r="B129" s="40"/>
      <c r="C129" s="222" t="s">
        <v>163</v>
      </c>
      <c r="D129" s="222" t="s">
        <v>196</v>
      </c>
      <c r="E129" s="223" t="s">
        <v>794</v>
      </c>
      <c r="F129" s="224" t="s">
        <v>795</v>
      </c>
      <c r="G129" s="225" t="s">
        <v>467</v>
      </c>
      <c r="H129" s="226">
        <v>1</v>
      </c>
      <c r="I129" s="227"/>
      <c r="J129" s="228">
        <f>ROUND(I129*H129,2)</f>
        <v>0</v>
      </c>
      <c r="K129" s="229"/>
      <c r="L129" s="45"/>
      <c r="M129" s="230" t="s">
        <v>1</v>
      </c>
      <c r="N129" s="231" t="s">
        <v>48</v>
      </c>
      <c r="O129" s="92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4" t="s">
        <v>129</v>
      </c>
      <c r="AT129" s="234" t="s">
        <v>196</v>
      </c>
      <c r="AU129" s="234" t="s">
        <v>93</v>
      </c>
      <c r="AY129" s="17" t="s">
        <v>194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91</v>
      </c>
      <c r="BK129" s="235">
        <f>ROUND(I129*H129,2)</f>
        <v>0</v>
      </c>
      <c r="BL129" s="17" t="s">
        <v>129</v>
      </c>
      <c r="BM129" s="234" t="s">
        <v>796</v>
      </c>
    </row>
    <row r="130" spans="1:51" s="14" customFormat="1" ht="12">
      <c r="A130" s="14"/>
      <c r="B130" s="247"/>
      <c r="C130" s="248"/>
      <c r="D130" s="238" t="s">
        <v>201</v>
      </c>
      <c r="E130" s="249" t="s">
        <v>1</v>
      </c>
      <c r="F130" s="250" t="s">
        <v>779</v>
      </c>
      <c r="G130" s="248"/>
      <c r="H130" s="251">
        <v>1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7" t="s">
        <v>201</v>
      </c>
      <c r="AU130" s="257" t="s">
        <v>93</v>
      </c>
      <c r="AV130" s="14" t="s">
        <v>93</v>
      </c>
      <c r="AW130" s="14" t="s">
        <v>38</v>
      </c>
      <c r="AX130" s="14" t="s">
        <v>91</v>
      </c>
      <c r="AY130" s="257" t="s">
        <v>194</v>
      </c>
    </row>
    <row r="131" spans="1:65" s="2" customFormat="1" ht="33" customHeight="1">
      <c r="A131" s="39"/>
      <c r="B131" s="40"/>
      <c r="C131" s="222" t="s">
        <v>129</v>
      </c>
      <c r="D131" s="222" t="s">
        <v>196</v>
      </c>
      <c r="E131" s="223" t="s">
        <v>797</v>
      </c>
      <c r="F131" s="224" t="s">
        <v>798</v>
      </c>
      <c r="G131" s="225" t="s">
        <v>199</v>
      </c>
      <c r="H131" s="226">
        <v>9.6</v>
      </c>
      <c r="I131" s="227"/>
      <c r="J131" s="228">
        <f>ROUND(I131*H131,2)</f>
        <v>0</v>
      </c>
      <c r="K131" s="229"/>
      <c r="L131" s="45"/>
      <c r="M131" s="230" t="s">
        <v>1</v>
      </c>
      <c r="N131" s="231" t="s">
        <v>48</v>
      </c>
      <c r="O131" s="92"/>
      <c r="P131" s="232">
        <f>O131*H131</f>
        <v>0</v>
      </c>
      <c r="Q131" s="232">
        <v>0</v>
      </c>
      <c r="R131" s="232">
        <f>Q131*H131</f>
        <v>0</v>
      </c>
      <c r="S131" s="232">
        <v>0.255</v>
      </c>
      <c r="T131" s="233">
        <f>S131*H131</f>
        <v>2.448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4" t="s">
        <v>129</v>
      </c>
      <c r="AT131" s="234" t="s">
        <v>196</v>
      </c>
      <c r="AU131" s="234" t="s">
        <v>93</v>
      </c>
      <c r="AY131" s="17" t="s">
        <v>194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91</v>
      </c>
      <c r="BK131" s="235">
        <f>ROUND(I131*H131,2)</f>
        <v>0</v>
      </c>
      <c r="BL131" s="17" t="s">
        <v>129</v>
      </c>
      <c r="BM131" s="234" t="s">
        <v>799</v>
      </c>
    </row>
    <row r="132" spans="1:51" s="14" customFormat="1" ht="12">
      <c r="A132" s="14"/>
      <c r="B132" s="247"/>
      <c r="C132" s="248"/>
      <c r="D132" s="238" t="s">
        <v>201</v>
      </c>
      <c r="E132" s="249" t="s">
        <v>776</v>
      </c>
      <c r="F132" s="250" t="s">
        <v>800</v>
      </c>
      <c r="G132" s="248"/>
      <c r="H132" s="251">
        <v>9.6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7" t="s">
        <v>201</v>
      </c>
      <c r="AU132" s="257" t="s">
        <v>93</v>
      </c>
      <c r="AV132" s="14" t="s">
        <v>93</v>
      </c>
      <c r="AW132" s="14" t="s">
        <v>38</v>
      </c>
      <c r="AX132" s="14" t="s">
        <v>91</v>
      </c>
      <c r="AY132" s="257" t="s">
        <v>194</v>
      </c>
    </row>
    <row r="133" spans="1:65" s="2" customFormat="1" ht="24.15" customHeight="1">
      <c r="A133" s="39"/>
      <c r="B133" s="40"/>
      <c r="C133" s="222" t="s">
        <v>220</v>
      </c>
      <c r="D133" s="222" t="s">
        <v>196</v>
      </c>
      <c r="E133" s="223" t="s">
        <v>801</v>
      </c>
      <c r="F133" s="224" t="s">
        <v>802</v>
      </c>
      <c r="G133" s="225" t="s">
        <v>199</v>
      </c>
      <c r="H133" s="226">
        <v>173.4</v>
      </c>
      <c r="I133" s="227"/>
      <c r="J133" s="228">
        <f>ROUND(I133*H133,2)</f>
        <v>0</v>
      </c>
      <c r="K133" s="229"/>
      <c r="L133" s="45"/>
      <c r="M133" s="230" t="s">
        <v>1</v>
      </c>
      <c r="N133" s="231" t="s">
        <v>48</v>
      </c>
      <c r="O133" s="92"/>
      <c r="P133" s="232">
        <f>O133*H133</f>
        <v>0</v>
      </c>
      <c r="Q133" s="232">
        <v>0</v>
      </c>
      <c r="R133" s="232">
        <f>Q133*H133</f>
        <v>0</v>
      </c>
      <c r="S133" s="232">
        <v>0.26</v>
      </c>
      <c r="T133" s="233">
        <f>S133*H133</f>
        <v>45.084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4" t="s">
        <v>129</v>
      </c>
      <c r="AT133" s="234" t="s">
        <v>196</v>
      </c>
      <c r="AU133" s="234" t="s">
        <v>93</v>
      </c>
      <c r="AY133" s="17" t="s">
        <v>194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7" t="s">
        <v>91</v>
      </c>
      <c r="BK133" s="235">
        <f>ROUND(I133*H133,2)</f>
        <v>0</v>
      </c>
      <c r="BL133" s="17" t="s">
        <v>129</v>
      </c>
      <c r="BM133" s="234" t="s">
        <v>803</v>
      </c>
    </row>
    <row r="134" spans="1:51" s="14" customFormat="1" ht="12">
      <c r="A134" s="14"/>
      <c r="B134" s="247"/>
      <c r="C134" s="248"/>
      <c r="D134" s="238" t="s">
        <v>201</v>
      </c>
      <c r="E134" s="249" t="s">
        <v>113</v>
      </c>
      <c r="F134" s="250" t="s">
        <v>804</v>
      </c>
      <c r="G134" s="248"/>
      <c r="H134" s="251">
        <v>173.4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7" t="s">
        <v>201</v>
      </c>
      <c r="AU134" s="257" t="s">
        <v>93</v>
      </c>
      <c r="AV134" s="14" t="s">
        <v>93</v>
      </c>
      <c r="AW134" s="14" t="s">
        <v>38</v>
      </c>
      <c r="AX134" s="14" t="s">
        <v>91</v>
      </c>
      <c r="AY134" s="257" t="s">
        <v>194</v>
      </c>
    </row>
    <row r="135" spans="1:65" s="2" customFormat="1" ht="24.15" customHeight="1">
      <c r="A135" s="39"/>
      <c r="B135" s="40"/>
      <c r="C135" s="222" t="s">
        <v>225</v>
      </c>
      <c r="D135" s="222" t="s">
        <v>196</v>
      </c>
      <c r="E135" s="223" t="s">
        <v>805</v>
      </c>
      <c r="F135" s="224" t="s">
        <v>806</v>
      </c>
      <c r="G135" s="225" t="s">
        <v>199</v>
      </c>
      <c r="H135" s="226">
        <v>8.2</v>
      </c>
      <c r="I135" s="227"/>
      <c r="J135" s="228">
        <f>ROUND(I135*H135,2)</f>
        <v>0</v>
      </c>
      <c r="K135" s="229"/>
      <c r="L135" s="45"/>
      <c r="M135" s="230" t="s">
        <v>1</v>
      </c>
      <c r="N135" s="231" t="s">
        <v>48</v>
      </c>
      <c r="O135" s="92"/>
      <c r="P135" s="232">
        <f>O135*H135</f>
        <v>0</v>
      </c>
      <c r="Q135" s="232">
        <v>0</v>
      </c>
      <c r="R135" s="232">
        <f>Q135*H135</f>
        <v>0</v>
      </c>
      <c r="S135" s="232">
        <v>0.24</v>
      </c>
      <c r="T135" s="233">
        <f>S135*H135</f>
        <v>1.9679999999999997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4" t="s">
        <v>129</v>
      </c>
      <c r="AT135" s="234" t="s">
        <v>196</v>
      </c>
      <c r="AU135" s="234" t="s">
        <v>93</v>
      </c>
      <c r="AY135" s="17" t="s">
        <v>194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7" t="s">
        <v>91</v>
      </c>
      <c r="BK135" s="235">
        <f>ROUND(I135*H135,2)</f>
        <v>0</v>
      </c>
      <c r="BL135" s="17" t="s">
        <v>129</v>
      </c>
      <c r="BM135" s="234" t="s">
        <v>807</v>
      </c>
    </row>
    <row r="136" spans="1:51" s="13" customFormat="1" ht="12">
      <c r="A136" s="13"/>
      <c r="B136" s="236"/>
      <c r="C136" s="237"/>
      <c r="D136" s="238" t="s">
        <v>201</v>
      </c>
      <c r="E136" s="239" t="s">
        <v>1</v>
      </c>
      <c r="F136" s="240" t="s">
        <v>808</v>
      </c>
      <c r="G136" s="237"/>
      <c r="H136" s="239" t="s">
        <v>1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201</v>
      </c>
      <c r="AU136" s="246" t="s">
        <v>93</v>
      </c>
      <c r="AV136" s="13" t="s">
        <v>91</v>
      </c>
      <c r="AW136" s="13" t="s">
        <v>38</v>
      </c>
      <c r="AX136" s="13" t="s">
        <v>83</v>
      </c>
      <c r="AY136" s="246" t="s">
        <v>194</v>
      </c>
    </row>
    <row r="137" spans="1:51" s="14" customFormat="1" ht="12">
      <c r="A137" s="14"/>
      <c r="B137" s="247"/>
      <c r="C137" s="248"/>
      <c r="D137" s="238" t="s">
        <v>201</v>
      </c>
      <c r="E137" s="249" t="s">
        <v>775</v>
      </c>
      <c r="F137" s="250" t="s">
        <v>773</v>
      </c>
      <c r="G137" s="248"/>
      <c r="H137" s="251">
        <v>8.2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7" t="s">
        <v>201</v>
      </c>
      <c r="AU137" s="257" t="s">
        <v>93</v>
      </c>
      <c r="AV137" s="14" t="s">
        <v>93</v>
      </c>
      <c r="AW137" s="14" t="s">
        <v>38</v>
      </c>
      <c r="AX137" s="14" t="s">
        <v>91</v>
      </c>
      <c r="AY137" s="257" t="s">
        <v>194</v>
      </c>
    </row>
    <row r="138" spans="1:65" s="2" customFormat="1" ht="24.15" customHeight="1">
      <c r="A138" s="39"/>
      <c r="B138" s="40"/>
      <c r="C138" s="222" t="s">
        <v>233</v>
      </c>
      <c r="D138" s="222" t="s">
        <v>196</v>
      </c>
      <c r="E138" s="223" t="s">
        <v>809</v>
      </c>
      <c r="F138" s="224" t="s">
        <v>810</v>
      </c>
      <c r="G138" s="225" t="s">
        <v>199</v>
      </c>
      <c r="H138" s="226">
        <v>8.2</v>
      </c>
      <c r="I138" s="227"/>
      <c r="J138" s="228">
        <f>ROUND(I138*H138,2)</f>
        <v>0</v>
      </c>
      <c r="K138" s="229"/>
      <c r="L138" s="45"/>
      <c r="M138" s="230" t="s">
        <v>1</v>
      </c>
      <c r="N138" s="231" t="s">
        <v>48</v>
      </c>
      <c r="O138" s="92"/>
      <c r="P138" s="232">
        <f>O138*H138</f>
        <v>0</v>
      </c>
      <c r="Q138" s="232">
        <v>0</v>
      </c>
      <c r="R138" s="232">
        <f>Q138*H138</f>
        <v>0</v>
      </c>
      <c r="S138" s="232">
        <v>0.098</v>
      </c>
      <c r="T138" s="233">
        <f>S138*H138</f>
        <v>0.8036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4" t="s">
        <v>129</v>
      </c>
      <c r="AT138" s="234" t="s">
        <v>196</v>
      </c>
      <c r="AU138" s="234" t="s">
        <v>93</v>
      </c>
      <c r="AY138" s="17" t="s">
        <v>194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7" t="s">
        <v>91</v>
      </c>
      <c r="BK138" s="235">
        <f>ROUND(I138*H138,2)</f>
        <v>0</v>
      </c>
      <c r="BL138" s="17" t="s">
        <v>129</v>
      </c>
      <c r="BM138" s="234" t="s">
        <v>811</v>
      </c>
    </row>
    <row r="139" spans="1:51" s="14" customFormat="1" ht="12">
      <c r="A139" s="14"/>
      <c r="B139" s="247"/>
      <c r="C139" s="248"/>
      <c r="D139" s="238" t="s">
        <v>201</v>
      </c>
      <c r="E139" s="249" t="s">
        <v>773</v>
      </c>
      <c r="F139" s="250" t="s">
        <v>812</v>
      </c>
      <c r="G139" s="248"/>
      <c r="H139" s="251">
        <v>8.2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7" t="s">
        <v>201</v>
      </c>
      <c r="AU139" s="257" t="s">
        <v>93</v>
      </c>
      <c r="AV139" s="14" t="s">
        <v>93</v>
      </c>
      <c r="AW139" s="14" t="s">
        <v>38</v>
      </c>
      <c r="AX139" s="14" t="s">
        <v>91</v>
      </c>
      <c r="AY139" s="257" t="s">
        <v>194</v>
      </c>
    </row>
    <row r="140" spans="1:65" s="2" customFormat="1" ht="37.8" customHeight="1">
      <c r="A140" s="39"/>
      <c r="B140" s="40"/>
      <c r="C140" s="222" t="s">
        <v>238</v>
      </c>
      <c r="D140" s="222" t="s">
        <v>196</v>
      </c>
      <c r="E140" s="223" t="s">
        <v>813</v>
      </c>
      <c r="F140" s="224" t="s">
        <v>814</v>
      </c>
      <c r="G140" s="225" t="s">
        <v>241</v>
      </c>
      <c r="H140" s="226">
        <v>284.844</v>
      </c>
      <c r="I140" s="227"/>
      <c r="J140" s="228">
        <f>ROUND(I140*H140,2)</f>
        <v>0</v>
      </c>
      <c r="K140" s="229"/>
      <c r="L140" s="45"/>
      <c r="M140" s="230" t="s">
        <v>1</v>
      </c>
      <c r="N140" s="231" t="s">
        <v>48</v>
      </c>
      <c r="O140" s="92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4" t="s">
        <v>129</v>
      </c>
      <c r="AT140" s="234" t="s">
        <v>196</v>
      </c>
      <c r="AU140" s="234" t="s">
        <v>93</v>
      </c>
      <c r="AY140" s="17" t="s">
        <v>194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91</v>
      </c>
      <c r="BK140" s="235">
        <f>ROUND(I140*H140,2)</f>
        <v>0</v>
      </c>
      <c r="BL140" s="17" t="s">
        <v>129</v>
      </c>
      <c r="BM140" s="234" t="s">
        <v>815</v>
      </c>
    </row>
    <row r="141" spans="1:51" s="14" customFormat="1" ht="12">
      <c r="A141" s="14"/>
      <c r="B141" s="247"/>
      <c r="C141" s="248"/>
      <c r="D141" s="238" t="s">
        <v>201</v>
      </c>
      <c r="E141" s="249" t="s">
        <v>1</v>
      </c>
      <c r="F141" s="250" t="s">
        <v>816</v>
      </c>
      <c r="G141" s="248"/>
      <c r="H141" s="251">
        <v>156.24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201</v>
      </c>
      <c r="AU141" s="257" t="s">
        <v>93</v>
      </c>
      <c r="AV141" s="14" t="s">
        <v>93</v>
      </c>
      <c r="AW141" s="14" t="s">
        <v>38</v>
      </c>
      <c r="AX141" s="14" t="s">
        <v>83</v>
      </c>
      <c r="AY141" s="257" t="s">
        <v>194</v>
      </c>
    </row>
    <row r="142" spans="1:51" s="14" customFormat="1" ht="12">
      <c r="A142" s="14"/>
      <c r="B142" s="247"/>
      <c r="C142" s="248"/>
      <c r="D142" s="238" t="s">
        <v>201</v>
      </c>
      <c r="E142" s="249" t="s">
        <v>1</v>
      </c>
      <c r="F142" s="250" t="s">
        <v>817</v>
      </c>
      <c r="G142" s="248"/>
      <c r="H142" s="251">
        <v>12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7" t="s">
        <v>201</v>
      </c>
      <c r="AU142" s="257" t="s">
        <v>93</v>
      </c>
      <c r="AV142" s="14" t="s">
        <v>93</v>
      </c>
      <c r="AW142" s="14" t="s">
        <v>38</v>
      </c>
      <c r="AX142" s="14" t="s">
        <v>83</v>
      </c>
      <c r="AY142" s="257" t="s">
        <v>194</v>
      </c>
    </row>
    <row r="143" spans="1:51" s="14" customFormat="1" ht="12">
      <c r="A143" s="14"/>
      <c r="B143" s="247"/>
      <c r="C143" s="248"/>
      <c r="D143" s="238" t="s">
        <v>201</v>
      </c>
      <c r="E143" s="249" t="s">
        <v>1</v>
      </c>
      <c r="F143" s="250" t="s">
        <v>818</v>
      </c>
      <c r="G143" s="248"/>
      <c r="H143" s="251">
        <v>128.814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7" t="s">
        <v>201</v>
      </c>
      <c r="AU143" s="257" t="s">
        <v>93</v>
      </c>
      <c r="AV143" s="14" t="s">
        <v>93</v>
      </c>
      <c r="AW143" s="14" t="s">
        <v>38</v>
      </c>
      <c r="AX143" s="14" t="s">
        <v>83</v>
      </c>
      <c r="AY143" s="257" t="s">
        <v>194</v>
      </c>
    </row>
    <row r="144" spans="1:51" s="13" customFormat="1" ht="12">
      <c r="A144" s="13"/>
      <c r="B144" s="236"/>
      <c r="C144" s="237"/>
      <c r="D144" s="238" t="s">
        <v>201</v>
      </c>
      <c r="E144" s="239" t="s">
        <v>1</v>
      </c>
      <c r="F144" s="240" t="s">
        <v>248</v>
      </c>
      <c r="G144" s="237"/>
      <c r="H144" s="239" t="s">
        <v>1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201</v>
      </c>
      <c r="AU144" s="246" t="s">
        <v>93</v>
      </c>
      <c r="AV144" s="13" t="s">
        <v>91</v>
      </c>
      <c r="AW144" s="13" t="s">
        <v>38</v>
      </c>
      <c r="AX144" s="13" t="s">
        <v>83</v>
      </c>
      <c r="AY144" s="246" t="s">
        <v>194</v>
      </c>
    </row>
    <row r="145" spans="1:51" s="14" customFormat="1" ht="12">
      <c r="A145" s="14"/>
      <c r="B145" s="247"/>
      <c r="C145" s="248"/>
      <c r="D145" s="238" t="s">
        <v>201</v>
      </c>
      <c r="E145" s="249" t="s">
        <v>1</v>
      </c>
      <c r="F145" s="250" t="s">
        <v>819</v>
      </c>
      <c r="G145" s="248"/>
      <c r="H145" s="251">
        <v>-0.41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201</v>
      </c>
      <c r="AU145" s="257" t="s">
        <v>93</v>
      </c>
      <c r="AV145" s="14" t="s">
        <v>93</v>
      </c>
      <c r="AW145" s="14" t="s">
        <v>38</v>
      </c>
      <c r="AX145" s="14" t="s">
        <v>83</v>
      </c>
      <c r="AY145" s="257" t="s">
        <v>194</v>
      </c>
    </row>
    <row r="146" spans="1:51" s="14" customFormat="1" ht="12">
      <c r="A146" s="14"/>
      <c r="B146" s="247"/>
      <c r="C146" s="248"/>
      <c r="D146" s="238" t="s">
        <v>201</v>
      </c>
      <c r="E146" s="249" t="s">
        <v>1</v>
      </c>
      <c r="F146" s="250" t="s">
        <v>820</v>
      </c>
      <c r="G146" s="248"/>
      <c r="H146" s="251">
        <v>-0.82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7" t="s">
        <v>201</v>
      </c>
      <c r="AU146" s="257" t="s">
        <v>93</v>
      </c>
      <c r="AV146" s="14" t="s">
        <v>93</v>
      </c>
      <c r="AW146" s="14" t="s">
        <v>38</v>
      </c>
      <c r="AX146" s="14" t="s">
        <v>83</v>
      </c>
      <c r="AY146" s="257" t="s">
        <v>194</v>
      </c>
    </row>
    <row r="147" spans="1:51" s="14" customFormat="1" ht="12">
      <c r="A147" s="14"/>
      <c r="B147" s="247"/>
      <c r="C147" s="248"/>
      <c r="D147" s="238" t="s">
        <v>201</v>
      </c>
      <c r="E147" s="249" t="s">
        <v>1</v>
      </c>
      <c r="F147" s="250" t="s">
        <v>821</v>
      </c>
      <c r="G147" s="248"/>
      <c r="H147" s="251">
        <v>-0.576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7" t="s">
        <v>201</v>
      </c>
      <c r="AU147" s="257" t="s">
        <v>93</v>
      </c>
      <c r="AV147" s="14" t="s">
        <v>93</v>
      </c>
      <c r="AW147" s="14" t="s">
        <v>38</v>
      </c>
      <c r="AX147" s="14" t="s">
        <v>83</v>
      </c>
      <c r="AY147" s="257" t="s">
        <v>194</v>
      </c>
    </row>
    <row r="148" spans="1:51" s="14" customFormat="1" ht="12">
      <c r="A148" s="14"/>
      <c r="B148" s="247"/>
      <c r="C148" s="248"/>
      <c r="D148" s="238" t="s">
        <v>201</v>
      </c>
      <c r="E148" s="249" t="s">
        <v>1</v>
      </c>
      <c r="F148" s="250" t="s">
        <v>251</v>
      </c>
      <c r="G148" s="248"/>
      <c r="H148" s="251">
        <v>-10.404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7" t="s">
        <v>201</v>
      </c>
      <c r="AU148" s="257" t="s">
        <v>93</v>
      </c>
      <c r="AV148" s="14" t="s">
        <v>93</v>
      </c>
      <c r="AW148" s="14" t="s">
        <v>38</v>
      </c>
      <c r="AX148" s="14" t="s">
        <v>83</v>
      </c>
      <c r="AY148" s="257" t="s">
        <v>194</v>
      </c>
    </row>
    <row r="149" spans="1:51" s="15" customFormat="1" ht="12">
      <c r="A149" s="15"/>
      <c r="B149" s="258"/>
      <c r="C149" s="259"/>
      <c r="D149" s="238" t="s">
        <v>201</v>
      </c>
      <c r="E149" s="260" t="s">
        <v>119</v>
      </c>
      <c r="F149" s="261" t="s">
        <v>232</v>
      </c>
      <c r="G149" s="259"/>
      <c r="H149" s="262">
        <v>284.844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8" t="s">
        <v>201</v>
      </c>
      <c r="AU149" s="268" t="s">
        <v>93</v>
      </c>
      <c r="AV149" s="15" t="s">
        <v>129</v>
      </c>
      <c r="AW149" s="15" t="s">
        <v>38</v>
      </c>
      <c r="AX149" s="15" t="s">
        <v>91</v>
      </c>
      <c r="AY149" s="268" t="s">
        <v>194</v>
      </c>
    </row>
    <row r="150" spans="1:65" s="2" customFormat="1" ht="33" customHeight="1">
      <c r="A150" s="39"/>
      <c r="B150" s="40"/>
      <c r="C150" s="222" t="s">
        <v>252</v>
      </c>
      <c r="D150" s="222" t="s">
        <v>196</v>
      </c>
      <c r="E150" s="223" t="s">
        <v>822</v>
      </c>
      <c r="F150" s="224" t="s">
        <v>823</v>
      </c>
      <c r="G150" s="225" t="s">
        <v>467</v>
      </c>
      <c r="H150" s="226">
        <v>1</v>
      </c>
      <c r="I150" s="227"/>
      <c r="J150" s="228">
        <f>ROUND(I150*H150,2)</f>
        <v>0</v>
      </c>
      <c r="K150" s="229"/>
      <c r="L150" s="45"/>
      <c r="M150" s="230" t="s">
        <v>1</v>
      </c>
      <c r="N150" s="231" t="s">
        <v>48</v>
      </c>
      <c r="O150" s="92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4" t="s">
        <v>129</v>
      </c>
      <c r="AT150" s="234" t="s">
        <v>196</v>
      </c>
      <c r="AU150" s="234" t="s">
        <v>93</v>
      </c>
      <c r="AY150" s="17" t="s">
        <v>194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7" t="s">
        <v>91</v>
      </c>
      <c r="BK150" s="235">
        <f>ROUND(I150*H150,2)</f>
        <v>0</v>
      </c>
      <c r="BL150" s="17" t="s">
        <v>129</v>
      </c>
      <c r="BM150" s="234" t="s">
        <v>824</v>
      </c>
    </row>
    <row r="151" spans="1:51" s="14" customFormat="1" ht="12">
      <c r="A151" s="14"/>
      <c r="B151" s="247"/>
      <c r="C151" s="248"/>
      <c r="D151" s="238" t="s">
        <v>201</v>
      </c>
      <c r="E151" s="249" t="s">
        <v>1</v>
      </c>
      <c r="F151" s="250" t="s">
        <v>779</v>
      </c>
      <c r="G151" s="248"/>
      <c r="H151" s="251">
        <v>1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7" t="s">
        <v>201</v>
      </c>
      <c r="AU151" s="257" t="s">
        <v>93</v>
      </c>
      <c r="AV151" s="14" t="s">
        <v>93</v>
      </c>
      <c r="AW151" s="14" t="s">
        <v>38</v>
      </c>
      <c r="AX151" s="14" t="s">
        <v>91</v>
      </c>
      <c r="AY151" s="257" t="s">
        <v>194</v>
      </c>
    </row>
    <row r="152" spans="1:65" s="2" customFormat="1" ht="24.15" customHeight="1">
      <c r="A152" s="39"/>
      <c r="B152" s="40"/>
      <c r="C152" s="222" t="s">
        <v>257</v>
      </c>
      <c r="D152" s="222" t="s">
        <v>196</v>
      </c>
      <c r="E152" s="223" t="s">
        <v>825</v>
      </c>
      <c r="F152" s="224" t="s">
        <v>826</v>
      </c>
      <c r="G152" s="225" t="s">
        <v>199</v>
      </c>
      <c r="H152" s="226">
        <v>60</v>
      </c>
      <c r="I152" s="227"/>
      <c r="J152" s="228">
        <f>ROUND(I152*H152,2)</f>
        <v>0</v>
      </c>
      <c r="K152" s="229"/>
      <c r="L152" s="45"/>
      <c r="M152" s="230" t="s">
        <v>1</v>
      </c>
      <c r="N152" s="231" t="s">
        <v>48</v>
      </c>
      <c r="O152" s="92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4" t="s">
        <v>129</v>
      </c>
      <c r="AT152" s="234" t="s">
        <v>196</v>
      </c>
      <c r="AU152" s="234" t="s">
        <v>93</v>
      </c>
      <c r="AY152" s="17" t="s">
        <v>194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91</v>
      </c>
      <c r="BK152" s="235">
        <f>ROUND(I152*H152,2)</f>
        <v>0</v>
      </c>
      <c r="BL152" s="17" t="s">
        <v>129</v>
      </c>
      <c r="BM152" s="234" t="s">
        <v>827</v>
      </c>
    </row>
    <row r="153" spans="1:51" s="14" customFormat="1" ht="12">
      <c r="A153" s="14"/>
      <c r="B153" s="247"/>
      <c r="C153" s="248"/>
      <c r="D153" s="238" t="s">
        <v>201</v>
      </c>
      <c r="E153" s="249" t="s">
        <v>1</v>
      </c>
      <c r="F153" s="250" t="s">
        <v>778</v>
      </c>
      <c r="G153" s="248"/>
      <c r="H153" s="251">
        <v>60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7" t="s">
        <v>201</v>
      </c>
      <c r="AU153" s="257" t="s">
        <v>93</v>
      </c>
      <c r="AV153" s="14" t="s">
        <v>93</v>
      </c>
      <c r="AW153" s="14" t="s">
        <v>38</v>
      </c>
      <c r="AX153" s="14" t="s">
        <v>91</v>
      </c>
      <c r="AY153" s="257" t="s">
        <v>194</v>
      </c>
    </row>
    <row r="154" spans="1:65" s="2" customFormat="1" ht="16.5" customHeight="1">
      <c r="A154" s="39"/>
      <c r="B154" s="40"/>
      <c r="C154" s="222" t="s">
        <v>263</v>
      </c>
      <c r="D154" s="222" t="s">
        <v>196</v>
      </c>
      <c r="E154" s="223" t="s">
        <v>828</v>
      </c>
      <c r="F154" s="224" t="s">
        <v>829</v>
      </c>
      <c r="G154" s="225" t="s">
        <v>241</v>
      </c>
      <c r="H154" s="226">
        <v>284.844</v>
      </c>
      <c r="I154" s="227"/>
      <c r="J154" s="228">
        <f>ROUND(I154*H154,2)</f>
        <v>0</v>
      </c>
      <c r="K154" s="229"/>
      <c r="L154" s="45"/>
      <c r="M154" s="230" t="s">
        <v>1</v>
      </c>
      <c r="N154" s="231" t="s">
        <v>48</v>
      </c>
      <c r="O154" s="92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4" t="s">
        <v>129</v>
      </c>
      <c r="AT154" s="234" t="s">
        <v>196</v>
      </c>
      <c r="AU154" s="234" t="s">
        <v>93</v>
      </c>
      <c r="AY154" s="17" t="s">
        <v>194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91</v>
      </c>
      <c r="BK154" s="235">
        <f>ROUND(I154*H154,2)</f>
        <v>0</v>
      </c>
      <c r="BL154" s="17" t="s">
        <v>129</v>
      </c>
      <c r="BM154" s="234" t="s">
        <v>830</v>
      </c>
    </row>
    <row r="155" spans="1:51" s="14" customFormat="1" ht="12">
      <c r="A155" s="14"/>
      <c r="B155" s="247"/>
      <c r="C155" s="248"/>
      <c r="D155" s="238" t="s">
        <v>201</v>
      </c>
      <c r="E155" s="249" t="s">
        <v>154</v>
      </c>
      <c r="F155" s="250" t="s">
        <v>119</v>
      </c>
      <c r="G155" s="248"/>
      <c r="H155" s="251">
        <v>284.844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7" t="s">
        <v>201</v>
      </c>
      <c r="AU155" s="257" t="s">
        <v>93</v>
      </c>
      <c r="AV155" s="14" t="s">
        <v>93</v>
      </c>
      <c r="AW155" s="14" t="s">
        <v>38</v>
      </c>
      <c r="AX155" s="14" t="s">
        <v>91</v>
      </c>
      <c r="AY155" s="257" t="s">
        <v>194</v>
      </c>
    </row>
    <row r="156" spans="1:65" s="2" customFormat="1" ht="33" customHeight="1">
      <c r="A156" s="39"/>
      <c r="B156" s="40"/>
      <c r="C156" s="222" t="s">
        <v>268</v>
      </c>
      <c r="D156" s="222" t="s">
        <v>196</v>
      </c>
      <c r="E156" s="223" t="s">
        <v>299</v>
      </c>
      <c r="F156" s="224" t="s">
        <v>300</v>
      </c>
      <c r="G156" s="225" t="s">
        <v>301</v>
      </c>
      <c r="H156" s="226">
        <v>484.235</v>
      </c>
      <c r="I156" s="227"/>
      <c r="J156" s="228">
        <f>ROUND(I156*H156,2)</f>
        <v>0</v>
      </c>
      <c r="K156" s="229"/>
      <c r="L156" s="45"/>
      <c r="M156" s="230" t="s">
        <v>1</v>
      </c>
      <c r="N156" s="231" t="s">
        <v>48</v>
      </c>
      <c r="O156" s="92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4" t="s">
        <v>129</v>
      </c>
      <c r="AT156" s="234" t="s">
        <v>196</v>
      </c>
      <c r="AU156" s="234" t="s">
        <v>93</v>
      </c>
      <c r="AY156" s="17" t="s">
        <v>194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7" t="s">
        <v>91</v>
      </c>
      <c r="BK156" s="235">
        <f>ROUND(I156*H156,2)</f>
        <v>0</v>
      </c>
      <c r="BL156" s="17" t="s">
        <v>129</v>
      </c>
      <c r="BM156" s="234" t="s">
        <v>302</v>
      </c>
    </row>
    <row r="157" spans="1:51" s="14" customFormat="1" ht="12">
      <c r="A157" s="14"/>
      <c r="B157" s="247"/>
      <c r="C157" s="248"/>
      <c r="D157" s="238" t="s">
        <v>201</v>
      </c>
      <c r="E157" s="249" t="s">
        <v>1</v>
      </c>
      <c r="F157" s="250" t="s">
        <v>303</v>
      </c>
      <c r="G157" s="248"/>
      <c r="H157" s="251">
        <v>484.235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7" t="s">
        <v>201</v>
      </c>
      <c r="AU157" s="257" t="s">
        <v>93</v>
      </c>
      <c r="AV157" s="14" t="s">
        <v>93</v>
      </c>
      <c r="AW157" s="14" t="s">
        <v>38</v>
      </c>
      <c r="AX157" s="14" t="s">
        <v>91</v>
      </c>
      <c r="AY157" s="257" t="s">
        <v>194</v>
      </c>
    </row>
    <row r="158" spans="1:65" s="2" customFormat="1" ht="16.5" customHeight="1">
      <c r="A158" s="39"/>
      <c r="B158" s="40"/>
      <c r="C158" s="222" t="s">
        <v>273</v>
      </c>
      <c r="D158" s="222" t="s">
        <v>196</v>
      </c>
      <c r="E158" s="223" t="s">
        <v>831</v>
      </c>
      <c r="F158" s="224" t="s">
        <v>832</v>
      </c>
      <c r="G158" s="225" t="s">
        <v>301</v>
      </c>
      <c r="H158" s="226">
        <v>1.5</v>
      </c>
      <c r="I158" s="227"/>
      <c r="J158" s="228">
        <f>ROUND(I158*H158,2)</f>
        <v>0</v>
      </c>
      <c r="K158" s="229"/>
      <c r="L158" s="45"/>
      <c r="M158" s="230" t="s">
        <v>1</v>
      </c>
      <c r="N158" s="231" t="s">
        <v>48</v>
      </c>
      <c r="O158" s="92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4" t="s">
        <v>129</v>
      </c>
      <c r="AT158" s="234" t="s">
        <v>196</v>
      </c>
      <c r="AU158" s="234" t="s">
        <v>93</v>
      </c>
      <c r="AY158" s="17" t="s">
        <v>194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7" t="s">
        <v>91</v>
      </c>
      <c r="BK158" s="235">
        <f>ROUND(I158*H158,2)</f>
        <v>0</v>
      </c>
      <c r="BL158" s="17" t="s">
        <v>129</v>
      </c>
      <c r="BM158" s="234" t="s">
        <v>833</v>
      </c>
    </row>
    <row r="159" spans="1:51" s="14" customFormat="1" ht="12">
      <c r="A159" s="14"/>
      <c r="B159" s="247"/>
      <c r="C159" s="248"/>
      <c r="D159" s="238" t="s">
        <v>201</v>
      </c>
      <c r="E159" s="249" t="s">
        <v>1</v>
      </c>
      <c r="F159" s="250" t="s">
        <v>834</v>
      </c>
      <c r="G159" s="248"/>
      <c r="H159" s="251">
        <v>1.5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201</v>
      </c>
      <c r="AU159" s="257" t="s">
        <v>93</v>
      </c>
      <c r="AV159" s="14" t="s">
        <v>93</v>
      </c>
      <c r="AW159" s="14" t="s">
        <v>38</v>
      </c>
      <c r="AX159" s="14" t="s">
        <v>91</v>
      </c>
      <c r="AY159" s="257" t="s">
        <v>194</v>
      </c>
    </row>
    <row r="160" spans="1:65" s="2" customFormat="1" ht="24.15" customHeight="1">
      <c r="A160" s="39"/>
      <c r="B160" s="40"/>
      <c r="C160" s="222" t="s">
        <v>277</v>
      </c>
      <c r="D160" s="222" t="s">
        <v>196</v>
      </c>
      <c r="E160" s="223" t="s">
        <v>321</v>
      </c>
      <c r="F160" s="224" t="s">
        <v>322</v>
      </c>
      <c r="G160" s="225" t="s">
        <v>199</v>
      </c>
      <c r="H160" s="226">
        <v>80</v>
      </c>
      <c r="I160" s="227"/>
      <c r="J160" s="228">
        <f>ROUND(I160*H160,2)</f>
        <v>0</v>
      </c>
      <c r="K160" s="229"/>
      <c r="L160" s="45"/>
      <c r="M160" s="230" t="s">
        <v>1</v>
      </c>
      <c r="N160" s="231" t="s">
        <v>48</v>
      </c>
      <c r="O160" s="92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4" t="s">
        <v>129</v>
      </c>
      <c r="AT160" s="234" t="s">
        <v>196</v>
      </c>
      <c r="AU160" s="234" t="s">
        <v>93</v>
      </c>
      <c r="AY160" s="17" t="s">
        <v>194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91</v>
      </c>
      <c r="BK160" s="235">
        <f>ROUND(I160*H160,2)</f>
        <v>0</v>
      </c>
      <c r="BL160" s="17" t="s">
        <v>129</v>
      </c>
      <c r="BM160" s="234" t="s">
        <v>835</v>
      </c>
    </row>
    <row r="161" spans="1:51" s="14" customFormat="1" ht="12">
      <c r="A161" s="14"/>
      <c r="B161" s="247"/>
      <c r="C161" s="248"/>
      <c r="D161" s="238" t="s">
        <v>201</v>
      </c>
      <c r="E161" s="249" t="s">
        <v>786</v>
      </c>
      <c r="F161" s="250" t="s">
        <v>836</v>
      </c>
      <c r="G161" s="248"/>
      <c r="H161" s="251">
        <v>80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7" t="s">
        <v>201</v>
      </c>
      <c r="AU161" s="257" t="s">
        <v>93</v>
      </c>
      <c r="AV161" s="14" t="s">
        <v>93</v>
      </c>
      <c r="AW161" s="14" t="s">
        <v>38</v>
      </c>
      <c r="AX161" s="14" t="s">
        <v>91</v>
      </c>
      <c r="AY161" s="257" t="s">
        <v>194</v>
      </c>
    </row>
    <row r="162" spans="1:65" s="2" customFormat="1" ht="24.15" customHeight="1">
      <c r="A162" s="39"/>
      <c r="B162" s="40"/>
      <c r="C162" s="222" t="s">
        <v>8</v>
      </c>
      <c r="D162" s="222" t="s">
        <v>196</v>
      </c>
      <c r="E162" s="223" t="s">
        <v>325</v>
      </c>
      <c r="F162" s="224" t="s">
        <v>326</v>
      </c>
      <c r="G162" s="225" t="s">
        <v>199</v>
      </c>
      <c r="H162" s="226">
        <v>957.7</v>
      </c>
      <c r="I162" s="227"/>
      <c r="J162" s="228">
        <f>ROUND(I162*H162,2)</f>
        <v>0</v>
      </c>
      <c r="K162" s="229"/>
      <c r="L162" s="45"/>
      <c r="M162" s="230" t="s">
        <v>1</v>
      </c>
      <c r="N162" s="231" t="s">
        <v>48</v>
      </c>
      <c r="O162" s="92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4" t="s">
        <v>129</v>
      </c>
      <c r="AT162" s="234" t="s">
        <v>196</v>
      </c>
      <c r="AU162" s="234" t="s">
        <v>93</v>
      </c>
      <c r="AY162" s="17" t="s">
        <v>194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7" t="s">
        <v>91</v>
      </c>
      <c r="BK162" s="235">
        <f>ROUND(I162*H162,2)</f>
        <v>0</v>
      </c>
      <c r="BL162" s="17" t="s">
        <v>129</v>
      </c>
      <c r="BM162" s="234" t="s">
        <v>327</v>
      </c>
    </row>
    <row r="163" spans="1:51" s="14" customFormat="1" ht="12">
      <c r="A163" s="14"/>
      <c r="B163" s="247"/>
      <c r="C163" s="248"/>
      <c r="D163" s="238" t="s">
        <v>201</v>
      </c>
      <c r="E163" s="249" t="s">
        <v>152</v>
      </c>
      <c r="F163" s="250" t="s">
        <v>837</v>
      </c>
      <c r="G163" s="248"/>
      <c r="H163" s="251">
        <v>306.7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7" t="s">
        <v>201</v>
      </c>
      <c r="AU163" s="257" t="s">
        <v>93</v>
      </c>
      <c r="AV163" s="14" t="s">
        <v>93</v>
      </c>
      <c r="AW163" s="14" t="s">
        <v>38</v>
      </c>
      <c r="AX163" s="14" t="s">
        <v>83</v>
      </c>
      <c r="AY163" s="257" t="s">
        <v>194</v>
      </c>
    </row>
    <row r="164" spans="1:51" s="14" customFormat="1" ht="12">
      <c r="A164" s="14"/>
      <c r="B164" s="247"/>
      <c r="C164" s="248"/>
      <c r="D164" s="238" t="s">
        <v>201</v>
      </c>
      <c r="E164" s="249" t="s">
        <v>769</v>
      </c>
      <c r="F164" s="250" t="s">
        <v>838</v>
      </c>
      <c r="G164" s="248"/>
      <c r="H164" s="251">
        <v>651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7" t="s">
        <v>201</v>
      </c>
      <c r="AU164" s="257" t="s">
        <v>93</v>
      </c>
      <c r="AV164" s="14" t="s">
        <v>93</v>
      </c>
      <c r="AW164" s="14" t="s">
        <v>38</v>
      </c>
      <c r="AX164" s="14" t="s">
        <v>83</v>
      </c>
      <c r="AY164" s="257" t="s">
        <v>194</v>
      </c>
    </row>
    <row r="165" spans="1:51" s="15" customFormat="1" ht="12">
      <c r="A165" s="15"/>
      <c r="B165" s="258"/>
      <c r="C165" s="259"/>
      <c r="D165" s="238" t="s">
        <v>201</v>
      </c>
      <c r="E165" s="260" t="s">
        <v>1</v>
      </c>
      <c r="F165" s="261" t="s">
        <v>232</v>
      </c>
      <c r="G165" s="259"/>
      <c r="H165" s="262">
        <v>957.7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8" t="s">
        <v>201</v>
      </c>
      <c r="AU165" s="268" t="s">
        <v>93</v>
      </c>
      <c r="AV165" s="15" t="s">
        <v>129</v>
      </c>
      <c r="AW165" s="15" t="s">
        <v>38</v>
      </c>
      <c r="AX165" s="15" t="s">
        <v>91</v>
      </c>
      <c r="AY165" s="268" t="s">
        <v>194</v>
      </c>
    </row>
    <row r="166" spans="1:65" s="2" customFormat="1" ht="24.15" customHeight="1">
      <c r="A166" s="39"/>
      <c r="B166" s="40"/>
      <c r="C166" s="222" t="s">
        <v>288</v>
      </c>
      <c r="D166" s="222" t="s">
        <v>196</v>
      </c>
      <c r="E166" s="223" t="s">
        <v>334</v>
      </c>
      <c r="F166" s="224" t="s">
        <v>335</v>
      </c>
      <c r="G166" s="225" t="s">
        <v>199</v>
      </c>
      <c r="H166" s="226">
        <v>80</v>
      </c>
      <c r="I166" s="227"/>
      <c r="J166" s="228">
        <f>ROUND(I166*H166,2)</f>
        <v>0</v>
      </c>
      <c r="K166" s="229"/>
      <c r="L166" s="45"/>
      <c r="M166" s="230" t="s">
        <v>1</v>
      </c>
      <c r="N166" s="231" t="s">
        <v>48</v>
      </c>
      <c r="O166" s="92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4" t="s">
        <v>129</v>
      </c>
      <c r="AT166" s="234" t="s">
        <v>196</v>
      </c>
      <c r="AU166" s="234" t="s">
        <v>93</v>
      </c>
      <c r="AY166" s="17" t="s">
        <v>194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91</v>
      </c>
      <c r="BK166" s="235">
        <f>ROUND(I166*H166,2)</f>
        <v>0</v>
      </c>
      <c r="BL166" s="17" t="s">
        <v>129</v>
      </c>
      <c r="BM166" s="234" t="s">
        <v>839</v>
      </c>
    </row>
    <row r="167" spans="1:51" s="14" customFormat="1" ht="12">
      <c r="A167" s="14"/>
      <c r="B167" s="247"/>
      <c r="C167" s="248"/>
      <c r="D167" s="238" t="s">
        <v>201</v>
      </c>
      <c r="E167" s="249" t="s">
        <v>1</v>
      </c>
      <c r="F167" s="250" t="s">
        <v>786</v>
      </c>
      <c r="G167" s="248"/>
      <c r="H167" s="251">
        <v>80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7" t="s">
        <v>201</v>
      </c>
      <c r="AU167" s="257" t="s">
        <v>93</v>
      </c>
      <c r="AV167" s="14" t="s">
        <v>93</v>
      </c>
      <c r="AW167" s="14" t="s">
        <v>38</v>
      </c>
      <c r="AX167" s="14" t="s">
        <v>91</v>
      </c>
      <c r="AY167" s="257" t="s">
        <v>194</v>
      </c>
    </row>
    <row r="168" spans="1:65" s="2" customFormat="1" ht="16.5" customHeight="1">
      <c r="A168" s="39"/>
      <c r="B168" s="40"/>
      <c r="C168" s="269" t="s">
        <v>293</v>
      </c>
      <c r="D168" s="269" t="s">
        <v>314</v>
      </c>
      <c r="E168" s="270" t="s">
        <v>840</v>
      </c>
      <c r="F168" s="271" t="s">
        <v>340</v>
      </c>
      <c r="G168" s="272" t="s">
        <v>241</v>
      </c>
      <c r="H168" s="273">
        <v>12</v>
      </c>
      <c r="I168" s="274"/>
      <c r="J168" s="275">
        <f>ROUND(I168*H168,2)</f>
        <v>0</v>
      </c>
      <c r="K168" s="276"/>
      <c r="L168" s="277"/>
      <c r="M168" s="278" t="s">
        <v>1</v>
      </c>
      <c r="N168" s="279" t="s">
        <v>48</v>
      </c>
      <c r="O168" s="92"/>
      <c r="P168" s="232">
        <f>O168*H168</f>
        <v>0</v>
      </c>
      <c r="Q168" s="232">
        <v>1</v>
      </c>
      <c r="R168" s="232">
        <f>Q168*H168</f>
        <v>12</v>
      </c>
      <c r="S168" s="232">
        <v>0</v>
      </c>
      <c r="T168" s="23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4" t="s">
        <v>238</v>
      </c>
      <c r="AT168" s="234" t="s">
        <v>314</v>
      </c>
      <c r="AU168" s="234" t="s">
        <v>93</v>
      </c>
      <c r="AY168" s="17" t="s">
        <v>194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7" t="s">
        <v>91</v>
      </c>
      <c r="BK168" s="235">
        <f>ROUND(I168*H168,2)</f>
        <v>0</v>
      </c>
      <c r="BL168" s="17" t="s">
        <v>129</v>
      </c>
      <c r="BM168" s="234" t="s">
        <v>841</v>
      </c>
    </row>
    <row r="169" spans="1:51" s="14" customFormat="1" ht="12">
      <c r="A169" s="14"/>
      <c r="B169" s="247"/>
      <c r="C169" s="248"/>
      <c r="D169" s="238" t="s">
        <v>201</v>
      </c>
      <c r="E169" s="249" t="s">
        <v>1</v>
      </c>
      <c r="F169" s="250" t="s">
        <v>817</v>
      </c>
      <c r="G169" s="248"/>
      <c r="H169" s="251">
        <v>12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7" t="s">
        <v>201</v>
      </c>
      <c r="AU169" s="257" t="s">
        <v>93</v>
      </c>
      <c r="AV169" s="14" t="s">
        <v>93</v>
      </c>
      <c r="AW169" s="14" t="s">
        <v>38</v>
      </c>
      <c r="AX169" s="14" t="s">
        <v>91</v>
      </c>
      <c r="AY169" s="257" t="s">
        <v>194</v>
      </c>
    </row>
    <row r="170" spans="1:65" s="2" customFormat="1" ht="24.15" customHeight="1">
      <c r="A170" s="39"/>
      <c r="B170" s="40"/>
      <c r="C170" s="222" t="s">
        <v>298</v>
      </c>
      <c r="D170" s="222" t="s">
        <v>196</v>
      </c>
      <c r="E170" s="223" t="s">
        <v>344</v>
      </c>
      <c r="F170" s="224" t="s">
        <v>345</v>
      </c>
      <c r="G170" s="225" t="s">
        <v>199</v>
      </c>
      <c r="H170" s="226">
        <v>80</v>
      </c>
      <c r="I170" s="227"/>
      <c r="J170" s="228">
        <f>ROUND(I170*H170,2)</f>
        <v>0</v>
      </c>
      <c r="K170" s="229"/>
      <c r="L170" s="45"/>
      <c r="M170" s="230" t="s">
        <v>1</v>
      </c>
      <c r="N170" s="231" t="s">
        <v>48</v>
      </c>
      <c r="O170" s="92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4" t="s">
        <v>129</v>
      </c>
      <c r="AT170" s="234" t="s">
        <v>196</v>
      </c>
      <c r="AU170" s="234" t="s">
        <v>93</v>
      </c>
      <c r="AY170" s="17" t="s">
        <v>194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7" t="s">
        <v>91</v>
      </c>
      <c r="BK170" s="235">
        <f>ROUND(I170*H170,2)</f>
        <v>0</v>
      </c>
      <c r="BL170" s="17" t="s">
        <v>129</v>
      </c>
      <c r="BM170" s="234" t="s">
        <v>842</v>
      </c>
    </row>
    <row r="171" spans="1:51" s="14" customFormat="1" ht="12">
      <c r="A171" s="14"/>
      <c r="B171" s="247"/>
      <c r="C171" s="248"/>
      <c r="D171" s="238" t="s">
        <v>201</v>
      </c>
      <c r="E171" s="249" t="s">
        <v>1</v>
      </c>
      <c r="F171" s="250" t="s">
        <v>786</v>
      </c>
      <c r="G171" s="248"/>
      <c r="H171" s="251">
        <v>80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7" t="s">
        <v>201</v>
      </c>
      <c r="AU171" s="257" t="s">
        <v>93</v>
      </c>
      <c r="AV171" s="14" t="s">
        <v>93</v>
      </c>
      <c r="AW171" s="14" t="s">
        <v>38</v>
      </c>
      <c r="AX171" s="14" t="s">
        <v>91</v>
      </c>
      <c r="AY171" s="257" t="s">
        <v>194</v>
      </c>
    </row>
    <row r="172" spans="1:65" s="2" customFormat="1" ht="16.5" customHeight="1">
      <c r="A172" s="39"/>
      <c r="B172" s="40"/>
      <c r="C172" s="269" t="s">
        <v>304</v>
      </c>
      <c r="D172" s="269" t="s">
        <v>314</v>
      </c>
      <c r="E172" s="270" t="s">
        <v>843</v>
      </c>
      <c r="F172" s="271" t="s">
        <v>844</v>
      </c>
      <c r="G172" s="272" t="s">
        <v>350</v>
      </c>
      <c r="H172" s="273">
        <v>4</v>
      </c>
      <c r="I172" s="274"/>
      <c r="J172" s="275">
        <f>ROUND(I172*H172,2)</f>
        <v>0</v>
      </c>
      <c r="K172" s="276"/>
      <c r="L172" s="277"/>
      <c r="M172" s="278" t="s">
        <v>1</v>
      </c>
      <c r="N172" s="279" t="s">
        <v>48</v>
      </c>
      <c r="O172" s="92"/>
      <c r="P172" s="232">
        <f>O172*H172</f>
        <v>0</v>
      </c>
      <c r="Q172" s="232">
        <v>0.001</v>
      </c>
      <c r="R172" s="232">
        <f>Q172*H172</f>
        <v>0.004</v>
      </c>
      <c r="S172" s="232">
        <v>0</v>
      </c>
      <c r="T172" s="23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4" t="s">
        <v>238</v>
      </c>
      <c r="AT172" s="234" t="s">
        <v>314</v>
      </c>
      <c r="AU172" s="234" t="s">
        <v>93</v>
      </c>
      <c r="AY172" s="17" t="s">
        <v>194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7" t="s">
        <v>91</v>
      </c>
      <c r="BK172" s="235">
        <f>ROUND(I172*H172,2)</f>
        <v>0</v>
      </c>
      <c r="BL172" s="17" t="s">
        <v>129</v>
      </c>
      <c r="BM172" s="234" t="s">
        <v>845</v>
      </c>
    </row>
    <row r="173" spans="1:51" s="14" customFormat="1" ht="12">
      <c r="A173" s="14"/>
      <c r="B173" s="247"/>
      <c r="C173" s="248"/>
      <c r="D173" s="238" t="s">
        <v>201</v>
      </c>
      <c r="E173" s="249" t="s">
        <v>1</v>
      </c>
      <c r="F173" s="250" t="s">
        <v>846</v>
      </c>
      <c r="G173" s="248"/>
      <c r="H173" s="251">
        <v>4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7" t="s">
        <v>201</v>
      </c>
      <c r="AU173" s="257" t="s">
        <v>93</v>
      </c>
      <c r="AV173" s="14" t="s">
        <v>93</v>
      </c>
      <c r="AW173" s="14" t="s">
        <v>38</v>
      </c>
      <c r="AX173" s="14" t="s">
        <v>91</v>
      </c>
      <c r="AY173" s="257" t="s">
        <v>194</v>
      </c>
    </row>
    <row r="174" spans="1:65" s="2" customFormat="1" ht="37.8" customHeight="1">
      <c r="A174" s="39"/>
      <c r="B174" s="40"/>
      <c r="C174" s="222" t="s">
        <v>309</v>
      </c>
      <c r="D174" s="222" t="s">
        <v>196</v>
      </c>
      <c r="E174" s="223" t="s">
        <v>354</v>
      </c>
      <c r="F174" s="224" t="s">
        <v>355</v>
      </c>
      <c r="G174" s="225" t="s">
        <v>199</v>
      </c>
      <c r="H174" s="226">
        <v>80</v>
      </c>
      <c r="I174" s="227"/>
      <c r="J174" s="228">
        <f>ROUND(I174*H174,2)</f>
        <v>0</v>
      </c>
      <c r="K174" s="229"/>
      <c r="L174" s="45"/>
      <c r="M174" s="230" t="s">
        <v>1</v>
      </c>
      <c r="N174" s="231" t="s">
        <v>48</v>
      </c>
      <c r="O174" s="92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4" t="s">
        <v>129</v>
      </c>
      <c r="AT174" s="234" t="s">
        <v>196</v>
      </c>
      <c r="AU174" s="234" t="s">
        <v>93</v>
      </c>
      <c r="AY174" s="17" t="s">
        <v>194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7" t="s">
        <v>91</v>
      </c>
      <c r="BK174" s="235">
        <f>ROUND(I174*H174,2)</f>
        <v>0</v>
      </c>
      <c r="BL174" s="17" t="s">
        <v>129</v>
      </c>
      <c r="BM174" s="234" t="s">
        <v>847</v>
      </c>
    </row>
    <row r="175" spans="1:51" s="14" customFormat="1" ht="12">
      <c r="A175" s="14"/>
      <c r="B175" s="247"/>
      <c r="C175" s="248"/>
      <c r="D175" s="238" t="s">
        <v>201</v>
      </c>
      <c r="E175" s="249" t="s">
        <v>1</v>
      </c>
      <c r="F175" s="250" t="s">
        <v>786</v>
      </c>
      <c r="G175" s="248"/>
      <c r="H175" s="251">
        <v>80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201</v>
      </c>
      <c r="AU175" s="257" t="s">
        <v>93</v>
      </c>
      <c r="AV175" s="14" t="s">
        <v>93</v>
      </c>
      <c r="AW175" s="14" t="s">
        <v>38</v>
      </c>
      <c r="AX175" s="14" t="s">
        <v>91</v>
      </c>
      <c r="AY175" s="257" t="s">
        <v>194</v>
      </c>
    </row>
    <row r="176" spans="1:65" s="2" customFormat="1" ht="24.15" customHeight="1">
      <c r="A176" s="39"/>
      <c r="B176" s="40"/>
      <c r="C176" s="222" t="s">
        <v>7</v>
      </c>
      <c r="D176" s="222" t="s">
        <v>196</v>
      </c>
      <c r="E176" s="223" t="s">
        <v>848</v>
      </c>
      <c r="F176" s="224" t="s">
        <v>849</v>
      </c>
      <c r="G176" s="225" t="s">
        <v>467</v>
      </c>
      <c r="H176" s="226">
        <v>4</v>
      </c>
      <c r="I176" s="227"/>
      <c r="J176" s="228">
        <f>ROUND(I176*H176,2)</f>
        <v>0</v>
      </c>
      <c r="K176" s="229"/>
      <c r="L176" s="45"/>
      <c r="M176" s="230" t="s">
        <v>1</v>
      </c>
      <c r="N176" s="231" t="s">
        <v>48</v>
      </c>
      <c r="O176" s="92"/>
      <c r="P176" s="232">
        <f>O176*H176</f>
        <v>0</v>
      </c>
      <c r="Q176" s="232">
        <v>0.02135</v>
      </c>
      <c r="R176" s="232">
        <f>Q176*H176</f>
        <v>0.0854</v>
      </c>
      <c r="S176" s="232">
        <v>0</v>
      </c>
      <c r="T176" s="23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4" t="s">
        <v>129</v>
      </c>
      <c r="AT176" s="234" t="s">
        <v>196</v>
      </c>
      <c r="AU176" s="234" t="s">
        <v>93</v>
      </c>
      <c r="AY176" s="17" t="s">
        <v>194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7" t="s">
        <v>91</v>
      </c>
      <c r="BK176" s="235">
        <f>ROUND(I176*H176,2)</f>
        <v>0</v>
      </c>
      <c r="BL176" s="17" t="s">
        <v>129</v>
      </c>
      <c r="BM176" s="234" t="s">
        <v>850</v>
      </c>
    </row>
    <row r="177" spans="1:63" s="12" customFormat="1" ht="22.8" customHeight="1">
      <c r="A177" s="12"/>
      <c r="B177" s="206"/>
      <c r="C177" s="207"/>
      <c r="D177" s="208" t="s">
        <v>82</v>
      </c>
      <c r="E177" s="220" t="s">
        <v>220</v>
      </c>
      <c r="F177" s="220" t="s">
        <v>382</v>
      </c>
      <c r="G177" s="207"/>
      <c r="H177" s="207"/>
      <c r="I177" s="210"/>
      <c r="J177" s="221">
        <f>BK177</f>
        <v>0</v>
      </c>
      <c r="K177" s="207"/>
      <c r="L177" s="212"/>
      <c r="M177" s="213"/>
      <c r="N177" s="214"/>
      <c r="O177" s="214"/>
      <c r="P177" s="215">
        <f>SUM(P178:P191)</f>
        <v>0</v>
      </c>
      <c r="Q177" s="214"/>
      <c r="R177" s="215">
        <f>SUM(R178:R191)</f>
        <v>239.59329700000004</v>
      </c>
      <c r="S177" s="214"/>
      <c r="T177" s="216">
        <f>SUM(T178:T191)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7" t="s">
        <v>91</v>
      </c>
      <c r="AT177" s="218" t="s">
        <v>82</v>
      </c>
      <c r="AU177" s="218" t="s">
        <v>91</v>
      </c>
      <c r="AY177" s="217" t="s">
        <v>194</v>
      </c>
      <c r="BK177" s="219">
        <f>SUM(BK178:BK191)</f>
        <v>0</v>
      </c>
    </row>
    <row r="178" spans="1:65" s="2" customFormat="1" ht="24.15" customHeight="1">
      <c r="A178" s="39"/>
      <c r="B178" s="40"/>
      <c r="C178" s="222" t="s">
        <v>320</v>
      </c>
      <c r="D178" s="222" t="s">
        <v>196</v>
      </c>
      <c r="E178" s="223" t="s">
        <v>394</v>
      </c>
      <c r="F178" s="224" t="s">
        <v>395</v>
      </c>
      <c r="G178" s="225" t="s">
        <v>199</v>
      </c>
      <c r="H178" s="226">
        <v>957.7</v>
      </c>
      <c r="I178" s="227"/>
      <c r="J178" s="228">
        <f>ROUND(I178*H178,2)</f>
        <v>0</v>
      </c>
      <c r="K178" s="229"/>
      <c r="L178" s="45"/>
      <c r="M178" s="230" t="s">
        <v>1</v>
      </c>
      <c r="N178" s="231" t="s">
        <v>48</v>
      </c>
      <c r="O178" s="92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4" t="s">
        <v>129</v>
      </c>
      <c r="AT178" s="234" t="s">
        <v>196</v>
      </c>
      <c r="AU178" s="234" t="s">
        <v>93</v>
      </c>
      <c r="AY178" s="17" t="s">
        <v>194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7" t="s">
        <v>91</v>
      </c>
      <c r="BK178" s="235">
        <f>ROUND(I178*H178,2)</f>
        <v>0</v>
      </c>
      <c r="BL178" s="17" t="s">
        <v>129</v>
      </c>
      <c r="BM178" s="234" t="s">
        <v>851</v>
      </c>
    </row>
    <row r="179" spans="1:51" s="14" customFormat="1" ht="12">
      <c r="A179" s="14"/>
      <c r="B179" s="247"/>
      <c r="C179" s="248"/>
      <c r="D179" s="238" t="s">
        <v>201</v>
      </c>
      <c r="E179" s="249" t="s">
        <v>1</v>
      </c>
      <c r="F179" s="250" t="s">
        <v>852</v>
      </c>
      <c r="G179" s="248"/>
      <c r="H179" s="251">
        <v>957.7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7" t="s">
        <v>201</v>
      </c>
      <c r="AU179" s="257" t="s">
        <v>93</v>
      </c>
      <c r="AV179" s="14" t="s">
        <v>93</v>
      </c>
      <c r="AW179" s="14" t="s">
        <v>38</v>
      </c>
      <c r="AX179" s="14" t="s">
        <v>91</v>
      </c>
      <c r="AY179" s="257" t="s">
        <v>194</v>
      </c>
    </row>
    <row r="180" spans="1:65" s="2" customFormat="1" ht="33" customHeight="1">
      <c r="A180" s="39"/>
      <c r="B180" s="40"/>
      <c r="C180" s="222" t="s">
        <v>324</v>
      </c>
      <c r="D180" s="222" t="s">
        <v>196</v>
      </c>
      <c r="E180" s="223" t="s">
        <v>853</v>
      </c>
      <c r="F180" s="224" t="s">
        <v>854</v>
      </c>
      <c r="G180" s="225" t="s">
        <v>199</v>
      </c>
      <c r="H180" s="226">
        <v>651</v>
      </c>
      <c r="I180" s="227"/>
      <c r="J180" s="228">
        <f>ROUND(I180*H180,2)</f>
        <v>0</v>
      </c>
      <c r="K180" s="229"/>
      <c r="L180" s="45"/>
      <c r="M180" s="230" t="s">
        <v>1</v>
      </c>
      <c r="N180" s="231" t="s">
        <v>48</v>
      </c>
      <c r="O180" s="92"/>
      <c r="P180" s="232">
        <f>O180*H180</f>
        <v>0</v>
      </c>
      <c r="Q180" s="232">
        <v>0.08922</v>
      </c>
      <c r="R180" s="232">
        <f>Q180*H180</f>
        <v>58.08221999999999</v>
      </c>
      <c r="S180" s="232">
        <v>0</v>
      </c>
      <c r="T180" s="23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4" t="s">
        <v>129</v>
      </c>
      <c r="AT180" s="234" t="s">
        <v>196</v>
      </c>
      <c r="AU180" s="234" t="s">
        <v>93</v>
      </c>
      <c r="AY180" s="17" t="s">
        <v>194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7" t="s">
        <v>91</v>
      </c>
      <c r="BK180" s="235">
        <f>ROUND(I180*H180,2)</f>
        <v>0</v>
      </c>
      <c r="BL180" s="17" t="s">
        <v>129</v>
      </c>
      <c r="BM180" s="234" t="s">
        <v>855</v>
      </c>
    </row>
    <row r="181" spans="1:51" s="14" customFormat="1" ht="12">
      <c r="A181" s="14"/>
      <c r="B181" s="247"/>
      <c r="C181" s="248"/>
      <c r="D181" s="238" t="s">
        <v>201</v>
      </c>
      <c r="E181" s="249" t="s">
        <v>1</v>
      </c>
      <c r="F181" s="250" t="s">
        <v>769</v>
      </c>
      <c r="G181" s="248"/>
      <c r="H181" s="251">
        <v>651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7" t="s">
        <v>201</v>
      </c>
      <c r="AU181" s="257" t="s">
        <v>93</v>
      </c>
      <c r="AV181" s="14" t="s">
        <v>93</v>
      </c>
      <c r="AW181" s="14" t="s">
        <v>38</v>
      </c>
      <c r="AX181" s="14" t="s">
        <v>91</v>
      </c>
      <c r="AY181" s="257" t="s">
        <v>194</v>
      </c>
    </row>
    <row r="182" spans="1:65" s="2" customFormat="1" ht="24.15" customHeight="1">
      <c r="A182" s="39"/>
      <c r="B182" s="40"/>
      <c r="C182" s="269" t="s">
        <v>333</v>
      </c>
      <c r="D182" s="269" t="s">
        <v>314</v>
      </c>
      <c r="E182" s="270" t="s">
        <v>429</v>
      </c>
      <c r="F182" s="271" t="s">
        <v>856</v>
      </c>
      <c r="G182" s="272" t="s">
        <v>199</v>
      </c>
      <c r="H182" s="273">
        <v>681.462</v>
      </c>
      <c r="I182" s="274"/>
      <c r="J182" s="275">
        <f>ROUND(I182*H182,2)</f>
        <v>0</v>
      </c>
      <c r="K182" s="276"/>
      <c r="L182" s="277"/>
      <c r="M182" s="278" t="s">
        <v>1</v>
      </c>
      <c r="N182" s="279" t="s">
        <v>48</v>
      </c>
      <c r="O182" s="92"/>
      <c r="P182" s="232">
        <f>O182*H182</f>
        <v>0</v>
      </c>
      <c r="Q182" s="232">
        <v>0.131</v>
      </c>
      <c r="R182" s="232">
        <f>Q182*H182</f>
        <v>89.271522</v>
      </c>
      <c r="S182" s="232">
        <v>0</v>
      </c>
      <c r="T182" s="23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4" t="s">
        <v>238</v>
      </c>
      <c r="AT182" s="234" t="s">
        <v>314</v>
      </c>
      <c r="AU182" s="234" t="s">
        <v>93</v>
      </c>
      <c r="AY182" s="17" t="s">
        <v>194</v>
      </c>
      <c r="BE182" s="235">
        <f>IF(N182="základní",J182,0)</f>
        <v>0</v>
      </c>
      <c r="BF182" s="235">
        <f>IF(N182="snížená",J182,0)</f>
        <v>0</v>
      </c>
      <c r="BG182" s="235">
        <f>IF(N182="zákl. přenesená",J182,0)</f>
        <v>0</v>
      </c>
      <c r="BH182" s="235">
        <f>IF(N182="sníž. přenesená",J182,0)</f>
        <v>0</v>
      </c>
      <c r="BI182" s="235">
        <f>IF(N182="nulová",J182,0)</f>
        <v>0</v>
      </c>
      <c r="BJ182" s="17" t="s">
        <v>91</v>
      </c>
      <c r="BK182" s="235">
        <f>ROUND(I182*H182,2)</f>
        <v>0</v>
      </c>
      <c r="BL182" s="17" t="s">
        <v>129</v>
      </c>
      <c r="BM182" s="234" t="s">
        <v>857</v>
      </c>
    </row>
    <row r="183" spans="1:51" s="14" customFormat="1" ht="12">
      <c r="A183" s="14"/>
      <c r="B183" s="247"/>
      <c r="C183" s="248"/>
      <c r="D183" s="238" t="s">
        <v>201</v>
      </c>
      <c r="E183" s="249" t="s">
        <v>1</v>
      </c>
      <c r="F183" s="250" t="s">
        <v>858</v>
      </c>
      <c r="G183" s="248"/>
      <c r="H183" s="251">
        <v>681.462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7" t="s">
        <v>201</v>
      </c>
      <c r="AU183" s="257" t="s">
        <v>93</v>
      </c>
      <c r="AV183" s="14" t="s">
        <v>93</v>
      </c>
      <c r="AW183" s="14" t="s">
        <v>38</v>
      </c>
      <c r="AX183" s="14" t="s">
        <v>91</v>
      </c>
      <c r="AY183" s="257" t="s">
        <v>194</v>
      </c>
    </row>
    <row r="184" spans="1:65" s="2" customFormat="1" ht="24.15" customHeight="1">
      <c r="A184" s="39"/>
      <c r="B184" s="40"/>
      <c r="C184" s="269" t="s">
        <v>338</v>
      </c>
      <c r="D184" s="269" t="s">
        <v>314</v>
      </c>
      <c r="E184" s="270" t="s">
        <v>859</v>
      </c>
      <c r="F184" s="271" t="s">
        <v>860</v>
      </c>
      <c r="G184" s="272" t="s">
        <v>199</v>
      </c>
      <c r="H184" s="273">
        <v>18.375</v>
      </c>
      <c r="I184" s="274"/>
      <c r="J184" s="275">
        <f>ROUND(I184*H184,2)</f>
        <v>0</v>
      </c>
      <c r="K184" s="276"/>
      <c r="L184" s="277"/>
      <c r="M184" s="278" t="s">
        <v>1</v>
      </c>
      <c r="N184" s="279" t="s">
        <v>48</v>
      </c>
      <c r="O184" s="92"/>
      <c r="P184" s="232">
        <f>O184*H184</f>
        <v>0</v>
      </c>
      <c r="Q184" s="232">
        <v>0.131</v>
      </c>
      <c r="R184" s="232">
        <f>Q184*H184</f>
        <v>2.407125</v>
      </c>
      <c r="S184" s="232">
        <v>0</v>
      </c>
      <c r="T184" s="23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4" t="s">
        <v>238</v>
      </c>
      <c r="AT184" s="234" t="s">
        <v>314</v>
      </c>
      <c r="AU184" s="234" t="s">
        <v>93</v>
      </c>
      <c r="AY184" s="17" t="s">
        <v>194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17" t="s">
        <v>91</v>
      </c>
      <c r="BK184" s="235">
        <f>ROUND(I184*H184,2)</f>
        <v>0</v>
      </c>
      <c r="BL184" s="17" t="s">
        <v>129</v>
      </c>
      <c r="BM184" s="234" t="s">
        <v>861</v>
      </c>
    </row>
    <row r="185" spans="1:51" s="14" customFormat="1" ht="12">
      <c r="A185" s="14"/>
      <c r="B185" s="247"/>
      <c r="C185" s="248"/>
      <c r="D185" s="238" t="s">
        <v>201</v>
      </c>
      <c r="E185" s="249" t="s">
        <v>1</v>
      </c>
      <c r="F185" s="250" t="s">
        <v>862</v>
      </c>
      <c r="G185" s="248"/>
      <c r="H185" s="251">
        <v>18.375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7" t="s">
        <v>201</v>
      </c>
      <c r="AU185" s="257" t="s">
        <v>93</v>
      </c>
      <c r="AV185" s="14" t="s">
        <v>93</v>
      </c>
      <c r="AW185" s="14" t="s">
        <v>38</v>
      </c>
      <c r="AX185" s="14" t="s">
        <v>91</v>
      </c>
      <c r="AY185" s="257" t="s">
        <v>194</v>
      </c>
    </row>
    <row r="186" spans="1:65" s="2" customFormat="1" ht="24.15" customHeight="1">
      <c r="A186" s="39"/>
      <c r="B186" s="40"/>
      <c r="C186" s="222" t="s">
        <v>343</v>
      </c>
      <c r="D186" s="222" t="s">
        <v>196</v>
      </c>
      <c r="E186" s="223" t="s">
        <v>434</v>
      </c>
      <c r="F186" s="224" t="s">
        <v>435</v>
      </c>
      <c r="G186" s="225" t="s">
        <v>199</v>
      </c>
      <c r="H186" s="226">
        <v>306.7</v>
      </c>
      <c r="I186" s="227"/>
      <c r="J186" s="228">
        <f>ROUND(I186*H186,2)</f>
        <v>0</v>
      </c>
      <c r="K186" s="229"/>
      <c r="L186" s="45"/>
      <c r="M186" s="230" t="s">
        <v>1</v>
      </c>
      <c r="N186" s="231" t="s">
        <v>48</v>
      </c>
      <c r="O186" s="92"/>
      <c r="P186" s="232">
        <f>O186*H186</f>
        <v>0</v>
      </c>
      <c r="Q186" s="232">
        <v>0.11162</v>
      </c>
      <c r="R186" s="232">
        <f>Q186*H186</f>
        <v>34.233854</v>
      </c>
      <c r="S186" s="232">
        <v>0</v>
      </c>
      <c r="T186" s="23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4" t="s">
        <v>129</v>
      </c>
      <c r="AT186" s="234" t="s">
        <v>196</v>
      </c>
      <c r="AU186" s="234" t="s">
        <v>93</v>
      </c>
      <c r="AY186" s="17" t="s">
        <v>194</v>
      </c>
      <c r="BE186" s="235">
        <f>IF(N186="základní",J186,0)</f>
        <v>0</v>
      </c>
      <c r="BF186" s="235">
        <f>IF(N186="snížená",J186,0)</f>
        <v>0</v>
      </c>
      <c r="BG186" s="235">
        <f>IF(N186="zákl. přenesená",J186,0)</f>
        <v>0</v>
      </c>
      <c r="BH186" s="235">
        <f>IF(N186="sníž. přenesená",J186,0)</f>
        <v>0</v>
      </c>
      <c r="BI186" s="235">
        <f>IF(N186="nulová",J186,0)</f>
        <v>0</v>
      </c>
      <c r="BJ186" s="17" t="s">
        <v>91</v>
      </c>
      <c r="BK186" s="235">
        <f>ROUND(I186*H186,2)</f>
        <v>0</v>
      </c>
      <c r="BL186" s="17" t="s">
        <v>129</v>
      </c>
      <c r="BM186" s="234" t="s">
        <v>863</v>
      </c>
    </row>
    <row r="187" spans="1:51" s="14" customFormat="1" ht="12">
      <c r="A187" s="14"/>
      <c r="B187" s="247"/>
      <c r="C187" s="248"/>
      <c r="D187" s="238" t="s">
        <v>201</v>
      </c>
      <c r="E187" s="249" t="s">
        <v>1</v>
      </c>
      <c r="F187" s="250" t="s">
        <v>152</v>
      </c>
      <c r="G187" s="248"/>
      <c r="H187" s="251">
        <v>306.7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7" t="s">
        <v>201</v>
      </c>
      <c r="AU187" s="257" t="s">
        <v>93</v>
      </c>
      <c r="AV187" s="14" t="s">
        <v>93</v>
      </c>
      <c r="AW187" s="14" t="s">
        <v>38</v>
      </c>
      <c r="AX187" s="14" t="s">
        <v>91</v>
      </c>
      <c r="AY187" s="257" t="s">
        <v>194</v>
      </c>
    </row>
    <row r="188" spans="1:65" s="2" customFormat="1" ht="24.15" customHeight="1">
      <c r="A188" s="39"/>
      <c r="B188" s="40"/>
      <c r="C188" s="269" t="s">
        <v>347</v>
      </c>
      <c r="D188" s="269" t="s">
        <v>314</v>
      </c>
      <c r="E188" s="270" t="s">
        <v>438</v>
      </c>
      <c r="F188" s="271" t="s">
        <v>439</v>
      </c>
      <c r="G188" s="272" t="s">
        <v>199</v>
      </c>
      <c r="H188" s="273">
        <v>314.562</v>
      </c>
      <c r="I188" s="274"/>
      <c r="J188" s="275">
        <f>ROUND(I188*H188,2)</f>
        <v>0</v>
      </c>
      <c r="K188" s="276"/>
      <c r="L188" s="277"/>
      <c r="M188" s="278" t="s">
        <v>1</v>
      </c>
      <c r="N188" s="279" t="s">
        <v>48</v>
      </c>
      <c r="O188" s="92"/>
      <c r="P188" s="232">
        <f>O188*H188</f>
        <v>0</v>
      </c>
      <c r="Q188" s="232">
        <v>0.176</v>
      </c>
      <c r="R188" s="232">
        <f>Q188*H188</f>
        <v>55.362912</v>
      </c>
      <c r="S188" s="232">
        <v>0</v>
      </c>
      <c r="T188" s="23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4" t="s">
        <v>238</v>
      </c>
      <c r="AT188" s="234" t="s">
        <v>314</v>
      </c>
      <c r="AU188" s="234" t="s">
        <v>93</v>
      </c>
      <c r="AY188" s="17" t="s">
        <v>194</v>
      </c>
      <c r="BE188" s="235">
        <f>IF(N188="základní",J188,0)</f>
        <v>0</v>
      </c>
      <c r="BF188" s="235">
        <f>IF(N188="snížená",J188,0)</f>
        <v>0</v>
      </c>
      <c r="BG188" s="235">
        <f>IF(N188="zákl. přenesená",J188,0)</f>
        <v>0</v>
      </c>
      <c r="BH188" s="235">
        <f>IF(N188="sníž. přenesená",J188,0)</f>
        <v>0</v>
      </c>
      <c r="BI188" s="235">
        <f>IF(N188="nulová",J188,0)</f>
        <v>0</v>
      </c>
      <c r="BJ188" s="17" t="s">
        <v>91</v>
      </c>
      <c r="BK188" s="235">
        <f>ROUND(I188*H188,2)</f>
        <v>0</v>
      </c>
      <c r="BL188" s="17" t="s">
        <v>129</v>
      </c>
      <c r="BM188" s="234" t="s">
        <v>864</v>
      </c>
    </row>
    <row r="189" spans="1:51" s="14" customFormat="1" ht="12">
      <c r="A189" s="14"/>
      <c r="B189" s="247"/>
      <c r="C189" s="248"/>
      <c r="D189" s="238" t="s">
        <v>201</v>
      </c>
      <c r="E189" s="249" t="s">
        <v>1</v>
      </c>
      <c r="F189" s="250" t="s">
        <v>865</v>
      </c>
      <c r="G189" s="248"/>
      <c r="H189" s="251">
        <v>314.562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7" t="s">
        <v>201</v>
      </c>
      <c r="AU189" s="257" t="s">
        <v>93</v>
      </c>
      <c r="AV189" s="14" t="s">
        <v>93</v>
      </c>
      <c r="AW189" s="14" t="s">
        <v>38</v>
      </c>
      <c r="AX189" s="14" t="s">
        <v>91</v>
      </c>
      <c r="AY189" s="257" t="s">
        <v>194</v>
      </c>
    </row>
    <row r="190" spans="1:65" s="2" customFormat="1" ht="24.15" customHeight="1">
      <c r="A190" s="39"/>
      <c r="B190" s="40"/>
      <c r="C190" s="269" t="s">
        <v>353</v>
      </c>
      <c r="D190" s="269" t="s">
        <v>314</v>
      </c>
      <c r="E190" s="270" t="s">
        <v>866</v>
      </c>
      <c r="F190" s="271" t="s">
        <v>867</v>
      </c>
      <c r="G190" s="272" t="s">
        <v>199</v>
      </c>
      <c r="H190" s="273">
        <v>1.339</v>
      </c>
      <c r="I190" s="274"/>
      <c r="J190" s="275">
        <f>ROUND(I190*H190,2)</f>
        <v>0</v>
      </c>
      <c r="K190" s="276"/>
      <c r="L190" s="277"/>
      <c r="M190" s="278" t="s">
        <v>1</v>
      </c>
      <c r="N190" s="279" t="s">
        <v>48</v>
      </c>
      <c r="O190" s="92"/>
      <c r="P190" s="232">
        <f>O190*H190</f>
        <v>0</v>
      </c>
      <c r="Q190" s="232">
        <v>0.176</v>
      </c>
      <c r="R190" s="232">
        <f>Q190*H190</f>
        <v>0.23566399999999998</v>
      </c>
      <c r="S190" s="232">
        <v>0</v>
      </c>
      <c r="T190" s="23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4" t="s">
        <v>238</v>
      </c>
      <c r="AT190" s="234" t="s">
        <v>314</v>
      </c>
      <c r="AU190" s="234" t="s">
        <v>93</v>
      </c>
      <c r="AY190" s="17" t="s">
        <v>194</v>
      </c>
      <c r="BE190" s="235">
        <f>IF(N190="základní",J190,0)</f>
        <v>0</v>
      </c>
      <c r="BF190" s="235">
        <f>IF(N190="snížená",J190,0)</f>
        <v>0</v>
      </c>
      <c r="BG190" s="235">
        <f>IF(N190="zákl. přenesená",J190,0)</f>
        <v>0</v>
      </c>
      <c r="BH190" s="235">
        <f>IF(N190="sníž. přenesená",J190,0)</f>
        <v>0</v>
      </c>
      <c r="BI190" s="235">
        <f>IF(N190="nulová",J190,0)</f>
        <v>0</v>
      </c>
      <c r="BJ190" s="17" t="s">
        <v>91</v>
      </c>
      <c r="BK190" s="235">
        <f>ROUND(I190*H190,2)</f>
        <v>0</v>
      </c>
      <c r="BL190" s="17" t="s">
        <v>129</v>
      </c>
      <c r="BM190" s="234" t="s">
        <v>868</v>
      </c>
    </row>
    <row r="191" spans="1:51" s="14" customFormat="1" ht="12">
      <c r="A191" s="14"/>
      <c r="B191" s="247"/>
      <c r="C191" s="248"/>
      <c r="D191" s="238" t="s">
        <v>201</v>
      </c>
      <c r="E191" s="249" t="s">
        <v>1</v>
      </c>
      <c r="F191" s="250" t="s">
        <v>869</v>
      </c>
      <c r="G191" s="248"/>
      <c r="H191" s="251">
        <v>1.339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7" t="s">
        <v>201</v>
      </c>
      <c r="AU191" s="257" t="s">
        <v>93</v>
      </c>
      <c r="AV191" s="14" t="s">
        <v>93</v>
      </c>
      <c r="AW191" s="14" t="s">
        <v>38</v>
      </c>
      <c r="AX191" s="14" t="s">
        <v>91</v>
      </c>
      <c r="AY191" s="257" t="s">
        <v>194</v>
      </c>
    </row>
    <row r="192" spans="1:63" s="12" customFormat="1" ht="22.8" customHeight="1">
      <c r="A192" s="12"/>
      <c r="B192" s="206"/>
      <c r="C192" s="207"/>
      <c r="D192" s="208" t="s">
        <v>82</v>
      </c>
      <c r="E192" s="220" t="s">
        <v>238</v>
      </c>
      <c r="F192" s="220" t="s">
        <v>447</v>
      </c>
      <c r="G192" s="207"/>
      <c r="H192" s="207"/>
      <c r="I192" s="210"/>
      <c r="J192" s="221">
        <f>BK192</f>
        <v>0</v>
      </c>
      <c r="K192" s="207"/>
      <c r="L192" s="212"/>
      <c r="M192" s="213"/>
      <c r="N192" s="214"/>
      <c r="O192" s="214"/>
      <c r="P192" s="215">
        <f>SUM(P193:P196)</f>
        <v>0</v>
      </c>
      <c r="Q192" s="214"/>
      <c r="R192" s="215">
        <f>SUM(R193:R196)</f>
        <v>11.49064</v>
      </c>
      <c r="S192" s="214"/>
      <c r="T192" s="216">
        <f>SUM(T193:T196)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7" t="s">
        <v>91</v>
      </c>
      <c r="AT192" s="218" t="s">
        <v>82</v>
      </c>
      <c r="AU192" s="218" t="s">
        <v>91</v>
      </c>
      <c r="AY192" s="217" t="s">
        <v>194</v>
      </c>
      <c r="BK192" s="219">
        <f>SUM(BK193:BK196)</f>
        <v>0</v>
      </c>
    </row>
    <row r="193" spans="1:65" s="2" customFormat="1" ht="24.15" customHeight="1">
      <c r="A193" s="39"/>
      <c r="B193" s="40"/>
      <c r="C193" s="222" t="s">
        <v>358</v>
      </c>
      <c r="D193" s="222" t="s">
        <v>196</v>
      </c>
      <c r="E193" s="223" t="s">
        <v>522</v>
      </c>
      <c r="F193" s="224" t="s">
        <v>523</v>
      </c>
      <c r="G193" s="225" t="s">
        <v>467</v>
      </c>
      <c r="H193" s="226">
        <v>14</v>
      </c>
      <c r="I193" s="227"/>
      <c r="J193" s="228">
        <f>ROUND(I193*H193,2)</f>
        <v>0</v>
      </c>
      <c r="K193" s="229"/>
      <c r="L193" s="45"/>
      <c r="M193" s="230" t="s">
        <v>1</v>
      </c>
      <c r="N193" s="231" t="s">
        <v>48</v>
      </c>
      <c r="O193" s="92"/>
      <c r="P193" s="232">
        <f>O193*H193</f>
        <v>0</v>
      </c>
      <c r="Q193" s="232">
        <v>0.4208</v>
      </c>
      <c r="R193" s="232">
        <f>Q193*H193</f>
        <v>5.8912</v>
      </c>
      <c r="S193" s="232">
        <v>0</v>
      </c>
      <c r="T193" s="23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4" t="s">
        <v>129</v>
      </c>
      <c r="AT193" s="234" t="s">
        <v>196</v>
      </c>
      <c r="AU193" s="234" t="s">
        <v>93</v>
      </c>
      <c r="AY193" s="17" t="s">
        <v>194</v>
      </c>
      <c r="BE193" s="235">
        <f>IF(N193="základní",J193,0)</f>
        <v>0</v>
      </c>
      <c r="BF193" s="235">
        <f>IF(N193="snížená",J193,0)</f>
        <v>0</v>
      </c>
      <c r="BG193" s="235">
        <f>IF(N193="zákl. přenesená",J193,0)</f>
        <v>0</v>
      </c>
      <c r="BH193" s="235">
        <f>IF(N193="sníž. přenesená",J193,0)</f>
        <v>0</v>
      </c>
      <c r="BI193" s="235">
        <f>IF(N193="nulová",J193,0)</f>
        <v>0</v>
      </c>
      <c r="BJ193" s="17" t="s">
        <v>91</v>
      </c>
      <c r="BK193" s="235">
        <f>ROUND(I193*H193,2)</f>
        <v>0</v>
      </c>
      <c r="BL193" s="17" t="s">
        <v>129</v>
      </c>
      <c r="BM193" s="234" t="s">
        <v>524</v>
      </c>
    </row>
    <row r="194" spans="1:51" s="14" customFormat="1" ht="12">
      <c r="A194" s="14"/>
      <c r="B194" s="247"/>
      <c r="C194" s="248"/>
      <c r="D194" s="238" t="s">
        <v>201</v>
      </c>
      <c r="E194" s="249" t="s">
        <v>1</v>
      </c>
      <c r="F194" s="250" t="s">
        <v>870</v>
      </c>
      <c r="G194" s="248"/>
      <c r="H194" s="251">
        <v>14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201</v>
      </c>
      <c r="AU194" s="257" t="s">
        <v>93</v>
      </c>
      <c r="AV194" s="14" t="s">
        <v>93</v>
      </c>
      <c r="AW194" s="14" t="s">
        <v>38</v>
      </c>
      <c r="AX194" s="14" t="s">
        <v>91</v>
      </c>
      <c r="AY194" s="257" t="s">
        <v>194</v>
      </c>
    </row>
    <row r="195" spans="1:65" s="2" customFormat="1" ht="33" customHeight="1">
      <c r="A195" s="39"/>
      <c r="B195" s="40"/>
      <c r="C195" s="222" t="s">
        <v>363</v>
      </c>
      <c r="D195" s="222" t="s">
        <v>196</v>
      </c>
      <c r="E195" s="223" t="s">
        <v>527</v>
      </c>
      <c r="F195" s="224" t="s">
        <v>528</v>
      </c>
      <c r="G195" s="225" t="s">
        <v>467</v>
      </c>
      <c r="H195" s="226">
        <v>18</v>
      </c>
      <c r="I195" s="227"/>
      <c r="J195" s="228">
        <f>ROUND(I195*H195,2)</f>
        <v>0</v>
      </c>
      <c r="K195" s="229"/>
      <c r="L195" s="45"/>
      <c r="M195" s="230" t="s">
        <v>1</v>
      </c>
      <c r="N195" s="231" t="s">
        <v>48</v>
      </c>
      <c r="O195" s="92"/>
      <c r="P195" s="232">
        <f>O195*H195</f>
        <v>0</v>
      </c>
      <c r="Q195" s="232">
        <v>0.31108</v>
      </c>
      <c r="R195" s="232">
        <f>Q195*H195</f>
        <v>5.59944</v>
      </c>
      <c r="S195" s="232">
        <v>0</v>
      </c>
      <c r="T195" s="23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4" t="s">
        <v>129</v>
      </c>
      <c r="AT195" s="234" t="s">
        <v>196</v>
      </c>
      <c r="AU195" s="234" t="s">
        <v>93</v>
      </c>
      <c r="AY195" s="17" t="s">
        <v>194</v>
      </c>
      <c r="BE195" s="235">
        <f>IF(N195="základní",J195,0)</f>
        <v>0</v>
      </c>
      <c r="BF195" s="235">
        <f>IF(N195="snížená",J195,0)</f>
        <v>0</v>
      </c>
      <c r="BG195" s="235">
        <f>IF(N195="zákl. přenesená",J195,0)</f>
        <v>0</v>
      </c>
      <c r="BH195" s="235">
        <f>IF(N195="sníž. přenesená",J195,0)</f>
        <v>0</v>
      </c>
      <c r="BI195" s="235">
        <f>IF(N195="nulová",J195,0)</f>
        <v>0</v>
      </c>
      <c r="BJ195" s="17" t="s">
        <v>91</v>
      </c>
      <c r="BK195" s="235">
        <f>ROUND(I195*H195,2)</f>
        <v>0</v>
      </c>
      <c r="BL195" s="17" t="s">
        <v>129</v>
      </c>
      <c r="BM195" s="234" t="s">
        <v>871</v>
      </c>
    </row>
    <row r="196" spans="1:51" s="14" customFormat="1" ht="12">
      <c r="A196" s="14"/>
      <c r="B196" s="247"/>
      <c r="C196" s="248"/>
      <c r="D196" s="238" t="s">
        <v>201</v>
      </c>
      <c r="E196" s="249" t="s">
        <v>1</v>
      </c>
      <c r="F196" s="250" t="s">
        <v>872</v>
      </c>
      <c r="G196" s="248"/>
      <c r="H196" s="251">
        <v>18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7" t="s">
        <v>201</v>
      </c>
      <c r="AU196" s="257" t="s">
        <v>93</v>
      </c>
      <c r="AV196" s="14" t="s">
        <v>93</v>
      </c>
      <c r="AW196" s="14" t="s">
        <v>38</v>
      </c>
      <c r="AX196" s="14" t="s">
        <v>91</v>
      </c>
      <c r="AY196" s="257" t="s">
        <v>194</v>
      </c>
    </row>
    <row r="197" spans="1:63" s="12" customFormat="1" ht="22.8" customHeight="1">
      <c r="A197" s="12"/>
      <c r="B197" s="206"/>
      <c r="C197" s="207"/>
      <c r="D197" s="208" t="s">
        <v>82</v>
      </c>
      <c r="E197" s="220" t="s">
        <v>252</v>
      </c>
      <c r="F197" s="220" t="s">
        <v>531</v>
      </c>
      <c r="G197" s="207"/>
      <c r="H197" s="207"/>
      <c r="I197" s="210"/>
      <c r="J197" s="221">
        <f>BK197</f>
        <v>0</v>
      </c>
      <c r="K197" s="207"/>
      <c r="L197" s="212"/>
      <c r="M197" s="213"/>
      <c r="N197" s="214"/>
      <c r="O197" s="214"/>
      <c r="P197" s="215">
        <f>SUM(P198:P217)</f>
        <v>0</v>
      </c>
      <c r="Q197" s="214"/>
      <c r="R197" s="215">
        <f>SUM(R198:R217)</f>
        <v>214.657026</v>
      </c>
      <c r="S197" s="214"/>
      <c r="T197" s="216">
        <f>SUM(T198:T217)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7" t="s">
        <v>91</v>
      </c>
      <c r="AT197" s="218" t="s">
        <v>82</v>
      </c>
      <c r="AU197" s="218" t="s">
        <v>91</v>
      </c>
      <c r="AY197" s="217" t="s">
        <v>194</v>
      </c>
      <c r="BK197" s="219">
        <f>SUM(BK198:BK217)</f>
        <v>0</v>
      </c>
    </row>
    <row r="198" spans="1:65" s="2" customFormat="1" ht="24.15" customHeight="1">
      <c r="A198" s="39"/>
      <c r="B198" s="40"/>
      <c r="C198" s="222" t="s">
        <v>368</v>
      </c>
      <c r="D198" s="222" t="s">
        <v>196</v>
      </c>
      <c r="E198" s="223" t="s">
        <v>593</v>
      </c>
      <c r="F198" s="224" t="s">
        <v>594</v>
      </c>
      <c r="G198" s="225" t="s">
        <v>467</v>
      </c>
      <c r="H198" s="226">
        <v>2</v>
      </c>
      <c r="I198" s="227"/>
      <c r="J198" s="228">
        <f>ROUND(I198*H198,2)</f>
        <v>0</v>
      </c>
      <c r="K198" s="229"/>
      <c r="L198" s="45"/>
      <c r="M198" s="230" t="s">
        <v>1</v>
      </c>
      <c r="N198" s="231" t="s">
        <v>48</v>
      </c>
      <c r="O198" s="92"/>
      <c r="P198" s="232">
        <f>O198*H198</f>
        <v>0</v>
      </c>
      <c r="Q198" s="232">
        <v>2.50188</v>
      </c>
      <c r="R198" s="232">
        <f>Q198*H198</f>
        <v>5.00376</v>
      </c>
      <c r="S198" s="232">
        <v>0</v>
      </c>
      <c r="T198" s="23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4" t="s">
        <v>129</v>
      </c>
      <c r="AT198" s="234" t="s">
        <v>196</v>
      </c>
      <c r="AU198" s="234" t="s">
        <v>93</v>
      </c>
      <c r="AY198" s="17" t="s">
        <v>194</v>
      </c>
      <c r="BE198" s="235">
        <f>IF(N198="základní",J198,0)</f>
        <v>0</v>
      </c>
      <c r="BF198" s="235">
        <f>IF(N198="snížená",J198,0)</f>
        <v>0</v>
      </c>
      <c r="BG198" s="235">
        <f>IF(N198="zákl. přenesená",J198,0)</f>
        <v>0</v>
      </c>
      <c r="BH198" s="235">
        <f>IF(N198="sníž. přenesená",J198,0)</f>
        <v>0</v>
      </c>
      <c r="BI198" s="235">
        <f>IF(N198="nulová",J198,0)</f>
        <v>0</v>
      </c>
      <c r="BJ198" s="17" t="s">
        <v>91</v>
      </c>
      <c r="BK198" s="235">
        <f>ROUND(I198*H198,2)</f>
        <v>0</v>
      </c>
      <c r="BL198" s="17" t="s">
        <v>129</v>
      </c>
      <c r="BM198" s="234" t="s">
        <v>873</v>
      </c>
    </row>
    <row r="199" spans="1:65" s="2" customFormat="1" ht="24.15" customHeight="1">
      <c r="A199" s="39"/>
      <c r="B199" s="40"/>
      <c r="C199" s="269" t="s">
        <v>114</v>
      </c>
      <c r="D199" s="269" t="s">
        <v>314</v>
      </c>
      <c r="E199" s="270" t="s">
        <v>597</v>
      </c>
      <c r="F199" s="271" t="s">
        <v>598</v>
      </c>
      <c r="G199" s="272" t="s">
        <v>467</v>
      </c>
      <c r="H199" s="273">
        <v>2</v>
      </c>
      <c r="I199" s="274"/>
      <c r="J199" s="275">
        <f>ROUND(I199*H199,2)</f>
        <v>0</v>
      </c>
      <c r="K199" s="276"/>
      <c r="L199" s="277"/>
      <c r="M199" s="278" t="s">
        <v>1</v>
      </c>
      <c r="N199" s="279" t="s">
        <v>48</v>
      </c>
      <c r="O199" s="92"/>
      <c r="P199" s="232">
        <f>O199*H199</f>
        <v>0</v>
      </c>
      <c r="Q199" s="232">
        <v>0.0245</v>
      </c>
      <c r="R199" s="232">
        <f>Q199*H199</f>
        <v>0.049</v>
      </c>
      <c r="S199" s="232">
        <v>0</v>
      </c>
      <c r="T199" s="23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4" t="s">
        <v>238</v>
      </c>
      <c r="AT199" s="234" t="s">
        <v>314</v>
      </c>
      <c r="AU199" s="234" t="s">
        <v>93</v>
      </c>
      <c r="AY199" s="17" t="s">
        <v>194</v>
      </c>
      <c r="BE199" s="235">
        <f>IF(N199="základní",J199,0)</f>
        <v>0</v>
      </c>
      <c r="BF199" s="235">
        <f>IF(N199="snížená",J199,0)</f>
        <v>0</v>
      </c>
      <c r="BG199" s="235">
        <f>IF(N199="zákl. přenesená",J199,0)</f>
        <v>0</v>
      </c>
      <c r="BH199" s="235">
        <f>IF(N199="sníž. přenesená",J199,0)</f>
        <v>0</v>
      </c>
      <c r="BI199" s="235">
        <f>IF(N199="nulová",J199,0)</f>
        <v>0</v>
      </c>
      <c r="BJ199" s="17" t="s">
        <v>91</v>
      </c>
      <c r="BK199" s="235">
        <f>ROUND(I199*H199,2)</f>
        <v>0</v>
      </c>
      <c r="BL199" s="17" t="s">
        <v>129</v>
      </c>
      <c r="BM199" s="234" t="s">
        <v>874</v>
      </c>
    </row>
    <row r="200" spans="1:65" s="2" customFormat="1" ht="24.15" customHeight="1">
      <c r="A200" s="39"/>
      <c r="B200" s="40"/>
      <c r="C200" s="222" t="s">
        <v>378</v>
      </c>
      <c r="D200" s="222" t="s">
        <v>196</v>
      </c>
      <c r="E200" s="223" t="s">
        <v>601</v>
      </c>
      <c r="F200" s="224" t="s">
        <v>602</v>
      </c>
      <c r="G200" s="225" t="s">
        <v>467</v>
      </c>
      <c r="H200" s="226">
        <v>4</v>
      </c>
      <c r="I200" s="227"/>
      <c r="J200" s="228">
        <f>ROUND(I200*H200,2)</f>
        <v>0</v>
      </c>
      <c r="K200" s="229"/>
      <c r="L200" s="45"/>
      <c r="M200" s="230" t="s">
        <v>1</v>
      </c>
      <c r="N200" s="231" t="s">
        <v>48</v>
      </c>
      <c r="O200" s="92"/>
      <c r="P200" s="232">
        <f>O200*H200</f>
        <v>0</v>
      </c>
      <c r="Q200" s="232">
        <v>0.11241</v>
      </c>
      <c r="R200" s="232">
        <f>Q200*H200</f>
        <v>0.44964</v>
      </c>
      <c r="S200" s="232">
        <v>0</v>
      </c>
      <c r="T200" s="23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4" t="s">
        <v>129</v>
      </c>
      <c r="AT200" s="234" t="s">
        <v>196</v>
      </c>
      <c r="AU200" s="234" t="s">
        <v>93</v>
      </c>
      <c r="AY200" s="17" t="s">
        <v>194</v>
      </c>
      <c r="BE200" s="235">
        <f>IF(N200="základní",J200,0)</f>
        <v>0</v>
      </c>
      <c r="BF200" s="235">
        <f>IF(N200="snížená",J200,0)</f>
        <v>0</v>
      </c>
      <c r="BG200" s="235">
        <f>IF(N200="zákl. přenesená",J200,0)</f>
        <v>0</v>
      </c>
      <c r="BH200" s="235">
        <f>IF(N200="sníž. přenesená",J200,0)</f>
        <v>0</v>
      </c>
      <c r="BI200" s="235">
        <f>IF(N200="nulová",J200,0)</f>
        <v>0</v>
      </c>
      <c r="BJ200" s="17" t="s">
        <v>91</v>
      </c>
      <c r="BK200" s="235">
        <f>ROUND(I200*H200,2)</f>
        <v>0</v>
      </c>
      <c r="BL200" s="17" t="s">
        <v>129</v>
      </c>
      <c r="BM200" s="234" t="s">
        <v>875</v>
      </c>
    </row>
    <row r="201" spans="1:65" s="2" customFormat="1" ht="16.5" customHeight="1">
      <c r="A201" s="39"/>
      <c r="B201" s="40"/>
      <c r="C201" s="269" t="s">
        <v>383</v>
      </c>
      <c r="D201" s="269" t="s">
        <v>314</v>
      </c>
      <c r="E201" s="270" t="s">
        <v>605</v>
      </c>
      <c r="F201" s="271" t="s">
        <v>606</v>
      </c>
      <c r="G201" s="272" t="s">
        <v>467</v>
      </c>
      <c r="H201" s="273">
        <v>4</v>
      </c>
      <c r="I201" s="274"/>
      <c r="J201" s="275">
        <f>ROUND(I201*H201,2)</f>
        <v>0</v>
      </c>
      <c r="K201" s="276"/>
      <c r="L201" s="277"/>
      <c r="M201" s="278" t="s">
        <v>1</v>
      </c>
      <c r="N201" s="279" t="s">
        <v>48</v>
      </c>
      <c r="O201" s="92"/>
      <c r="P201" s="232">
        <f>O201*H201</f>
        <v>0</v>
      </c>
      <c r="Q201" s="232">
        <v>0</v>
      </c>
      <c r="R201" s="232">
        <f>Q201*H201</f>
        <v>0</v>
      </c>
      <c r="S201" s="232">
        <v>0</v>
      </c>
      <c r="T201" s="23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4" t="s">
        <v>238</v>
      </c>
      <c r="AT201" s="234" t="s">
        <v>314</v>
      </c>
      <c r="AU201" s="234" t="s">
        <v>93</v>
      </c>
      <c r="AY201" s="17" t="s">
        <v>194</v>
      </c>
      <c r="BE201" s="235">
        <f>IF(N201="základní",J201,0)</f>
        <v>0</v>
      </c>
      <c r="BF201" s="235">
        <f>IF(N201="snížená",J201,0)</f>
        <v>0</v>
      </c>
      <c r="BG201" s="235">
        <f>IF(N201="zákl. přenesená",J201,0)</f>
        <v>0</v>
      </c>
      <c r="BH201" s="235">
        <f>IF(N201="sníž. přenesená",J201,0)</f>
        <v>0</v>
      </c>
      <c r="BI201" s="235">
        <f>IF(N201="nulová",J201,0)</f>
        <v>0</v>
      </c>
      <c r="BJ201" s="17" t="s">
        <v>91</v>
      </c>
      <c r="BK201" s="235">
        <f>ROUND(I201*H201,2)</f>
        <v>0</v>
      </c>
      <c r="BL201" s="17" t="s">
        <v>129</v>
      </c>
      <c r="BM201" s="234" t="s">
        <v>876</v>
      </c>
    </row>
    <row r="202" spans="1:65" s="2" customFormat="1" ht="33" customHeight="1">
      <c r="A202" s="39"/>
      <c r="B202" s="40"/>
      <c r="C202" s="222" t="s">
        <v>388</v>
      </c>
      <c r="D202" s="222" t="s">
        <v>196</v>
      </c>
      <c r="E202" s="223" t="s">
        <v>877</v>
      </c>
      <c r="F202" s="224" t="s">
        <v>878</v>
      </c>
      <c r="G202" s="225" t="s">
        <v>217</v>
      </c>
      <c r="H202" s="226">
        <v>1258.3</v>
      </c>
      <c r="I202" s="227"/>
      <c r="J202" s="228">
        <f>ROUND(I202*H202,2)</f>
        <v>0</v>
      </c>
      <c r="K202" s="229"/>
      <c r="L202" s="45"/>
      <c r="M202" s="230" t="s">
        <v>1</v>
      </c>
      <c r="N202" s="231" t="s">
        <v>48</v>
      </c>
      <c r="O202" s="92"/>
      <c r="P202" s="232">
        <f>O202*H202</f>
        <v>0</v>
      </c>
      <c r="Q202" s="232">
        <v>0.1295</v>
      </c>
      <c r="R202" s="232">
        <f>Q202*H202</f>
        <v>162.94985</v>
      </c>
      <c r="S202" s="232">
        <v>0</v>
      </c>
      <c r="T202" s="23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4" t="s">
        <v>129</v>
      </c>
      <c r="AT202" s="234" t="s">
        <v>196</v>
      </c>
      <c r="AU202" s="234" t="s">
        <v>93</v>
      </c>
      <c r="AY202" s="17" t="s">
        <v>194</v>
      </c>
      <c r="BE202" s="235">
        <f>IF(N202="základní",J202,0)</f>
        <v>0</v>
      </c>
      <c r="BF202" s="235">
        <f>IF(N202="snížená",J202,0)</f>
        <v>0</v>
      </c>
      <c r="BG202" s="235">
        <f>IF(N202="zákl. přenesená",J202,0)</f>
        <v>0</v>
      </c>
      <c r="BH202" s="235">
        <f>IF(N202="sníž. přenesená",J202,0)</f>
        <v>0</v>
      </c>
      <c r="BI202" s="235">
        <f>IF(N202="nulová",J202,0)</f>
        <v>0</v>
      </c>
      <c r="BJ202" s="17" t="s">
        <v>91</v>
      </c>
      <c r="BK202" s="235">
        <f>ROUND(I202*H202,2)</f>
        <v>0</v>
      </c>
      <c r="BL202" s="17" t="s">
        <v>129</v>
      </c>
      <c r="BM202" s="234" t="s">
        <v>879</v>
      </c>
    </row>
    <row r="203" spans="1:51" s="14" customFormat="1" ht="12">
      <c r="A203" s="14"/>
      <c r="B203" s="247"/>
      <c r="C203" s="248"/>
      <c r="D203" s="238" t="s">
        <v>201</v>
      </c>
      <c r="E203" s="249" t="s">
        <v>1</v>
      </c>
      <c r="F203" s="250" t="s">
        <v>880</v>
      </c>
      <c r="G203" s="248"/>
      <c r="H203" s="251">
        <v>193.2</v>
      </c>
      <c r="I203" s="252"/>
      <c r="J203" s="248"/>
      <c r="K203" s="248"/>
      <c r="L203" s="253"/>
      <c r="M203" s="254"/>
      <c r="N203" s="255"/>
      <c r="O203" s="255"/>
      <c r="P203" s="255"/>
      <c r="Q203" s="255"/>
      <c r="R203" s="255"/>
      <c r="S203" s="255"/>
      <c r="T203" s="25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7" t="s">
        <v>201</v>
      </c>
      <c r="AU203" s="257" t="s">
        <v>93</v>
      </c>
      <c r="AV203" s="14" t="s">
        <v>93</v>
      </c>
      <c r="AW203" s="14" t="s">
        <v>38</v>
      </c>
      <c r="AX203" s="14" t="s">
        <v>83</v>
      </c>
      <c r="AY203" s="257" t="s">
        <v>194</v>
      </c>
    </row>
    <row r="204" spans="1:51" s="14" customFormat="1" ht="12">
      <c r="A204" s="14"/>
      <c r="B204" s="247"/>
      <c r="C204" s="248"/>
      <c r="D204" s="238" t="s">
        <v>201</v>
      </c>
      <c r="E204" s="249" t="s">
        <v>1</v>
      </c>
      <c r="F204" s="250" t="s">
        <v>881</v>
      </c>
      <c r="G204" s="248"/>
      <c r="H204" s="251">
        <v>979.4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7" t="s">
        <v>201</v>
      </c>
      <c r="AU204" s="257" t="s">
        <v>93</v>
      </c>
      <c r="AV204" s="14" t="s">
        <v>93</v>
      </c>
      <c r="AW204" s="14" t="s">
        <v>38</v>
      </c>
      <c r="AX204" s="14" t="s">
        <v>83</v>
      </c>
      <c r="AY204" s="257" t="s">
        <v>194</v>
      </c>
    </row>
    <row r="205" spans="1:51" s="14" customFormat="1" ht="12">
      <c r="A205" s="14"/>
      <c r="B205" s="247"/>
      <c r="C205" s="248"/>
      <c r="D205" s="238" t="s">
        <v>201</v>
      </c>
      <c r="E205" s="249" t="s">
        <v>1</v>
      </c>
      <c r="F205" s="250" t="s">
        <v>882</v>
      </c>
      <c r="G205" s="248"/>
      <c r="H205" s="251">
        <v>85.7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7" t="s">
        <v>201</v>
      </c>
      <c r="AU205" s="257" t="s">
        <v>93</v>
      </c>
      <c r="AV205" s="14" t="s">
        <v>93</v>
      </c>
      <c r="AW205" s="14" t="s">
        <v>38</v>
      </c>
      <c r="AX205" s="14" t="s">
        <v>83</v>
      </c>
      <c r="AY205" s="257" t="s">
        <v>194</v>
      </c>
    </row>
    <row r="206" spans="1:51" s="15" customFormat="1" ht="12">
      <c r="A206" s="15"/>
      <c r="B206" s="258"/>
      <c r="C206" s="259"/>
      <c r="D206" s="238" t="s">
        <v>201</v>
      </c>
      <c r="E206" s="260" t="s">
        <v>771</v>
      </c>
      <c r="F206" s="261" t="s">
        <v>232</v>
      </c>
      <c r="G206" s="259"/>
      <c r="H206" s="262">
        <v>1258.3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8" t="s">
        <v>201</v>
      </c>
      <c r="AU206" s="268" t="s">
        <v>93</v>
      </c>
      <c r="AV206" s="15" t="s">
        <v>129</v>
      </c>
      <c r="AW206" s="15" t="s">
        <v>38</v>
      </c>
      <c r="AX206" s="15" t="s">
        <v>91</v>
      </c>
      <c r="AY206" s="268" t="s">
        <v>194</v>
      </c>
    </row>
    <row r="207" spans="1:65" s="2" customFormat="1" ht="16.5" customHeight="1">
      <c r="A207" s="39"/>
      <c r="B207" s="40"/>
      <c r="C207" s="269" t="s">
        <v>141</v>
      </c>
      <c r="D207" s="269" t="s">
        <v>314</v>
      </c>
      <c r="E207" s="270" t="s">
        <v>883</v>
      </c>
      <c r="F207" s="271" t="s">
        <v>884</v>
      </c>
      <c r="G207" s="272" t="s">
        <v>217</v>
      </c>
      <c r="H207" s="273">
        <v>1283.466</v>
      </c>
      <c r="I207" s="274"/>
      <c r="J207" s="275">
        <f>ROUND(I207*H207,2)</f>
        <v>0</v>
      </c>
      <c r="K207" s="276"/>
      <c r="L207" s="277"/>
      <c r="M207" s="278" t="s">
        <v>1</v>
      </c>
      <c r="N207" s="279" t="s">
        <v>48</v>
      </c>
      <c r="O207" s="92"/>
      <c r="P207" s="232">
        <f>O207*H207</f>
        <v>0</v>
      </c>
      <c r="Q207" s="232">
        <v>0.036</v>
      </c>
      <c r="R207" s="232">
        <f>Q207*H207</f>
        <v>46.204775999999995</v>
      </c>
      <c r="S207" s="232">
        <v>0</v>
      </c>
      <c r="T207" s="23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4" t="s">
        <v>238</v>
      </c>
      <c r="AT207" s="234" t="s">
        <v>314</v>
      </c>
      <c r="AU207" s="234" t="s">
        <v>93</v>
      </c>
      <c r="AY207" s="17" t="s">
        <v>194</v>
      </c>
      <c r="BE207" s="235">
        <f>IF(N207="základní",J207,0)</f>
        <v>0</v>
      </c>
      <c r="BF207" s="235">
        <f>IF(N207="snížená",J207,0)</f>
        <v>0</v>
      </c>
      <c r="BG207" s="235">
        <f>IF(N207="zákl. přenesená",J207,0)</f>
        <v>0</v>
      </c>
      <c r="BH207" s="235">
        <f>IF(N207="sníž. přenesená",J207,0)</f>
        <v>0</v>
      </c>
      <c r="BI207" s="235">
        <f>IF(N207="nulová",J207,0)</f>
        <v>0</v>
      </c>
      <c r="BJ207" s="17" t="s">
        <v>91</v>
      </c>
      <c r="BK207" s="235">
        <f>ROUND(I207*H207,2)</f>
        <v>0</v>
      </c>
      <c r="BL207" s="17" t="s">
        <v>129</v>
      </c>
      <c r="BM207" s="234" t="s">
        <v>885</v>
      </c>
    </row>
    <row r="208" spans="1:51" s="14" customFormat="1" ht="12">
      <c r="A208" s="14"/>
      <c r="B208" s="247"/>
      <c r="C208" s="248"/>
      <c r="D208" s="238" t="s">
        <v>201</v>
      </c>
      <c r="E208" s="249" t="s">
        <v>1</v>
      </c>
      <c r="F208" s="250" t="s">
        <v>886</v>
      </c>
      <c r="G208" s="248"/>
      <c r="H208" s="251">
        <v>1283.466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7" t="s">
        <v>201</v>
      </c>
      <c r="AU208" s="257" t="s">
        <v>93</v>
      </c>
      <c r="AV208" s="14" t="s">
        <v>93</v>
      </c>
      <c r="AW208" s="14" t="s">
        <v>38</v>
      </c>
      <c r="AX208" s="14" t="s">
        <v>91</v>
      </c>
      <c r="AY208" s="257" t="s">
        <v>194</v>
      </c>
    </row>
    <row r="209" spans="1:65" s="2" customFormat="1" ht="37.8" customHeight="1">
      <c r="A209" s="39"/>
      <c r="B209" s="40"/>
      <c r="C209" s="222" t="s">
        <v>398</v>
      </c>
      <c r="D209" s="222" t="s">
        <v>196</v>
      </c>
      <c r="E209" s="223" t="s">
        <v>720</v>
      </c>
      <c r="F209" s="224" t="s">
        <v>721</v>
      </c>
      <c r="G209" s="225" t="s">
        <v>301</v>
      </c>
      <c r="H209" s="226">
        <v>3.35</v>
      </c>
      <c r="I209" s="227"/>
      <c r="J209" s="228">
        <f>ROUND(I209*H209,2)</f>
        <v>0</v>
      </c>
      <c r="K209" s="229"/>
      <c r="L209" s="45"/>
      <c r="M209" s="230" t="s">
        <v>1</v>
      </c>
      <c r="N209" s="231" t="s">
        <v>48</v>
      </c>
      <c r="O209" s="92"/>
      <c r="P209" s="232">
        <f>O209*H209</f>
        <v>0</v>
      </c>
      <c r="Q209" s="232">
        <v>0</v>
      </c>
      <c r="R209" s="232">
        <f>Q209*H209</f>
        <v>0</v>
      </c>
      <c r="S209" s="232">
        <v>0</v>
      </c>
      <c r="T209" s="23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4" t="s">
        <v>129</v>
      </c>
      <c r="AT209" s="234" t="s">
        <v>196</v>
      </c>
      <c r="AU209" s="234" t="s">
        <v>93</v>
      </c>
      <c r="AY209" s="17" t="s">
        <v>194</v>
      </c>
      <c r="BE209" s="235">
        <f>IF(N209="základní",J209,0)</f>
        <v>0</v>
      </c>
      <c r="BF209" s="235">
        <f>IF(N209="snížená",J209,0)</f>
        <v>0</v>
      </c>
      <c r="BG209" s="235">
        <f>IF(N209="zákl. přenesená",J209,0)</f>
        <v>0</v>
      </c>
      <c r="BH209" s="235">
        <f>IF(N209="sníž. přenesená",J209,0)</f>
        <v>0</v>
      </c>
      <c r="BI209" s="235">
        <f>IF(N209="nulová",J209,0)</f>
        <v>0</v>
      </c>
      <c r="BJ209" s="17" t="s">
        <v>91</v>
      </c>
      <c r="BK209" s="235">
        <f>ROUND(I209*H209,2)</f>
        <v>0</v>
      </c>
      <c r="BL209" s="17" t="s">
        <v>129</v>
      </c>
      <c r="BM209" s="234" t="s">
        <v>722</v>
      </c>
    </row>
    <row r="210" spans="1:51" s="14" customFormat="1" ht="12">
      <c r="A210" s="14"/>
      <c r="B210" s="247"/>
      <c r="C210" s="248"/>
      <c r="D210" s="238" t="s">
        <v>201</v>
      </c>
      <c r="E210" s="249" t="s">
        <v>1</v>
      </c>
      <c r="F210" s="250" t="s">
        <v>783</v>
      </c>
      <c r="G210" s="248"/>
      <c r="H210" s="251">
        <v>3.35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7" t="s">
        <v>201</v>
      </c>
      <c r="AU210" s="257" t="s">
        <v>93</v>
      </c>
      <c r="AV210" s="14" t="s">
        <v>93</v>
      </c>
      <c r="AW210" s="14" t="s">
        <v>38</v>
      </c>
      <c r="AX210" s="14" t="s">
        <v>91</v>
      </c>
      <c r="AY210" s="257" t="s">
        <v>194</v>
      </c>
    </row>
    <row r="211" spans="1:65" s="2" customFormat="1" ht="44.25" customHeight="1">
      <c r="A211" s="39"/>
      <c r="B211" s="40"/>
      <c r="C211" s="222" t="s">
        <v>403</v>
      </c>
      <c r="D211" s="222" t="s">
        <v>196</v>
      </c>
      <c r="E211" s="223" t="s">
        <v>887</v>
      </c>
      <c r="F211" s="224" t="s">
        <v>888</v>
      </c>
      <c r="G211" s="225" t="s">
        <v>301</v>
      </c>
      <c r="H211" s="226">
        <v>0.964</v>
      </c>
      <c r="I211" s="227"/>
      <c r="J211" s="228">
        <f>ROUND(I211*H211,2)</f>
        <v>0</v>
      </c>
      <c r="K211" s="229"/>
      <c r="L211" s="45"/>
      <c r="M211" s="230" t="s">
        <v>1</v>
      </c>
      <c r="N211" s="231" t="s">
        <v>48</v>
      </c>
      <c r="O211" s="92"/>
      <c r="P211" s="232">
        <f>O211*H211</f>
        <v>0</v>
      </c>
      <c r="Q211" s="232">
        <v>0</v>
      </c>
      <c r="R211" s="232">
        <f>Q211*H211</f>
        <v>0</v>
      </c>
      <c r="S211" s="232">
        <v>0</v>
      </c>
      <c r="T211" s="23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4" t="s">
        <v>129</v>
      </c>
      <c r="AT211" s="234" t="s">
        <v>196</v>
      </c>
      <c r="AU211" s="234" t="s">
        <v>93</v>
      </c>
      <c r="AY211" s="17" t="s">
        <v>194</v>
      </c>
      <c r="BE211" s="235">
        <f>IF(N211="základní",J211,0)</f>
        <v>0</v>
      </c>
      <c r="BF211" s="235">
        <f>IF(N211="snížená",J211,0)</f>
        <v>0</v>
      </c>
      <c r="BG211" s="235">
        <f>IF(N211="zákl. přenesená",J211,0)</f>
        <v>0</v>
      </c>
      <c r="BH211" s="235">
        <f>IF(N211="sníž. přenesená",J211,0)</f>
        <v>0</v>
      </c>
      <c r="BI211" s="235">
        <f>IF(N211="nulová",J211,0)</f>
        <v>0</v>
      </c>
      <c r="BJ211" s="17" t="s">
        <v>91</v>
      </c>
      <c r="BK211" s="235">
        <f>ROUND(I211*H211,2)</f>
        <v>0</v>
      </c>
      <c r="BL211" s="17" t="s">
        <v>129</v>
      </c>
      <c r="BM211" s="234" t="s">
        <v>889</v>
      </c>
    </row>
    <row r="212" spans="1:51" s="14" customFormat="1" ht="12">
      <c r="A212" s="14"/>
      <c r="B212" s="247"/>
      <c r="C212" s="248"/>
      <c r="D212" s="238" t="s">
        <v>201</v>
      </c>
      <c r="E212" s="249" t="s">
        <v>1</v>
      </c>
      <c r="F212" s="250" t="s">
        <v>782</v>
      </c>
      <c r="G212" s="248"/>
      <c r="H212" s="251">
        <v>0.964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7" t="s">
        <v>201</v>
      </c>
      <c r="AU212" s="257" t="s">
        <v>93</v>
      </c>
      <c r="AV212" s="14" t="s">
        <v>93</v>
      </c>
      <c r="AW212" s="14" t="s">
        <v>38</v>
      </c>
      <c r="AX212" s="14" t="s">
        <v>91</v>
      </c>
      <c r="AY212" s="257" t="s">
        <v>194</v>
      </c>
    </row>
    <row r="213" spans="1:65" s="2" customFormat="1" ht="24.15" customHeight="1">
      <c r="A213" s="39"/>
      <c r="B213" s="40"/>
      <c r="C213" s="222" t="s">
        <v>407</v>
      </c>
      <c r="D213" s="222" t="s">
        <v>196</v>
      </c>
      <c r="E213" s="223" t="s">
        <v>890</v>
      </c>
      <c r="F213" s="224" t="s">
        <v>891</v>
      </c>
      <c r="G213" s="225" t="s">
        <v>301</v>
      </c>
      <c r="H213" s="226">
        <v>4.314</v>
      </c>
      <c r="I213" s="227"/>
      <c r="J213" s="228">
        <f>ROUND(I213*H213,2)</f>
        <v>0</v>
      </c>
      <c r="K213" s="229"/>
      <c r="L213" s="45"/>
      <c r="M213" s="230" t="s">
        <v>1</v>
      </c>
      <c r="N213" s="231" t="s">
        <v>48</v>
      </c>
      <c r="O213" s="92"/>
      <c r="P213" s="232">
        <f>O213*H213</f>
        <v>0</v>
      </c>
      <c r="Q213" s="232">
        <v>0</v>
      </c>
      <c r="R213" s="232">
        <f>Q213*H213</f>
        <v>0</v>
      </c>
      <c r="S213" s="232">
        <v>0</v>
      </c>
      <c r="T213" s="23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4" t="s">
        <v>129</v>
      </c>
      <c r="AT213" s="234" t="s">
        <v>196</v>
      </c>
      <c r="AU213" s="234" t="s">
        <v>93</v>
      </c>
      <c r="AY213" s="17" t="s">
        <v>194</v>
      </c>
      <c r="BE213" s="235">
        <f>IF(N213="základní",J213,0)</f>
        <v>0</v>
      </c>
      <c r="BF213" s="235">
        <f>IF(N213="snížená",J213,0)</f>
        <v>0</v>
      </c>
      <c r="BG213" s="235">
        <f>IF(N213="zákl. přenesená",J213,0)</f>
        <v>0</v>
      </c>
      <c r="BH213" s="235">
        <f>IF(N213="sníž. přenesená",J213,0)</f>
        <v>0</v>
      </c>
      <c r="BI213" s="235">
        <f>IF(N213="nulová",J213,0)</f>
        <v>0</v>
      </c>
      <c r="BJ213" s="17" t="s">
        <v>91</v>
      </c>
      <c r="BK213" s="235">
        <f>ROUND(I213*H213,2)</f>
        <v>0</v>
      </c>
      <c r="BL213" s="17" t="s">
        <v>129</v>
      </c>
      <c r="BM213" s="234" t="s">
        <v>892</v>
      </c>
    </row>
    <row r="214" spans="1:51" s="14" customFormat="1" ht="12">
      <c r="A214" s="14"/>
      <c r="B214" s="247"/>
      <c r="C214" s="248"/>
      <c r="D214" s="238" t="s">
        <v>201</v>
      </c>
      <c r="E214" s="249" t="s">
        <v>782</v>
      </c>
      <c r="F214" s="250" t="s">
        <v>893</v>
      </c>
      <c r="G214" s="248"/>
      <c r="H214" s="251">
        <v>0.964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7" t="s">
        <v>201</v>
      </c>
      <c r="AU214" s="257" t="s">
        <v>93</v>
      </c>
      <c r="AV214" s="14" t="s">
        <v>93</v>
      </c>
      <c r="AW214" s="14" t="s">
        <v>38</v>
      </c>
      <c r="AX214" s="14" t="s">
        <v>83</v>
      </c>
      <c r="AY214" s="257" t="s">
        <v>194</v>
      </c>
    </row>
    <row r="215" spans="1:51" s="14" customFormat="1" ht="12">
      <c r="A215" s="14"/>
      <c r="B215" s="247"/>
      <c r="C215" s="248"/>
      <c r="D215" s="238" t="s">
        <v>201</v>
      </c>
      <c r="E215" s="249" t="s">
        <v>783</v>
      </c>
      <c r="F215" s="250" t="s">
        <v>894</v>
      </c>
      <c r="G215" s="248"/>
      <c r="H215" s="251">
        <v>3.35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7" t="s">
        <v>201</v>
      </c>
      <c r="AU215" s="257" t="s">
        <v>93</v>
      </c>
      <c r="AV215" s="14" t="s">
        <v>93</v>
      </c>
      <c r="AW215" s="14" t="s">
        <v>38</v>
      </c>
      <c r="AX215" s="14" t="s">
        <v>83</v>
      </c>
      <c r="AY215" s="257" t="s">
        <v>194</v>
      </c>
    </row>
    <row r="216" spans="1:51" s="15" customFormat="1" ht="12">
      <c r="A216" s="15"/>
      <c r="B216" s="258"/>
      <c r="C216" s="259"/>
      <c r="D216" s="238" t="s">
        <v>201</v>
      </c>
      <c r="E216" s="260" t="s">
        <v>1</v>
      </c>
      <c r="F216" s="261" t="s">
        <v>232</v>
      </c>
      <c r="G216" s="259"/>
      <c r="H216" s="262">
        <v>4.314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8" t="s">
        <v>201</v>
      </c>
      <c r="AU216" s="268" t="s">
        <v>93</v>
      </c>
      <c r="AV216" s="15" t="s">
        <v>129</v>
      </c>
      <c r="AW216" s="15" t="s">
        <v>38</v>
      </c>
      <c r="AX216" s="15" t="s">
        <v>91</v>
      </c>
      <c r="AY216" s="268" t="s">
        <v>194</v>
      </c>
    </row>
    <row r="217" spans="1:65" s="2" customFormat="1" ht="33" customHeight="1">
      <c r="A217" s="39"/>
      <c r="B217" s="40"/>
      <c r="C217" s="222" t="s">
        <v>412</v>
      </c>
      <c r="D217" s="222" t="s">
        <v>196</v>
      </c>
      <c r="E217" s="223" t="s">
        <v>725</v>
      </c>
      <c r="F217" s="224" t="s">
        <v>726</v>
      </c>
      <c r="G217" s="225" t="s">
        <v>301</v>
      </c>
      <c r="H217" s="226">
        <v>477.83</v>
      </c>
      <c r="I217" s="227"/>
      <c r="J217" s="228">
        <f>ROUND(I217*H217,2)</f>
        <v>0</v>
      </c>
      <c r="K217" s="229"/>
      <c r="L217" s="45"/>
      <c r="M217" s="280" t="s">
        <v>1</v>
      </c>
      <c r="N217" s="281" t="s">
        <v>48</v>
      </c>
      <c r="O217" s="282"/>
      <c r="P217" s="283">
        <f>O217*H217</f>
        <v>0</v>
      </c>
      <c r="Q217" s="283">
        <v>0</v>
      </c>
      <c r="R217" s="283">
        <f>Q217*H217</f>
        <v>0</v>
      </c>
      <c r="S217" s="283">
        <v>0</v>
      </c>
      <c r="T217" s="28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4" t="s">
        <v>129</v>
      </c>
      <c r="AT217" s="234" t="s">
        <v>196</v>
      </c>
      <c r="AU217" s="234" t="s">
        <v>93</v>
      </c>
      <c r="AY217" s="17" t="s">
        <v>194</v>
      </c>
      <c r="BE217" s="235">
        <f>IF(N217="základní",J217,0)</f>
        <v>0</v>
      </c>
      <c r="BF217" s="235">
        <f>IF(N217="snížená",J217,0)</f>
        <v>0</v>
      </c>
      <c r="BG217" s="235">
        <f>IF(N217="zákl. přenesená",J217,0)</f>
        <v>0</v>
      </c>
      <c r="BH217" s="235">
        <f>IF(N217="sníž. přenesená",J217,0)</f>
        <v>0</v>
      </c>
      <c r="BI217" s="235">
        <f>IF(N217="nulová",J217,0)</f>
        <v>0</v>
      </c>
      <c r="BJ217" s="17" t="s">
        <v>91</v>
      </c>
      <c r="BK217" s="235">
        <f>ROUND(I217*H217,2)</f>
        <v>0</v>
      </c>
      <c r="BL217" s="17" t="s">
        <v>129</v>
      </c>
      <c r="BM217" s="234" t="s">
        <v>727</v>
      </c>
    </row>
    <row r="218" spans="1:31" s="2" customFormat="1" ht="6.95" customHeight="1">
      <c r="A218" s="39"/>
      <c r="B218" s="67"/>
      <c r="C218" s="68"/>
      <c r="D218" s="68"/>
      <c r="E218" s="68"/>
      <c r="F218" s="68"/>
      <c r="G218" s="68"/>
      <c r="H218" s="68"/>
      <c r="I218" s="68"/>
      <c r="J218" s="68"/>
      <c r="K218" s="68"/>
      <c r="L218" s="45"/>
      <c r="M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</sheetData>
  <sheetProtection password="F8A3" sheet="1" objects="1" scenarios="1" formatColumns="0" formatRows="0" autoFilter="0"/>
  <autoFilter ref="C120:K21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93</v>
      </c>
    </row>
    <row r="4" spans="2:46" s="1" customFormat="1" ht="24.95" customHeight="1" hidden="1">
      <c r="B4" s="20"/>
      <c r="D4" s="140" t="s">
        <v>106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>Rekonstrukce Říčanská - Mnichovická</v>
      </c>
      <c r="F7" s="142"/>
      <c r="G7" s="142"/>
      <c r="H7" s="142"/>
      <c r="L7" s="20"/>
    </row>
    <row r="8" spans="1:31" s="2" customFormat="1" ht="12" customHeight="1" hidden="1">
      <c r="A8" s="39"/>
      <c r="B8" s="45"/>
      <c r="C8" s="39"/>
      <c r="D8" s="142" t="s">
        <v>115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4" t="s">
        <v>895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2" t="s">
        <v>22</v>
      </c>
      <c r="E12" s="39"/>
      <c r="F12" s="145" t="s">
        <v>23</v>
      </c>
      <c r="G12" s="39"/>
      <c r="H12" s="39"/>
      <c r="I12" s="142" t="s">
        <v>24</v>
      </c>
      <c r="J12" s="146" t="str">
        <f>'Rekapitulace stavby'!AN8</f>
        <v>14. 11. 2022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2" t="s">
        <v>30</v>
      </c>
      <c r="E14" s="39"/>
      <c r="F14" s="39"/>
      <c r="G14" s="39"/>
      <c r="H14" s="39"/>
      <c r="I14" s="142" t="s">
        <v>31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5" t="s">
        <v>32</v>
      </c>
      <c r="F15" s="39"/>
      <c r="G15" s="39"/>
      <c r="H15" s="39"/>
      <c r="I15" s="142" t="s">
        <v>33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2" t="s">
        <v>34</v>
      </c>
      <c r="E17" s="39"/>
      <c r="F17" s="39"/>
      <c r="G17" s="39"/>
      <c r="H17" s="39"/>
      <c r="I17" s="142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3" t="str">
        <f>'Rekapitulace stavby'!E14</f>
        <v>Vyplň údaj</v>
      </c>
      <c r="F18" s="145"/>
      <c r="G18" s="145"/>
      <c r="H18" s="145"/>
      <c r="I18" s="142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2" t="s">
        <v>36</v>
      </c>
      <c r="E20" s="39"/>
      <c r="F20" s="39"/>
      <c r="G20" s="39"/>
      <c r="H20" s="39"/>
      <c r="I20" s="142" t="s">
        <v>31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5" t="s">
        <v>37</v>
      </c>
      <c r="F21" s="39"/>
      <c r="G21" s="39"/>
      <c r="H21" s="39"/>
      <c r="I21" s="142" t="s">
        <v>33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2" t="s">
        <v>39</v>
      </c>
      <c r="E23" s="39"/>
      <c r="F23" s="39"/>
      <c r="G23" s="39"/>
      <c r="H23" s="39"/>
      <c r="I23" s="142" t="s">
        <v>31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5" t="s">
        <v>40</v>
      </c>
      <c r="F24" s="39"/>
      <c r="G24" s="39"/>
      <c r="H24" s="39"/>
      <c r="I24" s="142" t="s">
        <v>33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2" t="s">
        <v>41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3" t="s">
        <v>43</v>
      </c>
      <c r="E30" s="39"/>
      <c r="F30" s="39"/>
      <c r="G30" s="39"/>
      <c r="H30" s="39"/>
      <c r="I30" s="39"/>
      <c r="J30" s="154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5" t="s">
        <v>45</v>
      </c>
      <c r="G32" s="39"/>
      <c r="H32" s="39"/>
      <c r="I32" s="155" t="s">
        <v>44</v>
      </c>
      <c r="J32" s="155" t="s">
        <v>46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6" t="s">
        <v>47</v>
      </c>
      <c r="E33" s="142" t="s">
        <v>48</v>
      </c>
      <c r="F33" s="157">
        <f>ROUND((SUM(BE117:BE131)),2)</f>
        <v>0</v>
      </c>
      <c r="G33" s="39"/>
      <c r="H33" s="39"/>
      <c r="I33" s="158">
        <v>0.21</v>
      </c>
      <c r="J33" s="157">
        <f>ROUND(((SUM(BE117:BE131))*I33),2)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2" t="s">
        <v>49</v>
      </c>
      <c r="F34" s="157">
        <f>ROUND((SUM(BF117:BF131)),2)</f>
        <v>0</v>
      </c>
      <c r="G34" s="39"/>
      <c r="H34" s="39"/>
      <c r="I34" s="158">
        <v>0.15</v>
      </c>
      <c r="J34" s="157">
        <f>ROUND(((SUM(BF117:BF131))*I34),2)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50</v>
      </c>
      <c r="F35" s="157">
        <f>ROUND((SUM(BG117:BG131)),2)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51</v>
      </c>
      <c r="F36" s="157">
        <f>ROUND((SUM(BH117:BH131)),2)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52</v>
      </c>
      <c r="F37" s="157">
        <f>ROUND((SUM(BI117:BI131)),2)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9"/>
      <c r="D39" s="160" t="s">
        <v>53</v>
      </c>
      <c r="E39" s="161"/>
      <c r="F39" s="161"/>
      <c r="G39" s="162" t="s">
        <v>54</v>
      </c>
      <c r="H39" s="163" t="s">
        <v>55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4"/>
      <c r="D50" s="166" t="s">
        <v>56</v>
      </c>
      <c r="E50" s="167"/>
      <c r="F50" s="167"/>
      <c r="G50" s="166" t="s">
        <v>57</v>
      </c>
      <c r="H50" s="167"/>
      <c r="I50" s="167"/>
      <c r="J50" s="167"/>
      <c r="K50" s="167"/>
      <c r="L50" s="64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9"/>
      <c r="B61" s="45"/>
      <c r="C61" s="39"/>
      <c r="D61" s="168" t="s">
        <v>58</v>
      </c>
      <c r="E61" s="169"/>
      <c r="F61" s="170" t="s">
        <v>59</v>
      </c>
      <c r="G61" s="168" t="s">
        <v>58</v>
      </c>
      <c r="H61" s="169"/>
      <c r="I61" s="169"/>
      <c r="J61" s="171" t="s">
        <v>59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9"/>
      <c r="B65" s="45"/>
      <c r="C65" s="39"/>
      <c r="D65" s="166" t="s">
        <v>60</v>
      </c>
      <c r="E65" s="172"/>
      <c r="F65" s="172"/>
      <c r="G65" s="166" t="s">
        <v>61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9"/>
      <c r="B76" s="45"/>
      <c r="C76" s="39"/>
      <c r="D76" s="168" t="s">
        <v>58</v>
      </c>
      <c r="E76" s="169"/>
      <c r="F76" s="170" t="s">
        <v>59</v>
      </c>
      <c r="G76" s="168" t="s">
        <v>58</v>
      </c>
      <c r="H76" s="169"/>
      <c r="I76" s="169"/>
      <c r="J76" s="171" t="s">
        <v>59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167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7" t="str">
        <f>E7</f>
        <v>Rekonstrukce Říčanská - Mnichovická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02.1 - Vedlejší a doplňkové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>Všestary</v>
      </c>
      <c r="G89" s="41"/>
      <c r="H89" s="41"/>
      <c r="I89" s="32" t="s">
        <v>24</v>
      </c>
      <c r="J89" s="80" t="str">
        <f>IF(J12="","",J12)</f>
        <v>14. 11. 2022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Obec Všestary</v>
      </c>
      <c r="G91" s="41"/>
      <c r="H91" s="41"/>
      <c r="I91" s="32" t="s">
        <v>36</v>
      </c>
      <c r="J91" s="37" t="str">
        <f>E21</f>
        <v>ing. Miroslav Dvořan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Roman Valík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8" t="s">
        <v>168</v>
      </c>
      <c r="D94" s="179"/>
      <c r="E94" s="179"/>
      <c r="F94" s="179"/>
      <c r="G94" s="179"/>
      <c r="H94" s="179"/>
      <c r="I94" s="179"/>
      <c r="J94" s="180" t="s">
        <v>169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1" t="s">
        <v>170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171</v>
      </c>
    </row>
    <row r="97" spans="1:31" s="9" customFormat="1" ht="24.95" customHeight="1">
      <c r="A97" s="9"/>
      <c r="B97" s="182"/>
      <c r="C97" s="183"/>
      <c r="D97" s="184" t="s">
        <v>729</v>
      </c>
      <c r="E97" s="185"/>
      <c r="F97" s="185"/>
      <c r="G97" s="185"/>
      <c r="H97" s="185"/>
      <c r="I97" s="185"/>
      <c r="J97" s="186">
        <f>J118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3" t="s">
        <v>179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2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7" t="str">
        <f>E7</f>
        <v>Rekonstrukce Říčanská - Mnichovická</v>
      </c>
      <c r="F107" s="32"/>
      <c r="G107" s="32"/>
      <c r="H107" s="32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2" t="s">
        <v>115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02.1 - Vedlejší a doplňkové rozpočtové náklady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22</v>
      </c>
      <c r="D111" s="41"/>
      <c r="E111" s="41"/>
      <c r="F111" s="27" t="str">
        <f>F12</f>
        <v>Všestary</v>
      </c>
      <c r="G111" s="41"/>
      <c r="H111" s="41"/>
      <c r="I111" s="32" t="s">
        <v>24</v>
      </c>
      <c r="J111" s="80" t="str">
        <f>IF(J12="","",J12)</f>
        <v>14. 11. 2022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2" t="s">
        <v>30</v>
      </c>
      <c r="D113" s="41"/>
      <c r="E113" s="41"/>
      <c r="F113" s="27" t="str">
        <f>E15</f>
        <v>Obec Všestary</v>
      </c>
      <c r="G113" s="41"/>
      <c r="H113" s="41"/>
      <c r="I113" s="32" t="s">
        <v>36</v>
      </c>
      <c r="J113" s="37" t="str">
        <f>E21</f>
        <v>ing. Miroslav Dvořan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2" t="s">
        <v>34</v>
      </c>
      <c r="D114" s="41"/>
      <c r="E114" s="41"/>
      <c r="F114" s="27" t="str">
        <f>IF(E18="","",E18)</f>
        <v>Vyplň údaj</v>
      </c>
      <c r="G114" s="41"/>
      <c r="H114" s="41"/>
      <c r="I114" s="32" t="s">
        <v>39</v>
      </c>
      <c r="J114" s="37" t="str">
        <f>E24</f>
        <v>Roman Valík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4"/>
      <c r="B116" s="195"/>
      <c r="C116" s="196" t="s">
        <v>180</v>
      </c>
      <c r="D116" s="197" t="s">
        <v>68</v>
      </c>
      <c r="E116" s="197" t="s">
        <v>64</v>
      </c>
      <c r="F116" s="197" t="s">
        <v>65</v>
      </c>
      <c r="G116" s="197" t="s">
        <v>181</v>
      </c>
      <c r="H116" s="197" t="s">
        <v>182</v>
      </c>
      <c r="I116" s="197" t="s">
        <v>183</v>
      </c>
      <c r="J116" s="198" t="s">
        <v>169</v>
      </c>
      <c r="K116" s="199" t="s">
        <v>184</v>
      </c>
      <c r="L116" s="200"/>
      <c r="M116" s="101" t="s">
        <v>1</v>
      </c>
      <c r="N116" s="102" t="s">
        <v>47</v>
      </c>
      <c r="O116" s="102" t="s">
        <v>185</v>
      </c>
      <c r="P116" s="102" t="s">
        <v>186</v>
      </c>
      <c r="Q116" s="102" t="s">
        <v>187</v>
      </c>
      <c r="R116" s="102" t="s">
        <v>188</v>
      </c>
      <c r="S116" s="102" t="s">
        <v>189</v>
      </c>
      <c r="T116" s="103" t="s">
        <v>190</v>
      </c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</row>
    <row r="117" spans="1:63" s="2" customFormat="1" ht="22.8" customHeight="1">
      <c r="A117" s="39"/>
      <c r="B117" s="40"/>
      <c r="C117" s="108" t="s">
        <v>191</v>
      </c>
      <c r="D117" s="41"/>
      <c r="E117" s="41"/>
      <c r="F117" s="41"/>
      <c r="G117" s="41"/>
      <c r="H117" s="41"/>
      <c r="I117" s="41"/>
      <c r="J117" s="201">
        <f>BK117</f>
        <v>0</v>
      </c>
      <c r="K117" s="41"/>
      <c r="L117" s="45"/>
      <c r="M117" s="104"/>
      <c r="N117" s="202"/>
      <c r="O117" s="105"/>
      <c r="P117" s="203">
        <f>P118</f>
        <v>0</v>
      </c>
      <c r="Q117" s="105"/>
      <c r="R117" s="203">
        <f>R118</f>
        <v>0</v>
      </c>
      <c r="S117" s="105"/>
      <c r="T117" s="204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7" t="s">
        <v>82</v>
      </c>
      <c r="AU117" s="17" t="s">
        <v>171</v>
      </c>
      <c r="BK117" s="205">
        <f>BK118</f>
        <v>0</v>
      </c>
    </row>
    <row r="118" spans="1:63" s="12" customFormat="1" ht="25.9" customHeight="1">
      <c r="A118" s="12"/>
      <c r="B118" s="206"/>
      <c r="C118" s="207"/>
      <c r="D118" s="208" t="s">
        <v>82</v>
      </c>
      <c r="E118" s="209" t="s">
        <v>730</v>
      </c>
      <c r="F118" s="209" t="s">
        <v>95</v>
      </c>
      <c r="G118" s="207"/>
      <c r="H118" s="207"/>
      <c r="I118" s="210"/>
      <c r="J118" s="211">
        <f>BK118</f>
        <v>0</v>
      </c>
      <c r="K118" s="207"/>
      <c r="L118" s="212"/>
      <c r="M118" s="213"/>
      <c r="N118" s="214"/>
      <c r="O118" s="214"/>
      <c r="P118" s="215">
        <f>SUM(P119:P131)</f>
        <v>0</v>
      </c>
      <c r="Q118" s="214"/>
      <c r="R118" s="215">
        <f>SUM(R119:R131)</f>
        <v>0</v>
      </c>
      <c r="S118" s="214"/>
      <c r="T118" s="216">
        <f>SUM(T119:T131)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7" t="s">
        <v>220</v>
      </c>
      <c r="AT118" s="218" t="s">
        <v>82</v>
      </c>
      <c r="AU118" s="218" t="s">
        <v>83</v>
      </c>
      <c r="AY118" s="217" t="s">
        <v>194</v>
      </c>
      <c r="BK118" s="219">
        <f>SUM(BK119:BK131)</f>
        <v>0</v>
      </c>
    </row>
    <row r="119" spans="1:65" s="2" customFormat="1" ht="16.5" customHeight="1">
      <c r="A119" s="39"/>
      <c r="B119" s="40"/>
      <c r="C119" s="222" t="s">
        <v>91</v>
      </c>
      <c r="D119" s="222" t="s">
        <v>196</v>
      </c>
      <c r="E119" s="223" t="s">
        <v>741</v>
      </c>
      <c r="F119" s="224" t="s">
        <v>742</v>
      </c>
      <c r="G119" s="225" t="s">
        <v>467</v>
      </c>
      <c r="H119" s="226">
        <v>1</v>
      </c>
      <c r="I119" s="227"/>
      <c r="J119" s="228">
        <f>ROUND(I119*H119,2)</f>
        <v>0</v>
      </c>
      <c r="K119" s="229"/>
      <c r="L119" s="45"/>
      <c r="M119" s="230" t="s">
        <v>1</v>
      </c>
      <c r="N119" s="231" t="s">
        <v>48</v>
      </c>
      <c r="O119" s="92"/>
      <c r="P119" s="232">
        <f>O119*H119</f>
        <v>0</v>
      </c>
      <c r="Q119" s="232">
        <v>0</v>
      </c>
      <c r="R119" s="232">
        <f>Q119*H119</f>
        <v>0</v>
      </c>
      <c r="S119" s="232">
        <v>0</v>
      </c>
      <c r="T119" s="23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4" t="s">
        <v>733</v>
      </c>
      <c r="AT119" s="234" t="s">
        <v>196</v>
      </c>
      <c r="AU119" s="234" t="s">
        <v>91</v>
      </c>
      <c r="AY119" s="17" t="s">
        <v>194</v>
      </c>
      <c r="BE119" s="235">
        <f>IF(N119="základní",J119,0)</f>
        <v>0</v>
      </c>
      <c r="BF119" s="235">
        <f>IF(N119="snížená",J119,0)</f>
        <v>0</v>
      </c>
      <c r="BG119" s="235">
        <f>IF(N119="zákl. přenesená",J119,0)</f>
        <v>0</v>
      </c>
      <c r="BH119" s="235">
        <f>IF(N119="sníž. přenesená",J119,0)</f>
        <v>0</v>
      </c>
      <c r="BI119" s="235">
        <f>IF(N119="nulová",J119,0)</f>
        <v>0</v>
      </c>
      <c r="BJ119" s="17" t="s">
        <v>91</v>
      </c>
      <c r="BK119" s="235">
        <f>ROUND(I119*H119,2)</f>
        <v>0</v>
      </c>
      <c r="BL119" s="17" t="s">
        <v>733</v>
      </c>
      <c r="BM119" s="234" t="s">
        <v>743</v>
      </c>
    </row>
    <row r="120" spans="1:65" s="2" customFormat="1" ht="16.5" customHeight="1">
      <c r="A120" s="39"/>
      <c r="B120" s="40"/>
      <c r="C120" s="222" t="s">
        <v>93</v>
      </c>
      <c r="D120" s="222" t="s">
        <v>196</v>
      </c>
      <c r="E120" s="223" t="s">
        <v>731</v>
      </c>
      <c r="F120" s="224" t="s">
        <v>732</v>
      </c>
      <c r="G120" s="225" t="s">
        <v>467</v>
      </c>
      <c r="H120" s="226">
        <v>1</v>
      </c>
      <c r="I120" s="227"/>
      <c r="J120" s="228">
        <f>ROUND(I120*H120,2)</f>
        <v>0</v>
      </c>
      <c r="K120" s="229"/>
      <c r="L120" s="45"/>
      <c r="M120" s="230" t="s">
        <v>1</v>
      </c>
      <c r="N120" s="231" t="s">
        <v>48</v>
      </c>
      <c r="O120" s="92"/>
      <c r="P120" s="232">
        <f>O120*H120</f>
        <v>0</v>
      </c>
      <c r="Q120" s="232">
        <v>0</v>
      </c>
      <c r="R120" s="232">
        <f>Q120*H120</f>
        <v>0</v>
      </c>
      <c r="S120" s="232">
        <v>0</v>
      </c>
      <c r="T120" s="23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4" t="s">
        <v>733</v>
      </c>
      <c r="AT120" s="234" t="s">
        <v>196</v>
      </c>
      <c r="AU120" s="234" t="s">
        <v>91</v>
      </c>
      <c r="AY120" s="17" t="s">
        <v>194</v>
      </c>
      <c r="BE120" s="235">
        <f>IF(N120="základní",J120,0)</f>
        <v>0</v>
      </c>
      <c r="BF120" s="235">
        <f>IF(N120="snížená",J120,0)</f>
        <v>0</v>
      </c>
      <c r="BG120" s="235">
        <f>IF(N120="zákl. přenesená",J120,0)</f>
        <v>0</v>
      </c>
      <c r="BH120" s="235">
        <f>IF(N120="sníž. přenesená",J120,0)</f>
        <v>0</v>
      </c>
      <c r="BI120" s="235">
        <f>IF(N120="nulová",J120,0)</f>
        <v>0</v>
      </c>
      <c r="BJ120" s="17" t="s">
        <v>91</v>
      </c>
      <c r="BK120" s="235">
        <f>ROUND(I120*H120,2)</f>
        <v>0</v>
      </c>
      <c r="BL120" s="17" t="s">
        <v>733</v>
      </c>
      <c r="BM120" s="234" t="s">
        <v>896</v>
      </c>
    </row>
    <row r="121" spans="1:65" s="2" customFormat="1" ht="24.15" customHeight="1">
      <c r="A121" s="39"/>
      <c r="B121" s="40"/>
      <c r="C121" s="222" t="s">
        <v>163</v>
      </c>
      <c r="D121" s="222" t="s">
        <v>196</v>
      </c>
      <c r="E121" s="223" t="s">
        <v>897</v>
      </c>
      <c r="F121" s="224" t="s">
        <v>898</v>
      </c>
      <c r="G121" s="225" t="s">
        <v>467</v>
      </c>
      <c r="H121" s="226">
        <v>1</v>
      </c>
      <c r="I121" s="227"/>
      <c r="J121" s="228">
        <f>ROUND(I121*H121,2)</f>
        <v>0</v>
      </c>
      <c r="K121" s="229"/>
      <c r="L121" s="45"/>
      <c r="M121" s="230" t="s">
        <v>1</v>
      </c>
      <c r="N121" s="231" t="s">
        <v>48</v>
      </c>
      <c r="O121" s="92"/>
      <c r="P121" s="232">
        <f>O121*H121</f>
        <v>0</v>
      </c>
      <c r="Q121" s="232">
        <v>0</v>
      </c>
      <c r="R121" s="232">
        <f>Q121*H121</f>
        <v>0</v>
      </c>
      <c r="S121" s="232">
        <v>0</v>
      </c>
      <c r="T121" s="23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4" t="s">
        <v>899</v>
      </c>
      <c r="AT121" s="234" t="s">
        <v>196</v>
      </c>
      <c r="AU121" s="234" t="s">
        <v>91</v>
      </c>
      <c r="AY121" s="17" t="s">
        <v>194</v>
      </c>
      <c r="BE121" s="235">
        <f>IF(N121="základní",J121,0)</f>
        <v>0</v>
      </c>
      <c r="BF121" s="235">
        <f>IF(N121="snížená",J121,0)</f>
        <v>0</v>
      </c>
      <c r="BG121" s="235">
        <f>IF(N121="zákl. přenesená",J121,0)</f>
        <v>0</v>
      </c>
      <c r="BH121" s="235">
        <f>IF(N121="sníž. přenesená",J121,0)</f>
        <v>0</v>
      </c>
      <c r="BI121" s="235">
        <f>IF(N121="nulová",J121,0)</f>
        <v>0</v>
      </c>
      <c r="BJ121" s="17" t="s">
        <v>91</v>
      </c>
      <c r="BK121" s="235">
        <f>ROUND(I121*H121,2)</f>
        <v>0</v>
      </c>
      <c r="BL121" s="17" t="s">
        <v>899</v>
      </c>
      <c r="BM121" s="234" t="s">
        <v>900</v>
      </c>
    </row>
    <row r="122" spans="1:65" s="2" customFormat="1" ht="16.5" customHeight="1">
      <c r="A122" s="39"/>
      <c r="B122" s="40"/>
      <c r="C122" s="222" t="s">
        <v>129</v>
      </c>
      <c r="D122" s="222" t="s">
        <v>196</v>
      </c>
      <c r="E122" s="223" t="s">
        <v>738</v>
      </c>
      <c r="F122" s="224" t="s">
        <v>739</v>
      </c>
      <c r="G122" s="225" t="s">
        <v>467</v>
      </c>
      <c r="H122" s="226">
        <v>1</v>
      </c>
      <c r="I122" s="227"/>
      <c r="J122" s="228">
        <f>ROUND(I122*H122,2)</f>
        <v>0</v>
      </c>
      <c r="K122" s="229"/>
      <c r="L122" s="45"/>
      <c r="M122" s="230" t="s">
        <v>1</v>
      </c>
      <c r="N122" s="231" t="s">
        <v>48</v>
      </c>
      <c r="O122" s="92"/>
      <c r="P122" s="232">
        <f>O122*H122</f>
        <v>0</v>
      </c>
      <c r="Q122" s="232">
        <v>0</v>
      </c>
      <c r="R122" s="232">
        <f>Q122*H122</f>
        <v>0</v>
      </c>
      <c r="S122" s="232">
        <v>0</v>
      </c>
      <c r="T122" s="23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4" t="s">
        <v>733</v>
      </c>
      <c r="AT122" s="234" t="s">
        <v>196</v>
      </c>
      <c r="AU122" s="234" t="s">
        <v>91</v>
      </c>
      <c r="AY122" s="17" t="s">
        <v>194</v>
      </c>
      <c r="BE122" s="235">
        <f>IF(N122="základní",J122,0)</f>
        <v>0</v>
      </c>
      <c r="BF122" s="235">
        <f>IF(N122="snížená",J122,0)</f>
        <v>0</v>
      </c>
      <c r="BG122" s="235">
        <f>IF(N122="zákl. přenesená",J122,0)</f>
        <v>0</v>
      </c>
      <c r="BH122" s="235">
        <f>IF(N122="sníž. přenesená",J122,0)</f>
        <v>0</v>
      </c>
      <c r="BI122" s="235">
        <f>IF(N122="nulová",J122,0)</f>
        <v>0</v>
      </c>
      <c r="BJ122" s="17" t="s">
        <v>91</v>
      </c>
      <c r="BK122" s="235">
        <f>ROUND(I122*H122,2)</f>
        <v>0</v>
      </c>
      <c r="BL122" s="17" t="s">
        <v>733</v>
      </c>
      <c r="BM122" s="234" t="s">
        <v>901</v>
      </c>
    </row>
    <row r="123" spans="1:65" s="2" customFormat="1" ht="16.5" customHeight="1">
      <c r="A123" s="39"/>
      <c r="B123" s="40"/>
      <c r="C123" s="222" t="s">
        <v>220</v>
      </c>
      <c r="D123" s="222" t="s">
        <v>196</v>
      </c>
      <c r="E123" s="223" t="s">
        <v>744</v>
      </c>
      <c r="F123" s="224" t="s">
        <v>745</v>
      </c>
      <c r="G123" s="225" t="s">
        <v>467</v>
      </c>
      <c r="H123" s="226">
        <v>1</v>
      </c>
      <c r="I123" s="227"/>
      <c r="J123" s="228">
        <f>ROUND(I123*H123,2)</f>
        <v>0</v>
      </c>
      <c r="K123" s="229"/>
      <c r="L123" s="45"/>
      <c r="M123" s="230" t="s">
        <v>1</v>
      </c>
      <c r="N123" s="231" t="s">
        <v>48</v>
      </c>
      <c r="O123" s="92"/>
      <c r="P123" s="232">
        <f>O123*H123</f>
        <v>0</v>
      </c>
      <c r="Q123" s="232">
        <v>0</v>
      </c>
      <c r="R123" s="232">
        <f>Q123*H123</f>
        <v>0</v>
      </c>
      <c r="S123" s="232">
        <v>0</v>
      </c>
      <c r="T123" s="23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4" t="s">
        <v>733</v>
      </c>
      <c r="AT123" s="234" t="s">
        <v>196</v>
      </c>
      <c r="AU123" s="234" t="s">
        <v>91</v>
      </c>
      <c r="AY123" s="17" t="s">
        <v>194</v>
      </c>
      <c r="BE123" s="235">
        <f>IF(N123="základní",J123,0)</f>
        <v>0</v>
      </c>
      <c r="BF123" s="235">
        <f>IF(N123="snížená",J123,0)</f>
        <v>0</v>
      </c>
      <c r="BG123" s="235">
        <f>IF(N123="zákl. přenesená",J123,0)</f>
        <v>0</v>
      </c>
      <c r="BH123" s="235">
        <f>IF(N123="sníž. přenesená",J123,0)</f>
        <v>0</v>
      </c>
      <c r="BI123" s="235">
        <f>IF(N123="nulová",J123,0)</f>
        <v>0</v>
      </c>
      <c r="BJ123" s="17" t="s">
        <v>91</v>
      </c>
      <c r="BK123" s="235">
        <f>ROUND(I123*H123,2)</f>
        <v>0</v>
      </c>
      <c r="BL123" s="17" t="s">
        <v>733</v>
      </c>
      <c r="BM123" s="234" t="s">
        <v>746</v>
      </c>
    </row>
    <row r="124" spans="1:51" s="14" customFormat="1" ht="12">
      <c r="A124" s="14"/>
      <c r="B124" s="247"/>
      <c r="C124" s="248"/>
      <c r="D124" s="238" t="s">
        <v>201</v>
      </c>
      <c r="E124" s="249" t="s">
        <v>1</v>
      </c>
      <c r="F124" s="250" t="s">
        <v>747</v>
      </c>
      <c r="G124" s="248"/>
      <c r="H124" s="251">
        <v>1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7" t="s">
        <v>201</v>
      </c>
      <c r="AU124" s="257" t="s">
        <v>91</v>
      </c>
      <c r="AV124" s="14" t="s">
        <v>93</v>
      </c>
      <c r="AW124" s="14" t="s">
        <v>38</v>
      </c>
      <c r="AX124" s="14" t="s">
        <v>91</v>
      </c>
      <c r="AY124" s="257" t="s">
        <v>194</v>
      </c>
    </row>
    <row r="125" spans="1:65" s="2" customFormat="1" ht="16.5" customHeight="1">
      <c r="A125" s="39"/>
      <c r="B125" s="40"/>
      <c r="C125" s="222" t="s">
        <v>225</v>
      </c>
      <c r="D125" s="222" t="s">
        <v>196</v>
      </c>
      <c r="E125" s="223" t="s">
        <v>751</v>
      </c>
      <c r="F125" s="224" t="s">
        <v>752</v>
      </c>
      <c r="G125" s="225" t="s">
        <v>467</v>
      </c>
      <c r="H125" s="226">
        <v>1</v>
      </c>
      <c r="I125" s="227"/>
      <c r="J125" s="228">
        <f>ROUND(I125*H125,2)</f>
        <v>0</v>
      </c>
      <c r="K125" s="229"/>
      <c r="L125" s="45"/>
      <c r="M125" s="230" t="s">
        <v>1</v>
      </c>
      <c r="N125" s="231" t="s">
        <v>48</v>
      </c>
      <c r="O125" s="92"/>
      <c r="P125" s="232">
        <f>O125*H125</f>
        <v>0</v>
      </c>
      <c r="Q125" s="232">
        <v>0</v>
      </c>
      <c r="R125" s="232">
        <f>Q125*H125</f>
        <v>0</v>
      </c>
      <c r="S125" s="232">
        <v>0</v>
      </c>
      <c r="T125" s="23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4" t="s">
        <v>733</v>
      </c>
      <c r="AT125" s="234" t="s">
        <v>196</v>
      </c>
      <c r="AU125" s="234" t="s">
        <v>91</v>
      </c>
      <c r="AY125" s="17" t="s">
        <v>194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7" t="s">
        <v>91</v>
      </c>
      <c r="BK125" s="235">
        <f>ROUND(I125*H125,2)</f>
        <v>0</v>
      </c>
      <c r="BL125" s="17" t="s">
        <v>733</v>
      </c>
      <c r="BM125" s="234" t="s">
        <v>753</v>
      </c>
    </row>
    <row r="126" spans="1:65" s="2" customFormat="1" ht="16.5" customHeight="1">
      <c r="A126" s="39"/>
      <c r="B126" s="40"/>
      <c r="C126" s="222" t="s">
        <v>233</v>
      </c>
      <c r="D126" s="222" t="s">
        <v>196</v>
      </c>
      <c r="E126" s="223" t="s">
        <v>754</v>
      </c>
      <c r="F126" s="224" t="s">
        <v>755</v>
      </c>
      <c r="G126" s="225" t="s">
        <v>467</v>
      </c>
      <c r="H126" s="226">
        <v>1</v>
      </c>
      <c r="I126" s="227"/>
      <c r="J126" s="228">
        <f>ROUND(I126*H126,2)</f>
        <v>0</v>
      </c>
      <c r="K126" s="229"/>
      <c r="L126" s="45"/>
      <c r="M126" s="230" t="s">
        <v>1</v>
      </c>
      <c r="N126" s="231" t="s">
        <v>48</v>
      </c>
      <c r="O126" s="92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4" t="s">
        <v>899</v>
      </c>
      <c r="AT126" s="234" t="s">
        <v>196</v>
      </c>
      <c r="AU126" s="234" t="s">
        <v>91</v>
      </c>
      <c r="AY126" s="17" t="s">
        <v>194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7" t="s">
        <v>91</v>
      </c>
      <c r="BK126" s="235">
        <f>ROUND(I126*H126,2)</f>
        <v>0</v>
      </c>
      <c r="BL126" s="17" t="s">
        <v>899</v>
      </c>
      <c r="BM126" s="234" t="s">
        <v>756</v>
      </c>
    </row>
    <row r="127" spans="1:65" s="2" customFormat="1" ht="16.5" customHeight="1">
      <c r="A127" s="39"/>
      <c r="B127" s="40"/>
      <c r="C127" s="222" t="s">
        <v>238</v>
      </c>
      <c r="D127" s="222" t="s">
        <v>196</v>
      </c>
      <c r="E127" s="223" t="s">
        <v>760</v>
      </c>
      <c r="F127" s="224" t="s">
        <v>761</v>
      </c>
      <c r="G127" s="225" t="s">
        <v>467</v>
      </c>
      <c r="H127" s="226">
        <v>1</v>
      </c>
      <c r="I127" s="227"/>
      <c r="J127" s="228">
        <f>ROUND(I127*H127,2)</f>
        <v>0</v>
      </c>
      <c r="K127" s="229"/>
      <c r="L127" s="45"/>
      <c r="M127" s="230" t="s">
        <v>1</v>
      </c>
      <c r="N127" s="231" t="s">
        <v>48</v>
      </c>
      <c r="O127" s="92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4" t="s">
        <v>733</v>
      </c>
      <c r="AT127" s="234" t="s">
        <v>196</v>
      </c>
      <c r="AU127" s="234" t="s">
        <v>91</v>
      </c>
      <c r="AY127" s="17" t="s">
        <v>194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91</v>
      </c>
      <c r="BK127" s="235">
        <f>ROUND(I127*H127,2)</f>
        <v>0</v>
      </c>
      <c r="BL127" s="17" t="s">
        <v>733</v>
      </c>
      <c r="BM127" s="234" t="s">
        <v>762</v>
      </c>
    </row>
    <row r="128" spans="1:51" s="13" customFormat="1" ht="12">
      <c r="A128" s="13"/>
      <c r="B128" s="236"/>
      <c r="C128" s="237"/>
      <c r="D128" s="238" t="s">
        <v>201</v>
      </c>
      <c r="E128" s="239" t="s">
        <v>1</v>
      </c>
      <c r="F128" s="240" t="s">
        <v>763</v>
      </c>
      <c r="G128" s="237"/>
      <c r="H128" s="239" t="s">
        <v>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201</v>
      </c>
      <c r="AU128" s="246" t="s">
        <v>91</v>
      </c>
      <c r="AV128" s="13" t="s">
        <v>91</v>
      </c>
      <c r="AW128" s="13" t="s">
        <v>38</v>
      </c>
      <c r="AX128" s="13" t="s">
        <v>83</v>
      </c>
      <c r="AY128" s="246" t="s">
        <v>194</v>
      </c>
    </row>
    <row r="129" spans="1:51" s="13" customFormat="1" ht="12">
      <c r="A129" s="13"/>
      <c r="B129" s="236"/>
      <c r="C129" s="237"/>
      <c r="D129" s="238" t="s">
        <v>201</v>
      </c>
      <c r="E129" s="239" t="s">
        <v>1</v>
      </c>
      <c r="F129" s="240" t="s">
        <v>764</v>
      </c>
      <c r="G129" s="237"/>
      <c r="H129" s="239" t="s">
        <v>1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201</v>
      </c>
      <c r="AU129" s="246" t="s">
        <v>91</v>
      </c>
      <c r="AV129" s="13" t="s">
        <v>91</v>
      </c>
      <c r="AW129" s="13" t="s">
        <v>38</v>
      </c>
      <c r="AX129" s="13" t="s">
        <v>83</v>
      </c>
      <c r="AY129" s="246" t="s">
        <v>194</v>
      </c>
    </row>
    <row r="130" spans="1:51" s="14" customFormat="1" ht="12">
      <c r="A130" s="14"/>
      <c r="B130" s="247"/>
      <c r="C130" s="248"/>
      <c r="D130" s="238" t="s">
        <v>201</v>
      </c>
      <c r="E130" s="249" t="s">
        <v>1</v>
      </c>
      <c r="F130" s="250" t="s">
        <v>765</v>
      </c>
      <c r="G130" s="248"/>
      <c r="H130" s="251">
        <v>1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7" t="s">
        <v>201</v>
      </c>
      <c r="AU130" s="257" t="s">
        <v>91</v>
      </c>
      <c r="AV130" s="14" t="s">
        <v>93</v>
      </c>
      <c r="AW130" s="14" t="s">
        <v>38</v>
      </c>
      <c r="AX130" s="14" t="s">
        <v>91</v>
      </c>
      <c r="AY130" s="257" t="s">
        <v>194</v>
      </c>
    </row>
    <row r="131" spans="1:65" s="2" customFormat="1" ht="16.5" customHeight="1">
      <c r="A131" s="39"/>
      <c r="B131" s="40"/>
      <c r="C131" s="222" t="s">
        <v>252</v>
      </c>
      <c r="D131" s="222" t="s">
        <v>196</v>
      </c>
      <c r="E131" s="223" t="s">
        <v>766</v>
      </c>
      <c r="F131" s="224" t="s">
        <v>767</v>
      </c>
      <c r="G131" s="225" t="s">
        <v>467</v>
      </c>
      <c r="H131" s="226">
        <v>1</v>
      </c>
      <c r="I131" s="227"/>
      <c r="J131" s="228">
        <f>ROUND(I131*H131,2)</f>
        <v>0</v>
      </c>
      <c r="K131" s="229"/>
      <c r="L131" s="45"/>
      <c r="M131" s="280" t="s">
        <v>1</v>
      </c>
      <c r="N131" s="281" t="s">
        <v>48</v>
      </c>
      <c r="O131" s="282"/>
      <c r="P131" s="283">
        <f>O131*H131</f>
        <v>0</v>
      </c>
      <c r="Q131" s="283">
        <v>0</v>
      </c>
      <c r="R131" s="283">
        <f>Q131*H131</f>
        <v>0</v>
      </c>
      <c r="S131" s="283">
        <v>0</v>
      </c>
      <c r="T131" s="28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4" t="s">
        <v>733</v>
      </c>
      <c r="AT131" s="234" t="s">
        <v>196</v>
      </c>
      <c r="AU131" s="234" t="s">
        <v>91</v>
      </c>
      <c r="AY131" s="17" t="s">
        <v>194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91</v>
      </c>
      <c r="BK131" s="235">
        <f>ROUND(I131*H131,2)</f>
        <v>0</v>
      </c>
      <c r="BL131" s="17" t="s">
        <v>733</v>
      </c>
      <c r="BM131" s="234" t="s">
        <v>902</v>
      </c>
    </row>
    <row r="132" spans="1:31" s="2" customFormat="1" ht="6.95" customHeight="1">
      <c r="A132" s="39"/>
      <c r="B132" s="67"/>
      <c r="C132" s="68"/>
      <c r="D132" s="68"/>
      <c r="E132" s="68"/>
      <c r="F132" s="68"/>
      <c r="G132" s="68"/>
      <c r="H132" s="68"/>
      <c r="I132" s="68"/>
      <c r="J132" s="68"/>
      <c r="K132" s="68"/>
      <c r="L132" s="45"/>
      <c r="M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</sheetData>
  <sheetProtection password="F8A3" sheet="1" objects="1" scenarios="1" formatColumns="0" formatRows="0" autoFilter="0"/>
  <autoFilter ref="C116:K13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0"/>
    </row>
    <row r="4" spans="2:8" s="1" customFormat="1" ht="24.95" customHeight="1">
      <c r="B4" s="20"/>
      <c r="C4" s="140" t="s">
        <v>903</v>
      </c>
      <c r="H4" s="20"/>
    </row>
    <row r="5" spans="2:8" s="1" customFormat="1" ht="12" customHeight="1">
      <c r="B5" s="20"/>
      <c r="C5" s="285" t="s">
        <v>13</v>
      </c>
      <c r="D5" s="149" t="s">
        <v>14</v>
      </c>
      <c r="E5" s="1"/>
      <c r="F5" s="1"/>
      <c r="H5" s="20"/>
    </row>
    <row r="6" spans="2:8" s="1" customFormat="1" ht="36.95" customHeight="1">
      <c r="B6" s="20"/>
      <c r="C6" s="286" t="s">
        <v>16</v>
      </c>
      <c r="D6" s="287" t="s">
        <v>17</v>
      </c>
      <c r="E6" s="1"/>
      <c r="F6" s="1"/>
      <c r="H6" s="20"/>
    </row>
    <row r="7" spans="2:8" s="1" customFormat="1" ht="16.5" customHeight="1">
      <c r="B7" s="20"/>
      <c r="C7" s="142" t="s">
        <v>24</v>
      </c>
      <c r="D7" s="146" t="str">
        <f>'Rekapitulace stavby'!AN8</f>
        <v>14. 11. 2022</v>
      </c>
      <c r="H7" s="20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4"/>
      <c r="B9" s="288"/>
      <c r="C9" s="289" t="s">
        <v>64</v>
      </c>
      <c r="D9" s="290" t="s">
        <v>65</v>
      </c>
      <c r="E9" s="290" t="s">
        <v>181</v>
      </c>
      <c r="F9" s="291" t="s">
        <v>904</v>
      </c>
      <c r="G9" s="194"/>
      <c r="H9" s="288"/>
    </row>
    <row r="10" spans="1:8" s="2" customFormat="1" ht="26.4" customHeight="1">
      <c r="A10" s="39"/>
      <c r="B10" s="45"/>
      <c r="C10" s="292" t="s">
        <v>905</v>
      </c>
      <c r="D10" s="292" t="s">
        <v>89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93" t="s">
        <v>769</v>
      </c>
      <c r="D11" s="294" t="s">
        <v>1</v>
      </c>
      <c r="E11" s="295" t="s">
        <v>1</v>
      </c>
      <c r="F11" s="296">
        <v>651</v>
      </c>
      <c r="G11" s="39"/>
      <c r="H11" s="45"/>
    </row>
    <row r="12" spans="1:8" s="2" customFormat="1" ht="16.8" customHeight="1">
      <c r="A12" s="39"/>
      <c r="B12" s="45"/>
      <c r="C12" s="293" t="s">
        <v>102</v>
      </c>
      <c r="D12" s="294" t="s">
        <v>1</v>
      </c>
      <c r="E12" s="295" t="s">
        <v>1</v>
      </c>
      <c r="F12" s="296">
        <v>16.75</v>
      </c>
      <c r="G12" s="39"/>
      <c r="H12" s="45"/>
    </row>
    <row r="13" spans="1:8" s="2" customFormat="1" ht="16.8" customHeight="1">
      <c r="A13" s="39"/>
      <c r="B13" s="45"/>
      <c r="C13" s="297" t="s">
        <v>102</v>
      </c>
      <c r="D13" s="297" t="s">
        <v>330</v>
      </c>
      <c r="E13" s="17" t="s">
        <v>1</v>
      </c>
      <c r="F13" s="298">
        <v>16.75</v>
      </c>
      <c r="G13" s="39"/>
      <c r="H13" s="45"/>
    </row>
    <row r="14" spans="1:8" s="2" customFormat="1" ht="16.8" customHeight="1">
      <c r="A14" s="39"/>
      <c r="B14" s="45"/>
      <c r="C14" s="299" t="s">
        <v>906</v>
      </c>
      <c r="D14" s="39"/>
      <c r="E14" s="39"/>
      <c r="F14" s="39"/>
      <c r="G14" s="39"/>
      <c r="H14" s="45"/>
    </row>
    <row r="15" spans="1:8" s="2" customFormat="1" ht="16.8" customHeight="1">
      <c r="A15" s="39"/>
      <c r="B15" s="45"/>
      <c r="C15" s="297" t="s">
        <v>325</v>
      </c>
      <c r="D15" s="297" t="s">
        <v>326</v>
      </c>
      <c r="E15" s="17" t="s">
        <v>199</v>
      </c>
      <c r="F15" s="298">
        <v>7496.525</v>
      </c>
      <c r="G15" s="39"/>
      <c r="H15" s="45"/>
    </row>
    <row r="16" spans="1:8" s="2" customFormat="1" ht="12">
      <c r="A16" s="39"/>
      <c r="B16" s="45"/>
      <c r="C16" s="297" t="s">
        <v>239</v>
      </c>
      <c r="D16" s="297" t="s">
        <v>240</v>
      </c>
      <c r="E16" s="17" t="s">
        <v>241</v>
      </c>
      <c r="F16" s="298">
        <v>278.441</v>
      </c>
      <c r="G16" s="39"/>
      <c r="H16" s="45"/>
    </row>
    <row r="17" spans="1:8" s="2" customFormat="1" ht="16.8" customHeight="1">
      <c r="A17" s="39"/>
      <c r="B17" s="45"/>
      <c r="C17" s="297" t="s">
        <v>404</v>
      </c>
      <c r="D17" s="297" t="s">
        <v>405</v>
      </c>
      <c r="E17" s="17" t="s">
        <v>199</v>
      </c>
      <c r="F17" s="298">
        <v>16.75</v>
      </c>
      <c r="G17" s="39"/>
      <c r="H17" s="45"/>
    </row>
    <row r="18" spans="1:8" s="2" customFormat="1" ht="16.8" customHeight="1">
      <c r="A18" s="39"/>
      <c r="B18" s="45"/>
      <c r="C18" s="293" t="s">
        <v>104</v>
      </c>
      <c r="D18" s="294" t="s">
        <v>1</v>
      </c>
      <c r="E18" s="295" t="s">
        <v>1</v>
      </c>
      <c r="F18" s="296">
        <v>1504.7</v>
      </c>
      <c r="G18" s="39"/>
      <c r="H18" s="45"/>
    </row>
    <row r="19" spans="1:8" s="2" customFormat="1" ht="12">
      <c r="A19" s="39"/>
      <c r="B19" s="45"/>
      <c r="C19" s="297" t="s">
        <v>1</v>
      </c>
      <c r="D19" s="297" t="s">
        <v>621</v>
      </c>
      <c r="E19" s="17" t="s">
        <v>1</v>
      </c>
      <c r="F19" s="298">
        <v>642.1</v>
      </c>
      <c r="G19" s="39"/>
      <c r="H19" s="45"/>
    </row>
    <row r="20" spans="1:8" s="2" customFormat="1" ht="12">
      <c r="A20" s="39"/>
      <c r="B20" s="45"/>
      <c r="C20" s="297" t="s">
        <v>1</v>
      </c>
      <c r="D20" s="297" t="s">
        <v>622</v>
      </c>
      <c r="E20" s="17" t="s">
        <v>1</v>
      </c>
      <c r="F20" s="298">
        <v>718.3</v>
      </c>
      <c r="G20" s="39"/>
      <c r="H20" s="45"/>
    </row>
    <row r="21" spans="1:8" s="2" customFormat="1" ht="12">
      <c r="A21" s="39"/>
      <c r="B21" s="45"/>
      <c r="C21" s="297" t="s">
        <v>1</v>
      </c>
      <c r="D21" s="297" t="s">
        <v>623</v>
      </c>
      <c r="E21" s="17" t="s">
        <v>1</v>
      </c>
      <c r="F21" s="298">
        <v>0</v>
      </c>
      <c r="G21" s="39"/>
      <c r="H21" s="45"/>
    </row>
    <row r="22" spans="1:8" s="2" customFormat="1" ht="16.8" customHeight="1">
      <c r="A22" s="39"/>
      <c r="B22" s="45"/>
      <c r="C22" s="297" t="s">
        <v>1</v>
      </c>
      <c r="D22" s="297" t="s">
        <v>624</v>
      </c>
      <c r="E22" s="17" t="s">
        <v>1</v>
      </c>
      <c r="F22" s="298">
        <v>6</v>
      </c>
      <c r="G22" s="39"/>
      <c r="H22" s="45"/>
    </row>
    <row r="23" spans="1:8" s="2" customFormat="1" ht="16.8" customHeight="1">
      <c r="A23" s="39"/>
      <c r="B23" s="45"/>
      <c r="C23" s="297" t="s">
        <v>1</v>
      </c>
      <c r="D23" s="297" t="s">
        <v>625</v>
      </c>
      <c r="E23" s="17" t="s">
        <v>1</v>
      </c>
      <c r="F23" s="298">
        <v>3.2</v>
      </c>
      <c r="G23" s="39"/>
      <c r="H23" s="45"/>
    </row>
    <row r="24" spans="1:8" s="2" customFormat="1" ht="16.8" customHeight="1">
      <c r="A24" s="39"/>
      <c r="B24" s="45"/>
      <c r="C24" s="297" t="s">
        <v>1</v>
      </c>
      <c r="D24" s="297" t="s">
        <v>626</v>
      </c>
      <c r="E24" s="17" t="s">
        <v>1</v>
      </c>
      <c r="F24" s="298">
        <v>6</v>
      </c>
      <c r="G24" s="39"/>
      <c r="H24" s="45"/>
    </row>
    <row r="25" spans="1:8" s="2" customFormat="1" ht="16.8" customHeight="1">
      <c r="A25" s="39"/>
      <c r="B25" s="45"/>
      <c r="C25" s="297" t="s">
        <v>1</v>
      </c>
      <c r="D25" s="297" t="s">
        <v>627</v>
      </c>
      <c r="E25" s="17" t="s">
        <v>1</v>
      </c>
      <c r="F25" s="298">
        <v>7.5</v>
      </c>
      <c r="G25" s="39"/>
      <c r="H25" s="45"/>
    </row>
    <row r="26" spans="1:8" s="2" customFormat="1" ht="16.8" customHeight="1">
      <c r="A26" s="39"/>
      <c r="B26" s="45"/>
      <c r="C26" s="297" t="s">
        <v>1</v>
      </c>
      <c r="D26" s="297" t="s">
        <v>628</v>
      </c>
      <c r="E26" s="17" t="s">
        <v>1</v>
      </c>
      <c r="F26" s="298">
        <v>5</v>
      </c>
      <c r="G26" s="39"/>
      <c r="H26" s="45"/>
    </row>
    <row r="27" spans="1:8" s="2" customFormat="1" ht="16.8" customHeight="1">
      <c r="A27" s="39"/>
      <c r="B27" s="45"/>
      <c r="C27" s="297" t="s">
        <v>1</v>
      </c>
      <c r="D27" s="297" t="s">
        <v>629</v>
      </c>
      <c r="E27" s="17" t="s">
        <v>1</v>
      </c>
      <c r="F27" s="298">
        <v>33.8</v>
      </c>
      <c r="G27" s="39"/>
      <c r="H27" s="45"/>
    </row>
    <row r="28" spans="1:8" s="2" customFormat="1" ht="16.8" customHeight="1">
      <c r="A28" s="39"/>
      <c r="B28" s="45"/>
      <c r="C28" s="297" t="s">
        <v>1</v>
      </c>
      <c r="D28" s="297" t="s">
        <v>630</v>
      </c>
      <c r="E28" s="17" t="s">
        <v>1</v>
      </c>
      <c r="F28" s="298">
        <v>15.4</v>
      </c>
      <c r="G28" s="39"/>
      <c r="H28" s="45"/>
    </row>
    <row r="29" spans="1:8" s="2" customFormat="1" ht="16.8" customHeight="1">
      <c r="A29" s="39"/>
      <c r="B29" s="45"/>
      <c r="C29" s="297" t="s">
        <v>1</v>
      </c>
      <c r="D29" s="297" t="s">
        <v>631</v>
      </c>
      <c r="E29" s="17" t="s">
        <v>1</v>
      </c>
      <c r="F29" s="298">
        <v>10.7</v>
      </c>
      <c r="G29" s="39"/>
      <c r="H29" s="45"/>
    </row>
    <row r="30" spans="1:8" s="2" customFormat="1" ht="16.8" customHeight="1">
      <c r="A30" s="39"/>
      <c r="B30" s="45"/>
      <c r="C30" s="297" t="s">
        <v>1</v>
      </c>
      <c r="D30" s="297" t="s">
        <v>632</v>
      </c>
      <c r="E30" s="17" t="s">
        <v>1</v>
      </c>
      <c r="F30" s="298">
        <v>23.2</v>
      </c>
      <c r="G30" s="39"/>
      <c r="H30" s="45"/>
    </row>
    <row r="31" spans="1:8" s="2" customFormat="1" ht="16.8" customHeight="1">
      <c r="A31" s="39"/>
      <c r="B31" s="45"/>
      <c r="C31" s="297" t="s">
        <v>1</v>
      </c>
      <c r="D31" s="297" t="s">
        <v>633</v>
      </c>
      <c r="E31" s="17" t="s">
        <v>1</v>
      </c>
      <c r="F31" s="298">
        <v>33.5</v>
      </c>
      <c r="G31" s="39"/>
      <c r="H31" s="45"/>
    </row>
    <row r="32" spans="1:8" s="2" customFormat="1" ht="16.8" customHeight="1">
      <c r="A32" s="39"/>
      <c r="B32" s="45"/>
      <c r="C32" s="297" t="s">
        <v>104</v>
      </c>
      <c r="D32" s="297" t="s">
        <v>232</v>
      </c>
      <c r="E32" s="17" t="s">
        <v>1</v>
      </c>
      <c r="F32" s="298">
        <v>1504.7</v>
      </c>
      <c r="G32" s="39"/>
      <c r="H32" s="45"/>
    </row>
    <row r="33" spans="1:8" s="2" customFormat="1" ht="16.8" customHeight="1">
      <c r="A33" s="39"/>
      <c r="B33" s="45"/>
      <c r="C33" s="299" t="s">
        <v>906</v>
      </c>
      <c r="D33" s="39"/>
      <c r="E33" s="39"/>
      <c r="F33" s="39"/>
      <c r="G33" s="39"/>
      <c r="H33" s="45"/>
    </row>
    <row r="34" spans="1:8" s="2" customFormat="1" ht="16.8" customHeight="1">
      <c r="A34" s="39"/>
      <c r="B34" s="45"/>
      <c r="C34" s="297" t="s">
        <v>618</v>
      </c>
      <c r="D34" s="297" t="s">
        <v>619</v>
      </c>
      <c r="E34" s="17" t="s">
        <v>217</v>
      </c>
      <c r="F34" s="298">
        <v>1504.7</v>
      </c>
      <c r="G34" s="39"/>
      <c r="H34" s="45"/>
    </row>
    <row r="35" spans="1:8" s="2" customFormat="1" ht="16.8" customHeight="1">
      <c r="A35" s="39"/>
      <c r="B35" s="45"/>
      <c r="C35" s="297" t="s">
        <v>325</v>
      </c>
      <c r="D35" s="297" t="s">
        <v>326</v>
      </c>
      <c r="E35" s="17" t="s">
        <v>199</v>
      </c>
      <c r="F35" s="298">
        <v>7496.525</v>
      </c>
      <c r="G35" s="39"/>
      <c r="H35" s="45"/>
    </row>
    <row r="36" spans="1:8" s="2" customFormat="1" ht="16.8" customHeight="1">
      <c r="A36" s="39"/>
      <c r="B36" s="45"/>
      <c r="C36" s="297" t="s">
        <v>643</v>
      </c>
      <c r="D36" s="297" t="s">
        <v>644</v>
      </c>
      <c r="E36" s="17" t="s">
        <v>217</v>
      </c>
      <c r="F36" s="298">
        <v>1504.7</v>
      </c>
      <c r="G36" s="39"/>
      <c r="H36" s="45"/>
    </row>
    <row r="37" spans="1:8" s="2" customFormat="1" ht="16.8" customHeight="1">
      <c r="A37" s="39"/>
      <c r="B37" s="45"/>
      <c r="C37" s="297" t="s">
        <v>648</v>
      </c>
      <c r="D37" s="297" t="s">
        <v>649</v>
      </c>
      <c r="E37" s="17" t="s">
        <v>217</v>
      </c>
      <c r="F37" s="298">
        <v>1504.7</v>
      </c>
      <c r="G37" s="39"/>
      <c r="H37" s="45"/>
    </row>
    <row r="38" spans="1:8" s="2" customFormat="1" ht="16.8" customHeight="1">
      <c r="A38" s="39"/>
      <c r="B38" s="45"/>
      <c r="C38" s="297" t="s">
        <v>634</v>
      </c>
      <c r="D38" s="297" t="s">
        <v>635</v>
      </c>
      <c r="E38" s="17" t="s">
        <v>217</v>
      </c>
      <c r="F38" s="298">
        <v>1534.794</v>
      </c>
      <c r="G38" s="39"/>
      <c r="H38" s="45"/>
    </row>
    <row r="39" spans="1:8" s="2" customFormat="1" ht="16.8" customHeight="1">
      <c r="A39" s="39"/>
      <c r="B39" s="45"/>
      <c r="C39" s="293" t="s">
        <v>107</v>
      </c>
      <c r="D39" s="294" t="s">
        <v>1</v>
      </c>
      <c r="E39" s="295" t="s">
        <v>1</v>
      </c>
      <c r="F39" s="296">
        <v>42.944</v>
      </c>
      <c r="G39" s="39"/>
      <c r="H39" s="45"/>
    </row>
    <row r="40" spans="1:8" s="2" customFormat="1" ht="16.8" customHeight="1">
      <c r="A40" s="39"/>
      <c r="B40" s="45"/>
      <c r="C40" s="297" t="s">
        <v>107</v>
      </c>
      <c r="D40" s="297" t="s">
        <v>313</v>
      </c>
      <c r="E40" s="17" t="s">
        <v>1</v>
      </c>
      <c r="F40" s="298">
        <v>42.944</v>
      </c>
      <c r="G40" s="39"/>
      <c r="H40" s="45"/>
    </row>
    <row r="41" spans="1:8" s="2" customFormat="1" ht="16.8" customHeight="1">
      <c r="A41" s="39"/>
      <c r="B41" s="45"/>
      <c r="C41" s="299" t="s">
        <v>906</v>
      </c>
      <c r="D41" s="39"/>
      <c r="E41" s="39"/>
      <c r="F41" s="39"/>
      <c r="G41" s="39"/>
      <c r="H41" s="45"/>
    </row>
    <row r="42" spans="1:8" s="2" customFormat="1" ht="16.8" customHeight="1">
      <c r="A42" s="39"/>
      <c r="B42" s="45"/>
      <c r="C42" s="297" t="s">
        <v>310</v>
      </c>
      <c r="D42" s="297" t="s">
        <v>311</v>
      </c>
      <c r="E42" s="17" t="s">
        <v>241</v>
      </c>
      <c r="F42" s="298">
        <v>42.944</v>
      </c>
      <c r="G42" s="39"/>
      <c r="H42" s="45"/>
    </row>
    <row r="43" spans="1:8" s="2" customFormat="1" ht="16.8" customHeight="1">
      <c r="A43" s="39"/>
      <c r="B43" s="45"/>
      <c r="C43" s="297" t="s">
        <v>305</v>
      </c>
      <c r="D43" s="297" t="s">
        <v>306</v>
      </c>
      <c r="E43" s="17" t="s">
        <v>241</v>
      </c>
      <c r="F43" s="298">
        <v>118.035</v>
      </c>
      <c r="G43" s="39"/>
      <c r="H43" s="45"/>
    </row>
    <row r="44" spans="1:8" s="2" customFormat="1" ht="16.8" customHeight="1">
      <c r="A44" s="39"/>
      <c r="B44" s="45"/>
      <c r="C44" s="297" t="s">
        <v>315</v>
      </c>
      <c r="D44" s="297" t="s">
        <v>316</v>
      </c>
      <c r="E44" s="17" t="s">
        <v>301</v>
      </c>
      <c r="F44" s="298">
        <v>371.861</v>
      </c>
      <c r="G44" s="39"/>
      <c r="H44" s="45"/>
    </row>
    <row r="45" spans="1:8" s="2" customFormat="1" ht="16.8" customHeight="1">
      <c r="A45" s="39"/>
      <c r="B45" s="45"/>
      <c r="C45" s="293" t="s">
        <v>109</v>
      </c>
      <c r="D45" s="294" t="s">
        <v>1</v>
      </c>
      <c r="E45" s="295" t="s">
        <v>1</v>
      </c>
      <c r="F45" s="296">
        <v>6805.2</v>
      </c>
      <c r="G45" s="39"/>
      <c r="H45" s="45"/>
    </row>
    <row r="46" spans="1:8" s="2" customFormat="1" ht="16.8" customHeight="1">
      <c r="A46" s="39"/>
      <c r="B46" s="45"/>
      <c r="C46" s="297" t="s">
        <v>1</v>
      </c>
      <c r="D46" s="297" t="s">
        <v>213</v>
      </c>
      <c r="E46" s="17" t="s">
        <v>1</v>
      </c>
      <c r="F46" s="298">
        <v>0</v>
      </c>
      <c r="G46" s="39"/>
      <c r="H46" s="45"/>
    </row>
    <row r="47" spans="1:8" s="2" customFormat="1" ht="12">
      <c r="A47" s="39"/>
      <c r="B47" s="45"/>
      <c r="C47" s="297" t="s">
        <v>1</v>
      </c>
      <c r="D47" s="297" t="s">
        <v>209</v>
      </c>
      <c r="E47" s="17" t="s">
        <v>1</v>
      </c>
      <c r="F47" s="298">
        <v>0</v>
      </c>
      <c r="G47" s="39"/>
      <c r="H47" s="45"/>
    </row>
    <row r="48" spans="1:8" s="2" customFormat="1" ht="12">
      <c r="A48" s="39"/>
      <c r="B48" s="45"/>
      <c r="C48" s="297" t="s">
        <v>109</v>
      </c>
      <c r="D48" s="297" t="s">
        <v>214</v>
      </c>
      <c r="E48" s="17" t="s">
        <v>1</v>
      </c>
      <c r="F48" s="298">
        <v>6805.2</v>
      </c>
      <c r="G48" s="39"/>
      <c r="H48" s="45"/>
    </row>
    <row r="49" spans="1:8" s="2" customFormat="1" ht="16.8" customHeight="1">
      <c r="A49" s="39"/>
      <c r="B49" s="45"/>
      <c r="C49" s="299" t="s">
        <v>906</v>
      </c>
      <c r="D49" s="39"/>
      <c r="E49" s="39"/>
      <c r="F49" s="39"/>
      <c r="G49" s="39"/>
      <c r="H49" s="45"/>
    </row>
    <row r="50" spans="1:8" s="2" customFormat="1" ht="12">
      <c r="A50" s="39"/>
      <c r="B50" s="45"/>
      <c r="C50" s="297" t="s">
        <v>210</v>
      </c>
      <c r="D50" s="297" t="s">
        <v>211</v>
      </c>
      <c r="E50" s="17" t="s">
        <v>199</v>
      </c>
      <c r="F50" s="298">
        <v>6805.2</v>
      </c>
      <c r="G50" s="39"/>
      <c r="H50" s="45"/>
    </row>
    <row r="51" spans="1:8" s="2" customFormat="1" ht="12">
      <c r="A51" s="39"/>
      <c r="B51" s="45"/>
      <c r="C51" s="297" t="s">
        <v>239</v>
      </c>
      <c r="D51" s="297" t="s">
        <v>240</v>
      </c>
      <c r="E51" s="17" t="s">
        <v>241</v>
      </c>
      <c r="F51" s="298">
        <v>278.441</v>
      </c>
      <c r="G51" s="39"/>
      <c r="H51" s="45"/>
    </row>
    <row r="52" spans="1:8" s="2" customFormat="1" ht="16.8" customHeight="1">
      <c r="A52" s="39"/>
      <c r="B52" s="45"/>
      <c r="C52" s="293" t="s">
        <v>123</v>
      </c>
      <c r="D52" s="294" t="s">
        <v>1</v>
      </c>
      <c r="E52" s="295" t="s">
        <v>1</v>
      </c>
      <c r="F52" s="296">
        <v>2.332</v>
      </c>
      <c r="G52" s="39"/>
      <c r="H52" s="45"/>
    </row>
    <row r="53" spans="1:8" s="2" customFormat="1" ht="16.8" customHeight="1">
      <c r="A53" s="39"/>
      <c r="B53" s="45"/>
      <c r="C53" s="297" t="s">
        <v>123</v>
      </c>
      <c r="D53" s="297" t="s">
        <v>267</v>
      </c>
      <c r="E53" s="17" t="s">
        <v>1</v>
      </c>
      <c r="F53" s="298">
        <v>2.332</v>
      </c>
      <c r="G53" s="39"/>
      <c r="H53" s="45"/>
    </row>
    <row r="54" spans="1:8" s="2" customFormat="1" ht="16.8" customHeight="1">
      <c r="A54" s="39"/>
      <c r="B54" s="45"/>
      <c r="C54" s="299" t="s">
        <v>906</v>
      </c>
      <c r="D54" s="39"/>
      <c r="E54" s="39"/>
      <c r="F54" s="39"/>
      <c r="G54" s="39"/>
      <c r="H54" s="45"/>
    </row>
    <row r="55" spans="1:8" s="2" customFormat="1" ht="16.8" customHeight="1">
      <c r="A55" s="39"/>
      <c r="B55" s="45"/>
      <c r="C55" s="297" t="s">
        <v>264</v>
      </c>
      <c r="D55" s="297" t="s">
        <v>265</v>
      </c>
      <c r="E55" s="17" t="s">
        <v>241</v>
      </c>
      <c r="F55" s="298">
        <v>2.332</v>
      </c>
      <c r="G55" s="39"/>
      <c r="H55" s="45"/>
    </row>
    <row r="56" spans="1:8" s="2" customFormat="1" ht="12">
      <c r="A56" s="39"/>
      <c r="B56" s="45"/>
      <c r="C56" s="297" t="s">
        <v>720</v>
      </c>
      <c r="D56" s="297" t="s">
        <v>721</v>
      </c>
      <c r="E56" s="17" t="s">
        <v>301</v>
      </c>
      <c r="F56" s="298">
        <v>133.955</v>
      </c>
      <c r="G56" s="39"/>
      <c r="H56" s="45"/>
    </row>
    <row r="57" spans="1:8" s="2" customFormat="1" ht="16.8" customHeight="1">
      <c r="A57" s="39"/>
      <c r="B57" s="45"/>
      <c r="C57" s="293" t="s">
        <v>111</v>
      </c>
      <c r="D57" s="294" t="s">
        <v>1</v>
      </c>
      <c r="E57" s="295" t="s">
        <v>1</v>
      </c>
      <c r="F57" s="296">
        <v>1.85</v>
      </c>
      <c r="G57" s="39"/>
      <c r="H57" s="45"/>
    </row>
    <row r="58" spans="1:8" s="2" customFormat="1" ht="16.8" customHeight="1">
      <c r="A58" s="39"/>
      <c r="B58" s="45"/>
      <c r="C58" s="297" t="s">
        <v>111</v>
      </c>
      <c r="D58" s="297" t="s">
        <v>907</v>
      </c>
      <c r="E58" s="17" t="s">
        <v>1</v>
      </c>
      <c r="F58" s="298">
        <v>1.85</v>
      </c>
      <c r="G58" s="39"/>
      <c r="H58" s="45"/>
    </row>
    <row r="59" spans="1:8" s="2" customFormat="1" ht="16.8" customHeight="1">
      <c r="A59" s="39"/>
      <c r="B59" s="45"/>
      <c r="C59" s="299" t="s">
        <v>906</v>
      </c>
      <c r="D59" s="39"/>
      <c r="E59" s="39"/>
      <c r="F59" s="39"/>
      <c r="G59" s="39"/>
      <c r="H59" s="45"/>
    </row>
    <row r="60" spans="1:8" s="2" customFormat="1" ht="12">
      <c r="A60" s="39"/>
      <c r="B60" s="45"/>
      <c r="C60" s="297" t="s">
        <v>289</v>
      </c>
      <c r="D60" s="297" t="s">
        <v>290</v>
      </c>
      <c r="E60" s="17" t="s">
        <v>241</v>
      </c>
      <c r="F60" s="298">
        <v>4.44</v>
      </c>
      <c r="G60" s="39"/>
      <c r="H60" s="45"/>
    </row>
    <row r="61" spans="1:8" s="2" customFormat="1" ht="16.8" customHeight="1">
      <c r="A61" s="39"/>
      <c r="B61" s="45"/>
      <c r="C61" s="293" t="s">
        <v>127</v>
      </c>
      <c r="D61" s="294" t="s">
        <v>1</v>
      </c>
      <c r="E61" s="295" t="s">
        <v>1</v>
      </c>
      <c r="F61" s="296">
        <v>2</v>
      </c>
      <c r="G61" s="39"/>
      <c r="H61" s="45"/>
    </row>
    <row r="62" spans="1:8" s="2" customFormat="1" ht="16.8" customHeight="1">
      <c r="A62" s="39"/>
      <c r="B62" s="45"/>
      <c r="C62" s="297" t="s">
        <v>127</v>
      </c>
      <c r="D62" s="297" t="s">
        <v>682</v>
      </c>
      <c r="E62" s="17" t="s">
        <v>1</v>
      </c>
      <c r="F62" s="298">
        <v>2</v>
      </c>
      <c r="G62" s="39"/>
      <c r="H62" s="45"/>
    </row>
    <row r="63" spans="1:8" s="2" customFormat="1" ht="16.8" customHeight="1">
      <c r="A63" s="39"/>
      <c r="B63" s="45"/>
      <c r="C63" s="299" t="s">
        <v>906</v>
      </c>
      <c r="D63" s="39"/>
      <c r="E63" s="39"/>
      <c r="F63" s="39"/>
      <c r="G63" s="39"/>
      <c r="H63" s="45"/>
    </row>
    <row r="64" spans="1:8" s="2" customFormat="1" ht="16.8" customHeight="1">
      <c r="A64" s="39"/>
      <c r="B64" s="45"/>
      <c r="C64" s="297" t="s">
        <v>679</v>
      </c>
      <c r="D64" s="297" t="s">
        <v>680</v>
      </c>
      <c r="E64" s="17" t="s">
        <v>467</v>
      </c>
      <c r="F64" s="298">
        <v>3</v>
      </c>
      <c r="G64" s="39"/>
      <c r="H64" s="45"/>
    </row>
    <row r="65" spans="1:8" s="2" customFormat="1" ht="16.8" customHeight="1">
      <c r="A65" s="39"/>
      <c r="B65" s="45"/>
      <c r="C65" s="297" t="s">
        <v>706</v>
      </c>
      <c r="D65" s="297" t="s">
        <v>707</v>
      </c>
      <c r="E65" s="17" t="s">
        <v>301</v>
      </c>
      <c r="F65" s="298">
        <v>0.964</v>
      </c>
      <c r="G65" s="39"/>
      <c r="H65" s="45"/>
    </row>
    <row r="66" spans="1:8" s="2" customFormat="1" ht="16.8" customHeight="1">
      <c r="A66" s="39"/>
      <c r="B66" s="45"/>
      <c r="C66" s="293" t="s">
        <v>128</v>
      </c>
      <c r="D66" s="294" t="s">
        <v>1</v>
      </c>
      <c r="E66" s="295" t="s">
        <v>1</v>
      </c>
      <c r="F66" s="296">
        <v>4</v>
      </c>
      <c r="G66" s="39"/>
      <c r="H66" s="45"/>
    </row>
    <row r="67" spans="1:8" s="2" customFormat="1" ht="16.8" customHeight="1">
      <c r="A67" s="39"/>
      <c r="B67" s="45"/>
      <c r="C67" s="297" t="s">
        <v>1</v>
      </c>
      <c r="D67" s="297" t="s">
        <v>519</v>
      </c>
      <c r="E67" s="17" t="s">
        <v>1</v>
      </c>
      <c r="F67" s="298">
        <v>0</v>
      </c>
      <c r="G67" s="39"/>
      <c r="H67" s="45"/>
    </row>
    <row r="68" spans="1:8" s="2" customFormat="1" ht="16.8" customHeight="1">
      <c r="A68" s="39"/>
      <c r="B68" s="45"/>
      <c r="C68" s="297" t="s">
        <v>128</v>
      </c>
      <c r="D68" s="297" t="s">
        <v>520</v>
      </c>
      <c r="E68" s="17" t="s">
        <v>1</v>
      </c>
      <c r="F68" s="298">
        <v>4</v>
      </c>
      <c r="G68" s="39"/>
      <c r="H68" s="45"/>
    </row>
    <row r="69" spans="1:8" s="2" customFormat="1" ht="16.8" customHeight="1">
      <c r="A69" s="39"/>
      <c r="B69" s="45"/>
      <c r="C69" s="299" t="s">
        <v>906</v>
      </c>
      <c r="D69" s="39"/>
      <c r="E69" s="39"/>
      <c r="F69" s="39"/>
      <c r="G69" s="39"/>
      <c r="H69" s="45"/>
    </row>
    <row r="70" spans="1:8" s="2" customFormat="1" ht="16.8" customHeight="1">
      <c r="A70" s="39"/>
      <c r="B70" s="45"/>
      <c r="C70" s="297" t="s">
        <v>516</v>
      </c>
      <c r="D70" s="297" t="s">
        <v>517</v>
      </c>
      <c r="E70" s="17" t="s">
        <v>467</v>
      </c>
      <c r="F70" s="298">
        <v>4</v>
      </c>
      <c r="G70" s="39"/>
      <c r="H70" s="45"/>
    </row>
    <row r="71" spans="1:8" s="2" customFormat="1" ht="16.8" customHeight="1">
      <c r="A71" s="39"/>
      <c r="B71" s="45"/>
      <c r="C71" s="297" t="s">
        <v>706</v>
      </c>
      <c r="D71" s="297" t="s">
        <v>707</v>
      </c>
      <c r="E71" s="17" t="s">
        <v>301</v>
      </c>
      <c r="F71" s="298">
        <v>0.964</v>
      </c>
      <c r="G71" s="39"/>
      <c r="H71" s="45"/>
    </row>
    <row r="72" spans="1:8" s="2" customFormat="1" ht="16.8" customHeight="1">
      <c r="A72" s="39"/>
      <c r="B72" s="45"/>
      <c r="C72" s="293" t="s">
        <v>130</v>
      </c>
      <c r="D72" s="294" t="s">
        <v>1</v>
      </c>
      <c r="E72" s="295" t="s">
        <v>1</v>
      </c>
      <c r="F72" s="296">
        <v>56</v>
      </c>
      <c r="G72" s="39"/>
      <c r="H72" s="45"/>
    </row>
    <row r="73" spans="1:8" s="2" customFormat="1" ht="16.8" customHeight="1">
      <c r="A73" s="39"/>
      <c r="B73" s="45"/>
      <c r="C73" s="297" t="s">
        <v>130</v>
      </c>
      <c r="D73" s="297" t="s">
        <v>219</v>
      </c>
      <c r="E73" s="17" t="s">
        <v>1</v>
      </c>
      <c r="F73" s="298">
        <v>56</v>
      </c>
      <c r="G73" s="39"/>
      <c r="H73" s="45"/>
    </row>
    <row r="74" spans="1:8" s="2" customFormat="1" ht="16.8" customHeight="1">
      <c r="A74" s="39"/>
      <c r="B74" s="45"/>
      <c r="C74" s="299" t="s">
        <v>906</v>
      </c>
      <c r="D74" s="39"/>
      <c r="E74" s="39"/>
      <c r="F74" s="39"/>
      <c r="G74" s="39"/>
      <c r="H74" s="45"/>
    </row>
    <row r="75" spans="1:8" s="2" customFormat="1" ht="16.8" customHeight="1">
      <c r="A75" s="39"/>
      <c r="B75" s="45"/>
      <c r="C75" s="297" t="s">
        <v>215</v>
      </c>
      <c r="D75" s="297" t="s">
        <v>216</v>
      </c>
      <c r="E75" s="17" t="s">
        <v>217</v>
      </c>
      <c r="F75" s="298">
        <v>56</v>
      </c>
      <c r="G75" s="39"/>
      <c r="H75" s="45"/>
    </row>
    <row r="76" spans="1:8" s="2" customFormat="1" ht="16.8" customHeight="1">
      <c r="A76" s="39"/>
      <c r="B76" s="45"/>
      <c r="C76" s="297" t="s">
        <v>695</v>
      </c>
      <c r="D76" s="297" t="s">
        <v>696</v>
      </c>
      <c r="E76" s="17" t="s">
        <v>301</v>
      </c>
      <c r="F76" s="298">
        <v>128.358</v>
      </c>
      <c r="G76" s="39"/>
      <c r="H76" s="45"/>
    </row>
    <row r="77" spans="1:8" s="2" customFormat="1" ht="12">
      <c r="A77" s="39"/>
      <c r="B77" s="45"/>
      <c r="C77" s="297" t="s">
        <v>720</v>
      </c>
      <c r="D77" s="297" t="s">
        <v>721</v>
      </c>
      <c r="E77" s="17" t="s">
        <v>301</v>
      </c>
      <c r="F77" s="298">
        <v>133.955</v>
      </c>
      <c r="G77" s="39"/>
      <c r="H77" s="45"/>
    </row>
    <row r="78" spans="1:8" s="2" customFormat="1" ht="16.8" customHeight="1">
      <c r="A78" s="39"/>
      <c r="B78" s="45"/>
      <c r="C78" s="293" t="s">
        <v>132</v>
      </c>
      <c r="D78" s="294" t="s">
        <v>1</v>
      </c>
      <c r="E78" s="295" t="s">
        <v>1</v>
      </c>
      <c r="F78" s="296">
        <v>531.4</v>
      </c>
      <c r="G78" s="39"/>
      <c r="H78" s="45"/>
    </row>
    <row r="79" spans="1:8" s="2" customFormat="1" ht="16.8" customHeight="1">
      <c r="A79" s="39"/>
      <c r="B79" s="45"/>
      <c r="C79" s="297" t="s">
        <v>132</v>
      </c>
      <c r="D79" s="297" t="s">
        <v>224</v>
      </c>
      <c r="E79" s="17" t="s">
        <v>1</v>
      </c>
      <c r="F79" s="298">
        <v>531.4</v>
      </c>
      <c r="G79" s="39"/>
      <c r="H79" s="45"/>
    </row>
    <row r="80" spans="1:8" s="2" customFormat="1" ht="16.8" customHeight="1">
      <c r="A80" s="39"/>
      <c r="B80" s="45"/>
      <c r="C80" s="299" t="s">
        <v>906</v>
      </c>
      <c r="D80" s="39"/>
      <c r="E80" s="39"/>
      <c r="F80" s="39"/>
      <c r="G80" s="39"/>
      <c r="H80" s="45"/>
    </row>
    <row r="81" spans="1:8" s="2" customFormat="1" ht="16.8" customHeight="1">
      <c r="A81" s="39"/>
      <c r="B81" s="45"/>
      <c r="C81" s="297" t="s">
        <v>221</v>
      </c>
      <c r="D81" s="297" t="s">
        <v>222</v>
      </c>
      <c r="E81" s="17" t="s">
        <v>217</v>
      </c>
      <c r="F81" s="298">
        <v>531.4</v>
      </c>
      <c r="G81" s="39"/>
      <c r="H81" s="45"/>
    </row>
    <row r="82" spans="1:8" s="2" customFormat="1" ht="16.8" customHeight="1">
      <c r="A82" s="39"/>
      <c r="B82" s="45"/>
      <c r="C82" s="297" t="s">
        <v>695</v>
      </c>
      <c r="D82" s="297" t="s">
        <v>696</v>
      </c>
      <c r="E82" s="17" t="s">
        <v>301</v>
      </c>
      <c r="F82" s="298">
        <v>128.358</v>
      </c>
      <c r="G82" s="39"/>
      <c r="H82" s="45"/>
    </row>
    <row r="83" spans="1:8" s="2" customFormat="1" ht="12">
      <c r="A83" s="39"/>
      <c r="B83" s="45"/>
      <c r="C83" s="297" t="s">
        <v>720</v>
      </c>
      <c r="D83" s="297" t="s">
        <v>721</v>
      </c>
      <c r="E83" s="17" t="s">
        <v>301</v>
      </c>
      <c r="F83" s="298">
        <v>133.955</v>
      </c>
      <c r="G83" s="39"/>
      <c r="H83" s="45"/>
    </row>
    <row r="84" spans="1:8" s="2" customFormat="1" ht="16.8" customHeight="1">
      <c r="A84" s="39"/>
      <c r="B84" s="45"/>
      <c r="C84" s="293" t="s">
        <v>166</v>
      </c>
      <c r="D84" s="294" t="s">
        <v>1</v>
      </c>
      <c r="E84" s="295" t="s">
        <v>1</v>
      </c>
      <c r="F84" s="296">
        <v>6805.2</v>
      </c>
      <c r="G84" s="39"/>
      <c r="H84" s="45"/>
    </row>
    <row r="85" spans="1:8" s="2" customFormat="1" ht="16.8" customHeight="1">
      <c r="A85" s="39"/>
      <c r="B85" s="45"/>
      <c r="C85" s="297" t="s">
        <v>1</v>
      </c>
      <c r="D85" s="297" t="s">
        <v>208</v>
      </c>
      <c r="E85" s="17" t="s">
        <v>1</v>
      </c>
      <c r="F85" s="298">
        <v>0</v>
      </c>
      <c r="G85" s="39"/>
      <c r="H85" s="45"/>
    </row>
    <row r="86" spans="1:8" s="2" customFormat="1" ht="12">
      <c r="A86" s="39"/>
      <c r="B86" s="45"/>
      <c r="C86" s="297" t="s">
        <v>1</v>
      </c>
      <c r="D86" s="297" t="s">
        <v>209</v>
      </c>
      <c r="E86" s="17" t="s">
        <v>1</v>
      </c>
      <c r="F86" s="298">
        <v>0</v>
      </c>
      <c r="G86" s="39"/>
      <c r="H86" s="45"/>
    </row>
    <row r="87" spans="1:8" s="2" customFormat="1" ht="16.8" customHeight="1">
      <c r="A87" s="39"/>
      <c r="B87" s="45"/>
      <c r="C87" s="297" t="s">
        <v>166</v>
      </c>
      <c r="D87" s="297" t="s">
        <v>110</v>
      </c>
      <c r="E87" s="17" t="s">
        <v>1</v>
      </c>
      <c r="F87" s="298">
        <v>6805.2</v>
      </c>
      <c r="G87" s="39"/>
      <c r="H87" s="45"/>
    </row>
    <row r="88" spans="1:8" s="2" customFormat="1" ht="16.8" customHeight="1">
      <c r="A88" s="39"/>
      <c r="B88" s="45"/>
      <c r="C88" s="299" t="s">
        <v>906</v>
      </c>
      <c r="D88" s="39"/>
      <c r="E88" s="39"/>
      <c r="F88" s="39"/>
      <c r="G88" s="39"/>
      <c r="H88" s="45"/>
    </row>
    <row r="89" spans="1:8" s="2" customFormat="1" ht="16.8" customHeight="1">
      <c r="A89" s="39"/>
      <c r="B89" s="45"/>
      <c r="C89" s="297" t="s">
        <v>205</v>
      </c>
      <c r="D89" s="297" t="s">
        <v>206</v>
      </c>
      <c r="E89" s="17" t="s">
        <v>199</v>
      </c>
      <c r="F89" s="298">
        <v>6805.2</v>
      </c>
      <c r="G89" s="39"/>
      <c r="H89" s="45"/>
    </row>
    <row r="90" spans="1:8" s="2" customFormat="1" ht="12">
      <c r="A90" s="39"/>
      <c r="B90" s="45"/>
      <c r="C90" s="297" t="s">
        <v>239</v>
      </c>
      <c r="D90" s="297" t="s">
        <v>240</v>
      </c>
      <c r="E90" s="17" t="s">
        <v>241</v>
      </c>
      <c r="F90" s="298">
        <v>278.441</v>
      </c>
      <c r="G90" s="39"/>
      <c r="H90" s="45"/>
    </row>
    <row r="91" spans="1:8" s="2" customFormat="1" ht="16.8" customHeight="1">
      <c r="A91" s="39"/>
      <c r="B91" s="45"/>
      <c r="C91" s="293" t="s">
        <v>134</v>
      </c>
      <c r="D91" s="294" t="s">
        <v>1</v>
      </c>
      <c r="E91" s="295" t="s">
        <v>1</v>
      </c>
      <c r="F91" s="296">
        <v>1.178</v>
      </c>
      <c r="G91" s="39"/>
      <c r="H91" s="45"/>
    </row>
    <row r="92" spans="1:8" s="2" customFormat="1" ht="16.8" customHeight="1">
      <c r="A92" s="39"/>
      <c r="B92" s="45"/>
      <c r="C92" s="297" t="s">
        <v>134</v>
      </c>
      <c r="D92" s="297" t="s">
        <v>497</v>
      </c>
      <c r="E92" s="17" t="s">
        <v>1</v>
      </c>
      <c r="F92" s="298">
        <v>1.178</v>
      </c>
      <c r="G92" s="39"/>
      <c r="H92" s="45"/>
    </row>
    <row r="93" spans="1:8" s="2" customFormat="1" ht="16.8" customHeight="1">
      <c r="A93" s="39"/>
      <c r="B93" s="45"/>
      <c r="C93" s="299" t="s">
        <v>906</v>
      </c>
      <c r="D93" s="39"/>
      <c r="E93" s="39"/>
      <c r="F93" s="39"/>
      <c r="G93" s="39"/>
      <c r="H93" s="45"/>
    </row>
    <row r="94" spans="1:8" s="2" customFormat="1" ht="16.8" customHeight="1">
      <c r="A94" s="39"/>
      <c r="B94" s="45"/>
      <c r="C94" s="297" t="s">
        <v>494</v>
      </c>
      <c r="D94" s="297" t="s">
        <v>495</v>
      </c>
      <c r="E94" s="17" t="s">
        <v>241</v>
      </c>
      <c r="F94" s="298">
        <v>1.178</v>
      </c>
      <c r="G94" s="39"/>
      <c r="H94" s="45"/>
    </row>
    <row r="95" spans="1:8" s="2" customFormat="1" ht="16.8" customHeight="1">
      <c r="A95" s="39"/>
      <c r="B95" s="45"/>
      <c r="C95" s="297" t="s">
        <v>695</v>
      </c>
      <c r="D95" s="297" t="s">
        <v>696</v>
      </c>
      <c r="E95" s="17" t="s">
        <v>301</v>
      </c>
      <c r="F95" s="298">
        <v>128.358</v>
      </c>
      <c r="G95" s="39"/>
      <c r="H95" s="45"/>
    </row>
    <row r="96" spans="1:8" s="2" customFormat="1" ht="12">
      <c r="A96" s="39"/>
      <c r="B96" s="45"/>
      <c r="C96" s="297" t="s">
        <v>720</v>
      </c>
      <c r="D96" s="297" t="s">
        <v>721</v>
      </c>
      <c r="E96" s="17" t="s">
        <v>301</v>
      </c>
      <c r="F96" s="298">
        <v>133.955</v>
      </c>
      <c r="G96" s="39"/>
      <c r="H96" s="45"/>
    </row>
    <row r="97" spans="1:8" s="2" customFormat="1" ht="16.8" customHeight="1">
      <c r="A97" s="39"/>
      <c r="B97" s="45"/>
      <c r="C97" s="293" t="s">
        <v>113</v>
      </c>
      <c r="D97" s="294" t="s">
        <v>1</v>
      </c>
      <c r="E97" s="295" t="s">
        <v>1</v>
      </c>
      <c r="F97" s="296">
        <v>32</v>
      </c>
      <c r="G97" s="39"/>
      <c r="H97" s="45"/>
    </row>
    <row r="98" spans="1:8" s="2" customFormat="1" ht="16.8" customHeight="1">
      <c r="A98" s="39"/>
      <c r="B98" s="45"/>
      <c r="C98" s="297" t="s">
        <v>1</v>
      </c>
      <c r="D98" s="297" t="s">
        <v>202</v>
      </c>
      <c r="E98" s="17" t="s">
        <v>1</v>
      </c>
      <c r="F98" s="298">
        <v>0</v>
      </c>
      <c r="G98" s="39"/>
      <c r="H98" s="45"/>
    </row>
    <row r="99" spans="1:8" s="2" customFormat="1" ht="12">
      <c r="A99" s="39"/>
      <c r="B99" s="45"/>
      <c r="C99" s="297" t="s">
        <v>1</v>
      </c>
      <c r="D99" s="297" t="s">
        <v>203</v>
      </c>
      <c r="E99" s="17" t="s">
        <v>1</v>
      </c>
      <c r="F99" s="298">
        <v>0</v>
      </c>
      <c r="G99" s="39"/>
      <c r="H99" s="45"/>
    </row>
    <row r="100" spans="1:8" s="2" customFormat="1" ht="16.8" customHeight="1">
      <c r="A100" s="39"/>
      <c r="B100" s="45"/>
      <c r="C100" s="297" t="s">
        <v>113</v>
      </c>
      <c r="D100" s="297" t="s">
        <v>204</v>
      </c>
      <c r="E100" s="17" t="s">
        <v>1</v>
      </c>
      <c r="F100" s="298">
        <v>32</v>
      </c>
      <c r="G100" s="39"/>
      <c r="H100" s="45"/>
    </row>
    <row r="101" spans="1:8" s="2" customFormat="1" ht="16.8" customHeight="1">
      <c r="A101" s="39"/>
      <c r="B101" s="45"/>
      <c r="C101" s="299" t="s">
        <v>906</v>
      </c>
      <c r="D101" s="39"/>
      <c r="E101" s="39"/>
      <c r="F101" s="39"/>
      <c r="G101" s="39"/>
      <c r="H101" s="45"/>
    </row>
    <row r="102" spans="1:8" s="2" customFormat="1" ht="16.8" customHeight="1">
      <c r="A102" s="39"/>
      <c r="B102" s="45"/>
      <c r="C102" s="297" t="s">
        <v>197</v>
      </c>
      <c r="D102" s="297" t="s">
        <v>198</v>
      </c>
      <c r="E102" s="17" t="s">
        <v>199</v>
      </c>
      <c r="F102" s="298">
        <v>32</v>
      </c>
      <c r="G102" s="39"/>
      <c r="H102" s="45"/>
    </row>
    <row r="103" spans="1:8" s="2" customFormat="1" ht="12">
      <c r="A103" s="39"/>
      <c r="B103" s="45"/>
      <c r="C103" s="297" t="s">
        <v>239</v>
      </c>
      <c r="D103" s="297" t="s">
        <v>240</v>
      </c>
      <c r="E103" s="17" t="s">
        <v>241</v>
      </c>
      <c r="F103" s="298">
        <v>278.441</v>
      </c>
      <c r="G103" s="39"/>
      <c r="H103" s="45"/>
    </row>
    <row r="104" spans="1:8" s="2" customFormat="1" ht="16.8" customHeight="1">
      <c r="A104" s="39"/>
      <c r="B104" s="45"/>
      <c r="C104" s="297" t="s">
        <v>394</v>
      </c>
      <c r="D104" s="297" t="s">
        <v>395</v>
      </c>
      <c r="E104" s="17" t="s">
        <v>199</v>
      </c>
      <c r="F104" s="298">
        <v>14369.855</v>
      </c>
      <c r="G104" s="39"/>
      <c r="H104" s="45"/>
    </row>
    <row r="105" spans="1:8" s="2" customFormat="1" ht="16.8" customHeight="1">
      <c r="A105" s="39"/>
      <c r="B105" s="45"/>
      <c r="C105" s="297" t="s">
        <v>423</v>
      </c>
      <c r="D105" s="297" t="s">
        <v>424</v>
      </c>
      <c r="E105" s="17" t="s">
        <v>199</v>
      </c>
      <c r="F105" s="298">
        <v>35.08</v>
      </c>
      <c r="G105" s="39"/>
      <c r="H105" s="45"/>
    </row>
    <row r="106" spans="1:8" s="2" customFormat="1" ht="16.8" customHeight="1">
      <c r="A106" s="39"/>
      <c r="B106" s="45"/>
      <c r="C106" s="297" t="s">
        <v>686</v>
      </c>
      <c r="D106" s="297" t="s">
        <v>687</v>
      </c>
      <c r="E106" s="17" t="s">
        <v>199</v>
      </c>
      <c r="F106" s="298">
        <v>32</v>
      </c>
      <c r="G106" s="39"/>
      <c r="H106" s="45"/>
    </row>
    <row r="107" spans="1:8" s="2" customFormat="1" ht="16.8" customHeight="1">
      <c r="A107" s="39"/>
      <c r="B107" s="45"/>
      <c r="C107" s="293" t="s">
        <v>782</v>
      </c>
      <c r="D107" s="294" t="s">
        <v>1</v>
      </c>
      <c r="E107" s="295" t="s">
        <v>1</v>
      </c>
      <c r="F107" s="296">
        <v>0.964</v>
      </c>
      <c r="G107" s="39"/>
      <c r="H107" s="45"/>
    </row>
    <row r="108" spans="1:8" s="2" customFormat="1" ht="16.8" customHeight="1">
      <c r="A108" s="39"/>
      <c r="B108" s="45"/>
      <c r="C108" s="293" t="s">
        <v>908</v>
      </c>
      <c r="D108" s="294" t="s">
        <v>1</v>
      </c>
      <c r="E108" s="295" t="s">
        <v>1</v>
      </c>
      <c r="F108" s="296">
        <v>2398.833</v>
      </c>
      <c r="G108" s="39"/>
      <c r="H108" s="45"/>
    </row>
    <row r="109" spans="1:8" s="2" customFormat="1" ht="16.8" customHeight="1">
      <c r="A109" s="39"/>
      <c r="B109" s="45"/>
      <c r="C109" s="297" t="s">
        <v>908</v>
      </c>
      <c r="D109" s="297" t="s">
        <v>909</v>
      </c>
      <c r="E109" s="17" t="s">
        <v>1</v>
      </c>
      <c r="F109" s="298">
        <v>2398.833</v>
      </c>
      <c r="G109" s="39"/>
      <c r="H109" s="45"/>
    </row>
    <row r="110" spans="1:8" s="2" customFormat="1" ht="16.8" customHeight="1">
      <c r="A110" s="39"/>
      <c r="B110" s="45"/>
      <c r="C110" s="293" t="s">
        <v>125</v>
      </c>
      <c r="D110" s="294" t="s">
        <v>1</v>
      </c>
      <c r="E110" s="295" t="s">
        <v>1</v>
      </c>
      <c r="F110" s="296">
        <v>4.44</v>
      </c>
      <c r="G110" s="39"/>
      <c r="H110" s="45"/>
    </row>
    <row r="111" spans="1:8" s="2" customFormat="1" ht="16.8" customHeight="1">
      <c r="A111" s="39"/>
      <c r="B111" s="45"/>
      <c r="C111" s="297" t="s">
        <v>1</v>
      </c>
      <c r="D111" s="297" t="s">
        <v>281</v>
      </c>
      <c r="E111" s="17" t="s">
        <v>1</v>
      </c>
      <c r="F111" s="298">
        <v>0</v>
      </c>
      <c r="G111" s="39"/>
      <c r="H111" s="45"/>
    </row>
    <row r="112" spans="1:8" s="2" customFormat="1" ht="12">
      <c r="A112" s="39"/>
      <c r="B112" s="45"/>
      <c r="C112" s="297" t="s">
        <v>1</v>
      </c>
      <c r="D112" s="297" t="s">
        <v>282</v>
      </c>
      <c r="E112" s="17" t="s">
        <v>1</v>
      </c>
      <c r="F112" s="298">
        <v>0</v>
      </c>
      <c r="G112" s="39"/>
      <c r="H112" s="45"/>
    </row>
    <row r="113" spans="1:8" s="2" customFormat="1" ht="16.8" customHeight="1">
      <c r="A113" s="39"/>
      <c r="B113" s="45"/>
      <c r="C113" s="297" t="s">
        <v>125</v>
      </c>
      <c r="D113" s="297" t="s">
        <v>292</v>
      </c>
      <c r="E113" s="17" t="s">
        <v>1</v>
      </c>
      <c r="F113" s="298">
        <v>4.44</v>
      </c>
      <c r="G113" s="39"/>
      <c r="H113" s="45"/>
    </row>
    <row r="114" spans="1:8" s="2" customFormat="1" ht="16.8" customHeight="1">
      <c r="A114" s="39"/>
      <c r="B114" s="45"/>
      <c r="C114" s="299" t="s">
        <v>906</v>
      </c>
      <c r="D114" s="39"/>
      <c r="E114" s="39"/>
      <c r="F114" s="39"/>
      <c r="G114" s="39"/>
      <c r="H114" s="45"/>
    </row>
    <row r="115" spans="1:8" s="2" customFormat="1" ht="12">
      <c r="A115" s="39"/>
      <c r="B115" s="45"/>
      <c r="C115" s="297" t="s">
        <v>289</v>
      </c>
      <c r="D115" s="297" t="s">
        <v>290</v>
      </c>
      <c r="E115" s="17" t="s">
        <v>241</v>
      </c>
      <c r="F115" s="298">
        <v>4.44</v>
      </c>
      <c r="G115" s="39"/>
      <c r="H115" s="45"/>
    </row>
    <row r="116" spans="1:8" s="2" customFormat="1" ht="12">
      <c r="A116" s="39"/>
      <c r="B116" s="45"/>
      <c r="C116" s="297" t="s">
        <v>294</v>
      </c>
      <c r="D116" s="297" t="s">
        <v>295</v>
      </c>
      <c r="E116" s="17" t="s">
        <v>241</v>
      </c>
      <c r="F116" s="298">
        <v>44.4</v>
      </c>
      <c r="G116" s="39"/>
      <c r="H116" s="45"/>
    </row>
    <row r="117" spans="1:8" s="2" customFormat="1" ht="16.8" customHeight="1">
      <c r="A117" s="39"/>
      <c r="B117" s="45"/>
      <c r="C117" s="293" t="s">
        <v>158</v>
      </c>
      <c r="D117" s="294" t="s">
        <v>1</v>
      </c>
      <c r="E117" s="295" t="s">
        <v>1</v>
      </c>
      <c r="F117" s="296">
        <v>0.964</v>
      </c>
      <c r="G117" s="39"/>
      <c r="H117" s="45"/>
    </row>
    <row r="118" spans="1:8" s="2" customFormat="1" ht="16.8" customHeight="1">
      <c r="A118" s="39"/>
      <c r="B118" s="45"/>
      <c r="C118" s="297" t="s">
        <v>158</v>
      </c>
      <c r="D118" s="297" t="s">
        <v>709</v>
      </c>
      <c r="E118" s="17" t="s">
        <v>1</v>
      </c>
      <c r="F118" s="298">
        <v>0.964</v>
      </c>
      <c r="G118" s="39"/>
      <c r="H118" s="45"/>
    </row>
    <row r="119" spans="1:8" s="2" customFormat="1" ht="16.8" customHeight="1">
      <c r="A119" s="39"/>
      <c r="B119" s="45"/>
      <c r="C119" s="299" t="s">
        <v>906</v>
      </c>
      <c r="D119" s="39"/>
      <c r="E119" s="39"/>
      <c r="F119" s="39"/>
      <c r="G119" s="39"/>
      <c r="H119" s="45"/>
    </row>
    <row r="120" spans="1:8" s="2" customFormat="1" ht="16.8" customHeight="1">
      <c r="A120" s="39"/>
      <c r="B120" s="45"/>
      <c r="C120" s="297" t="s">
        <v>706</v>
      </c>
      <c r="D120" s="297" t="s">
        <v>707</v>
      </c>
      <c r="E120" s="17" t="s">
        <v>301</v>
      </c>
      <c r="F120" s="298">
        <v>0.964</v>
      </c>
      <c r="G120" s="39"/>
      <c r="H120" s="45"/>
    </row>
    <row r="121" spans="1:8" s="2" customFormat="1" ht="16.8" customHeight="1">
      <c r="A121" s="39"/>
      <c r="B121" s="45"/>
      <c r="C121" s="297" t="s">
        <v>711</v>
      </c>
      <c r="D121" s="297" t="s">
        <v>712</v>
      </c>
      <c r="E121" s="17" t="s">
        <v>301</v>
      </c>
      <c r="F121" s="298">
        <v>18.316</v>
      </c>
      <c r="G121" s="39"/>
      <c r="H121" s="45"/>
    </row>
    <row r="122" spans="1:8" s="2" customFormat="1" ht="16.8" customHeight="1">
      <c r="A122" s="39"/>
      <c r="B122" s="45"/>
      <c r="C122" s="297" t="s">
        <v>716</v>
      </c>
      <c r="D122" s="297" t="s">
        <v>717</v>
      </c>
      <c r="E122" s="17" t="s">
        <v>301</v>
      </c>
      <c r="F122" s="298">
        <v>0.964</v>
      </c>
      <c r="G122" s="39"/>
      <c r="H122" s="45"/>
    </row>
    <row r="123" spans="1:8" s="2" customFormat="1" ht="16.8" customHeight="1">
      <c r="A123" s="39"/>
      <c r="B123" s="45"/>
      <c r="C123" s="293" t="s">
        <v>156</v>
      </c>
      <c r="D123" s="294" t="s">
        <v>1</v>
      </c>
      <c r="E123" s="295" t="s">
        <v>1</v>
      </c>
      <c r="F123" s="296">
        <v>128.358</v>
      </c>
      <c r="G123" s="39"/>
      <c r="H123" s="45"/>
    </row>
    <row r="124" spans="1:8" s="2" customFormat="1" ht="16.8" customHeight="1">
      <c r="A124" s="39"/>
      <c r="B124" s="45"/>
      <c r="C124" s="297" t="s">
        <v>1</v>
      </c>
      <c r="D124" s="297" t="s">
        <v>281</v>
      </c>
      <c r="E124" s="17" t="s">
        <v>1</v>
      </c>
      <c r="F124" s="298">
        <v>0</v>
      </c>
      <c r="G124" s="39"/>
      <c r="H124" s="45"/>
    </row>
    <row r="125" spans="1:8" s="2" customFormat="1" ht="12">
      <c r="A125" s="39"/>
      <c r="B125" s="45"/>
      <c r="C125" s="297" t="s">
        <v>1</v>
      </c>
      <c r="D125" s="297" t="s">
        <v>282</v>
      </c>
      <c r="E125" s="17" t="s">
        <v>1</v>
      </c>
      <c r="F125" s="298">
        <v>0</v>
      </c>
      <c r="G125" s="39"/>
      <c r="H125" s="45"/>
    </row>
    <row r="126" spans="1:8" s="2" customFormat="1" ht="16.8" customHeight="1">
      <c r="A126" s="39"/>
      <c r="B126" s="45"/>
      <c r="C126" s="297" t="s">
        <v>1</v>
      </c>
      <c r="D126" s="297" t="s">
        <v>698</v>
      </c>
      <c r="E126" s="17" t="s">
        <v>1</v>
      </c>
      <c r="F126" s="298">
        <v>125.177</v>
      </c>
      <c r="G126" s="39"/>
      <c r="H126" s="45"/>
    </row>
    <row r="127" spans="1:8" s="2" customFormat="1" ht="16.8" customHeight="1">
      <c r="A127" s="39"/>
      <c r="B127" s="45"/>
      <c r="C127" s="297" t="s">
        <v>1</v>
      </c>
      <c r="D127" s="297" t="s">
        <v>699</v>
      </c>
      <c r="E127" s="17" t="s">
        <v>1</v>
      </c>
      <c r="F127" s="298">
        <v>3.181</v>
      </c>
      <c r="G127" s="39"/>
      <c r="H127" s="45"/>
    </row>
    <row r="128" spans="1:8" s="2" customFormat="1" ht="16.8" customHeight="1">
      <c r="A128" s="39"/>
      <c r="B128" s="45"/>
      <c r="C128" s="297" t="s">
        <v>156</v>
      </c>
      <c r="D128" s="297" t="s">
        <v>232</v>
      </c>
      <c r="E128" s="17" t="s">
        <v>1</v>
      </c>
      <c r="F128" s="298">
        <v>128.358</v>
      </c>
      <c r="G128" s="39"/>
      <c r="H128" s="45"/>
    </row>
    <row r="129" spans="1:8" s="2" customFormat="1" ht="16.8" customHeight="1">
      <c r="A129" s="39"/>
      <c r="B129" s="45"/>
      <c r="C129" s="299" t="s">
        <v>906</v>
      </c>
      <c r="D129" s="39"/>
      <c r="E129" s="39"/>
      <c r="F129" s="39"/>
      <c r="G129" s="39"/>
      <c r="H129" s="45"/>
    </row>
    <row r="130" spans="1:8" s="2" customFormat="1" ht="16.8" customHeight="1">
      <c r="A130" s="39"/>
      <c r="B130" s="45"/>
      <c r="C130" s="297" t="s">
        <v>695</v>
      </c>
      <c r="D130" s="297" t="s">
        <v>696</v>
      </c>
      <c r="E130" s="17" t="s">
        <v>301</v>
      </c>
      <c r="F130" s="298">
        <v>128.358</v>
      </c>
      <c r="G130" s="39"/>
      <c r="H130" s="45"/>
    </row>
    <row r="131" spans="1:8" s="2" customFormat="1" ht="16.8" customHeight="1">
      <c r="A131" s="39"/>
      <c r="B131" s="45"/>
      <c r="C131" s="297" t="s">
        <v>701</v>
      </c>
      <c r="D131" s="297" t="s">
        <v>702</v>
      </c>
      <c r="E131" s="17" t="s">
        <v>301</v>
      </c>
      <c r="F131" s="298">
        <v>2438.802</v>
      </c>
      <c r="G131" s="39"/>
      <c r="H131" s="45"/>
    </row>
    <row r="132" spans="1:8" s="2" customFormat="1" ht="16.8" customHeight="1">
      <c r="A132" s="39"/>
      <c r="B132" s="45"/>
      <c r="C132" s="293" t="s">
        <v>154</v>
      </c>
      <c r="D132" s="294" t="s">
        <v>1</v>
      </c>
      <c r="E132" s="295" t="s">
        <v>1</v>
      </c>
      <c r="F132" s="296">
        <v>752.631</v>
      </c>
      <c r="G132" s="39"/>
      <c r="H132" s="45"/>
    </row>
    <row r="133" spans="1:8" s="2" customFormat="1" ht="16.8" customHeight="1">
      <c r="A133" s="39"/>
      <c r="B133" s="45"/>
      <c r="C133" s="297" t="s">
        <v>1</v>
      </c>
      <c r="D133" s="297" t="s">
        <v>281</v>
      </c>
      <c r="E133" s="17" t="s">
        <v>1</v>
      </c>
      <c r="F133" s="298">
        <v>0</v>
      </c>
      <c r="G133" s="39"/>
      <c r="H133" s="45"/>
    </row>
    <row r="134" spans="1:8" s="2" customFormat="1" ht="12">
      <c r="A134" s="39"/>
      <c r="B134" s="45"/>
      <c r="C134" s="297" t="s">
        <v>1</v>
      </c>
      <c r="D134" s="297" t="s">
        <v>282</v>
      </c>
      <c r="E134" s="17" t="s">
        <v>1</v>
      </c>
      <c r="F134" s="298">
        <v>0</v>
      </c>
      <c r="G134" s="39"/>
      <c r="H134" s="45"/>
    </row>
    <row r="135" spans="1:8" s="2" customFormat="1" ht="16.8" customHeight="1">
      <c r="A135" s="39"/>
      <c r="B135" s="45"/>
      <c r="C135" s="297" t="s">
        <v>154</v>
      </c>
      <c r="D135" s="297" t="s">
        <v>283</v>
      </c>
      <c r="E135" s="17" t="s">
        <v>1</v>
      </c>
      <c r="F135" s="298">
        <v>752.631</v>
      </c>
      <c r="G135" s="39"/>
      <c r="H135" s="45"/>
    </row>
    <row r="136" spans="1:8" s="2" customFormat="1" ht="16.8" customHeight="1">
      <c r="A136" s="39"/>
      <c r="B136" s="45"/>
      <c r="C136" s="299" t="s">
        <v>906</v>
      </c>
      <c r="D136" s="39"/>
      <c r="E136" s="39"/>
      <c r="F136" s="39"/>
      <c r="G136" s="39"/>
      <c r="H136" s="45"/>
    </row>
    <row r="137" spans="1:8" s="2" customFormat="1" ht="12">
      <c r="A137" s="39"/>
      <c r="B137" s="45"/>
      <c r="C137" s="297" t="s">
        <v>278</v>
      </c>
      <c r="D137" s="297" t="s">
        <v>279</v>
      </c>
      <c r="E137" s="17" t="s">
        <v>241</v>
      </c>
      <c r="F137" s="298">
        <v>752.631</v>
      </c>
      <c r="G137" s="39"/>
      <c r="H137" s="45"/>
    </row>
    <row r="138" spans="1:8" s="2" customFormat="1" ht="12">
      <c r="A138" s="39"/>
      <c r="B138" s="45"/>
      <c r="C138" s="297" t="s">
        <v>299</v>
      </c>
      <c r="D138" s="297" t="s">
        <v>300</v>
      </c>
      <c r="E138" s="17" t="s">
        <v>301</v>
      </c>
      <c r="F138" s="298">
        <v>1279.473</v>
      </c>
      <c r="G138" s="39"/>
      <c r="H138" s="45"/>
    </row>
    <row r="139" spans="1:8" s="2" customFormat="1" ht="16.8" customHeight="1">
      <c r="A139" s="39"/>
      <c r="B139" s="45"/>
      <c r="C139" s="293" t="s">
        <v>136</v>
      </c>
      <c r="D139" s="294" t="s">
        <v>1</v>
      </c>
      <c r="E139" s="295" t="s">
        <v>1</v>
      </c>
      <c r="F139" s="296">
        <v>3178.752</v>
      </c>
      <c r="G139" s="39"/>
      <c r="H139" s="45"/>
    </row>
    <row r="140" spans="1:8" s="2" customFormat="1" ht="16.8" customHeight="1">
      <c r="A140" s="39"/>
      <c r="B140" s="45"/>
      <c r="C140" s="297" t="s">
        <v>136</v>
      </c>
      <c r="D140" s="297" t="s">
        <v>362</v>
      </c>
      <c r="E140" s="17" t="s">
        <v>1</v>
      </c>
      <c r="F140" s="298">
        <v>3178.752</v>
      </c>
      <c r="G140" s="39"/>
      <c r="H140" s="45"/>
    </row>
    <row r="141" spans="1:8" s="2" customFormat="1" ht="16.8" customHeight="1">
      <c r="A141" s="39"/>
      <c r="B141" s="45"/>
      <c r="C141" s="299" t="s">
        <v>906</v>
      </c>
      <c r="D141" s="39"/>
      <c r="E141" s="39"/>
      <c r="F141" s="39"/>
      <c r="G141" s="39"/>
      <c r="H141" s="45"/>
    </row>
    <row r="142" spans="1:8" s="2" customFormat="1" ht="12">
      <c r="A142" s="39"/>
      <c r="B142" s="45"/>
      <c r="C142" s="297" t="s">
        <v>359</v>
      </c>
      <c r="D142" s="297" t="s">
        <v>360</v>
      </c>
      <c r="E142" s="17" t="s">
        <v>199</v>
      </c>
      <c r="F142" s="298">
        <v>3178.752</v>
      </c>
      <c r="G142" s="39"/>
      <c r="H142" s="45"/>
    </row>
    <row r="143" spans="1:8" s="2" customFormat="1" ht="16.8" customHeight="1">
      <c r="A143" s="39"/>
      <c r="B143" s="45"/>
      <c r="C143" s="297" t="s">
        <v>364</v>
      </c>
      <c r="D143" s="297" t="s">
        <v>365</v>
      </c>
      <c r="E143" s="17" t="s">
        <v>199</v>
      </c>
      <c r="F143" s="298">
        <v>3814.502</v>
      </c>
      <c r="G143" s="39"/>
      <c r="H143" s="45"/>
    </row>
    <row r="144" spans="1:8" s="2" customFormat="1" ht="16.8" customHeight="1">
      <c r="A144" s="39"/>
      <c r="B144" s="45"/>
      <c r="C144" s="293" t="s">
        <v>138</v>
      </c>
      <c r="D144" s="294" t="s">
        <v>1</v>
      </c>
      <c r="E144" s="295" t="s">
        <v>1</v>
      </c>
      <c r="F144" s="296">
        <v>268.2</v>
      </c>
      <c r="G144" s="39"/>
      <c r="H144" s="45"/>
    </row>
    <row r="145" spans="1:8" s="2" customFormat="1" ht="16.8" customHeight="1">
      <c r="A145" s="39"/>
      <c r="B145" s="45"/>
      <c r="C145" s="297" t="s">
        <v>138</v>
      </c>
      <c r="D145" s="297" t="s">
        <v>272</v>
      </c>
      <c r="E145" s="17" t="s">
        <v>1</v>
      </c>
      <c r="F145" s="298">
        <v>268.2</v>
      </c>
      <c r="G145" s="39"/>
      <c r="H145" s="45"/>
    </row>
    <row r="146" spans="1:8" s="2" customFormat="1" ht="16.8" customHeight="1">
      <c r="A146" s="39"/>
      <c r="B146" s="45"/>
      <c r="C146" s="299" t="s">
        <v>906</v>
      </c>
      <c r="D146" s="39"/>
      <c r="E146" s="39"/>
      <c r="F146" s="39"/>
      <c r="G146" s="39"/>
      <c r="H146" s="45"/>
    </row>
    <row r="147" spans="1:8" s="2" customFormat="1" ht="16.8" customHeight="1">
      <c r="A147" s="39"/>
      <c r="B147" s="45"/>
      <c r="C147" s="297" t="s">
        <v>269</v>
      </c>
      <c r="D147" s="297" t="s">
        <v>270</v>
      </c>
      <c r="E147" s="17" t="s">
        <v>199</v>
      </c>
      <c r="F147" s="298">
        <v>268.2</v>
      </c>
      <c r="G147" s="39"/>
      <c r="H147" s="45"/>
    </row>
    <row r="148" spans="1:8" s="2" customFormat="1" ht="16.8" customHeight="1">
      <c r="A148" s="39"/>
      <c r="B148" s="45"/>
      <c r="C148" s="297" t="s">
        <v>274</v>
      </c>
      <c r="D148" s="297" t="s">
        <v>275</v>
      </c>
      <c r="E148" s="17" t="s">
        <v>199</v>
      </c>
      <c r="F148" s="298">
        <v>268.2</v>
      </c>
      <c r="G148" s="39"/>
      <c r="H148" s="45"/>
    </row>
    <row r="149" spans="1:8" s="2" customFormat="1" ht="16.8" customHeight="1">
      <c r="A149" s="39"/>
      <c r="B149" s="45"/>
      <c r="C149" s="293" t="s">
        <v>140</v>
      </c>
      <c r="D149" s="294" t="s">
        <v>1</v>
      </c>
      <c r="E149" s="295" t="s">
        <v>1</v>
      </c>
      <c r="F149" s="296">
        <v>36</v>
      </c>
      <c r="G149" s="39"/>
      <c r="H149" s="45"/>
    </row>
    <row r="150" spans="1:8" s="2" customFormat="1" ht="16.8" customHeight="1">
      <c r="A150" s="39"/>
      <c r="B150" s="45"/>
      <c r="C150" s="297" t="s">
        <v>140</v>
      </c>
      <c r="D150" s="297" t="s">
        <v>329</v>
      </c>
      <c r="E150" s="17" t="s">
        <v>1</v>
      </c>
      <c r="F150" s="298">
        <v>36</v>
      </c>
      <c r="G150" s="39"/>
      <c r="H150" s="45"/>
    </row>
    <row r="151" spans="1:8" s="2" customFormat="1" ht="16.8" customHeight="1">
      <c r="A151" s="39"/>
      <c r="B151" s="45"/>
      <c r="C151" s="299" t="s">
        <v>906</v>
      </c>
      <c r="D151" s="39"/>
      <c r="E151" s="39"/>
      <c r="F151" s="39"/>
      <c r="G151" s="39"/>
      <c r="H151" s="45"/>
    </row>
    <row r="152" spans="1:8" s="2" customFormat="1" ht="16.8" customHeight="1">
      <c r="A152" s="39"/>
      <c r="B152" s="45"/>
      <c r="C152" s="297" t="s">
        <v>325</v>
      </c>
      <c r="D152" s="297" t="s">
        <v>326</v>
      </c>
      <c r="E152" s="17" t="s">
        <v>199</v>
      </c>
      <c r="F152" s="298">
        <v>7496.525</v>
      </c>
      <c r="G152" s="39"/>
      <c r="H152" s="45"/>
    </row>
    <row r="153" spans="1:8" s="2" customFormat="1" ht="12">
      <c r="A153" s="39"/>
      <c r="B153" s="45"/>
      <c r="C153" s="297" t="s">
        <v>239</v>
      </c>
      <c r="D153" s="297" t="s">
        <v>240</v>
      </c>
      <c r="E153" s="17" t="s">
        <v>241</v>
      </c>
      <c r="F153" s="298">
        <v>278.441</v>
      </c>
      <c r="G153" s="39"/>
      <c r="H153" s="45"/>
    </row>
    <row r="154" spans="1:8" s="2" customFormat="1" ht="12">
      <c r="A154" s="39"/>
      <c r="B154" s="45"/>
      <c r="C154" s="297" t="s">
        <v>384</v>
      </c>
      <c r="D154" s="297" t="s">
        <v>385</v>
      </c>
      <c r="E154" s="17" t="s">
        <v>199</v>
      </c>
      <c r="F154" s="298">
        <v>7479.775</v>
      </c>
      <c r="G154" s="39"/>
      <c r="H154" s="45"/>
    </row>
    <row r="155" spans="1:8" s="2" customFormat="1" ht="16.8" customHeight="1">
      <c r="A155" s="39"/>
      <c r="B155" s="45"/>
      <c r="C155" s="297" t="s">
        <v>394</v>
      </c>
      <c r="D155" s="297" t="s">
        <v>395</v>
      </c>
      <c r="E155" s="17" t="s">
        <v>199</v>
      </c>
      <c r="F155" s="298">
        <v>14369.855</v>
      </c>
      <c r="G155" s="39"/>
      <c r="H155" s="45"/>
    </row>
    <row r="156" spans="1:8" s="2" customFormat="1" ht="16.8" customHeight="1">
      <c r="A156" s="39"/>
      <c r="B156" s="45"/>
      <c r="C156" s="297" t="s">
        <v>434</v>
      </c>
      <c r="D156" s="297" t="s">
        <v>435</v>
      </c>
      <c r="E156" s="17" t="s">
        <v>199</v>
      </c>
      <c r="F156" s="298">
        <v>36</v>
      </c>
      <c r="G156" s="39"/>
      <c r="H156" s="45"/>
    </row>
    <row r="157" spans="1:8" s="2" customFormat="1" ht="16.8" customHeight="1">
      <c r="A157" s="39"/>
      <c r="B157" s="45"/>
      <c r="C157" s="297" t="s">
        <v>438</v>
      </c>
      <c r="D157" s="297" t="s">
        <v>439</v>
      </c>
      <c r="E157" s="17" t="s">
        <v>199</v>
      </c>
      <c r="F157" s="298">
        <v>37.08</v>
      </c>
      <c r="G157" s="39"/>
      <c r="H157" s="45"/>
    </row>
    <row r="158" spans="1:8" s="2" customFormat="1" ht="16.8" customHeight="1">
      <c r="A158" s="39"/>
      <c r="B158" s="45"/>
      <c r="C158" s="293" t="s">
        <v>683</v>
      </c>
      <c r="D158" s="294" t="s">
        <v>1</v>
      </c>
      <c r="E158" s="295" t="s">
        <v>1</v>
      </c>
      <c r="F158" s="296">
        <v>1</v>
      </c>
      <c r="G158" s="39"/>
      <c r="H158" s="45"/>
    </row>
    <row r="159" spans="1:8" s="2" customFormat="1" ht="16.8" customHeight="1">
      <c r="A159" s="39"/>
      <c r="B159" s="45"/>
      <c r="C159" s="297" t="s">
        <v>683</v>
      </c>
      <c r="D159" s="297" t="s">
        <v>684</v>
      </c>
      <c r="E159" s="17" t="s">
        <v>1</v>
      </c>
      <c r="F159" s="298">
        <v>1</v>
      </c>
      <c r="G159" s="39"/>
      <c r="H159" s="45"/>
    </row>
    <row r="160" spans="1:8" s="2" customFormat="1" ht="16.8" customHeight="1">
      <c r="A160" s="39"/>
      <c r="B160" s="45"/>
      <c r="C160" s="293" t="s">
        <v>142</v>
      </c>
      <c r="D160" s="294" t="s">
        <v>1</v>
      </c>
      <c r="E160" s="295" t="s">
        <v>1</v>
      </c>
      <c r="F160" s="296">
        <v>526.645</v>
      </c>
      <c r="G160" s="39"/>
      <c r="H160" s="45"/>
    </row>
    <row r="161" spans="1:8" s="2" customFormat="1" ht="16.8" customHeight="1">
      <c r="A161" s="39"/>
      <c r="B161" s="45"/>
      <c r="C161" s="297" t="s">
        <v>142</v>
      </c>
      <c r="D161" s="297" t="s">
        <v>331</v>
      </c>
      <c r="E161" s="17" t="s">
        <v>1</v>
      </c>
      <c r="F161" s="298">
        <v>526.645</v>
      </c>
      <c r="G161" s="39"/>
      <c r="H161" s="45"/>
    </row>
    <row r="162" spans="1:8" s="2" customFormat="1" ht="16.8" customHeight="1">
      <c r="A162" s="39"/>
      <c r="B162" s="45"/>
      <c r="C162" s="299" t="s">
        <v>906</v>
      </c>
      <c r="D162" s="39"/>
      <c r="E162" s="39"/>
      <c r="F162" s="39"/>
      <c r="G162" s="39"/>
      <c r="H162" s="45"/>
    </row>
    <row r="163" spans="1:8" s="2" customFormat="1" ht="16.8" customHeight="1">
      <c r="A163" s="39"/>
      <c r="B163" s="45"/>
      <c r="C163" s="297" t="s">
        <v>325</v>
      </c>
      <c r="D163" s="297" t="s">
        <v>326</v>
      </c>
      <c r="E163" s="17" t="s">
        <v>199</v>
      </c>
      <c r="F163" s="298">
        <v>7496.525</v>
      </c>
      <c r="G163" s="39"/>
      <c r="H163" s="45"/>
    </row>
    <row r="164" spans="1:8" s="2" customFormat="1" ht="12">
      <c r="A164" s="39"/>
      <c r="B164" s="45"/>
      <c r="C164" s="297" t="s">
        <v>384</v>
      </c>
      <c r="D164" s="297" t="s">
        <v>385</v>
      </c>
      <c r="E164" s="17" t="s">
        <v>199</v>
      </c>
      <c r="F164" s="298">
        <v>7479.775</v>
      </c>
      <c r="G164" s="39"/>
      <c r="H164" s="45"/>
    </row>
    <row r="165" spans="1:8" s="2" customFormat="1" ht="16.8" customHeight="1">
      <c r="A165" s="39"/>
      <c r="B165" s="45"/>
      <c r="C165" s="297" t="s">
        <v>394</v>
      </c>
      <c r="D165" s="297" t="s">
        <v>395</v>
      </c>
      <c r="E165" s="17" t="s">
        <v>199</v>
      </c>
      <c r="F165" s="298">
        <v>14369.855</v>
      </c>
      <c r="G165" s="39"/>
      <c r="H165" s="45"/>
    </row>
    <row r="166" spans="1:8" s="2" customFormat="1" ht="16.8" customHeight="1">
      <c r="A166" s="39"/>
      <c r="B166" s="45"/>
      <c r="C166" s="293" t="s">
        <v>144</v>
      </c>
      <c r="D166" s="294" t="s">
        <v>1</v>
      </c>
      <c r="E166" s="295" t="s">
        <v>1</v>
      </c>
      <c r="F166" s="296">
        <v>62.13</v>
      </c>
      <c r="G166" s="39"/>
      <c r="H166" s="45"/>
    </row>
    <row r="167" spans="1:8" s="2" customFormat="1" ht="16.8" customHeight="1">
      <c r="A167" s="39"/>
      <c r="B167" s="45"/>
      <c r="C167" s="297" t="s">
        <v>144</v>
      </c>
      <c r="D167" s="297" t="s">
        <v>332</v>
      </c>
      <c r="E167" s="17" t="s">
        <v>1</v>
      </c>
      <c r="F167" s="298">
        <v>62.13</v>
      </c>
      <c r="G167" s="39"/>
      <c r="H167" s="45"/>
    </row>
    <row r="168" spans="1:8" s="2" customFormat="1" ht="16.8" customHeight="1">
      <c r="A168" s="39"/>
      <c r="B168" s="45"/>
      <c r="C168" s="299" t="s">
        <v>906</v>
      </c>
      <c r="D168" s="39"/>
      <c r="E168" s="39"/>
      <c r="F168" s="39"/>
      <c r="G168" s="39"/>
      <c r="H168" s="45"/>
    </row>
    <row r="169" spans="1:8" s="2" customFormat="1" ht="16.8" customHeight="1">
      <c r="A169" s="39"/>
      <c r="B169" s="45"/>
      <c r="C169" s="297" t="s">
        <v>325</v>
      </c>
      <c r="D169" s="297" t="s">
        <v>326</v>
      </c>
      <c r="E169" s="17" t="s">
        <v>199</v>
      </c>
      <c r="F169" s="298">
        <v>7496.525</v>
      </c>
      <c r="G169" s="39"/>
      <c r="H169" s="45"/>
    </row>
    <row r="170" spans="1:8" s="2" customFormat="1" ht="12">
      <c r="A170" s="39"/>
      <c r="B170" s="45"/>
      <c r="C170" s="297" t="s">
        <v>384</v>
      </c>
      <c r="D170" s="297" t="s">
        <v>385</v>
      </c>
      <c r="E170" s="17" t="s">
        <v>199</v>
      </c>
      <c r="F170" s="298">
        <v>7479.775</v>
      </c>
      <c r="G170" s="39"/>
      <c r="H170" s="45"/>
    </row>
    <row r="171" spans="1:8" s="2" customFormat="1" ht="16.8" customHeight="1">
      <c r="A171" s="39"/>
      <c r="B171" s="45"/>
      <c r="C171" s="297" t="s">
        <v>394</v>
      </c>
      <c r="D171" s="297" t="s">
        <v>395</v>
      </c>
      <c r="E171" s="17" t="s">
        <v>199</v>
      </c>
      <c r="F171" s="298">
        <v>14369.855</v>
      </c>
      <c r="G171" s="39"/>
      <c r="H171" s="45"/>
    </row>
    <row r="172" spans="1:8" s="2" customFormat="1" ht="16.8" customHeight="1">
      <c r="A172" s="39"/>
      <c r="B172" s="45"/>
      <c r="C172" s="293" t="s">
        <v>146</v>
      </c>
      <c r="D172" s="294" t="s">
        <v>1</v>
      </c>
      <c r="E172" s="295" t="s">
        <v>1</v>
      </c>
      <c r="F172" s="296">
        <v>156.315</v>
      </c>
      <c r="G172" s="39"/>
      <c r="H172" s="45"/>
    </row>
    <row r="173" spans="1:8" s="2" customFormat="1" ht="12">
      <c r="A173" s="39"/>
      <c r="B173" s="45"/>
      <c r="C173" s="297" t="s">
        <v>1</v>
      </c>
      <c r="D173" s="297" t="s">
        <v>261</v>
      </c>
      <c r="E173" s="17" t="s">
        <v>1</v>
      </c>
      <c r="F173" s="298">
        <v>0</v>
      </c>
      <c r="G173" s="39"/>
      <c r="H173" s="45"/>
    </row>
    <row r="174" spans="1:8" s="2" customFormat="1" ht="16.8" customHeight="1">
      <c r="A174" s="39"/>
      <c r="B174" s="45"/>
      <c r="C174" s="297" t="s">
        <v>146</v>
      </c>
      <c r="D174" s="297" t="s">
        <v>262</v>
      </c>
      <c r="E174" s="17" t="s">
        <v>1</v>
      </c>
      <c r="F174" s="298">
        <v>156.315</v>
      </c>
      <c r="G174" s="39"/>
      <c r="H174" s="45"/>
    </row>
    <row r="175" spans="1:8" s="2" customFormat="1" ht="16.8" customHeight="1">
      <c r="A175" s="39"/>
      <c r="B175" s="45"/>
      <c r="C175" s="299" t="s">
        <v>906</v>
      </c>
      <c r="D175" s="39"/>
      <c r="E175" s="39"/>
      <c r="F175" s="39"/>
      <c r="G175" s="39"/>
      <c r="H175" s="45"/>
    </row>
    <row r="176" spans="1:8" s="2" customFormat="1" ht="12">
      <c r="A176" s="39"/>
      <c r="B176" s="45"/>
      <c r="C176" s="297" t="s">
        <v>258</v>
      </c>
      <c r="D176" s="297" t="s">
        <v>259</v>
      </c>
      <c r="E176" s="17" t="s">
        <v>241</v>
      </c>
      <c r="F176" s="298">
        <v>156.315</v>
      </c>
      <c r="G176" s="39"/>
      <c r="H176" s="45"/>
    </row>
    <row r="177" spans="1:8" s="2" customFormat="1" ht="12">
      <c r="A177" s="39"/>
      <c r="B177" s="45"/>
      <c r="C177" s="297" t="s">
        <v>278</v>
      </c>
      <c r="D177" s="297" t="s">
        <v>279</v>
      </c>
      <c r="E177" s="17" t="s">
        <v>241</v>
      </c>
      <c r="F177" s="298">
        <v>752.631</v>
      </c>
      <c r="G177" s="39"/>
      <c r="H177" s="45"/>
    </row>
    <row r="178" spans="1:8" s="2" customFormat="1" ht="16.8" customHeight="1">
      <c r="A178" s="39"/>
      <c r="B178" s="45"/>
      <c r="C178" s="297" t="s">
        <v>305</v>
      </c>
      <c r="D178" s="297" t="s">
        <v>306</v>
      </c>
      <c r="E178" s="17" t="s">
        <v>241</v>
      </c>
      <c r="F178" s="298">
        <v>118.035</v>
      </c>
      <c r="G178" s="39"/>
      <c r="H178" s="45"/>
    </row>
    <row r="179" spans="1:8" s="2" customFormat="1" ht="16.8" customHeight="1">
      <c r="A179" s="39"/>
      <c r="B179" s="45"/>
      <c r="C179" s="293" t="s">
        <v>148</v>
      </c>
      <c r="D179" s="294" t="s">
        <v>1</v>
      </c>
      <c r="E179" s="295" t="s">
        <v>1</v>
      </c>
      <c r="F179" s="296">
        <v>317.875</v>
      </c>
      <c r="G179" s="39"/>
      <c r="H179" s="45"/>
    </row>
    <row r="180" spans="1:8" s="2" customFormat="1" ht="16.8" customHeight="1">
      <c r="A180" s="39"/>
      <c r="B180" s="45"/>
      <c r="C180" s="297" t="s">
        <v>148</v>
      </c>
      <c r="D180" s="297" t="s">
        <v>256</v>
      </c>
      <c r="E180" s="17" t="s">
        <v>1</v>
      </c>
      <c r="F180" s="298">
        <v>317.875</v>
      </c>
      <c r="G180" s="39"/>
      <c r="H180" s="45"/>
    </row>
    <row r="181" spans="1:8" s="2" customFormat="1" ht="16.8" customHeight="1">
      <c r="A181" s="39"/>
      <c r="B181" s="45"/>
      <c r="C181" s="299" t="s">
        <v>906</v>
      </c>
      <c r="D181" s="39"/>
      <c r="E181" s="39"/>
      <c r="F181" s="39"/>
      <c r="G181" s="39"/>
      <c r="H181" s="45"/>
    </row>
    <row r="182" spans="1:8" s="2" customFormat="1" ht="12">
      <c r="A182" s="39"/>
      <c r="B182" s="45"/>
      <c r="C182" s="297" t="s">
        <v>253</v>
      </c>
      <c r="D182" s="297" t="s">
        <v>254</v>
      </c>
      <c r="E182" s="17" t="s">
        <v>241</v>
      </c>
      <c r="F182" s="298">
        <v>317.875</v>
      </c>
      <c r="G182" s="39"/>
      <c r="H182" s="45"/>
    </row>
    <row r="183" spans="1:8" s="2" customFormat="1" ht="12">
      <c r="A183" s="39"/>
      <c r="B183" s="45"/>
      <c r="C183" s="297" t="s">
        <v>278</v>
      </c>
      <c r="D183" s="297" t="s">
        <v>279</v>
      </c>
      <c r="E183" s="17" t="s">
        <v>241</v>
      </c>
      <c r="F183" s="298">
        <v>752.631</v>
      </c>
      <c r="G183" s="39"/>
      <c r="H183" s="45"/>
    </row>
    <row r="184" spans="1:8" s="2" customFormat="1" ht="16.8" customHeight="1">
      <c r="A184" s="39"/>
      <c r="B184" s="45"/>
      <c r="C184" s="293" t="s">
        <v>150</v>
      </c>
      <c r="D184" s="294" t="s">
        <v>1</v>
      </c>
      <c r="E184" s="295" t="s">
        <v>1</v>
      </c>
      <c r="F184" s="296">
        <v>7443.775</v>
      </c>
      <c r="G184" s="39"/>
      <c r="H184" s="45"/>
    </row>
    <row r="185" spans="1:8" s="2" customFormat="1" ht="16.8" customHeight="1">
      <c r="A185" s="39"/>
      <c r="B185" s="45"/>
      <c r="C185" s="299" t="s">
        <v>906</v>
      </c>
      <c r="D185" s="39"/>
      <c r="E185" s="39"/>
      <c r="F185" s="39"/>
      <c r="G185" s="39"/>
      <c r="H185" s="45"/>
    </row>
    <row r="186" spans="1:8" s="2" customFormat="1" ht="16.8" customHeight="1">
      <c r="A186" s="39"/>
      <c r="B186" s="45"/>
      <c r="C186" s="297" t="s">
        <v>325</v>
      </c>
      <c r="D186" s="297" t="s">
        <v>326</v>
      </c>
      <c r="E186" s="17" t="s">
        <v>199</v>
      </c>
      <c r="F186" s="298">
        <v>7496.525</v>
      </c>
      <c r="G186" s="39"/>
      <c r="H186" s="45"/>
    </row>
    <row r="187" spans="1:8" s="2" customFormat="1" ht="12">
      <c r="A187" s="39"/>
      <c r="B187" s="45"/>
      <c r="C187" s="297" t="s">
        <v>660</v>
      </c>
      <c r="D187" s="297" t="s">
        <v>661</v>
      </c>
      <c r="E187" s="17" t="s">
        <v>199</v>
      </c>
      <c r="F187" s="298">
        <v>7443.775</v>
      </c>
      <c r="G187" s="39"/>
      <c r="H187" s="45"/>
    </row>
    <row r="188" spans="1:8" s="2" customFormat="1" ht="16.8" customHeight="1">
      <c r="A188" s="39"/>
      <c r="B188" s="45"/>
      <c r="C188" s="293" t="s">
        <v>910</v>
      </c>
      <c r="D188" s="294" t="s">
        <v>1</v>
      </c>
      <c r="E188" s="295" t="s">
        <v>1</v>
      </c>
      <c r="F188" s="296">
        <v>48.4</v>
      </c>
      <c r="G188" s="39"/>
      <c r="H188" s="45"/>
    </row>
    <row r="189" spans="1:8" s="2" customFormat="1" ht="16.8" customHeight="1">
      <c r="A189" s="39"/>
      <c r="B189" s="45"/>
      <c r="C189" s="297" t="s">
        <v>1</v>
      </c>
      <c r="D189" s="297" t="s">
        <v>911</v>
      </c>
      <c r="E189" s="17" t="s">
        <v>1</v>
      </c>
      <c r="F189" s="298">
        <v>0</v>
      </c>
      <c r="G189" s="39"/>
      <c r="H189" s="45"/>
    </row>
    <row r="190" spans="1:8" s="2" customFormat="1" ht="16.8" customHeight="1">
      <c r="A190" s="39"/>
      <c r="B190" s="45"/>
      <c r="C190" s="297" t="s">
        <v>910</v>
      </c>
      <c r="D190" s="297" t="s">
        <v>912</v>
      </c>
      <c r="E190" s="17" t="s">
        <v>1</v>
      </c>
      <c r="F190" s="298">
        <v>48.4</v>
      </c>
      <c r="G190" s="39"/>
      <c r="H190" s="45"/>
    </row>
    <row r="191" spans="1:8" s="2" customFormat="1" ht="16.8" customHeight="1">
      <c r="A191" s="39"/>
      <c r="B191" s="45"/>
      <c r="C191" s="293" t="s">
        <v>116</v>
      </c>
      <c r="D191" s="294" t="s">
        <v>1</v>
      </c>
      <c r="E191" s="295" t="s">
        <v>1</v>
      </c>
      <c r="F191" s="296">
        <v>430</v>
      </c>
      <c r="G191" s="39"/>
      <c r="H191" s="45"/>
    </row>
    <row r="192" spans="1:8" s="2" customFormat="1" ht="16.8" customHeight="1">
      <c r="A192" s="39"/>
      <c r="B192" s="45"/>
      <c r="C192" s="297" t="s">
        <v>116</v>
      </c>
      <c r="D192" s="297" t="s">
        <v>337</v>
      </c>
      <c r="E192" s="17" t="s">
        <v>1</v>
      </c>
      <c r="F192" s="298">
        <v>430</v>
      </c>
      <c r="G192" s="39"/>
      <c r="H192" s="45"/>
    </row>
    <row r="193" spans="1:8" s="2" customFormat="1" ht="16.8" customHeight="1">
      <c r="A193" s="39"/>
      <c r="B193" s="45"/>
      <c r="C193" s="299" t="s">
        <v>906</v>
      </c>
      <c r="D193" s="39"/>
      <c r="E193" s="39"/>
      <c r="F193" s="39"/>
      <c r="G193" s="39"/>
      <c r="H193" s="45"/>
    </row>
    <row r="194" spans="1:8" s="2" customFormat="1" ht="16.8" customHeight="1">
      <c r="A194" s="39"/>
      <c r="B194" s="45"/>
      <c r="C194" s="297" t="s">
        <v>334</v>
      </c>
      <c r="D194" s="297" t="s">
        <v>335</v>
      </c>
      <c r="E194" s="17" t="s">
        <v>199</v>
      </c>
      <c r="F194" s="298">
        <v>430</v>
      </c>
      <c r="G194" s="39"/>
      <c r="H194" s="45"/>
    </row>
    <row r="195" spans="1:8" s="2" customFormat="1" ht="12">
      <c r="A195" s="39"/>
      <c r="B195" s="45"/>
      <c r="C195" s="297" t="s">
        <v>239</v>
      </c>
      <c r="D195" s="297" t="s">
        <v>240</v>
      </c>
      <c r="E195" s="17" t="s">
        <v>241</v>
      </c>
      <c r="F195" s="298">
        <v>278.441</v>
      </c>
      <c r="G195" s="39"/>
      <c r="H195" s="45"/>
    </row>
    <row r="196" spans="1:8" s="2" customFormat="1" ht="16.8" customHeight="1">
      <c r="A196" s="39"/>
      <c r="B196" s="45"/>
      <c r="C196" s="297" t="s">
        <v>321</v>
      </c>
      <c r="D196" s="297" t="s">
        <v>322</v>
      </c>
      <c r="E196" s="17" t="s">
        <v>199</v>
      </c>
      <c r="F196" s="298">
        <v>430</v>
      </c>
      <c r="G196" s="39"/>
      <c r="H196" s="45"/>
    </row>
    <row r="197" spans="1:8" s="2" customFormat="1" ht="16.8" customHeight="1">
      <c r="A197" s="39"/>
      <c r="B197" s="45"/>
      <c r="C197" s="297" t="s">
        <v>344</v>
      </c>
      <c r="D197" s="297" t="s">
        <v>345</v>
      </c>
      <c r="E197" s="17" t="s">
        <v>199</v>
      </c>
      <c r="F197" s="298">
        <v>430</v>
      </c>
      <c r="G197" s="39"/>
      <c r="H197" s="45"/>
    </row>
    <row r="198" spans="1:8" s="2" customFormat="1" ht="12">
      <c r="A198" s="39"/>
      <c r="B198" s="45"/>
      <c r="C198" s="297" t="s">
        <v>354</v>
      </c>
      <c r="D198" s="297" t="s">
        <v>355</v>
      </c>
      <c r="E198" s="17" t="s">
        <v>199</v>
      </c>
      <c r="F198" s="298">
        <v>430</v>
      </c>
      <c r="G198" s="39"/>
      <c r="H198" s="45"/>
    </row>
    <row r="199" spans="1:8" s="2" customFormat="1" ht="16.8" customHeight="1">
      <c r="A199" s="39"/>
      <c r="B199" s="45"/>
      <c r="C199" s="297" t="s">
        <v>348</v>
      </c>
      <c r="D199" s="297" t="s">
        <v>349</v>
      </c>
      <c r="E199" s="17" t="s">
        <v>350</v>
      </c>
      <c r="F199" s="298">
        <v>21.5</v>
      </c>
      <c r="G199" s="39"/>
      <c r="H199" s="45"/>
    </row>
    <row r="200" spans="1:8" s="2" customFormat="1" ht="16.8" customHeight="1">
      <c r="A200" s="39"/>
      <c r="B200" s="45"/>
      <c r="C200" s="297" t="s">
        <v>339</v>
      </c>
      <c r="D200" s="297" t="s">
        <v>340</v>
      </c>
      <c r="E200" s="17" t="s">
        <v>301</v>
      </c>
      <c r="F200" s="298">
        <v>107.715</v>
      </c>
      <c r="G200" s="39"/>
      <c r="H200" s="45"/>
    </row>
    <row r="201" spans="1:8" s="2" customFormat="1" ht="16.8" customHeight="1">
      <c r="A201" s="39"/>
      <c r="B201" s="45"/>
      <c r="C201" s="293" t="s">
        <v>152</v>
      </c>
      <c r="D201" s="294" t="s">
        <v>1</v>
      </c>
      <c r="E201" s="295" t="s">
        <v>1</v>
      </c>
      <c r="F201" s="296">
        <v>306.7</v>
      </c>
      <c r="G201" s="39"/>
      <c r="H201" s="45"/>
    </row>
    <row r="202" spans="1:8" s="2" customFormat="1" ht="16.8" customHeight="1">
      <c r="A202" s="39"/>
      <c r="B202" s="45"/>
      <c r="C202" s="293" t="s">
        <v>160</v>
      </c>
      <c r="D202" s="294" t="s">
        <v>1</v>
      </c>
      <c r="E202" s="295" t="s">
        <v>1</v>
      </c>
      <c r="F202" s="296">
        <v>6855</v>
      </c>
      <c r="G202" s="39"/>
      <c r="H202" s="45"/>
    </row>
    <row r="203" spans="1:8" s="2" customFormat="1" ht="12">
      <c r="A203" s="39"/>
      <c r="B203" s="45"/>
      <c r="C203" s="297" t="s">
        <v>160</v>
      </c>
      <c r="D203" s="297" t="s">
        <v>328</v>
      </c>
      <c r="E203" s="17" t="s">
        <v>1</v>
      </c>
      <c r="F203" s="298">
        <v>6855</v>
      </c>
      <c r="G203" s="39"/>
      <c r="H203" s="45"/>
    </row>
    <row r="204" spans="1:8" s="2" customFormat="1" ht="16.8" customHeight="1">
      <c r="A204" s="39"/>
      <c r="B204" s="45"/>
      <c r="C204" s="299" t="s">
        <v>906</v>
      </c>
      <c r="D204" s="39"/>
      <c r="E204" s="39"/>
      <c r="F204" s="39"/>
      <c r="G204" s="39"/>
      <c r="H204" s="45"/>
    </row>
    <row r="205" spans="1:8" s="2" customFormat="1" ht="16.8" customHeight="1">
      <c r="A205" s="39"/>
      <c r="B205" s="45"/>
      <c r="C205" s="297" t="s">
        <v>325</v>
      </c>
      <c r="D205" s="297" t="s">
        <v>326</v>
      </c>
      <c r="E205" s="17" t="s">
        <v>199</v>
      </c>
      <c r="F205" s="298">
        <v>7496.525</v>
      </c>
      <c r="G205" s="39"/>
      <c r="H205" s="45"/>
    </row>
    <row r="206" spans="1:8" s="2" customFormat="1" ht="12">
      <c r="A206" s="39"/>
      <c r="B206" s="45"/>
      <c r="C206" s="297" t="s">
        <v>239</v>
      </c>
      <c r="D206" s="297" t="s">
        <v>240</v>
      </c>
      <c r="E206" s="17" t="s">
        <v>241</v>
      </c>
      <c r="F206" s="298">
        <v>278.441</v>
      </c>
      <c r="G206" s="39"/>
      <c r="H206" s="45"/>
    </row>
    <row r="207" spans="1:8" s="2" customFormat="1" ht="12">
      <c r="A207" s="39"/>
      <c r="B207" s="45"/>
      <c r="C207" s="297" t="s">
        <v>384</v>
      </c>
      <c r="D207" s="297" t="s">
        <v>385</v>
      </c>
      <c r="E207" s="17" t="s">
        <v>199</v>
      </c>
      <c r="F207" s="298">
        <v>7479.775</v>
      </c>
      <c r="G207" s="39"/>
      <c r="H207" s="45"/>
    </row>
    <row r="208" spans="1:8" s="2" customFormat="1" ht="16.8" customHeight="1">
      <c r="A208" s="39"/>
      <c r="B208" s="45"/>
      <c r="C208" s="297" t="s">
        <v>394</v>
      </c>
      <c r="D208" s="297" t="s">
        <v>395</v>
      </c>
      <c r="E208" s="17" t="s">
        <v>199</v>
      </c>
      <c r="F208" s="298">
        <v>14369.855</v>
      </c>
      <c r="G208" s="39"/>
      <c r="H208" s="45"/>
    </row>
    <row r="209" spans="1:8" s="2" customFormat="1" ht="16.8" customHeight="1">
      <c r="A209" s="39"/>
      <c r="B209" s="45"/>
      <c r="C209" s="297" t="s">
        <v>399</v>
      </c>
      <c r="D209" s="297" t="s">
        <v>400</v>
      </c>
      <c r="E209" s="17" t="s">
        <v>199</v>
      </c>
      <c r="F209" s="298">
        <v>6855</v>
      </c>
      <c r="G209" s="39"/>
      <c r="H209" s="45"/>
    </row>
    <row r="210" spans="1:8" s="2" customFormat="1" ht="16.8" customHeight="1">
      <c r="A210" s="39"/>
      <c r="B210" s="45"/>
      <c r="C210" s="297" t="s">
        <v>408</v>
      </c>
      <c r="D210" s="297" t="s">
        <v>409</v>
      </c>
      <c r="E210" s="17" t="s">
        <v>199</v>
      </c>
      <c r="F210" s="298">
        <v>6855</v>
      </c>
      <c r="G210" s="39"/>
      <c r="H210" s="45"/>
    </row>
    <row r="211" spans="1:8" s="2" customFormat="1" ht="16.8" customHeight="1">
      <c r="A211" s="39"/>
      <c r="B211" s="45"/>
      <c r="C211" s="297" t="s">
        <v>413</v>
      </c>
      <c r="D211" s="297" t="s">
        <v>414</v>
      </c>
      <c r="E211" s="17" t="s">
        <v>199</v>
      </c>
      <c r="F211" s="298">
        <v>6855</v>
      </c>
      <c r="G211" s="39"/>
      <c r="H211" s="45"/>
    </row>
    <row r="212" spans="1:8" s="2" customFormat="1" ht="12">
      <c r="A212" s="39"/>
      <c r="B212" s="45"/>
      <c r="C212" s="297" t="s">
        <v>418</v>
      </c>
      <c r="D212" s="297" t="s">
        <v>419</v>
      </c>
      <c r="E212" s="17" t="s">
        <v>199</v>
      </c>
      <c r="F212" s="298">
        <v>6855</v>
      </c>
      <c r="G212" s="39"/>
      <c r="H212" s="45"/>
    </row>
    <row r="213" spans="1:8" s="2" customFormat="1" ht="16.8" customHeight="1">
      <c r="A213" s="39"/>
      <c r="B213" s="45"/>
      <c r="C213" s="293" t="s">
        <v>119</v>
      </c>
      <c r="D213" s="294" t="s">
        <v>1</v>
      </c>
      <c r="E213" s="295" t="s">
        <v>1</v>
      </c>
      <c r="F213" s="296">
        <v>278.441</v>
      </c>
      <c r="G213" s="39"/>
      <c r="H213" s="45"/>
    </row>
    <row r="214" spans="1:8" s="2" customFormat="1" ht="16.8" customHeight="1">
      <c r="A214" s="39"/>
      <c r="B214" s="45"/>
      <c r="C214" s="297" t="s">
        <v>1</v>
      </c>
      <c r="D214" s="297" t="s">
        <v>243</v>
      </c>
      <c r="E214" s="17" t="s">
        <v>1</v>
      </c>
      <c r="F214" s="298">
        <v>2810.55</v>
      </c>
      <c r="G214" s="39"/>
      <c r="H214" s="45"/>
    </row>
    <row r="215" spans="1:8" s="2" customFormat="1" ht="16.8" customHeight="1">
      <c r="A215" s="39"/>
      <c r="B215" s="45"/>
      <c r="C215" s="297" t="s">
        <v>1</v>
      </c>
      <c r="D215" s="297" t="s">
        <v>244</v>
      </c>
      <c r="E215" s="17" t="s">
        <v>1</v>
      </c>
      <c r="F215" s="298">
        <v>2.513</v>
      </c>
      <c r="G215" s="39"/>
      <c r="H215" s="45"/>
    </row>
    <row r="216" spans="1:8" s="2" customFormat="1" ht="16.8" customHeight="1">
      <c r="A216" s="39"/>
      <c r="B216" s="45"/>
      <c r="C216" s="297" t="s">
        <v>1</v>
      </c>
      <c r="D216" s="297" t="s">
        <v>245</v>
      </c>
      <c r="E216" s="17" t="s">
        <v>1</v>
      </c>
      <c r="F216" s="298">
        <v>15.12</v>
      </c>
      <c r="G216" s="39"/>
      <c r="H216" s="45"/>
    </row>
    <row r="217" spans="1:8" s="2" customFormat="1" ht="16.8" customHeight="1">
      <c r="A217" s="39"/>
      <c r="B217" s="45"/>
      <c r="C217" s="297" t="s">
        <v>1</v>
      </c>
      <c r="D217" s="297" t="s">
        <v>246</v>
      </c>
      <c r="E217" s="17" t="s">
        <v>1</v>
      </c>
      <c r="F217" s="298">
        <v>7.68</v>
      </c>
      <c r="G217" s="39"/>
      <c r="H217" s="45"/>
    </row>
    <row r="218" spans="1:8" s="2" customFormat="1" ht="16.8" customHeight="1">
      <c r="A218" s="39"/>
      <c r="B218" s="45"/>
      <c r="C218" s="297" t="s">
        <v>1</v>
      </c>
      <c r="D218" s="297" t="s">
        <v>247</v>
      </c>
      <c r="E218" s="17" t="s">
        <v>1</v>
      </c>
      <c r="F218" s="298">
        <v>64.5</v>
      </c>
      <c r="G218" s="39"/>
      <c r="H218" s="45"/>
    </row>
    <row r="219" spans="1:8" s="2" customFormat="1" ht="16.8" customHeight="1">
      <c r="A219" s="39"/>
      <c r="B219" s="45"/>
      <c r="C219" s="297" t="s">
        <v>1</v>
      </c>
      <c r="D219" s="297" t="s">
        <v>248</v>
      </c>
      <c r="E219" s="17" t="s">
        <v>1</v>
      </c>
      <c r="F219" s="298">
        <v>0</v>
      </c>
      <c r="G219" s="39"/>
      <c r="H219" s="45"/>
    </row>
    <row r="220" spans="1:8" s="2" customFormat="1" ht="16.8" customHeight="1">
      <c r="A220" s="39"/>
      <c r="B220" s="45"/>
      <c r="C220" s="297" t="s">
        <v>1</v>
      </c>
      <c r="D220" s="297" t="s">
        <v>249</v>
      </c>
      <c r="E220" s="17" t="s">
        <v>1</v>
      </c>
      <c r="F220" s="298">
        <v>-1020.78</v>
      </c>
      <c r="G220" s="39"/>
      <c r="H220" s="45"/>
    </row>
    <row r="221" spans="1:8" s="2" customFormat="1" ht="16.8" customHeight="1">
      <c r="A221" s="39"/>
      <c r="B221" s="45"/>
      <c r="C221" s="297" t="s">
        <v>1</v>
      </c>
      <c r="D221" s="297" t="s">
        <v>250</v>
      </c>
      <c r="E221" s="17" t="s">
        <v>1</v>
      </c>
      <c r="F221" s="298">
        <v>-1599.222</v>
      </c>
      <c r="G221" s="39"/>
      <c r="H221" s="45"/>
    </row>
    <row r="222" spans="1:8" s="2" customFormat="1" ht="16.8" customHeight="1">
      <c r="A222" s="39"/>
      <c r="B222" s="45"/>
      <c r="C222" s="297" t="s">
        <v>1</v>
      </c>
      <c r="D222" s="297" t="s">
        <v>251</v>
      </c>
      <c r="E222" s="17" t="s">
        <v>1</v>
      </c>
      <c r="F222" s="298">
        <v>-1.92</v>
      </c>
      <c r="G222" s="39"/>
      <c r="H222" s="45"/>
    </row>
    <row r="223" spans="1:8" s="2" customFormat="1" ht="16.8" customHeight="1">
      <c r="A223" s="39"/>
      <c r="B223" s="45"/>
      <c r="C223" s="297" t="s">
        <v>119</v>
      </c>
      <c r="D223" s="297" t="s">
        <v>232</v>
      </c>
      <c r="E223" s="17" t="s">
        <v>1</v>
      </c>
      <c r="F223" s="298">
        <v>278.441</v>
      </c>
      <c r="G223" s="39"/>
      <c r="H223" s="45"/>
    </row>
    <row r="224" spans="1:8" s="2" customFormat="1" ht="16.8" customHeight="1">
      <c r="A224" s="39"/>
      <c r="B224" s="45"/>
      <c r="C224" s="299" t="s">
        <v>906</v>
      </c>
      <c r="D224" s="39"/>
      <c r="E224" s="39"/>
      <c r="F224" s="39"/>
      <c r="G224" s="39"/>
      <c r="H224" s="45"/>
    </row>
    <row r="225" spans="1:8" s="2" customFormat="1" ht="12">
      <c r="A225" s="39"/>
      <c r="B225" s="45"/>
      <c r="C225" s="297" t="s">
        <v>239</v>
      </c>
      <c r="D225" s="297" t="s">
        <v>240</v>
      </c>
      <c r="E225" s="17" t="s">
        <v>241</v>
      </c>
      <c r="F225" s="298">
        <v>278.441</v>
      </c>
      <c r="G225" s="39"/>
      <c r="H225" s="45"/>
    </row>
    <row r="226" spans="1:8" s="2" customFormat="1" ht="12">
      <c r="A226" s="39"/>
      <c r="B226" s="45"/>
      <c r="C226" s="297" t="s">
        <v>278</v>
      </c>
      <c r="D226" s="297" t="s">
        <v>279</v>
      </c>
      <c r="E226" s="17" t="s">
        <v>241</v>
      </c>
      <c r="F226" s="298">
        <v>752.631</v>
      </c>
      <c r="G226" s="39"/>
      <c r="H226" s="45"/>
    </row>
    <row r="227" spans="1:8" s="2" customFormat="1" ht="16.8" customHeight="1">
      <c r="A227" s="39"/>
      <c r="B227" s="45"/>
      <c r="C227" s="293" t="s">
        <v>162</v>
      </c>
      <c r="D227" s="294" t="s">
        <v>1</v>
      </c>
      <c r="E227" s="295" t="s">
        <v>1</v>
      </c>
      <c r="F227" s="296">
        <v>3</v>
      </c>
      <c r="G227" s="39"/>
      <c r="H227" s="45"/>
    </row>
    <row r="228" spans="1:8" s="2" customFormat="1" ht="16.8" customHeight="1">
      <c r="A228" s="39"/>
      <c r="B228" s="45"/>
      <c r="C228" s="297" t="s">
        <v>162</v>
      </c>
      <c r="D228" s="297" t="s">
        <v>677</v>
      </c>
      <c r="E228" s="17" t="s">
        <v>1</v>
      </c>
      <c r="F228" s="298">
        <v>3</v>
      </c>
      <c r="G228" s="39"/>
      <c r="H228" s="45"/>
    </row>
    <row r="229" spans="1:8" s="2" customFormat="1" ht="16.8" customHeight="1">
      <c r="A229" s="39"/>
      <c r="B229" s="45"/>
      <c r="C229" s="299" t="s">
        <v>906</v>
      </c>
      <c r="D229" s="39"/>
      <c r="E229" s="39"/>
      <c r="F229" s="39"/>
      <c r="G229" s="39"/>
      <c r="H229" s="45"/>
    </row>
    <row r="230" spans="1:8" s="2" customFormat="1" ht="16.8" customHeight="1">
      <c r="A230" s="39"/>
      <c r="B230" s="45"/>
      <c r="C230" s="297" t="s">
        <v>674</v>
      </c>
      <c r="D230" s="297" t="s">
        <v>675</v>
      </c>
      <c r="E230" s="17" t="s">
        <v>217</v>
      </c>
      <c r="F230" s="298">
        <v>3</v>
      </c>
      <c r="G230" s="39"/>
      <c r="H230" s="45"/>
    </row>
    <row r="231" spans="1:8" s="2" customFormat="1" ht="16.8" customHeight="1">
      <c r="A231" s="39"/>
      <c r="B231" s="45"/>
      <c r="C231" s="297" t="s">
        <v>533</v>
      </c>
      <c r="D231" s="297" t="s">
        <v>534</v>
      </c>
      <c r="E231" s="17" t="s">
        <v>217</v>
      </c>
      <c r="F231" s="298">
        <v>2.2</v>
      </c>
      <c r="G231" s="39"/>
      <c r="H231" s="45"/>
    </row>
    <row r="232" spans="1:8" s="2" customFormat="1" ht="16.8" customHeight="1">
      <c r="A232" s="39"/>
      <c r="B232" s="45"/>
      <c r="C232" s="297" t="s">
        <v>690</v>
      </c>
      <c r="D232" s="297" t="s">
        <v>691</v>
      </c>
      <c r="E232" s="17" t="s">
        <v>301</v>
      </c>
      <c r="F232" s="298">
        <v>0.157</v>
      </c>
      <c r="G232" s="39"/>
      <c r="H232" s="45"/>
    </row>
    <row r="233" spans="1:8" s="2" customFormat="1" ht="16.8" customHeight="1">
      <c r="A233" s="39"/>
      <c r="B233" s="45"/>
      <c r="C233" s="293" t="s">
        <v>164</v>
      </c>
      <c r="D233" s="294" t="s">
        <v>1</v>
      </c>
      <c r="E233" s="295" t="s">
        <v>1</v>
      </c>
      <c r="F233" s="296">
        <v>118.035</v>
      </c>
      <c r="G233" s="39"/>
      <c r="H233" s="45"/>
    </row>
    <row r="234" spans="1:8" s="2" customFormat="1" ht="16.8" customHeight="1">
      <c r="A234" s="39"/>
      <c r="B234" s="45"/>
      <c r="C234" s="297" t="s">
        <v>164</v>
      </c>
      <c r="D234" s="297" t="s">
        <v>308</v>
      </c>
      <c r="E234" s="17" t="s">
        <v>1</v>
      </c>
      <c r="F234" s="298">
        <v>118.035</v>
      </c>
      <c r="G234" s="39"/>
      <c r="H234" s="45"/>
    </row>
    <row r="235" spans="1:8" s="2" customFormat="1" ht="16.8" customHeight="1">
      <c r="A235" s="39"/>
      <c r="B235" s="45"/>
      <c r="C235" s="299" t="s">
        <v>906</v>
      </c>
      <c r="D235" s="39"/>
      <c r="E235" s="39"/>
      <c r="F235" s="39"/>
      <c r="G235" s="39"/>
      <c r="H235" s="45"/>
    </row>
    <row r="236" spans="1:8" s="2" customFormat="1" ht="16.8" customHeight="1">
      <c r="A236" s="39"/>
      <c r="B236" s="45"/>
      <c r="C236" s="297" t="s">
        <v>305</v>
      </c>
      <c r="D236" s="297" t="s">
        <v>306</v>
      </c>
      <c r="E236" s="17" t="s">
        <v>241</v>
      </c>
      <c r="F236" s="298">
        <v>118.035</v>
      </c>
      <c r="G236" s="39"/>
      <c r="H236" s="45"/>
    </row>
    <row r="237" spans="1:8" s="2" customFormat="1" ht="16.8" customHeight="1">
      <c r="A237" s="39"/>
      <c r="B237" s="45"/>
      <c r="C237" s="297" t="s">
        <v>315</v>
      </c>
      <c r="D237" s="297" t="s">
        <v>316</v>
      </c>
      <c r="E237" s="17" t="s">
        <v>301</v>
      </c>
      <c r="F237" s="298">
        <v>371.861</v>
      </c>
      <c r="G237" s="39"/>
      <c r="H237" s="45"/>
    </row>
    <row r="238" spans="1:8" s="2" customFormat="1" ht="16.8" customHeight="1">
      <c r="A238" s="39"/>
      <c r="B238" s="45"/>
      <c r="C238" s="293" t="s">
        <v>121</v>
      </c>
      <c r="D238" s="294" t="s">
        <v>1</v>
      </c>
      <c r="E238" s="295" t="s">
        <v>1</v>
      </c>
      <c r="F238" s="296">
        <v>3.08</v>
      </c>
      <c r="G238" s="39"/>
      <c r="H238" s="45"/>
    </row>
    <row r="239" spans="1:8" s="2" customFormat="1" ht="16.8" customHeight="1">
      <c r="A239" s="39"/>
      <c r="B239" s="45"/>
      <c r="C239" s="297" t="s">
        <v>121</v>
      </c>
      <c r="D239" s="297" t="s">
        <v>427</v>
      </c>
      <c r="E239" s="17" t="s">
        <v>1</v>
      </c>
      <c r="F239" s="298">
        <v>3.08</v>
      </c>
      <c r="G239" s="39"/>
      <c r="H239" s="45"/>
    </row>
    <row r="240" spans="1:8" s="2" customFormat="1" ht="16.8" customHeight="1">
      <c r="A240" s="39"/>
      <c r="B240" s="45"/>
      <c r="C240" s="299" t="s">
        <v>906</v>
      </c>
      <c r="D240" s="39"/>
      <c r="E240" s="39"/>
      <c r="F240" s="39"/>
      <c r="G240" s="39"/>
      <c r="H240" s="45"/>
    </row>
    <row r="241" spans="1:8" s="2" customFormat="1" ht="16.8" customHeight="1">
      <c r="A241" s="39"/>
      <c r="B241" s="45"/>
      <c r="C241" s="297" t="s">
        <v>423</v>
      </c>
      <c r="D241" s="297" t="s">
        <v>424</v>
      </c>
      <c r="E241" s="17" t="s">
        <v>199</v>
      </c>
      <c r="F241" s="298">
        <v>35.08</v>
      </c>
      <c r="G241" s="39"/>
      <c r="H241" s="45"/>
    </row>
    <row r="242" spans="1:8" s="2" customFormat="1" ht="16.8" customHeight="1">
      <c r="A242" s="39"/>
      <c r="B242" s="45"/>
      <c r="C242" s="297" t="s">
        <v>394</v>
      </c>
      <c r="D242" s="297" t="s">
        <v>395</v>
      </c>
      <c r="E242" s="17" t="s">
        <v>199</v>
      </c>
      <c r="F242" s="298">
        <v>14369.855</v>
      </c>
      <c r="G242" s="39"/>
      <c r="H242" s="45"/>
    </row>
    <row r="243" spans="1:8" s="2" customFormat="1" ht="16.8" customHeight="1">
      <c r="A243" s="39"/>
      <c r="B243" s="45"/>
      <c r="C243" s="297" t="s">
        <v>429</v>
      </c>
      <c r="D243" s="297" t="s">
        <v>430</v>
      </c>
      <c r="E243" s="17" t="s">
        <v>199</v>
      </c>
      <c r="F243" s="298">
        <v>3.142</v>
      </c>
      <c r="G243" s="39"/>
      <c r="H243" s="45"/>
    </row>
    <row r="244" spans="1:8" s="2" customFormat="1" ht="26.4" customHeight="1">
      <c r="A244" s="39"/>
      <c r="B244" s="45"/>
      <c r="C244" s="292" t="s">
        <v>913</v>
      </c>
      <c r="D244" s="292" t="s">
        <v>98</v>
      </c>
      <c r="E244" s="39"/>
      <c r="F244" s="39"/>
      <c r="G244" s="39"/>
      <c r="H244" s="45"/>
    </row>
    <row r="245" spans="1:8" s="2" customFormat="1" ht="16.8" customHeight="1">
      <c r="A245" s="39"/>
      <c r="B245" s="45"/>
      <c r="C245" s="293" t="s">
        <v>769</v>
      </c>
      <c r="D245" s="294" t="s">
        <v>1</v>
      </c>
      <c r="E245" s="295" t="s">
        <v>1</v>
      </c>
      <c r="F245" s="296">
        <v>651</v>
      </c>
      <c r="G245" s="39"/>
      <c r="H245" s="45"/>
    </row>
    <row r="246" spans="1:8" s="2" customFormat="1" ht="12">
      <c r="A246" s="39"/>
      <c r="B246" s="45"/>
      <c r="C246" s="297" t="s">
        <v>769</v>
      </c>
      <c r="D246" s="297" t="s">
        <v>838</v>
      </c>
      <c r="E246" s="17" t="s">
        <v>1</v>
      </c>
      <c r="F246" s="298">
        <v>651</v>
      </c>
      <c r="G246" s="39"/>
      <c r="H246" s="45"/>
    </row>
    <row r="247" spans="1:8" s="2" customFormat="1" ht="16.8" customHeight="1">
      <c r="A247" s="39"/>
      <c r="B247" s="45"/>
      <c r="C247" s="299" t="s">
        <v>906</v>
      </c>
      <c r="D247" s="39"/>
      <c r="E247" s="39"/>
      <c r="F247" s="39"/>
      <c r="G247" s="39"/>
      <c r="H247" s="45"/>
    </row>
    <row r="248" spans="1:8" s="2" customFormat="1" ht="16.8" customHeight="1">
      <c r="A248" s="39"/>
      <c r="B248" s="45"/>
      <c r="C248" s="297" t="s">
        <v>325</v>
      </c>
      <c r="D248" s="297" t="s">
        <v>326</v>
      </c>
      <c r="E248" s="17" t="s">
        <v>199</v>
      </c>
      <c r="F248" s="298">
        <v>957.7</v>
      </c>
      <c r="G248" s="39"/>
      <c r="H248" s="45"/>
    </row>
    <row r="249" spans="1:8" s="2" customFormat="1" ht="12">
      <c r="A249" s="39"/>
      <c r="B249" s="45"/>
      <c r="C249" s="297" t="s">
        <v>813</v>
      </c>
      <c r="D249" s="297" t="s">
        <v>814</v>
      </c>
      <c r="E249" s="17" t="s">
        <v>241</v>
      </c>
      <c r="F249" s="298">
        <v>284.844</v>
      </c>
      <c r="G249" s="39"/>
      <c r="H249" s="45"/>
    </row>
    <row r="250" spans="1:8" s="2" customFormat="1" ht="16.8" customHeight="1">
      <c r="A250" s="39"/>
      <c r="B250" s="45"/>
      <c r="C250" s="297" t="s">
        <v>394</v>
      </c>
      <c r="D250" s="297" t="s">
        <v>395</v>
      </c>
      <c r="E250" s="17" t="s">
        <v>199</v>
      </c>
      <c r="F250" s="298">
        <v>957.7</v>
      </c>
      <c r="G250" s="39"/>
      <c r="H250" s="45"/>
    </row>
    <row r="251" spans="1:8" s="2" customFormat="1" ht="16.8" customHeight="1">
      <c r="A251" s="39"/>
      <c r="B251" s="45"/>
      <c r="C251" s="297" t="s">
        <v>853</v>
      </c>
      <c r="D251" s="297" t="s">
        <v>854</v>
      </c>
      <c r="E251" s="17" t="s">
        <v>199</v>
      </c>
      <c r="F251" s="298">
        <v>651</v>
      </c>
      <c r="G251" s="39"/>
      <c r="H251" s="45"/>
    </row>
    <row r="252" spans="1:8" s="2" customFormat="1" ht="16.8" customHeight="1">
      <c r="A252" s="39"/>
      <c r="B252" s="45"/>
      <c r="C252" s="297" t="s">
        <v>429</v>
      </c>
      <c r="D252" s="297" t="s">
        <v>856</v>
      </c>
      <c r="E252" s="17" t="s">
        <v>199</v>
      </c>
      <c r="F252" s="298">
        <v>681.462</v>
      </c>
      <c r="G252" s="39"/>
      <c r="H252" s="45"/>
    </row>
    <row r="253" spans="1:8" s="2" customFormat="1" ht="16.8" customHeight="1">
      <c r="A253" s="39"/>
      <c r="B253" s="45"/>
      <c r="C253" s="293" t="s">
        <v>102</v>
      </c>
      <c r="D253" s="294" t="s">
        <v>1</v>
      </c>
      <c r="E253" s="295" t="s">
        <v>1</v>
      </c>
      <c r="F253" s="296">
        <v>16.75</v>
      </c>
      <c r="G253" s="39"/>
      <c r="H253" s="45"/>
    </row>
    <row r="254" spans="1:8" s="2" customFormat="1" ht="16.8" customHeight="1">
      <c r="A254" s="39"/>
      <c r="B254" s="45"/>
      <c r="C254" s="293" t="s">
        <v>771</v>
      </c>
      <c r="D254" s="294" t="s">
        <v>1</v>
      </c>
      <c r="E254" s="295" t="s">
        <v>1</v>
      </c>
      <c r="F254" s="296">
        <v>1258.3</v>
      </c>
      <c r="G254" s="39"/>
      <c r="H254" s="45"/>
    </row>
    <row r="255" spans="1:8" s="2" customFormat="1" ht="12">
      <c r="A255" s="39"/>
      <c r="B255" s="45"/>
      <c r="C255" s="297" t="s">
        <v>1</v>
      </c>
      <c r="D255" s="297" t="s">
        <v>880</v>
      </c>
      <c r="E255" s="17" t="s">
        <v>1</v>
      </c>
      <c r="F255" s="298">
        <v>193.2</v>
      </c>
      <c r="G255" s="39"/>
      <c r="H255" s="45"/>
    </row>
    <row r="256" spans="1:8" s="2" customFormat="1" ht="12">
      <c r="A256" s="39"/>
      <c r="B256" s="45"/>
      <c r="C256" s="297" t="s">
        <v>1</v>
      </c>
      <c r="D256" s="297" t="s">
        <v>881</v>
      </c>
      <c r="E256" s="17" t="s">
        <v>1</v>
      </c>
      <c r="F256" s="298">
        <v>979.4</v>
      </c>
      <c r="G256" s="39"/>
      <c r="H256" s="45"/>
    </row>
    <row r="257" spans="1:8" s="2" customFormat="1" ht="16.8" customHeight="1">
      <c r="A257" s="39"/>
      <c r="B257" s="45"/>
      <c r="C257" s="297" t="s">
        <v>1</v>
      </c>
      <c r="D257" s="297" t="s">
        <v>882</v>
      </c>
      <c r="E257" s="17" t="s">
        <v>1</v>
      </c>
      <c r="F257" s="298">
        <v>85.7</v>
      </c>
      <c r="G257" s="39"/>
      <c r="H257" s="45"/>
    </row>
    <row r="258" spans="1:8" s="2" customFormat="1" ht="16.8" customHeight="1">
      <c r="A258" s="39"/>
      <c r="B258" s="45"/>
      <c r="C258" s="297" t="s">
        <v>771</v>
      </c>
      <c r="D258" s="297" t="s">
        <v>232</v>
      </c>
      <c r="E258" s="17" t="s">
        <v>1</v>
      </c>
      <c r="F258" s="298">
        <v>1258.3</v>
      </c>
      <c r="G258" s="39"/>
      <c r="H258" s="45"/>
    </row>
    <row r="259" spans="1:8" s="2" customFormat="1" ht="16.8" customHeight="1">
      <c r="A259" s="39"/>
      <c r="B259" s="45"/>
      <c r="C259" s="299" t="s">
        <v>906</v>
      </c>
      <c r="D259" s="39"/>
      <c r="E259" s="39"/>
      <c r="F259" s="39"/>
      <c r="G259" s="39"/>
      <c r="H259" s="45"/>
    </row>
    <row r="260" spans="1:8" s="2" customFormat="1" ht="12">
      <c r="A260" s="39"/>
      <c r="B260" s="45"/>
      <c r="C260" s="297" t="s">
        <v>877</v>
      </c>
      <c r="D260" s="297" t="s">
        <v>878</v>
      </c>
      <c r="E260" s="17" t="s">
        <v>217</v>
      </c>
      <c r="F260" s="298">
        <v>1258.3</v>
      </c>
      <c r="G260" s="39"/>
      <c r="H260" s="45"/>
    </row>
    <row r="261" spans="1:8" s="2" customFormat="1" ht="16.8" customHeight="1">
      <c r="A261" s="39"/>
      <c r="B261" s="45"/>
      <c r="C261" s="297" t="s">
        <v>883</v>
      </c>
      <c r="D261" s="297" t="s">
        <v>884</v>
      </c>
      <c r="E261" s="17" t="s">
        <v>217</v>
      </c>
      <c r="F261" s="298">
        <v>1283.466</v>
      </c>
      <c r="G261" s="39"/>
      <c r="H261" s="45"/>
    </row>
    <row r="262" spans="1:8" s="2" customFormat="1" ht="16.8" customHeight="1">
      <c r="A262" s="39"/>
      <c r="B262" s="45"/>
      <c r="C262" s="293" t="s">
        <v>104</v>
      </c>
      <c r="D262" s="294" t="s">
        <v>1</v>
      </c>
      <c r="E262" s="295" t="s">
        <v>1</v>
      </c>
      <c r="F262" s="296">
        <v>1504.7</v>
      </c>
      <c r="G262" s="39"/>
      <c r="H262" s="45"/>
    </row>
    <row r="263" spans="1:8" s="2" customFormat="1" ht="16.8" customHeight="1">
      <c r="A263" s="39"/>
      <c r="B263" s="45"/>
      <c r="C263" s="293" t="s">
        <v>107</v>
      </c>
      <c r="D263" s="294" t="s">
        <v>1</v>
      </c>
      <c r="E263" s="295" t="s">
        <v>1</v>
      </c>
      <c r="F263" s="296">
        <v>30.667</v>
      </c>
      <c r="G263" s="39"/>
      <c r="H263" s="45"/>
    </row>
    <row r="264" spans="1:8" s="2" customFormat="1" ht="16.8" customHeight="1">
      <c r="A264" s="39"/>
      <c r="B264" s="45"/>
      <c r="C264" s="293" t="s">
        <v>773</v>
      </c>
      <c r="D264" s="294" t="s">
        <v>1</v>
      </c>
      <c r="E264" s="295" t="s">
        <v>1</v>
      </c>
      <c r="F264" s="296">
        <v>8.2</v>
      </c>
      <c r="G264" s="39"/>
      <c r="H264" s="45"/>
    </row>
    <row r="265" spans="1:8" s="2" customFormat="1" ht="16.8" customHeight="1">
      <c r="A265" s="39"/>
      <c r="B265" s="45"/>
      <c r="C265" s="297" t="s">
        <v>773</v>
      </c>
      <c r="D265" s="297" t="s">
        <v>812</v>
      </c>
      <c r="E265" s="17" t="s">
        <v>1</v>
      </c>
      <c r="F265" s="298">
        <v>8.2</v>
      </c>
      <c r="G265" s="39"/>
      <c r="H265" s="45"/>
    </row>
    <row r="266" spans="1:8" s="2" customFormat="1" ht="16.8" customHeight="1">
      <c r="A266" s="39"/>
      <c r="B266" s="45"/>
      <c r="C266" s="299" t="s">
        <v>906</v>
      </c>
      <c r="D266" s="39"/>
      <c r="E266" s="39"/>
      <c r="F266" s="39"/>
      <c r="G266" s="39"/>
      <c r="H266" s="45"/>
    </row>
    <row r="267" spans="1:8" s="2" customFormat="1" ht="16.8" customHeight="1">
      <c r="A267" s="39"/>
      <c r="B267" s="45"/>
      <c r="C267" s="297" t="s">
        <v>809</v>
      </c>
      <c r="D267" s="297" t="s">
        <v>810</v>
      </c>
      <c r="E267" s="17" t="s">
        <v>199</v>
      </c>
      <c r="F267" s="298">
        <v>8.2</v>
      </c>
      <c r="G267" s="39"/>
      <c r="H267" s="45"/>
    </row>
    <row r="268" spans="1:8" s="2" customFormat="1" ht="16.8" customHeight="1">
      <c r="A268" s="39"/>
      <c r="B268" s="45"/>
      <c r="C268" s="297" t="s">
        <v>805</v>
      </c>
      <c r="D268" s="297" t="s">
        <v>806</v>
      </c>
      <c r="E268" s="17" t="s">
        <v>199</v>
      </c>
      <c r="F268" s="298">
        <v>8.2</v>
      </c>
      <c r="G268" s="39"/>
      <c r="H268" s="45"/>
    </row>
    <row r="269" spans="1:8" s="2" customFormat="1" ht="12">
      <c r="A269" s="39"/>
      <c r="B269" s="45"/>
      <c r="C269" s="297" t="s">
        <v>813</v>
      </c>
      <c r="D269" s="297" t="s">
        <v>814</v>
      </c>
      <c r="E269" s="17" t="s">
        <v>241</v>
      </c>
      <c r="F269" s="298">
        <v>284.844</v>
      </c>
      <c r="G269" s="39"/>
      <c r="H269" s="45"/>
    </row>
    <row r="270" spans="1:8" s="2" customFormat="1" ht="16.8" customHeight="1">
      <c r="A270" s="39"/>
      <c r="B270" s="45"/>
      <c r="C270" s="297" t="s">
        <v>890</v>
      </c>
      <c r="D270" s="297" t="s">
        <v>891</v>
      </c>
      <c r="E270" s="17" t="s">
        <v>301</v>
      </c>
      <c r="F270" s="298">
        <v>4.314</v>
      </c>
      <c r="G270" s="39"/>
      <c r="H270" s="45"/>
    </row>
    <row r="271" spans="1:8" s="2" customFormat="1" ht="16.8" customHeight="1">
      <c r="A271" s="39"/>
      <c r="B271" s="45"/>
      <c r="C271" s="293" t="s">
        <v>109</v>
      </c>
      <c r="D271" s="294" t="s">
        <v>1</v>
      </c>
      <c r="E271" s="295" t="s">
        <v>1</v>
      </c>
      <c r="F271" s="296">
        <v>6805.2</v>
      </c>
      <c r="G271" s="39"/>
      <c r="H271" s="45"/>
    </row>
    <row r="272" spans="1:8" s="2" customFormat="1" ht="16.8" customHeight="1">
      <c r="A272" s="39"/>
      <c r="B272" s="45"/>
      <c r="C272" s="293" t="s">
        <v>775</v>
      </c>
      <c r="D272" s="294" t="s">
        <v>1</v>
      </c>
      <c r="E272" s="295" t="s">
        <v>1</v>
      </c>
      <c r="F272" s="296">
        <v>8.2</v>
      </c>
      <c r="G272" s="39"/>
      <c r="H272" s="45"/>
    </row>
    <row r="273" spans="1:8" s="2" customFormat="1" ht="16.8" customHeight="1">
      <c r="A273" s="39"/>
      <c r="B273" s="45"/>
      <c r="C273" s="297" t="s">
        <v>1</v>
      </c>
      <c r="D273" s="297" t="s">
        <v>808</v>
      </c>
      <c r="E273" s="17" t="s">
        <v>1</v>
      </c>
      <c r="F273" s="298">
        <v>0</v>
      </c>
      <c r="G273" s="39"/>
      <c r="H273" s="45"/>
    </row>
    <row r="274" spans="1:8" s="2" customFormat="1" ht="16.8" customHeight="1">
      <c r="A274" s="39"/>
      <c r="B274" s="45"/>
      <c r="C274" s="297" t="s">
        <v>775</v>
      </c>
      <c r="D274" s="297" t="s">
        <v>773</v>
      </c>
      <c r="E274" s="17" t="s">
        <v>1</v>
      </c>
      <c r="F274" s="298">
        <v>8.2</v>
      </c>
      <c r="G274" s="39"/>
      <c r="H274" s="45"/>
    </row>
    <row r="275" spans="1:8" s="2" customFormat="1" ht="16.8" customHeight="1">
      <c r="A275" s="39"/>
      <c r="B275" s="45"/>
      <c r="C275" s="299" t="s">
        <v>906</v>
      </c>
      <c r="D275" s="39"/>
      <c r="E275" s="39"/>
      <c r="F275" s="39"/>
      <c r="G275" s="39"/>
      <c r="H275" s="45"/>
    </row>
    <row r="276" spans="1:8" s="2" customFormat="1" ht="16.8" customHeight="1">
      <c r="A276" s="39"/>
      <c r="B276" s="45"/>
      <c r="C276" s="297" t="s">
        <v>805</v>
      </c>
      <c r="D276" s="297" t="s">
        <v>806</v>
      </c>
      <c r="E276" s="17" t="s">
        <v>199</v>
      </c>
      <c r="F276" s="298">
        <v>8.2</v>
      </c>
      <c r="G276" s="39"/>
      <c r="H276" s="45"/>
    </row>
    <row r="277" spans="1:8" s="2" customFormat="1" ht="12">
      <c r="A277" s="39"/>
      <c r="B277" s="45"/>
      <c r="C277" s="297" t="s">
        <v>813</v>
      </c>
      <c r="D277" s="297" t="s">
        <v>814</v>
      </c>
      <c r="E277" s="17" t="s">
        <v>241</v>
      </c>
      <c r="F277" s="298">
        <v>284.844</v>
      </c>
      <c r="G277" s="39"/>
      <c r="H277" s="45"/>
    </row>
    <row r="278" spans="1:8" s="2" customFormat="1" ht="16.8" customHeight="1">
      <c r="A278" s="39"/>
      <c r="B278" s="45"/>
      <c r="C278" s="297" t="s">
        <v>890</v>
      </c>
      <c r="D278" s="297" t="s">
        <v>891</v>
      </c>
      <c r="E278" s="17" t="s">
        <v>301</v>
      </c>
      <c r="F278" s="298">
        <v>4.314</v>
      </c>
      <c r="G278" s="39"/>
      <c r="H278" s="45"/>
    </row>
    <row r="279" spans="1:8" s="2" customFormat="1" ht="16.8" customHeight="1">
      <c r="A279" s="39"/>
      <c r="B279" s="45"/>
      <c r="C279" s="293" t="s">
        <v>914</v>
      </c>
      <c r="D279" s="294" t="s">
        <v>1</v>
      </c>
      <c r="E279" s="295" t="s">
        <v>1</v>
      </c>
      <c r="F279" s="296">
        <v>6805.2</v>
      </c>
      <c r="G279" s="39"/>
      <c r="H279" s="45"/>
    </row>
    <row r="280" spans="1:8" s="2" customFormat="1" ht="16.8" customHeight="1">
      <c r="A280" s="39"/>
      <c r="B280" s="45"/>
      <c r="C280" s="293" t="s">
        <v>111</v>
      </c>
      <c r="D280" s="294" t="s">
        <v>1</v>
      </c>
      <c r="E280" s="295" t="s">
        <v>1</v>
      </c>
      <c r="F280" s="296">
        <v>1.85</v>
      </c>
      <c r="G280" s="39"/>
      <c r="H280" s="45"/>
    </row>
    <row r="281" spans="1:8" s="2" customFormat="1" ht="16.8" customHeight="1">
      <c r="A281" s="39"/>
      <c r="B281" s="45"/>
      <c r="C281" s="293" t="s">
        <v>776</v>
      </c>
      <c r="D281" s="294" t="s">
        <v>1</v>
      </c>
      <c r="E281" s="295" t="s">
        <v>1</v>
      </c>
      <c r="F281" s="296">
        <v>9.6</v>
      </c>
      <c r="G281" s="39"/>
      <c r="H281" s="45"/>
    </row>
    <row r="282" spans="1:8" s="2" customFormat="1" ht="16.8" customHeight="1">
      <c r="A282" s="39"/>
      <c r="B282" s="45"/>
      <c r="C282" s="297" t="s">
        <v>776</v>
      </c>
      <c r="D282" s="297" t="s">
        <v>800</v>
      </c>
      <c r="E282" s="17" t="s">
        <v>1</v>
      </c>
      <c r="F282" s="298">
        <v>9.6</v>
      </c>
      <c r="G282" s="39"/>
      <c r="H282" s="45"/>
    </row>
    <row r="283" spans="1:8" s="2" customFormat="1" ht="16.8" customHeight="1">
      <c r="A283" s="39"/>
      <c r="B283" s="45"/>
      <c r="C283" s="299" t="s">
        <v>906</v>
      </c>
      <c r="D283" s="39"/>
      <c r="E283" s="39"/>
      <c r="F283" s="39"/>
      <c r="G283" s="39"/>
      <c r="H283" s="45"/>
    </row>
    <row r="284" spans="1:8" s="2" customFormat="1" ht="12">
      <c r="A284" s="39"/>
      <c r="B284" s="45"/>
      <c r="C284" s="297" t="s">
        <v>797</v>
      </c>
      <c r="D284" s="297" t="s">
        <v>798</v>
      </c>
      <c r="E284" s="17" t="s">
        <v>199</v>
      </c>
      <c r="F284" s="298">
        <v>9.6</v>
      </c>
      <c r="G284" s="39"/>
      <c r="H284" s="45"/>
    </row>
    <row r="285" spans="1:8" s="2" customFormat="1" ht="12">
      <c r="A285" s="39"/>
      <c r="B285" s="45"/>
      <c r="C285" s="297" t="s">
        <v>813</v>
      </c>
      <c r="D285" s="297" t="s">
        <v>814</v>
      </c>
      <c r="E285" s="17" t="s">
        <v>241</v>
      </c>
      <c r="F285" s="298">
        <v>284.844</v>
      </c>
      <c r="G285" s="39"/>
      <c r="H285" s="45"/>
    </row>
    <row r="286" spans="1:8" s="2" customFormat="1" ht="16.8" customHeight="1">
      <c r="A286" s="39"/>
      <c r="B286" s="45"/>
      <c r="C286" s="297" t="s">
        <v>890</v>
      </c>
      <c r="D286" s="297" t="s">
        <v>891</v>
      </c>
      <c r="E286" s="17" t="s">
        <v>301</v>
      </c>
      <c r="F286" s="298">
        <v>4.314</v>
      </c>
      <c r="G286" s="39"/>
      <c r="H286" s="45"/>
    </row>
    <row r="287" spans="1:8" s="2" customFormat="1" ht="16.8" customHeight="1">
      <c r="A287" s="39"/>
      <c r="B287" s="45"/>
      <c r="C287" s="293" t="s">
        <v>127</v>
      </c>
      <c r="D287" s="294" t="s">
        <v>1</v>
      </c>
      <c r="E287" s="295" t="s">
        <v>1</v>
      </c>
      <c r="F287" s="296">
        <v>2</v>
      </c>
      <c r="G287" s="39"/>
      <c r="H287" s="45"/>
    </row>
    <row r="288" spans="1:8" s="2" customFormat="1" ht="16.8" customHeight="1">
      <c r="A288" s="39"/>
      <c r="B288" s="45"/>
      <c r="C288" s="293" t="s">
        <v>778</v>
      </c>
      <c r="D288" s="294" t="s">
        <v>1</v>
      </c>
      <c r="E288" s="295" t="s">
        <v>1</v>
      </c>
      <c r="F288" s="296">
        <v>60</v>
      </c>
      <c r="G288" s="39"/>
      <c r="H288" s="45"/>
    </row>
    <row r="289" spans="1:8" s="2" customFormat="1" ht="12">
      <c r="A289" s="39"/>
      <c r="B289" s="45"/>
      <c r="C289" s="297" t="s">
        <v>1</v>
      </c>
      <c r="D289" s="297" t="s">
        <v>790</v>
      </c>
      <c r="E289" s="17" t="s">
        <v>1</v>
      </c>
      <c r="F289" s="298">
        <v>0</v>
      </c>
      <c r="G289" s="39"/>
      <c r="H289" s="45"/>
    </row>
    <row r="290" spans="1:8" s="2" customFormat="1" ht="16.8" customHeight="1">
      <c r="A290" s="39"/>
      <c r="B290" s="45"/>
      <c r="C290" s="297" t="s">
        <v>778</v>
      </c>
      <c r="D290" s="297" t="s">
        <v>515</v>
      </c>
      <c r="E290" s="17" t="s">
        <v>1</v>
      </c>
      <c r="F290" s="298">
        <v>60</v>
      </c>
      <c r="G290" s="39"/>
      <c r="H290" s="45"/>
    </row>
    <row r="291" spans="1:8" s="2" customFormat="1" ht="16.8" customHeight="1">
      <c r="A291" s="39"/>
      <c r="B291" s="45"/>
      <c r="C291" s="299" t="s">
        <v>906</v>
      </c>
      <c r="D291" s="39"/>
      <c r="E291" s="39"/>
      <c r="F291" s="39"/>
      <c r="G291" s="39"/>
      <c r="H291" s="45"/>
    </row>
    <row r="292" spans="1:8" s="2" customFormat="1" ht="12">
      <c r="A292" s="39"/>
      <c r="B292" s="45"/>
      <c r="C292" s="297" t="s">
        <v>787</v>
      </c>
      <c r="D292" s="297" t="s">
        <v>788</v>
      </c>
      <c r="E292" s="17" t="s">
        <v>199</v>
      </c>
      <c r="F292" s="298">
        <v>60</v>
      </c>
      <c r="G292" s="39"/>
      <c r="H292" s="45"/>
    </row>
    <row r="293" spans="1:8" s="2" customFormat="1" ht="16.8" customHeight="1">
      <c r="A293" s="39"/>
      <c r="B293" s="45"/>
      <c r="C293" s="297" t="s">
        <v>825</v>
      </c>
      <c r="D293" s="297" t="s">
        <v>826</v>
      </c>
      <c r="E293" s="17" t="s">
        <v>199</v>
      </c>
      <c r="F293" s="298">
        <v>60</v>
      </c>
      <c r="G293" s="39"/>
      <c r="H293" s="45"/>
    </row>
    <row r="294" spans="1:8" s="2" customFormat="1" ht="16.8" customHeight="1">
      <c r="A294" s="39"/>
      <c r="B294" s="45"/>
      <c r="C294" s="297" t="s">
        <v>831</v>
      </c>
      <c r="D294" s="297" t="s">
        <v>832</v>
      </c>
      <c r="E294" s="17" t="s">
        <v>301</v>
      </c>
      <c r="F294" s="298">
        <v>1.5</v>
      </c>
      <c r="G294" s="39"/>
      <c r="H294" s="45"/>
    </row>
    <row r="295" spans="1:8" s="2" customFormat="1" ht="16.8" customHeight="1">
      <c r="A295" s="39"/>
      <c r="B295" s="45"/>
      <c r="C295" s="293" t="s">
        <v>128</v>
      </c>
      <c r="D295" s="294" t="s">
        <v>1</v>
      </c>
      <c r="E295" s="295" t="s">
        <v>1</v>
      </c>
      <c r="F295" s="296">
        <v>4</v>
      </c>
      <c r="G295" s="39"/>
      <c r="H295" s="45"/>
    </row>
    <row r="296" spans="1:8" s="2" customFormat="1" ht="16.8" customHeight="1">
      <c r="A296" s="39"/>
      <c r="B296" s="45"/>
      <c r="C296" s="293" t="s">
        <v>130</v>
      </c>
      <c r="D296" s="294" t="s">
        <v>1</v>
      </c>
      <c r="E296" s="295" t="s">
        <v>1</v>
      </c>
      <c r="F296" s="296">
        <v>56</v>
      </c>
      <c r="G296" s="39"/>
      <c r="H296" s="45"/>
    </row>
    <row r="297" spans="1:8" s="2" customFormat="1" ht="16.8" customHeight="1">
      <c r="A297" s="39"/>
      <c r="B297" s="45"/>
      <c r="C297" s="293" t="s">
        <v>132</v>
      </c>
      <c r="D297" s="294" t="s">
        <v>1</v>
      </c>
      <c r="E297" s="295" t="s">
        <v>1</v>
      </c>
      <c r="F297" s="296">
        <v>531.4</v>
      </c>
      <c r="G297" s="39"/>
      <c r="H297" s="45"/>
    </row>
    <row r="298" spans="1:8" s="2" customFormat="1" ht="16.8" customHeight="1">
      <c r="A298" s="39"/>
      <c r="B298" s="45"/>
      <c r="C298" s="293" t="s">
        <v>779</v>
      </c>
      <c r="D298" s="294" t="s">
        <v>1</v>
      </c>
      <c r="E298" s="295" t="s">
        <v>1</v>
      </c>
      <c r="F298" s="296">
        <v>1</v>
      </c>
      <c r="G298" s="39"/>
      <c r="H298" s="45"/>
    </row>
    <row r="299" spans="1:8" s="2" customFormat="1" ht="16.8" customHeight="1">
      <c r="A299" s="39"/>
      <c r="B299" s="45"/>
      <c r="C299" s="297" t="s">
        <v>779</v>
      </c>
      <c r="D299" s="297" t="s">
        <v>91</v>
      </c>
      <c r="E299" s="17" t="s">
        <v>1</v>
      </c>
      <c r="F299" s="298">
        <v>1</v>
      </c>
      <c r="G299" s="39"/>
      <c r="H299" s="45"/>
    </row>
    <row r="300" spans="1:8" s="2" customFormat="1" ht="16.8" customHeight="1">
      <c r="A300" s="39"/>
      <c r="B300" s="45"/>
      <c r="C300" s="299" t="s">
        <v>906</v>
      </c>
      <c r="D300" s="39"/>
      <c r="E300" s="39"/>
      <c r="F300" s="39"/>
      <c r="G300" s="39"/>
      <c r="H300" s="45"/>
    </row>
    <row r="301" spans="1:8" s="2" customFormat="1" ht="16.8" customHeight="1">
      <c r="A301" s="39"/>
      <c r="B301" s="45"/>
      <c r="C301" s="297" t="s">
        <v>791</v>
      </c>
      <c r="D301" s="297" t="s">
        <v>792</v>
      </c>
      <c r="E301" s="17" t="s">
        <v>467</v>
      </c>
      <c r="F301" s="298">
        <v>1</v>
      </c>
      <c r="G301" s="39"/>
      <c r="H301" s="45"/>
    </row>
    <row r="302" spans="1:8" s="2" customFormat="1" ht="16.8" customHeight="1">
      <c r="A302" s="39"/>
      <c r="B302" s="45"/>
      <c r="C302" s="297" t="s">
        <v>794</v>
      </c>
      <c r="D302" s="297" t="s">
        <v>795</v>
      </c>
      <c r="E302" s="17" t="s">
        <v>467</v>
      </c>
      <c r="F302" s="298">
        <v>1</v>
      </c>
      <c r="G302" s="39"/>
      <c r="H302" s="45"/>
    </row>
    <row r="303" spans="1:8" s="2" customFormat="1" ht="12">
      <c r="A303" s="39"/>
      <c r="B303" s="45"/>
      <c r="C303" s="297" t="s">
        <v>822</v>
      </c>
      <c r="D303" s="297" t="s">
        <v>823</v>
      </c>
      <c r="E303" s="17" t="s">
        <v>467</v>
      </c>
      <c r="F303" s="298">
        <v>1</v>
      </c>
      <c r="G303" s="39"/>
      <c r="H303" s="45"/>
    </row>
    <row r="304" spans="1:8" s="2" customFormat="1" ht="16.8" customHeight="1">
      <c r="A304" s="39"/>
      <c r="B304" s="45"/>
      <c r="C304" s="297" t="s">
        <v>831</v>
      </c>
      <c r="D304" s="297" t="s">
        <v>832</v>
      </c>
      <c r="E304" s="17" t="s">
        <v>301</v>
      </c>
      <c r="F304" s="298">
        <v>1.5</v>
      </c>
      <c r="G304" s="39"/>
      <c r="H304" s="45"/>
    </row>
    <row r="305" spans="1:8" s="2" customFormat="1" ht="16.8" customHeight="1">
      <c r="A305" s="39"/>
      <c r="B305" s="45"/>
      <c r="C305" s="293" t="s">
        <v>134</v>
      </c>
      <c r="D305" s="294" t="s">
        <v>1</v>
      </c>
      <c r="E305" s="295" t="s">
        <v>1</v>
      </c>
      <c r="F305" s="296">
        <v>1.178</v>
      </c>
      <c r="G305" s="39"/>
      <c r="H305" s="45"/>
    </row>
    <row r="306" spans="1:8" s="2" customFormat="1" ht="16.8" customHeight="1">
      <c r="A306" s="39"/>
      <c r="B306" s="45"/>
      <c r="C306" s="293" t="s">
        <v>113</v>
      </c>
      <c r="D306" s="294" t="s">
        <v>1</v>
      </c>
      <c r="E306" s="295" t="s">
        <v>1</v>
      </c>
      <c r="F306" s="296">
        <v>173.4</v>
      </c>
      <c r="G306" s="39"/>
      <c r="H306" s="45"/>
    </row>
    <row r="307" spans="1:8" s="2" customFormat="1" ht="16.8" customHeight="1">
      <c r="A307" s="39"/>
      <c r="B307" s="45"/>
      <c r="C307" s="297" t="s">
        <v>113</v>
      </c>
      <c r="D307" s="297" t="s">
        <v>804</v>
      </c>
      <c r="E307" s="17" t="s">
        <v>1</v>
      </c>
      <c r="F307" s="298">
        <v>173.4</v>
      </c>
      <c r="G307" s="39"/>
      <c r="H307" s="45"/>
    </row>
    <row r="308" spans="1:8" s="2" customFormat="1" ht="16.8" customHeight="1">
      <c r="A308" s="39"/>
      <c r="B308" s="45"/>
      <c r="C308" s="299" t="s">
        <v>906</v>
      </c>
      <c r="D308" s="39"/>
      <c r="E308" s="39"/>
      <c r="F308" s="39"/>
      <c r="G308" s="39"/>
      <c r="H308" s="45"/>
    </row>
    <row r="309" spans="1:8" s="2" customFormat="1" ht="16.8" customHeight="1">
      <c r="A309" s="39"/>
      <c r="B309" s="45"/>
      <c r="C309" s="297" t="s">
        <v>801</v>
      </c>
      <c r="D309" s="297" t="s">
        <v>802</v>
      </c>
      <c r="E309" s="17" t="s">
        <v>199</v>
      </c>
      <c r="F309" s="298">
        <v>173.4</v>
      </c>
      <c r="G309" s="39"/>
      <c r="H309" s="45"/>
    </row>
    <row r="310" spans="1:8" s="2" customFormat="1" ht="12">
      <c r="A310" s="39"/>
      <c r="B310" s="45"/>
      <c r="C310" s="297" t="s">
        <v>813</v>
      </c>
      <c r="D310" s="297" t="s">
        <v>814</v>
      </c>
      <c r="E310" s="17" t="s">
        <v>241</v>
      </c>
      <c r="F310" s="298">
        <v>284.844</v>
      </c>
      <c r="G310" s="39"/>
      <c r="H310" s="45"/>
    </row>
    <row r="311" spans="1:8" s="2" customFormat="1" ht="16.8" customHeight="1">
      <c r="A311" s="39"/>
      <c r="B311" s="45"/>
      <c r="C311" s="293" t="s">
        <v>782</v>
      </c>
      <c r="D311" s="294" t="s">
        <v>1</v>
      </c>
      <c r="E311" s="295" t="s">
        <v>1</v>
      </c>
      <c r="F311" s="296">
        <v>0.964</v>
      </c>
      <c r="G311" s="39"/>
      <c r="H311" s="45"/>
    </row>
    <row r="312" spans="1:8" s="2" customFormat="1" ht="16.8" customHeight="1">
      <c r="A312" s="39"/>
      <c r="B312" s="45"/>
      <c r="C312" s="297" t="s">
        <v>782</v>
      </c>
      <c r="D312" s="297" t="s">
        <v>893</v>
      </c>
      <c r="E312" s="17" t="s">
        <v>1</v>
      </c>
      <c r="F312" s="298">
        <v>0.964</v>
      </c>
      <c r="G312" s="39"/>
      <c r="H312" s="45"/>
    </row>
    <row r="313" spans="1:8" s="2" customFormat="1" ht="16.8" customHeight="1">
      <c r="A313" s="39"/>
      <c r="B313" s="45"/>
      <c r="C313" s="299" t="s">
        <v>906</v>
      </c>
      <c r="D313" s="39"/>
      <c r="E313" s="39"/>
      <c r="F313" s="39"/>
      <c r="G313" s="39"/>
      <c r="H313" s="45"/>
    </row>
    <row r="314" spans="1:8" s="2" customFormat="1" ht="16.8" customHeight="1">
      <c r="A314" s="39"/>
      <c r="B314" s="45"/>
      <c r="C314" s="297" t="s">
        <v>890</v>
      </c>
      <c r="D314" s="297" t="s">
        <v>891</v>
      </c>
      <c r="E314" s="17" t="s">
        <v>301</v>
      </c>
      <c r="F314" s="298">
        <v>4.314</v>
      </c>
      <c r="G314" s="39"/>
      <c r="H314" s="45"/>
    </row>
    <row r="315" spans="1:8" s="2" customFormat="1" ht="12">
      <c r="A315" s="39"/>
      <c r="B315" s="45"/>
      <c r="C315" s="297" t="s">
        <v>887</v>
      </c>
      <c r="D315" s="297" t="s">
        <v>888</v>
      </c>
      <c r="E315" s="17" t="s">
        <v>301</v>
      </c>
      <c r="F315" s="298">
        <v>0.964</v>
      </c>
      <c r="G315" s="39"/>
      <c r="H315" s="45"/>
    </row>
    <row r="316" spans="1:8" s="2" customFormat="1" ht="16.8" customHeight="1">
      <c r="A316" s="39"/>
      <c r="B316" s="45"/>
      <c r="C316" s="293" t="s">
        <v>908</v>
      </c>
      <c r="D316" s="294" t="s">
        <v>1</v>
      </c>
      <c r="E316" s="295" t="s">
        <v>1</v>
      </c>
      <c r="F316" s="296">
        <v>2398.833</v>
      </c>
      <c r="G316" s="39"/>
      <c r="H316" s="45"/>
    </row>
    <row r="317" spans="1:8" s="2" customFormat="1" ht="16.8" customHeight="1">
      <c r="A317" s="39"/>
      <c r="B317" s="45"/>
      <c r="C317" s="293" t="s">
        <v>783</v>
      </c>
      <c r="D317" s="294" t="s">
        <v>1</v>
      </c>
      <c r="E317" s="295" t="s">
        <v>1</v>
      </c>
      <c r="F317" s="296">
        <v>3.35</v>
      </c>
      <c r="G317" s="39"/>
      <c r="H317" s="45"/>
    </row>
    <row r="318" spans="1:8" s="2" customFormat="1" ht="16.8" customHeight="1">
      <c r="A318" s="39"/>
      <c r="B318" s="45"/>
      <c r="C318" s="297" t="s">
        <v>783</v>
      </c>
      <c r="D318" s="297" t="s">
        <v>894</v>
      </c>
      <c r="E318" s="17" t="s">
        <v>1</v>
      </c>
      <c r="F318" s="298">
        <v>3.35</v>
      </c>
      <c r="G318" s="39"/>
      <c r="H318" s="45"/>
    </row>
    <row r="319" spans="1:8" s="2" customFormat="1" ht="16.8" customHeight="1">
      <c r="A319" s="39"/>
      <c r="B319" s="45"/>
      <c r="C319" s="299" t="s">
        <v>906</v>
      </c>
      <c r="D319" s="39"/>
      <c r="E319" s="39"/>
      <c r="F319" s="39"/>
      <c r="G319" s="39"/>
      <c r="H319" s="45"/>
    </row>
    <row r="320" spans="1:8" s="2" customFormat="1" ht="16.8" customHeight="1">
      <c r="A320" s="39"/>
      <c r="B320" s="45"/>
      <c r="C320" s="297" t="s">
        <v>890</v>
      </c>
      <c r="D320" s="297" t="s">
        <v>891</v>
      </c>
      <c r="E320" s="17" t="s">
        <v>301</v>
      </c>
      <c r="F320" s="298">
        <v>4.314</v>
      </c>
      <c r="G320" s="39"/>
      <c r="H320" s="45"/>
    </row>
    <row r="321" spans="1:8" s="2" customFormat="1" ht="12">
      <c r="A321" s="39"/>
      <c r="B321" s="45"/>
      <c r="C321" s="297" t="s">
        <v>720</v>
      </c>
      <c r="D321" s="297" t="s">
        <v>721</v>
      </c>
      <c r="E321" s="17" t="s">
        <v>301</v>
      </c>
      <c r="F321" s="298">
        <v>3.35</v>
      </c>
      <c r="G321" s="39"/>
      <c r="H321" s="45"/>
    </row>
    <row r="322" spans="1:8" s="2" customFormat="1" ht="16.8" customHeight="1">
      <c r="A322" s="39"/>
      <c r="B322" s="45"/>
      <c r="C322" s="293" t="s">
        <v>915</v>
      </c>
      <c r="D322" s="294" t="s">
        <v>1</v>
      </c>
      <c r="E322" s="295" t="s">
        <v>1</v>
      </c>
      <c r="F322" s="296">
        <v>150.147</v>
      </c>
      <c r="G322" s="39"/>
      <c r="H322" s="45"/>
    </row>
    <row r="323" spans="1:8" s="2" customFormat="1" ht="16.8" customHeight="1">
      <c r="A323" s="39"/>
      <c r="B323" s="45"/>
      <c r="C323" s="293" t="s">
        <v>154</v>
      </c>
      <c r="D323" s="294" t="s">
        <v>1</v>
      </c>
      <c r="E323" s="295" t="s">
        <v>1</v>
      </c>
      <c r="F323" s="296">
        <v>284.844</v>
      </c>
      <c r="G323" s="39"/>
      <c r="H323" s="45"/>
    </row>
    <row r="324" spans="1:8" s="2" customFormat="1" ht="16.8" customHeight="1">
      <c r="A324" s="39"/>
      <c r="B324" s="45"/>
      <c r="C324" s="297" t="s">
        <v>154</v>
      </c>
      <c r="D324" s="297" t="s">
        <v>119</v>
      </c>
      <c r="E324" s="17" t="s">
        <v>1</v>
      </c>
      <c r="F324" s="298">
        <v>284.844</v>
      </c>
      <c r="G324" s="39"/>
      <c r="H324" s="45"/>
    </row>
    <row r="325" spans="1:8" s="2" customFormat="1" ht="16.8" customHeight="1">
      <c r="A325" s="39"/>
      <c r="B325" s="45"/>
      <c r="C325" s="299" t="s">
        <v>906</v>
      </c>
      <c r="D325" s="39"/>
      <c r="E325" s="39"/>
      <c r="F325" s="39"/>
      <c r="G325" s="39"/>
      <c r="H325" s="45"/>
    </row>
    <row r="326" spans="1:8" s="2" customFormat="1" ht="16.8" customHeight="1">
      <c r="A326" s="39"/>
      <c r="B326" s="45"/>
      <c r="C326" s="297" t="s">
        <v>828</v>
      </c>
      <c r="D326" s="297" t="s">
        <v>829</v>
      </c>
      <c r="E326" s="17" t="s">
        <v>241</v>
      </c>
      <c r="F326" s="298">
        <v>284.844</v>
      </c>
      <c r="G326" s="39"/>
      <c r="H326" s="45"/>
    </row>
    <row r="327" spans="1:8" s="2" customFormat="1" ht="12">
      <c r="A327" s="39"/>
      <c r="B327" s="45"/>
      <c r="C327" s="297" t="s">
        <v>299</v>
      </c>
      <c r="D327" s="297" t="s">
        <v>300</v>
      </c>
      <c r="E327" s="17" t="s">
        <v>301</v>
      </c>
      <c r="F327" s="298">
        <v>484.235</v>
      </c>
      <c r="G327" s="39"/>
      <c r="H327" s="45"/>
    </row>
    <row r="328" spans="1:8" s="2" customFormat="1" ht="16.8" customHeight="1">
      <c r="A328" s="39"/>
      <c r="B328" s="45"/>
      <c r="C328" s="293" t="s">
        <v>916</v>
      </c>
      <c r="D328" s="294" t="s">
        <v>1</v>
      </c>
      <c r="E328" s="295" t="s">
        <v>1</v>
      </c>
      <c r="F328" s="296">
        <v>3.181</v>
      </c>
      <c r="G328" s="39"/>
      <c r="H328" s="45"/>
    </row>
    <row r="329" spans="1:8" s="2" customFormat="1" ht="16.8" customHeight="1">
      <c r="A329" s="39"/>
      <c r="B329" s="45"/>
      <c r="C329" s="293" t="s">
        <v>136</v>
      </c>
      <c r="D329" s="294" t="s">
        <v>1</v>
      </c>
      <c r="E329" s="295" t="s">
        <v>1</v>
      </c>
      <c r="F329" s="296">
        <v>3178.752</v>
      </c>
      <c r="G329" s="39"/>
      <c r="H329" s="45"/>
    </row>
    <row r="330" spans="1:8" s="2" customFormat="1" ht="16.8" customHeight="1">
      <c r="A330" s="39"/>
      <c r="B330" s="45"/>
      <c r="C330" s="293" t="s">
        <v>138</v>
      </c>
      <c r="D330" s="294" t="s">
        <v>1</v>
      </c>
      <c r="E330" s="295" t="s">
        <v>1</v>
      </c>
      <c r="F330" s="296">
        <v>327.66</v>
      </c>
      <c r="G330" s="39"/>
      <c r="H330" s="45"/>
    </row>
    <row r="331" spans="1:8" s="2" customFormat="1" ht="16.8" customHeight="1">
      <c r="A331" s="39"/>
      <c r="B331" s="45"/>
      <c r="C331" s="293" t="s">
        <v>140</v>
      </c>
      <c r="D331" s="294" t="s">
        <v>1</v>
      </c>
      <c r="E331" s="295" t="s">
        <v>1</v>
      </c>
      <c r="F331" s="296">
        <v>36</v>
      </c>
      <c r="G331" s="39"/>
      <c r="H331" s="45"/>
    </row>
    <row r="332" spans="1:8" s="2" customFormat="1" ht="16.8" customHeight="1">
      <c r="A332" s="39"/>
      <c r="B332" s="45"/>
      <c r="C332" s="293" t="s">
        <v>683</v>
      </c>
      <c r="D332" s="294" t="s">
        <v>1</v>
      </c>
      <c r="E332" s="295" t="s">
        <v>1</v>
      </c>
      <c r="F332" s="296">
        <v>1</v>
      </c>
      <c r="G332" s="39"/>
      <c r="H332" s="45"/>
    </row>
    <row r="333" spans="1:8" s="2" customFormat="1" ht="16.8" customHeight="1">
      <c r="A333" s="39"/>
      <c r="B333" s="45"/>
      <c r="C333" s="293" t="s">
        <v>142</v>
      </c>
      <c r="D333" s="294" t="s">
        <v>1</v>
      </c>
      <c r="E333" s="295" t="s">
        <v>1</v>
      </c>
      <c r="F333" s="296">
        <v>526.645</v>
      </c>
      <c r="G333" s="39"/>
      <c r="H333" s="45"/>
    </row>
    <row r="334" spans="1:8" s="2" customFormat="1" ht="16.8" customHeight="1">
      <c r="A334" s="39"/>
      <c r="B334" s="45"/>
      <c r="C334" s="293" t="s">
        <v>144</v>
      </c>
      <c r="D334" s="294" t="s">
        <v>1</v>
      </c>
      <c r="E334" s="295" t="s">
        <v>1</v>
      </c>
      <c r="F334" s="296">
        <v>62.13</v>
      </c>
      <c r="G334" s="39"/>
      <c r="H334" s="45"/>
    </row>
    <row r="335" spans="1:8" s="2" customFormat="1" ht="16.8" customHeight="1">
      <c r="A335" s="39"/>
      <c r="B335" s="45"/>
      <c r="C335" s="293" t="s">
        <v>146</v>
      </c>
      <c r="D335" s="294" t="s">
        <v>1</v>
      </c>
      <c r="E335" s="295" t="s">
        <v>1</v>
      </c>
      <c r="F335" s="296">
        <v>181.713</v>
      </c>
      <c r="G335" s="39"/>
      <c r="H335" s="45"/>
    </row>
    <row r="336" spans="1:8" s="2" customFormat="1" ht="16.8" customHeight="1">
      <c r="A336" s="39"/>
      <c r="B336" s="45"/>
      <c r="C336" s="293" t="s">
        <v>148</v>
      </c>
      <c r="D336" s="294" t="s">
        <v>1</v>
      </c>
      <c r="E336" s="295" t="s">
        <v>1</v>
      </c>
      <c r="F336" s="296">
        <v>317.875</v>
      </c>
      <c r="G336" s="39"/>
      <c r="H336" s="45"/>
    </row>
    <row r="337" spans="1:8" s="2" customFormat="1" ht="16.8" customHeight="1">
      <c r="A337" s="39"/>
      <c r="B337" s="45"/>
      <c r="C337" s="293" t="s">
        <v>150</v>
      </c>
      <c r="D337" s="294" t="s">
        <v>1</v>
      </c>
      <c r="E337" s="295" t="s">
        <v>1</v>
      </c>
      <c r="F337" s="296">
        <v>7443.775</v>
      </c>
      <c r="G337" s="39"/>
      <c r="H337" s="45"/>
    </row>
    <row r="338" spans="1:8" s="2" customFormat="1" ht="16.8" customHeight="1">
      <c r="A338" s="39"/>
      <c r="B338" s="45"/>
      <c r="C338" s="293" t="s">
        <v>910</v>
      </c>
      <c r="D338" s="294" t="s">
        <v>1</v>
      </c>
      <c r="E338" s="295" t="s">
        <v>1</v>
      </c>
      <c r="F338" s="296">
        <v>48.4</v>
      </c>
      <c r="G338" s="39"/>
      <c r="H338" s="45"/>
    </row>
    <row r="339" spans="1:8" s="2" customFormat="1" ht="16.8" customHeight="1">
      <c r="A339" s="39"/>
      <c r="B339" s="45"/>
      <c r="C339" s="293" t="s">
        <v>786</v>
      </c>
      <c r="D339" s="294" t="s">
        <v>1</v>
      </c>
      <c r="E339" s="295" t="s">
        <v>1</v>
      </c>
      <c r="F339" s="296">
        <v>80</v>
      </c>
      <c r="G339" s="39"/>
      <c r="H339" s="45"/>
    </row>
    <row r="340" spans="1:8" s="2" customFormat="1" ht="16.8" customHeight="1">
      <c r="A340" s="39"/>
      <c r="B340" s="45"/>
      <c r="C340" s="297" t="s">
        <v>786</v>
      </c>
      <c r="D340" s="297" t="s">
        <v>836</v>
      </c>
      <c r="E340" s="17" t="s">
        <v>1</v>
      </c>
      <c r="F340" s="298">
        <v>80</v>
      </c>
      <c r="G340" s="39"/>
      <c r="H340" s="45"/>
    </row>
    <row r="341" spans="1:8" s="2" customFormat="1" ht="16.8" customHeight="1">
      <c r="A341" s="39"/>
      <c r="B341" s="45"/>
      <c r="C341" s="299" t="s">
        <v>906</v>
      </c>
      <c r="D341" s="39"/>
      <c r="E341" s="39"/>
      <c r="F341" s="39"/>
      <c r="G341" s="39"/>
      <c r="H341" s="45"/>
    </row>
    <row r="342" spans="1:8" s="2" customFormat="1" ht="16.8" customHeight="1">
      <c r="A342" s="39"/>
      <c r="B342" s="45"/>
      <c r="C342" s="297" t="s">
        <v>321</v>
      </c>
      <c r="D342" s="297" t="s">
        <v>322</v>
      </c>
      <c r="E342" s="17" t="s">
        <v>199</v>
      </c>
      <c r="F342" s="298">
        <v>80</v>
      </c>
      <c r="G342" s="39"/>
      <c r="H342" s="45"/>
    </row>
    <row r="343" spans="1:8" s="2" customFormat="1" ht="12">
      <c r="A343" s="39"/>
      <c r="B343" s="45"/>
      <c r="C343" s="297" t="s">
        <v>813</v>
      </c>
      <c r="D343" s="297" t="s">
        <v>814</v>
      </c>
      <c r="E343" s="17" t="s">
        <v>241</v>
      </c>
      <c r="F343" s="298">
        <v>284.844</v>
      </c>
      <c r="G343" s="39"/>
      <c r="H343" s="45"/>
    </row>
    <row r="344" spans="1:8" s="2" customFormat="1" ht="16.8" customHeight="1">
      <c r="A344" s="39"/>
      <c r="B344" s="45"/>
      <c r="C344" s="297" t="s">
        <v>334</v>
      </c>
      <c r="D344" s="297" t="s">
        <v>335</v>
      </c>
      <c r="E344" s="17" t="s">
        <v>199</v>
      </c>
      <c r="F344" s="298">
        <v>80</v>
      </c>
      <c r="G344" s="39"/>
      <c r="H344" s="45"/>
    </row>
    <row r="345" spans="1:8" s="2" customFormat="1" ht="16.8" customHeight="1">
      <c r="A345" s="39"/>
      <c r="B345" s="45"/>
      <c r="C345" s="297" t="s">
        <v>344</v>
      </c>
      <c r="D345" s="297" t="s">
        <v>345</v>
      </c>
      <c r="E345" s="17" t="s">
        <v>199</v>
      </c>
      <c r="F345" s="298">
        <v>80</v>
      </c>
      <c r="G345" s="39"/>
      <c r="H345" s="45"/>
    </row>
    <row r="346" spans="1:8" s="2" customFormat="1" ht="12">
      <c r="A346" s="39"/>
      <c r="B346" s="45"/>
      <c r="C346" s="297" t="s">
        <v>354</v>
      </c>
      <c r="D346" s="297" t="s">
        <v>355</v>
      </c>
      <c r="E346" s="17" t="s">
        <v>199</v>
      </c>
      <c r="F346" s="298">
        <v>80</v>
      </c>
      <c r="G346" s="39"/>
      <c r="H346" s="45"/>
    </row>
    <row r="347" spans="1:8" s="2" customFormat="1" ht="16.8" customHeight="1">
      <c r="A347" s="39"/>
      <c r="B347" s="45"/>
      <c r="C347" s="297" t="s">
        <v>843</v>
      </c>
      <c r="D347" s="297" t="s">
        <v>844</v>
      </c>
      <c r="E347" s="17" t="s">
        <v>350</v>
      </c>
      <c r="F347" s="298">
        <v>4</v>
      </c>
      <c r="G347" s="39"/>
      <c r="H347" s="45"/>
    </row>
    <row r="348" spans="1:8" s="2" customFormat="1" ht="16.8" customHeight="1">
      <c r="A348" s="39"/>
      <c r="B348" s="45"/>
      <c r="C348" s="297" t="s">
        <v>840</v>
      </c>
      <c r="D348" s="297" t="s">
        <v>340</v>
      </c>
      <c r="E348" s="17" t="s">
        <v>241</v>
      </c>
      <c r="F348" s="298">
        <v>12</v>
      </c>
      <c r="G348" s="39"/>
      <c r="H348" s="45"/>
    </row>
    <row r="349" spans="1:8" s="2" customFormat="1" ht="16.8" customHeight="1">
      <c r="A349" s="39"/>
      <c r="B349" s="45"/>
      <c r="C349" s="293" t="s">
        <v>152</v>
      </c>
      <c r="D349" s="294" t="s">
        <v>1</v>
      </c>
      <c r="E349" s="295" t="s">
        <v>1</v>
      </c>
      <c r="F349" s="296">
        <v>306.7</v>
      </c>
      <c r="G349" s="39"/>
      <c r="H349" s="45"/>
    </row>
    <row r="350" spans="1:8" s="2" customFormat="1" ht="12">
      <c r="A350" s="39"/>
      <c r="B350" s="45"/>
      <c r="C350" s="297" t="s">
        <v>152</v>
      </c>
      <c r="D350" s="297" t="s">
        <v>837</v>
      </c>
      <c r="E350" s="17" t="s">
        <v>1</v>
      </c>
      <c r="F350" s="298">
        <v>306.7</v>
      </c>
      <c r="G350" s="39"/>
      <c r="H350" s="45"/>
    </row>
    <row r="351" spans="1:8" s="2" customFormat="1" ht="16.8" customHeight="1">
      <c r="A351" s="39"/>
      <c r="B351" s="45"/>
      <c r="C351" s="299" t="s">
        <v>906</v>
      </c>
      <c r="D351" s="39"/>
      <c r="E351" s="39"/>
      <c r="F351" s="39"/>
      <c r="G351" s="39"/>
      <c r="H351" s="45"/>
    </row>
    <row r="352" spans="1:8" s="2" customFormat="1" ht="16.8" customHeight="1">
      <c r="A352" s="39"/>
      <c r="B352" s="45"/>
      <c r="C352" s="297" t="s">
        <v>325</v>
      </c>
      <c r="D352" s="297" t="s">
        <v>326</v>
      </c>
      <c r="E352" s="17" t="s">
        <v>199</v>
      </c>
      <c r="F352" s="298">
        <v>957.7</v>
      </c>
      <c r="G352" s="39"/>
      <c r="H352" s="45"/>
    </row>
    <row r="353" spans="1:8" s="2" customFormat="1" ht="12">
      <c r="A353" s="39"/>
      <c r="B353" s="45"/>
      <c r="C353" s="297" t="s">
        <v>813</v>
      </c>
      <c r="D353" s="297" t="s">
        <v>814</v>
      </c>
      <c r="E353" s="17" t="s">
        <v>241</v>
      </c>
      <c r="F353" s="298">
        <v>284.844</v>
      </c>
      <c r="G353" s="39"/>
      <c r="H353" s="45"/>
    </row>
    <row r="354" spans="1:8" s="2" customFormat="1" ht="16.8" customHeight="1">
      <c r="A354" s="39"/>
      <c r="B354" s="45"/>
      <c r="C354" s="297" t="s">
        <v>394</v>
      </c>
      <c r="D354" s="297" t="s">
        <v>395</v>
      </c>
      <c r="E354" s="17" t="s">
        <v>199</v>
      </c>
      <c r="F354" s="298">
        <v>957.7</v>
      </c>
      <c r="G354" s="39"/>
      <c r="H354" s="45"/>
    </row>
    <row r="355" spans="1:8" s="2" customFormat="1" ht="16.8" customHeight="1">
      <c r="A355" s="39"/>
      <c r="B355" s="45"/>
      <c r="C355" s="297" t="s">
        <v>434</v>
      </c>
      <c r="D355" s="297" t="s">
        <v>435</v>
      </c>
      <c r="E355" s="17" t="s">
        <v>199</v>
      </c>
      <c r="F355" s="298">
        <v>306.7</v>
      </c>
      <c r="G355" s="39"/>
      <c r="H355" s="45"/>
    </row>
    <row r="356" spans="1:8" s="2" customFormat="1" ht="16.8" customHeight="1">
      <c r="A356" s="39"/>
      <c r="B356" s="45"/>
      <c r="C356" s="297" t="s">
        <v>438</v>
      </c>
      <c r="D356" s="297" t="s">
        <v>439</v>
      </c>
      <c r="E356" s="17" t="s">
        <v>199</v>
      </c>
      <c r="F356" s="298">
        <v>314.562</v>
      </c>
      <c r="G356" s="39"/>
      <c r="H356" s="45"/>
    </row>
    <row r="357" spans="1:8" s="2" customFormat="1" ht="16.8" customHeight="1">
      <c r="A357" s="39"/>
      <c r="B357" s="45"/>
      <c r="C357" s="293" t="s">
        <v>160</v>
      </c>
      <c r="D357" s="294" t="s">
        <v>1</v>
      </c>
      <c r="E357" s="295" t="s">
        <v>1</v>
      </c>
      <c r="F357" s="296">
        <v>6855</v>
      </c>
      <c r="G357" s="39"/>
      <c r="H357" s="45"/>
    </row>
    <row r="358" spans="1:8" s="2" customFormat="1" ht="16.8" customHeight="1">
      <c r="A358" s="39"/>
      <c r="B358" s="45"/>
      <c r="C358" s="293" t="s">
        <v>119</v>
      </c>
      <c r="D358" s="294" t="s">
        <v>1</v>
      </c>
      <c r="E358" s="295" t="s">
        <v>1</v>
      </c>
      <c r="F358" s="296">
        <v>284.844</v>
      </c>
      <c r="G358" s="39"/>
      <c r="H358" s="45"/>
    </row>
    <row r="359" spans="1:8" s="2" customFormat="1" ht="16.8" customHeight="1">
      <c r="A359" s="39"/>
      <c r="B359" s="45"/>
      <c r="C359" s="297" t="s">
        <v>1</v>
      </c>
      <c r="D359" s="297" t="s">
        <v>816</v>
      </c>
      <c r="E359" s="17" t="s">
        <v>1</v>
      </c>
      <c r="F359" s="298">
        <v>156.24</v>
      </c>
      <c r="G359" s="39"/>
      <c r="H359" s="45"/>
    </row>
    <row r="360" spans="1:8" s="2" customFormat="1" ht="16.8" customHeight="1">
      <c r="A360" s="39"/>
      <c r="B360" s="45"/>
      <c r="C360" s="297" t="s">
        <v>1</v>
      </c>
      <c r="D360" s="297" t="s">
        <v>817</v>
      </c>
      <c r="E360" s="17" t="s">
        <v>1</v>
      </c>
      <c r="F360" s="298">
        <v>12</v>
      </c>
      <c r="G360" s="39"/>
      <c r="H360" s="45"/>
    </row>
    <row r="361" spans="1:8" s="2" customFormat="1" ht="16.8" customHeight="1">
      <c r="A361" s="39"/>
      <c r="B361" s="45"/>
      <c r="C361" s="297" t="s">
        <v>1</v>
      </c>
      <c r="D361" s="297" t="s">
        <v>818</v>
      </c>
      <c r="E361" s="17" t="s">
        <v>1</v>
      </c>
      <c r="F361" s="298">
        <v>128.814</v>
      </c>
      <c r="G361" s="39"/>
      <c r="H361" s="45"/>
    </row>
    <row r="362" spans="1:8" s="2" customFormat="1" ht="16.8" customHeight="1">
      <c r="A362" s="39"/>
      <c r="B362" s="45"/>
      <c r="C362" s="297" t="s">
        <v>1</v>
      </c>
      <c r="D362" s="297" t="s">
        <v>248</v>
      </c>
      <c r="E362" s="17" t="s">
        <v>1</v>
      </c>
      <c r="F362" s="298">
        <v>0</v>
      </c>
      <c r="G362" s="39"/>
      <c r="H362" s="45"/>
    </row>
    <row r="363" spans="1:8" s="2" customFormat="1" ht="16.8" customHeight="1">
      <c r="A363" s="39"/>
      <c r="B363" s="45"/>
      <c r="C363" s="297" t="s">
        <v>1</v>
      </c>
      <c r="D363" s="297" t="s">
        <v>819</v>
      </c>
      <c r="E363" s="17" t="s">
        <v>1</v>
      </c>
      <c r="F363" s="298">
        <v>-0.41</v>
      </c>
      <c r="G363" s="39"/>
      <c r="H363" s="45"/>
    </row>
    <row r="364" spans="1:8" s="2" customFormat="1" ht="16.8" customHeight="1">
      <c r="A364" s="39"/>
      <c r="B364" s="45"/>
      <c r="C364" s="297" t="s">
        <v>1</v>
      </c>
      <c r="D364" s="297" t="s">
        <v>820</v>
      </c>
      <c r="E364" s="17" t="s">
        <v>1</v>
      </c>
      <c r="F364" s="298">
        <v>-0.82</v>
      </c>
      <c r="G364" s="39"/>
      <c r="H364" s="45"/>
    </row>
    <row r="365" spans="1:8" s="2" customFormat="1" ht="16.8" customHeight="1">
      <c r="A365" s="39"/>
      <c r="B365" s="45"/>
      <c r="C365" s="297" t="s">
        <v>1</v>
      </c>
      <c r="D365" s="297" t="s">
        <v>821</v>
      </c>
      <c r="E365" s="17" t="s">
        <v>1</v>
      </c>
      <c r="F365" s="298">
        <v>-0.576</v>
      </c>
      <c r="G365" s="39"/>
      <c r="H365" s="45"/>
    </row>
    <row r="366" spans="1:8" s="2" customFormat="1" ht="16.8" customHeight="1">
      <c r="A366" s="39"/>
      <c r="B366" s="45"/>
      <c r="C366" s="297" t="s">
        <v>1</v>
      </c>
      <c r="D366" s="297" t="s">
        <v>251</v>
      </c>
      <c r="E366" s="17" t="s">
        <v>1</v>
      </c>
      <c r="F366" s="298">
        <v>-10.404</v>
      </c>
      <c r="G366" s="39"/>
      <c r="H366" s="45"/>
    </row>
    <row r="367" spans="1:8" s="2" customFormat="1" ht="16.8" customHeight="1">
      <c r="A367" s="39"/>
      <c r="B367" s="45"/>
      <c r="C367" s="297" t="s">
        <v>119</v>
      </c>
      <c r="D367" s="297" t="s">
        <v>232</v>
      </c>
      <c r="E367" s="17" t="s">
        <v>1</v>
      </c>
      <c r="F367" s="298">
        <v>284.844</v>
      </c>
      <c r="G367" s="39"/>
      <c r="H367" s="45"/>
    </row>
    <row r="368" spans="1:8" s="2" customFormat="1" ht="16.8" customHeight="1">
      <c r="A368" s="39"/>
      <c r="B368" s="45"/>
      <c r="C368" s="299" t="s">
        <v>906</v>
      </c>
      <c r="D368" s="39"/>
      <c r="E368" s="39"/>
      <c r="F368" s="39"/>
      <c r="G368" s="39"/>
      <c r="H368" s="45"/>
    </row>
    <row r="369" spans="1:8" s="2" customFormat="1" ht="12">
      <c r="A369" s="39"/>
      <c r="B369" s="45"/>
      <c r="C369" s="297" t="s">
        <v>813</v>
      </c>
      <c r="D369" s="297" t="s">
        <v>814</v>
      </c>
      <c r="E369" s="17" t="s">
        <v>241</v>
      </c>
      <c r="F369" s="298">
        <v>284.844</v>
      </c>
      <c r="G369" s="39"/>
      <c r="H369" s="45"/>
    </row>
    <row r="370" spans="1:8" s="2" customFormat="1" ht="16.8" customHeight="1">
      <c r="A370" s="39"/>
      <c r="B370" s="45"/>
      <c r="C370" s="297" t="s">
        <v>828</v>
      </c>
      <c r="D370" s="297" t="s">
        <v>829</v>
      </c>
      <c r="E370" s="17" t="s">
        <v>241</v>
      </c>
      <c r="F370" s="298">
        <v>284.844</v>
      </c>
      <c r="G370" s="39"/>
      <c r="H370" s="45"/>
    </row>
    <row r="371" spans="1:8" s="2" customFormat="1" ht="16.8" customHeight="1">
      <c r="A371" s="39"/>
      <c r="B371" s="45"/>
      <c r="C371" s="293" t="s">
        <v>162</v>
      </c>
      <c r="D371" s="294" t="s">
        <v>1</v>
      </c>
      <c r="E371" s="295" t="s">
        <v>1</v>
      </c>
      <c r="F371" s="296">
        <v>3</v>
      </c>
      <c r="G371" s="39"/>
      <c r="H371" s="45"/>
    </row>
    <row r="372" spans="1:8" s="2" customFormat="1" ht="16.8" customHeight="1">
      <c r="A372" s="39"/>
      <c r="B372" s="45"/>
      <c r="C372" s="293" t="s">
        <v>164</v>
      </c>
      <c r="D372" s="294" t="s">
        <v>1</v>
      </c>
      <c r="E372" s="295" t="s">
        <v>1</v>
      </c>
      <c r="F372" s="296">
        <v>151.046</v>
      </c>
      <c r="G372" s="39"/>
      <c r="H372" s="45"/>
    </row>
    <row r="373" spans="1:8" s="2" customFormat="1" ht="7.4" customHeight="1">
      <c r="A373" s="39"/>
      <c r="B373" s="173"/>
      <c r="C373" s="174"/>
      <c r="D373" s="174"/>
      <c r="E373" s="174"/>
      <c r="F373" s="174"/>
      <c r="G373" s="174"/>
      <c r="H373" s="45"/>
    </row>
    <row r="374" spans="1:8" s="2" customFormat="1" ht="12">
      <c r="A374" s="39"/>
      <c r="B374" s="39"/>
      <c r="C374" s="39"/>
      <c r="D374" s="39"/>
      <c r="E374" s="39"/>
      <c r="F374" s="39"/>
      <c r="G374" s="39"/>
      <c r="H374" s="39"/>
    </row>
  </sheetData>
  <sheetProtection password="F8A3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Lenovo-PC\Roman</dc:creator>
  <cp:keywords/>
  <dc:description/>
  <cp:lastModifiedBy>Lenovo-PC\Roman</cp:lastModifiedBy>
  <dcterms:created xsi:type="dcterms:W3CDTF">2023-09-26T23:00:18Z</dcterms:created>
  <dcterms:modified xsi:type="dcterms:W3CDTF">2023-09-26T23:00:32Z</dcterms:modified>
  <cp:category/>
  <cp:version/>
  <cp:contentType/>
  <cp:contentStatus/>
</cp:coreProperties>
</file>