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VZ-519/"/>
    </mc:Choice>
  </mc:AlternateContent>
  <xr:revisionPtr revIDLastSave="0" documentId="8_{37645AE1-97E0-4052-83E9-B45D34AED1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5" r:id="rId1"/>
    <sheet name="SO 000SO 000" sheetId="2" r:id="rId2"/>
    <sheet name="SO 001SO 001" sheetId="3" r:id="rId3"/>
    <sheet name="SO 201SO 201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7" i="4" l="1"/>
  <c r="I347" i="4"/>
  <c r="I343" i="4"/>
  <c r="O343" i="4" s="1"/>
  <c r="I334" i="4"/>
  <c r="O334" i="4" s="1"/>
  <c r="O328" i="4"/>
  <c r="I328" i="4"/>
  <c r="I323" i="4"/>
  <c r="O323" i="4" s="1"/>
  <c r="O318" i="4"/>
  <c r="I318" i="4"/>
  <c r="O313" i="4"/>
  <c r="I313" i="4"/>
  <c r="I309" i="4"/>
  <c r="O309" i="4" s="1"/>
  <c r="I305" i="4"/>
  <c r="O305" i="4" s="1"/>
  <c r="O301" i="4"/>
  <c r="I301" i="4"/>
  <c r="I295" i="4"/>
  <c r="O295" i="4" s="1"/>
  <c r="O291" i="4"/>
  <c r="I291" i="4"/>
  <c r="I285" i="4" s="1"/>
  <c r="O286" i="4"/>
  <c r="I286" i="4"/>
  <c r="O280" i="4"/>
  <c r="I280" i="4"/>
  <c r="I275" i="4"/>
  <c r="I274" i="4" s="1"/>
  <c r="I239" i="4"/>
  <c r="I269" i="4"/>
  <c r="O269" i="4" s="1"/>
  <c r="O264" i="4"/>
  <c r="I264" i="4"/>
  <c r="O253" i="4"/>
  <c r="I253" i="4"/>
  <c r="I248" i="4"/>
  <c r="O248" i="4" s="1"/>
  <c r="I244" i="4"/>
  <c r="O244" i="4" s="1"/>
  <c r="I240" i="4"/>
  <c r="O240" i="4" s="1"/>
  <c r="I235" i="4"/>
  <c r="O235" i="4" s="1"/>
  <c r="I230" i="4"/>
  <c r="O230" i="4" s="1"/>
  <c r="I225" i="4"/>
  <c r="O225" i="4" s="1"/>
  <c r="O220" i="4"/>
  <c r="I220" i="4"/>
  <c r="I216" i="4"/>
  <c r="O216" i="4" s="1"/>
  <c r="O210" i="4"/>
  <c r="I210" i="4"/>
  <c r="I205" i="4"/>
  <c r="O205" i="4" s="1"/>
  <c r="I200" i="4"/>
  <c r="O200" i="4" s="1"/>
  <c r="I152" i="4"/>
  <c r="I195" i="4"/>
  <c r="O195" i="4" s="1"/>
  <c r="I190" i="4"/>
  <c r="O190" i="4" s="1"/>
  <c r="I186" i="4"/>
  <c r="O186" i="4" s="1"/>
  <c r="O182" i="4"/>
  <c r="I182" i="4"/>
  <c r="O176" i="4"/>
  <c r="I176" i="4"/>
  <c r="I172" i="4"/>
  <c r="O172" i="4" s="1"/>
  <c r="I164" i="4"/>
  <c r="O164" i="4" s="1"/>
  <c r="I153" i="4"/>
  <c r="O153" i="4" s="1"/>
  <c r="I102" i="4"/>
  <c r="O148" i="4"/>
  <c r="I148" i="4"/>
  <c r="I141" i="4"/>
  <c r="O141" i="4" s="1"/>
  <c r="I136" i="4"/>
  <c r="O136" i="4" s="1"/>
  <c r="O132" i="4"/>
  <c r="I132" i="4"/>
  <c r="O128" i="4"/>
  <c r="I128" i="4"/>
  <c r="I124" i="4"/>
  <c r="O124" i="4" s="1"/>
  <c r="O120" i="4"/>
  <c r="I120" i="4"/>
  <c r="I114" i="4"/>
  <c r="O114" i="4" s="1"/>
  <c r="I108" i="4"/>
  <c r="O108" i="4" s="1"/>
  <c r="O103" i="4"/>
  <c r="I103" i="4"/>
  <c r="I96" i="4"/>
  <c r="O96" i="4" s="1"/>
  <c r="I92" i="4"/>
  <c r="O92" i="4" s="1"/>
  <c r="O84" i="4"/>
  <c r="I84" i="4"/>
  <c r="O79" i="4"/>
  <c r="I79" i="4"/>
  <c r="I74" i="4"/>
  <c r="O74" i="4" s="1"/>
  <c r="I69" i="4"/>
  <c r="O69" i="4" s="1"/>
  <c r="I16" i="4"/>
  <c r="I64" i="4"/>
  <c r="O64" i="4" s="1"/>
  <c r="O62" i="4"/>
  <c r="I62" i="4"/>
  <c r="I58" i="4"/>
  <c r="O58" i="4" s="1"/>
  <c r="I54" i="4"/>
  <c r="O54" i="4" s="1"/>
  <c r="O48" i="4"/>
  <c r="I48" i="4"/>
  <c r="I43" i="4"/>
  <c r="O43" i="4" s="1"/>
  <c r="I38" i="4"/>
  <c r="O38" i="4" s="1"/>
  <c r="O32" i="4"/>
  <c r="I32" i="4"/>
  <c r="I27" i="4"/>
  <c r="O27" i="4" s="1"/>
  <c r="I23" i="4"/>
  <c r="O23" i="4" s="1"/>
  <c r="O17" i="4"/>
  <c r="I17" i="4"/>
  <c r="O14" i="4"/>
  <c r="I14" i="4"/>
  <c r="I10" i="4"/>
  <c r="O10" i="4" s="1"/>
  <c r="I118" i="3"/>
  <c r="O165" i="3"/>
  <c r="I165" i="3"/>
  <c r="I161" i="3"/>
  <c r="O161" i="3" s="1"/>
  <c r="I157" i="3"/>
  <c r="O157" i="3" s="1"/>
  <c r="O152" i="3"/>
  <c r="I152" i="3"/>
  <c r="I140" i="3"/>
  <c r="O140" i="3" s="1"/>
  <c r="I136" i="3"/>
  <c r="O136" i="3" s="1"/>
  <c r="O131" i="3"/>
  <c r="I131" i="3"/>
  <c r="I127" i="3"/>
  <c r="O127" i="3" s="1"/>
  <c r="I123" i="3"/>
  <c r="O123" i="3" s="1"/>
  <c r="O119" i="3"/>
  <c r="I119" i="3"/>
  <c r="I108" i="3"/>
  <c r="O114" i="3"/>
  <c r="I114" i="3"/>
  <c r="I109" i="3"/>
  <c r="O109" i="3" s="1"/>
  <c r="I103" i="3"/>
  <c r="O103" i="3" s="1"/>
  <c r="I98" i="3"/>
  <c r="O98" i="3" s="1"/>
  <c r="O88" i="3"/>
  <c r="I88" i="3"/>
  <c r="I84" i="3"/>
  <c r="O84" i="3" s="1"/>
  <c r="I80" i="3"/>
  <c r="O80" i="3" s="1"/>
  <c r="O75" i="3"/>
  <c r="I75" i="3"/>
  <c r="I69" i="3"/>
  <c r="O69" i="3" s="1"/>
  <c r="I63" i="3"/>
  <c r="O63" i="3" s="1"/>
  <c r="O58" i="3"/>
  <c r="I58" i="3"/>
  <c r="I55" i="3"/>
  <c r="O55" i="3" s="1"/>
  <c r="I50" i="3"/>
  <c r="O50" i="3" s="1"/>
  <c r="O46" i="3"/>
  <c r="I46" i="3"/>
  <c r="I45" i="3" s="1"/>
  <c r="O41" i="3"/>
  <c r="I41" i="3"/>
  <c r="I37" i="3"/>
  <c r="O37" i="3" s="1"/>
  <c r="I33" i="3"/>
  <c r="O33" i="3" s="1"/>
  <c r="O27" i="3"/>
  <c r="I27" i="3"/>
  <c r="I23" i="3"/>
  <c r="O23" i="3" s="1"/>
  <c r="I19" i="3"/>
  <c r="O19" i="3" s="1"/>
  <c r="O15" i="3"/>
  <c r="I15" i="3"/>
  <c r="I10" i="3"/>
  <c r="O10" i="3" s="1"/>
  <c r="D11" i="5" s="1"/>
  <c r="O54" i="2"/>
  <c r="I54" i="2"/>
  <c r="I50" i="2"/>
  <c r="O50" i="2" s="1"/>
  <c r="I46" i="2"/>
  <c r="O46" i="2" s="1"/>
  <c r="O42" i="2"/>
  <c r="I42" i="2"/>
  <c r="I38" i="2"/>
  <c r="O38" i="2" s="1"/>
  <c r="I34" i="2"/>
  <c r="O34" i="2" s="1"/>
  <c r="O30" i="2"/>
  <c r="I30" i="2"/>
  <c r="I26" i="2"/>
  <c r="O26" i="2" s="1"/>
  <c r="I22" i="2"/>
  <c r="O22" i="2" s="1"/>
  <c r="O18" i="2"/>
  <c r="I18" i="2"/>
  <c r="I14" i="2"/>
  <c r="O14" i="2" s="1"/>
  <c r="I10" i="2"/>
  <c r="I9" i="2" s="1"/>
  <c r="I3" i="2" s="1"/>
  <c r="C10" i="5" s="1"/>
  <c r="D12" i="5" l="1"/>
  <c r="I199" i="4"/>
  <c r="O10" i="2"/>
  <c r="D10" i="5" s="1"/>
  <c r="E10" i="5" s="1"/>
  <c r="C7" i="5" s="1"/>
  <c r="O275" i="4"/>
  <c r="I9" i="4"/>
  <c r="I3" i="4" s="1"/>
  <c r="C12" i="5" s="1"/>
  <c r="E12" i="5" s="1"/>
  <c r="I68" i="4"/>
  <c r="I9" i="3"/>
  <c r="I3" i="3" s="1"/>
  <c r="C11" i="5" s="1"/>
  <c r="E11" i="5" s="1"/>
  <c r="C6" i="5" l="1"/>
</calcChain>
</file>

<file path=xl/sharedStrings.xml><?xml version="1.0" encoding="utf-8"?>
<sst xmlns="http://schemas.openxmlformats.org/spreadsheetml/2006/main" count="1535" uniqueCount="666">
  <si>
    <t>EstiCon</t>
  </si>
  <si>
    <t xml:space="preserve">Firma: </t>
  </si>
  <si>
    <t>Rekapitulace ceny</t>
  </si>
  <si>
    <t>Stavba: 20 107 00 - III/12149 Smilkov, most ev.č. 12149-1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</si>
  <si>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</si>
  <si>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</si>
  <si>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</si>
  <si>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</si>
  <si>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</si>
  <si>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</si>
  <si>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</si>
  <si>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</si>
  <si>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</si>
  <si>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</si>
  <si>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Demolice</t>
  </si>
  <si>
    <t xml:space="preserve">SO 201 </t>
  </si>
  <si>
    <t>Most ev.č. 12149 - 1</t>
  </si>
  <si>
    <t>Soupis prací objektu</t>
  </si>
  <si>
    <t>S</t>
  </si>
  <si>
    <t>Stavba:</t>
  </si>
  <si>
    <t>20 107 00</t>
  </si>
  <si>
    <t>III/12149 Smilkov, most ev.č. 12149-1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</si>
  <si>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</si>
  <si>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</si>
  <si>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</si>
  <si>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</si>
  <si>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</si>
  <si>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</si>
  <si>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</si>
  <si>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</si>
  <si>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</si>
  <si>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</si>
  <si>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</si>
  <si>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</si>
  <si>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</si>
  <si>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</si>
  <si>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</si>
  <si>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</si>
  <si>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</si>
  <si>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</si>
  <si>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</si>
  <si>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</si>
  <si>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</si>
  <si>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</si>
  <si>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</si>
  <si>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dle TKP, ZTKP</t>
  </si>
  <si>
    <t>VV</t>
  </si>
  <si>
    <t xml:space="preserve"> 1 = 1,000 [A]</t>
  </si>
  <si>
    <t>Celkové množství = 1,000</t>
  </si>
  <si>
    <t>02710R</t>
  </si>
  <si>
    <t>A</t>
  </si>
  <si>
    <t>PASPORTIZACE OBJEKTŮ V OKOLÍ STAVBY</t>
  </si>
  <si>
    <t>pasportizace objektů v majetku subjektů, které nejsou v majektu investora
vč. fotodokumentace</t>
  </si>
  <si>
    <t>02720</t>
  </si>
  <si>
    <t>POMOC PRÁCE ZŘÍZ NEBO ZAJIŠŤ REGULACI A OCHRANU DOPRAVY</t>
  </si>
  <si>
    <t>položka zahrnuje dopravně inženýrská opatření v průběhu celé stavby (dle_x000D_
schváleného plánu ZOV a vyjádření DI PČR), zahrnuje osazení, přesuny a odvoz_x000D_
provizorního dopravního značení. Zahrnuje dočasné dopravní značení, dopravní zařízení (např. zvětšené_x000D_
i základní svislé značky, vodorovné značení z fólie,_x000D_
citybloky, provizorní betonová a ocelová svodidla, ochranná zábradlí, světelné_x000D_
výstražné zařízení atd.- viz příloha TZ), oplocení a všechny související práce po_x000D_
dobu trvání_x000D_
stavby Součástí položky je i údržba a péče o dopravně inženýrská opatření v_x000D_
průběhu celé stavby._x000D_
Součástí položky je vyřízení DIR včetně jeho projednání.</t>
  </si>
  <si>
    <t>02730</t>
  </si>
  <si>
    <t>POMOC PRÁCE ZŘÍZ NEBO ZAJIŠŤ OCHRANU INŽENÝRSKÝCH SÍTÍ</t>
  </si>
  <si>
    <t xml:space="preserve">kompletní zajištění ochrany všech stávajících vedení sítí po dobu stavby
celkový výčet inženýrských sítí nutno čerpat z koordinačních příloh stavby_x000D_
vzdušné vedení CETIN vč. stožáru - viz sam. SO 461 
</t>
  </si>
  <si>
    <t>02910</t>
  </si>
  <si>
    <t>OSTATNÍ POŽADAVKY - ZEMĚMĚŘIČSKÁ MĚŘENÍ</t>
  </si>
  <si>
    <t>vytyčení stávajících IS</t>
  </si>
  <si>
    <t>B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</si>
  <si>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</si>
  <si>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</si>
  <si>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</si>
  <si>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</si>
  <si>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</si>
  <si>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</si>
  <si>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C</t>
  </si>
  <si>
    <t>OSTATNÍ POŽADAVKY - VYPRACOVÁNÍ DOKUMENTACE</t>
  </si>
  <si>
    <t>plán sledování a údržby mostu</t>
  </si>
  <si>
    <t>02943</t>
  </si>
  <si>
    <t>OSTATNÍ POŽADAVKY - VYPRACOVÁNÍ RDS</t>
  </si>
  <si>
    <t>RDS-Z-PDPS - pro celou stavbu</t>
  </si>
  <si>
    <t xml:space="preserve"> 1.000000 = 1,000 [A]</t>
  </si>
  <si>
    <t>Celkové množství = 0,000</t>
  </si>
  <si>
    <t>02944</t>
  </si>
  <si>
    <t>OSTAT POŽADAVKY - DOKUMENTACE SKUTEČ PROVEDENÍ V DIGIT FORMĚ</t>
  </si>
  <si>
    <t>skutečného provedení stavby</t>
  </si>
  <si>
    <t>02991</t>
  </si>
  <si>
    <t>OSTATNÍ POŽADAVKY - INFORMAČNÍ TABULE</t>
  </si>
  <si>
    <t>Označení stavby dle směrnic investora</t>
  </si>
  <si>
    <t xml:space="preserve"> 2+2 = 4,000 [A]</t>
  </si>
  <si>
    <t>Celkové množství = 4,000</t>
  </si>
  <si>
    <t>03100</t>
  </si>
  <si>
    <t>ZAŘÍZENÍ STAVENIŠTĚ - ZŘÍZENÍ, PROVOZ, DEMONTÁŽ</t>
  </si>
  <si>
    <t>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</si>
  <si>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015111</t>
  </si>
  <si>
    <t>POPLATKY ZA LIKVIDACI ODPADŮ NEKONTAMINOVANÝCH - 17 05 04  VYTĚŽENÉ ZEMINY A HORNINY -  I. TŘÍDA TĚŽITELNOSTI</t>
  </si>
  <si>
    <t>T</t>
  </si>
  <si>
    <t>zemina
objemová hmotnost 2000 kg/m3</t>
  </si>
  <si>
    <t>dle pol.131834 2*(323,449) = 646,898 [A]</t>
  </si>
  <si>
    <t>dle pol.11130 2,0*0,20*125,75 = 50,300 [B]</t>
  </si>
  <si>
    <t>Celkové množství = 697,198</t>
  </si>
  <si>
    <t>015130</t>
  </si>
  <si>
    <t>POPLATKY ZA LIKVIDACI ODPADŮ NEKONTAMINOVANÝCH - 17 03 02  VYBOURANÝ ASFALTOVÝ BETON BEZ DEHTU</t>
  </si>
  <si>
    <t>objemová hmotnost 2400 kg/m3
stávající komunikace -  na základě zkoušek PAU
předpoklad 80% vybouraného materiálu bez obsahu nebezpečných látek</t>
  </si>
  <si>
    <t>dle pol.113138 2,40*(15,477)*0,80 = 29,716 [A]</t>
  </si>
  <si>
    <t>Celkové množství = 29,716</t>
  </si>
  <si>
    <t>015140</t>
  </si>
  <si>
    <t>POPLATKY ZA LIKVIDACI ODPADŮ NEKONTAMINOVANÝCH - 17 01 01  BETON Z DEMOLIC OBJEKTŮ, ZÁKLADŮ TV</t>
  </si>
  <si>
    <t xml:space="preserve">beton
objemová hmotnost 2300 kg/m3
</t>
  </si>
  <si>
    <t>dle pol.113148 2,30*(36,484) = 83,913 [A]</t>
  </si>
  <si>
    <t>Celkové množství = 83,913</t>
  </si>
  <si>
    <t xml:space="preserve">železový beton
objemová hmotnost 2500 kg/m3
položku čerpat jen s výhradním souhlasem TDI
</t>
  </si>
  <si>
    <t>dle pol.966168 2,50*1,005 = 2,513 [A]</t>
  </si>
  <si>
    <t>Celkové množství = 2,513</t>
  </si>
  <si>
    <t>015330</t>
  </si>
  <si>
    <t>POPLATKY ZA LIKVIDACI ODPADŮ NEKONTAMINOVANÝCH - 17 05 04  KAMENNÁ SUŤ</t>
  </si>
  <si>
    <t>kámen, kamenivo
sypké vrstvy - objemová hmotnost 1900 kg/m3
kámen - objemová hmotnost 2600 kg/m3</t>
  </si>
  <si>
    <t>pol. 113328 1,90*35,779 = 67,980 [A]</t>
  </si>
  <si>
    <t>pol. 966128 2,60*4,0 = 10,400 [B]</t>
  </si>
  <si>
    <t>pol. 966138 2,60*90,225 = 234,585 [C]</t>
  </si>
  <si>
    <t>Celkové množství = 312,965</t>
  </si>
  <si>
    <t>015340</t>
  </si>
  <si>
    <t>POPLATKY ZA LIKVIDACI ODPADŮ NEKONTAMINOVANÝCH - 02 01 03  PAŘEZY</t>
  </si>
  <si>
    <t>pařezy
objemová hmotnost 700 kg/m3</t>
  </si>
  <si>
    <t>pol. 112028 - odhad 0,7*1,50*3 = 3,150 [A]</t>
  </si>
  <si>
    <t>Celkové množství = 3,150</t>
  </si>
  <si>
    <t>015760</t>
  </si>
  <si>
    <t>POPLATKY ZA LIKVIDACI ODPADU NEBEZPECNÝCH - 17 06 03*  IZOLACNÍ MATERIÁLY OBSAHUJÍCÍ NEBEZPECNÉ LÁTKY</t>
  </si>
  <si>
    <t xml:space="preserve">živice s obsahem nebezpečných látek 
objemová hmotnost 2400 kg/m3
stávající komunikace -  na základě zkoušek PAU
předpoklad 20% vybouraného materiálu s obsahem nebezpečných látek
</t>
  </si>
  <si>
    <t>dle pol.113138 2,40*15,477*0,20 = 7,429 [A]</t>
  </si>
  <si>
    <t>Celkové množství = 7,429</t>
  </si>
  <si>
    <t>POPLATKY ZA LIKVIDACI ODPADŮ NEBEZPEČNÝCH - 17 06 03*  IZOLAČNÍ MATERIÁLY OBSAHUJÍCÍ NEBEZPEČNÉ LÁTKY</t>
  </si>
  <si>
    <t>izolace
objemová hmotnost - asf. lepenka 1400 kg/m3</t>
  </si>
  <si>
    <t>pol. 97817 5,0*0,02*1,40 = 0,140 [A]</t>
  </si>
  <si>
    <t>Celkové množství = 0,140</t>
  </si>
  <si>
    <t>1</t>
  </si>
  <si>
    <t>Zemní práce</t>
  </si>
  <si>
    <t>11120</t>
  </si>
  <si>
    <t>ODSTRANĚNÍ KŘOVIN</t>
  </si>
  <si>
    <t>M2</t>
  </si>
  <si>
    <t>odstranění křovin na výtoku _x000D_
vč. štěpkování_x000D_
(bez uvažování sklaádkovného)</t>
  </si>
  <si>
    <t xml:space="preserve"> 25,0 = 25,000 [A]</t>
  </si>
  <si>
    <t>Celkové množství = 25,000</t>
  </si>
  <si>
    <t>11130</t>
  </si>
  <si>
    <t>SEJMUTÍ DRNU</t>
  </si>
  <si>
    <t>sejmutí drnu_x000D_
vč. odvozu a uložení na skládku</t>
  </si>
  <si>
    <t>na výtoku 5,0*3,0+9,0*5,0 = 60,000 [A]</t>
  </si>
  <si>
    <t>na vtoku 6,50*2,50+11,0*4,5 = 65,750 [B]</t>
  </si>
  <si>
    <t>Celkové množství = 125,750</t>
  </si>
  <si>
    <t>112028</t>
  </si>
  <si>
    <t>KÁCENÍ STROMŮ D KMENE DO 0,9M S ODSTRANĚNÍM PAŘEZŮ, ODVOZ DO 20KM</t>
  </si>
  <si>
    <t xml:space="preserve">kácení vzrostlých stromů _x000D_
větve štěpkovány, dřevo předáno investorovi k dlašímu využití_x000D_
kořeny - odvoz a uložení na skládku </t>
  </si>
  <si>
    <t>předmostí směr votice  3 = 3,000 [A]</t>
  </si>
  <si>
    <t>113138</t>
  </si>
  <si>
    <t>ODSTRANĚNÍ KRYTU ZPEVNĚNÝCH PLOCH S ASFALT POJIVEM, ODVOZ DO 20KM</t>
  </si>
  <si>
    <t>M3</t>
  </si>
  <si>
    <t>odstranění podkladní živičné vrstvy  _x000D_
odpad zatříděn dle výsledku zkoušek PAU_x000D_
předp. - 80%, živice bez obsahu nebezpečných látek, 20% živice s obsahem nebezpečných látek</t>
  </si>
  <si>
    <t>sil. III/12149: km 0,000 500 - km 0,056 250 55,75*4,70*0,05 = 13,101 [A]</t>
  </si>
  <si>
    <t>odbočka na místní kom. (50,40-(0,50*5,75))*0,05 = 2,376 [B]</t>
  </si>
  <si>
    <t>Celkové množství = 15,477</t>
  </si>
  <si>
    <t>113328</t>
  </si>
  <si>
    <t>ODSTRAN PODKL ZPEVNĚNÝCH PLOCH Z KAMENIVA NESTMEL, ODVOZ DO 20KM</t>
  </si>
  <si>
    <t xml:space="preserve">odstranění podkladních vozovkových vrstev_x000D_
mimo krajních 1,50m v úseku úpravy a mimo vrchol klenby (3,0m)_x000D_
vč. odvozu a uložení na skládku_x000D_
_x000D_
</t>
  </si>
  <si>
    <t xml:space="preserve">v rozsahu úpravy komunikace </t>
  </si>
  <si>
    <t>km 0,001 500 - km 0,031 550 30,05*4,70*0,15 = 21,185 [B]</t>
  </si>
  <si>
    <t>km 0,034 550 - km 0,055 250 20,70*4,70*0,15 = 14,594 [C]</t>
  </si>
  <si>
    <t>Celkové množství = 35,779</t>
  </si>
  <si>
    <t>113348</t>
  </si>
  <si>
    <t>ODSTRAN PODKL ZPEVNĚNÝCH PLOCH S CEM POJIVEM, ODVOZ DO 20KM</t>
  </si>
  <si>
    <t xml:space="preserve">odstranění podkladních vozovkových vrstev_x000D_
mimo krajních 1,50m v úseku úpravy a mimo vrchol klenby (3,0m)_x000D_
vč. odvozu a uložení na skládku_x000D_
</t>
  </si>
  <si>
    <t>km 0,001 000 - km 0,031 550 30,55*4,70*0,15 = 21,538 [B]</t>
  </si>
  <si>
    <t>km 0,034 550 - km 0,055 750 21,20*4,70*0,15 = 14,946 [C]</t>
  </si>
  <si>
    <t>Celkové množství = 36,484</t>
  </si>
  <si>
    <t>11372</t>
  </si>
  <si>
    <t>FRÉZOVÁNÍ ZPEVNĚNÝCH PLOCH ASFALTOVÝCH</t>
  </si>
  <si>
    <t>obrusná vrstva - odhad tl. 40mm _x000D_
povinný odkup zhotovitele_x000D_
odpad zatříděn dle výsledku zkoušek PAU - předp. obrusná vrstva bez obsahu nebepečných látek</t>
  </si>
  <si>
    <t>sil. III/12149: km 0,000 000 - km 0,056 750 56,75*4,70*0,04 = 10,669 [A]</t>
  </si>
  <si>
    <t>odbočka na místní kom. 50,40*0,04 = 2,016 [B]</t>
  </si>
  <si>
    <t>Celkové množství = 12,685</t>
  </si>
  <si>
    <t>12960</t>
  </si>
  <si>
    <t>ČIŠTĚNÍ VODOTEČÍ A MELIORAČ KANÁLŮ OD NÁNOSŮ</t>
  </si>
  <si>
    <t>pročištění vodoteče v úseku hranice záboru_x000D_
předpokládaná prům.tl. odtěženého odpadu 0,25m_x000D_
Vč.odvozu a uložení na skládku - komunální odpad, vč. poplatků za skládku</t>
  </si>
  <si>
    <t xml:space="preserve"> 17,0*0,25*3,10 = 13,175 [A]</t>
  </si>
  <si>
    <t>Celkové množství = 13,175</t>
  </si>
  <si>
    <t>131834</t>
  </si>
  <si>
    <t>HLOUBENÍ JAM ZAPAŽ I NEPAŽ TŘ. II, ODVOZ DO 5KM</t>
  </si>
  <si>
    <t>hloubení zeminy pro zpětný zásyp</t>
  </si>
  <si>
    <t>zemina pro zpětný záspy - SO 201 - pol. 17411 48,770 = 48,770 [A]</t>
  </si>
  <si>
    <t>Celkové množství = 48,770</t>
  </si>
  <si>
    <t>131838</t>
  </si>
  <si>
    <t>HLOUBENÍ JAM ZAPAŽ I NEPAŽ TŘ. II, ODVOZ DO 20KM</t>
  </si>
  <si>
    <t>výkop za OP 01 (1,05+4,60)/2*3,55*(5,750+3,55) = 93,267 [A]</t>
  </si>
  <si>
    <t>výkop za OP 02 ( (1,15+4,50)/2*3,35*(5,70+3,35/2) = 69,795 [B]</t>
  </si>
  <si>
    <t>výkop nadnasypu klenby 2*(1,65+1,35)/2*1,35*(5,72-2*0,50) = 19,116 [D]</t>
  </si>
  <si>
    <t>výkop pro navazující opěrnou zeď (odpočet stav. nábřežní zdi) (4,0+4,80)/2*3,50*(10,70+3,50/2)-(3,45*1,0*10,70) = 154,815 [E]</t>
  </si>
  <si>
    <t>výkop v tubusu klenby 3,30*1,20*(8,10) = 32,076 [C]</t>
  </si>
  <si>
    <t>výkop pro kamenný zához na výtoku 6,30*0,50 = 3,150 [F]</t>
  </si>
  <si>
    <t>odpočet zeminy pro zpětný zásyp - pol.131834 -48,77 = -48,770 [G]</t>
  </si>
  <si>
    <t>Celkové množství = 323,449</t>
  </si>
  <si>
    <t>132838</t>
  </si>
  <si>
    <t>HLOUBENÍ RÝH ŠÍŘ DO 2M PAŽ I NEPAŽ TŘ. II, ODVOZ DO 20KM</t>
  </si>
  <si>
    <t>hloubení rýh na vtoku avýtoku pro prahy v korytě</t>
  </si>
  <si>
    <t>výkop prahu na vtoku 1,0*1,48*5,0 = 7,400 [A]</t>
  </si>
  <si>
    <t>výkop prahu na výtoku 0,50*1,0*4,0 = 2,000 [B]</t>
  </si>
  <si>
    <t>Celkové množství = 9,400</t>
  </si>
  <si>
    <t>17120</t>
  </si>
  <si>
    <t>ULOŽENÍ SYPANINY DO NÁSYPŮ A NA SKLÁDKY BEZ ZHUTNĚNÍ</t>
  </si>
  <si>
    <t>na skládku a meziskládku</t>
  </si>
  <si>
    <t>pol.131834 48,770 = 48,770 [A]</t>
  </si>
  <si>
    <t>pol.131838 323,449 = 323,449 [B]</t>
  </si>
  <si>
    <t>Celkové množství = 372,219</t>
  </si>
  <si>
    <t>2</t>
  </si>
  <si>
    <t>Základy</t>
  </si>
  <si>
    <t>23417A</t>
  </si>
  <si>
    <t>ŠTĚTOVÉ STĚNY NASAZENÉ Z KOVOVÝCH DÍLCŮ DOČASNÉ (PLOCHA)</t>
  </si>
  <si>
    <t xml:space="preserve">pažení štětovnicemi podél výkopu na vtokové straně_x000D_
kompletní provedení vč. případného kotvení, převazek,_x000D_
zřízení, odstranění a likvidace vzniklých odpadů_x000D_
</t>
  </si>
  <si>
    <t>pažení výkopu čela podél vtokové strany (ze strany rybníku) (25,0)*(4,0*3) = 300,000 [A]</t>
  </si>
  <si>
    <t>pažení opěrné zdi v komunikaci (10,60+2,0)*(3,50*3) = 132,300 [B]</t>
  </si>
  <si>
    <t>Celkové množství = 432,300</t>
  </si>
  <si>
    <t>23717A</t>
  </si>
  <si>
    <t>ODSTRANĚNÍ ŠTĚTOVÝCH STĚN Z KOVOVÝCH DÍLCŮ V PLOŠE</t>
  </si>
  <si>
    <t>vč. likvidace vzniklých odpadů a skládkovné</t>
  </si>
  <si>
    <t>dle pol. 23417A 432,30 = 432,300 [A]</t>
  </si>
  <si>
    <t>9</t>
  </si>
  <si>
    <t>Ostatní konstrukce a práce</t>
  </si>
  <si>
    <t>9112B3</t>
  </si>
  <si>
    <t>ZÁBRADLÍ MOSTNÍ SE SVISLOU VÝPLNÍ - DEMONTÁŽ S PŘESUNEM</t>
  </si>
  <si>
    <t>M</t>
  </si>
  <si>
    <t>demontáž zábradlí se svislou výplní_x000D_
vč. odvozu do kovošrotu, výzisk a výkupní lístky přeány investorovi</t>
  </si>
  <si>
    <t xml:space="preserve"> 2*7,05 = 14,100 [A]</t>
  </si>
  <si>
    <t>Celkové množství = 14,100</t>
  </si>
  <si>
    <t>911CB3</t>
  </si>
  <si>
    <t>SVODIDLO BETON, ÚROVEŇ ZADRŽ H1 VÝŠ 0,8M - DEMONTÁŽ S PŘESUNEM</t>
  </si>
  <si>
    <t>demontáž provizorních betonových svodidel s výstraným značením_x000D_
uloženo dle pokynů investora</t>
  </si>
  <si>
    <t>za konci křídel 4*2,0 = 8,000 [A]</t>
  </si>
  <si>
    <t>Celkové množství = 8,000</t>
  </si>
  <si>
    <t>913340R</t>
  </si>
  <si>
    <t>ZÁBRADLÍ - MEZNÍKY KAMENNÉ A OCELOVÉ MADLO - demontáž</t>
  </si>
  <si>
    <t>m</t>
  </si>
  <si>
    <t xml:space="preserve">demontáž kamenných mezníků propojených vodorovným ocelovým madlem_x000D_
mezníky + madlo - dočasné uložení, bude částečně zpětně osazeno_x000D_
zbytek - mezníky uloženy dle pokynu investora, madlo - odvoz do kovošrotu, výzisk předán s výkupními lístky investorovi_x000D_
_x000D_
_x000D_
</t>
  </si>
  <si>
    <t>votické předmostí 25,0 = 25,000 [A]</t>
  </si>
  <si>
    <t>914133</t>
  </si>
  <si>
    <t>DOPRAVNÍ ZNAČKY ZÁKLADNÍ VELIKOSTI OCELOVÉ FÓLIE TŘ 2 - DEMONTÁŽ</t>
  </si>
  <si>
    <t>odstranění stávající trvalého dopravního  značení_x000D_
vykázáno na počet sloupků (cedulí DZ je na skoupku umístěno víc)_x000D_
vč. sloupku a založení_x000D_
vč. likvidace vzniklých odpadů a skládkovného</t>
  </si>
  <si>
    <t>předmostí Votice 1 = 1,000 [A]</t>
  </si>
  <si>
    <t>Předmostí Heřmaničky 2 = 2,000 [B]</t>
  </si>
  <si>
    <t>Celkové množství = 3,000</t>
  </si>
  <si>
    <t>966128</t>
  </si>
  <si>
    <t>BOURÁNÍ KONSTRUKCÍ Z KAMENE NA SUCHO S ODVOZEM DO 20KM</t>
  </si>
  <si>
    <t>bourání kamenné rovnaniny za rubem klenby_x000D_
(zajištění paty klenby)</t>
  </si>
  <si>
    <t>odhad 2*2,0 = 4,000 [A]</t>
  </si>
  <si>
    <t>966138</t>
  </si>
  <si>
    <t>BOURÁNÍ KONSTRUKCÍ Z KAMENE NA MC S ODVOZEM DO 20KM</t>
  </si>
  <si>
    <t>Klenba 5,0*0,35*5,10 = 8,925 [A]</t>
  </si>
  <si>
    <t>opěra OP 01 - základ 1,30*0,70*(0,50+5,10+0,50) = 5,551 [B]</t>
  </si>
  <si>
    <t>opěra OP 01 - dřík (0,60+1,20)/2*1,20*5,10 = 5,508 [C]</t>
  </si>
  <si>
    <t>opěra OP 01 - křídla (1,50+1,70)*3,60*0,75+2,25*(0,45+0,60)/2*(3,60+1,5)/2 = 11,652 [E]</t>
  </si>
  <si>
    <t>opěra OP 02 - základ 1,30*0,70*(0,50+5,10+0,50) = 5,551 [D]</t>
  </si>
  <si>
    <t>opěra OP 02 - dřík 0,85*1,20*1,20*5,10 = 6,242 [F]</t>
  </si>
  <si>
    <t>opěra OP 02 - křídla (0,35+0,35)*3,60*0,75+(2,35+1,30)*(0,45+0,60)/2*(3,60+1,5)/2 = 6,776 [G]</t>
  </si>
  <si>
    <t>parapetní zídky 2*(0,65+1,65)/2*1,35*0,50*2 = 3,105 [H]</t>
  </si>
  <si>
    <t>bourání navazující opěrné zdi v rozsahu výstavby nové (3,45*1,0*10,70) = 36,915 [I]</t>
  </si>
  <si>
    <t>Celkové množství = 90,225</t>
  </si>
  <si>
    <t>966168</t>
  </si>
  <si>
    <t>BOURÁNÍ KONSTRUKCÍ ZE ŽELEZOBETONU S ODVOZEM DO 20KM</t>
  </si>
  <si>
    <t>bourání 6LB kcí</t>
  </si>
  <si>
    <t>Římsa - směr Heřmaničky 0,50*7,05*0,15 = 0,529 [A]</t>
  </si>
  <si>
    <t>Římsa - směr Votice 0,45*7,05*0,15 = 0,476 [B]</t>
  </si>
  <si>
    <t>Celkové množství = 1,005</t>
  </si>
  <si>
    <t>9661780R</t>
  </si>
  <si>
    <t>STAVIDLO - DEMONTÁŽ</t>
  </si>
  <si>
    <t>demontáž stávajícího stavidla umístěného na vtoku _x000D_
likvidace vzniklých odpadů a skládkovné</t>
  </si>
  <si>
    <t>na vtoku 1 = 1,000 [A]</t>
  </si>
  <si>
    <t>969245</t>
  </si>
  <si>
    <t>VYBOURÁNÍ POTRUBÍ DN DO 300MM KANALIZAČ</t>
  </si>
  <si>
    <t>vybourání potrubí_x000D_
vč. odvozu a uložení</t>
  </si>
  <si>
    <t>roura z rybníka - viz stav. stav na vtoku 2,0 = 2,000 [A]</t>
  </si>
  <si>
    <t>Celkové množství = 2,000</t>
  </si>
  <si>
    <t>97817</t>
  </si>
  <si>
    <t>ODSTRANĚNÍ MOSTNÍ IZOLACE</t>
  </si>
  <si>
    <t>odstranění zbytků izolace</t>
  </si>
  <si>
    <t>odhad 5,0 = 5,000 [A]</t>
  </si>
  <si>
    <t>Celkové množství = 5,000</t>
  </si>
  <si>
    <t>SO 201</t>
  </si>
  <si>
    <t>014101</t>
  </si>
  <si>
    <t>POPLATKY ZA SKLÁDKU</t>
  </si>
  <si>
    <t xml:space="preserve">poplatky za nákup ornice
</t>
  </si>
  <si>
    <t>nákup ornice 0,2*125,75 = 25,150 [A]</t>
  </si>
  <si>
    <t>Celkové množství = 25,150</t>
  </si>
  <si>
    <t>02950</t>
  </si>
  <si>
    <t>OSTATNÍ POŽADAVKY - POSUDKY, KONTROLY, REVIZNÍ ZPRÁVY</t>
  </si>
  <si>
    <t>výpočet zatížitelnosti vč.vyhodnocení</t>
  </si>
  <si>
    <t>113765</t>
  </si>
  <si>
    <t>FRÉZOVÁNÍ DRÁŽKY PRŮŘEZU DO 600MM2 V ASFALTOVÉ VOZOVCE</t>
  </si>
  <si>
    <t>frézování drážky v místě napojení nové a stávající vozovky</t>
  </si>
  <si>
    <t>předmostí Heřmanice 6,0 = 6,000 [A]</t>
  </si>
  <si>
    <t>předmostí Votice 4,80 = 4,800 [B]</t>
  </si>
  <si>
    <t>místní komunikace 5,75 = 5,750 [C]</t>
  </si>
  <si>
    <t>Celkové množství = 16,550</t>
  </si>
  <si>
    <t>115270R</t>
  </si>
  <si>
    <t>PROVEDENÍ VODY STAVBOU</t>
  </si>
  <si>
    <t>kpl</t>
  </si>
  <si>
    <t xml:space="preserve">kompletní provedení vodoteče stavbou a ochrana konstrukcí proti vodě_x000D_
provedeno dle možností a zkušeností zhotovitele_x000D_
vč. hrázek, nátoků, těsnění_x000D_
zahrnuje - zřízení, provoz, demontáž, likvidace vzniklých odpadů a skládkovné_x000D_
_x000D_
</t>
  </si>
  <si>
    <t>12573</t>
  </si>
  <si>
    <t>VYKOPÁVKY ZE ZEMNÍKŮ A SKLÁDEK TŘ. I</t>
  </si>
  <si>
    <t>vč. dopravy_x000D_
vykopávka zeminy uložené v SO 001 - pol.17120_x000D_
vykopávka ornice z meziskládky, vykopávka zemin pro zpětné zásypy</t>
  </si>
  <si>
    <t>zpětný zásyp ( pol.17481) 48,770 = 48,770 [A]</t>
  </si>
  <si>
    <t>ornice (pol.18222) 125,75*0,20 = 25,150 [B]</t>
  </si>
  <si>
    <t>Celkové množství = 73,920</t>
  </si>
  <si>
    <t>17180</t>
  </si>
  <si>
    <t>ULOŽENÍ SYPANINY DO NÁSYPŮ Z NAKUPOVANÝCH MATERIÁLŮ</t>
  </si>
  <si>
    <t>dosypání svahů podél křídel a komunikace</t>
  </si>
  <si>
    <t>na výtoku - kužele 1/3*3,14*(2,10*1,50)^2*(2,10)/2 = 10,905 [A]</t>
  </si>
  <si>
    <t>na výtoku - rovnoběžné svahy 2*2,50*(3,0*2,0)/2 = 15,000 [B]</t>
  </si>
  <si>
    <t>na vtoku - kužel 1/3*3,14*(1,75*1,50)^2*1,75/4 = 3,155 [C]</t>
  </si>
  <si>
    <t>Celkové množství = 29,060</t>
  </si>
  <si>
    <t>17380</t>
  </si>
  <si>
    <t>ZEMNÍ KRAJNICE A DOSYPÁVKY Z NAKUPOVANÝCH MATERIÁLŮ</t>
  </si>
  <si>
    <t>dosypání krajnic za koncem odláždění do požadovaného tvaru</t>
  </si>
  <si>
    <t>za koncem odláždění - směr Heřmanice (1,05+0,80)*2,0*0,50 = 1,850 [A]</t>
  </si>
  <si>
    <t>za koncem odláždění  - směr Votice (1,0+0,50)*2,0*0,50 = 1,500 [B]</t>
  </si>
  <si>
    <t>Celkové množství = 3,350</t>
  </si>
  <si>
    <t>17411</t>
  </si>
  <si>
    <t>ZÁSYP JAM A RÝH ZEMINOU SE ZHUTNĚNÍM</t>
  </si>
  <si>
    <t>zpětný zásyp</t>
  </si>
  <si>
    <t>zpětný zásyp výkopu v tubusu rámu pod odláždění (4,0+2,60)/2*1,07*8,10 = 28,601 [A]</t>
  </si>
  <si>
    <t>zpětný zásyp vně samostatné zdi (0,60+2,10)/2*1,20*(10,70+3,50/2) = 20,169 [B]</t>
  </si>
  <si>
    <t>17481</t>
  </si>
  <si>
    <t>ZÁSYP JAM A RÝH Z NAKUPOVANÝCH MATERIÁLŮ</t>
  </si>
  <si>
    <t>zásyp vhodnou příp. podmínečně vhodnou_x000D_
dle ČSN 73 6133</t>
  </si>
  <si>
    <t>zásyp výkopu za rubem OP 01 do úrovně těsnící vrstvy (0,80+3,8)/2*2,80*6,70 = 43,148 [A]</t>
  </si>
  <si>
    <t>zásyp výkopu za rubem OP 02 do úrovně těsnící vrstvy (0,80+3,80)/2*2,80*6,70 = 43,148 [B]</t>
  </si>
  <si>
    <t>zásyp výkopu opěrné zdi do úrovně těsnící vrstvy 2,70*2,80*(10,96-3,80) = 54,130 [C]</t>
  </si>
  <si>
    <t>Celkové množství = 140,426</t>
  </si>
  <si>
    <t>18222</t>
  </si>
  <si>
    <t>ROZPROSTŘENÍ ORNICE VE SVAHU V TL DO 0,15M</t>
  </si>
  <si>
    <t>rozprostření sejmuté ornice v SO 001 - pol.121108_x000D_
ve svahu a v rovině</t>
  </si>
  <si>
    <t>dle pol. 11130 125,75 = 125,750 [A]</t>
  </si>
  <si>
    <t>18241</t>
  </si>
  <si>
    <t>ZALOŽENÍ TRÁVNÍKU RUČNÍM VÝSEVEM</t>
  </si>
  <si>
    <t>osetí ohumusovaných ploch</t>
  </si>
  <si>
    <t>dle pol. 18222 125,75 = 125,750 [A]</t>
  </si>
  <si>
    <t>18247</t>
  </si>
  <si>
    <t>OŠETŘOVÁNÍ TRÁVNÍKU</t>
  </si>
  <si>
    <t>4x</t>
  </si>
  <si>
    <t>184B17</t>
  </si>
  <si>
    <t>VYSAZOVÁNÍ STROMŮ LISTNATÝCH S BALEM OBVOD KMENE DO 20CM, PODCHOZÍ VÝŠ MIN 2,4M</t>
  </si>
  <si>
    <t>náhradní výsadba stromů za pokácené v SO 000 Demolice_x000D_
2x dub, 1x jírovec</t>
  </si>
  <si>
    <t>náhradní výsadba 3 = 3,000 [A]</t>
  </si>
  <si>
    <t>21331</t>
  </si>
  <si>
    <t>DRENÁŽNÍ VRSTVY Z BETONU MEZEROVITÉHO (DRENÁŽNÍHO)</t>
  </si>
  <si>
    <t>drenážní beton okolo drenáže</t>
  </si>
  <si>
    <t>za OP 01 (2,95+6,70+2,95)*0,30*0,30 = 1,134 [A]</t>
  </si>
  <si>
    <t>za OP 02 a opěrnou zdí (3,85+6,70+10,960)*0,30*0,30 = 1,936 [B]</t>
  </si>
  <si>
    <t>Celkové množství = 3,070</t>
  </si>
  <si>
    <t>227831</t>
  </si>
  <si>
    <t>MIKROPILOTY KOMPLET D DO 150MM NA POVRCHU</t>
  </si>
  <si>
    <t xml:space="preserve">mikropiloty  - délka 6,0m , kořen 5,0m_x000D_
kompletní provedení dle PD_x000D_
</t>
  </si>
  <si>
    <t>pod OP 01 6,0*(8*2) = 96,000 [A]</t>
  </si>
  <si>
    <t>pod OP 02 6,0*(8*2) = 96,000 [B]</t>
  </si>
  <si>
    <t>Celkové množství = 192,000</t>
  </si>
  <si>
    <t>26135</t>
  </si>
  <si>
    <t>VRTY PRO KOTVENÍ, INJEKTÁŽ A MIKROPILOTY NA POVRCHU TŘ. III D DO 300MM</t>
  </si>
  <si>
    <t>vrty pro mikropiloty_x000D_
předp. vrtáno z úrovně ZS_x000D_
přední řada vrtů skloněná dle PD_x000D_
předp. délka 6,0 m_x000D_
pol. zahrnuje likvidaci vzniklých odpadů a skládkovné</t>
  </si>
  <si>
    <t>272325</t>
  </si>
  <si>
    <t>ZÁKLADY ZE ŽELEZOBETONU DO C30/37</t>
  </si>
  <si>
    <t>základové pasy rámu_x000D_
základy pod opěrnou zdí</t>
  </si>
  <si>
    <t>OP 01 - základy pod dříky 1,30*0,60*10,0 = 7,800 [A]</t>
  </si>
  <si>
    <t>OP 01 - základy pod křídly 1,0*0,60*(2,65+2,65) = 3,180 [B]</t>
  </si>
  <si>
    <t>OP 02 - základy pod dříky 1,30*0,60*8,80 = 6,864 [C]</t>
  </si>
  <si>
    <t>OP 02 - základy pod křídly 1,0*0,60*(3,55+2,65) = 3,720 [D]</t>
  </si>
  <si>
    <t>základ pod opěrnou zdí 2,80*(0,46+0,60)/2*8,05 = 11,946 [E]</t>
  </si>
  <si>
    <t>Celkové množství = 33,510</t>
  </si>
  <si>
    <t>272365</t>
  </si>
  <si>
    <t>VÝZTUŽ ZÁKLADŮ Z OCELI 10505, B500B</t>
  </si>
  <si>
    <t>výztuž 180 kg/m3_x000D_
vč. pko přes pracovní, dilatační a smršťovací spáry</t>
  </si>
  <si>
    <t xml:space="preserve"> 0,18*33,510 = 6,032 [A]</t>
  </si>
  <si>
    <t>Celkové množství = 6,032</t>
  </si>
  <si>
    <t>28999</t>
  </si>
  <si>
    <t>OPLÁŠTĚNÍ (ZPEVNĚNÍ) Z FÓLIE</t>
  </si>
  <si>
    <t>těsnící vrstva - fólie_x000D_
za rubem opěry</t>
  </si>
  <si>
    <t>za OP 01 4,15*6,70 = 27,805 [A]</t>
  </si>
  <si>
    <t>za OP 02 4,15*6,70 = 27,805 [B]</t>
  </si>
  <si>
    <t>za rubem zdi 2,50*(10,96-2,95) = 20,025 [C]</t>
  </si>
  <si>
    <t>Celkové množství = 75,635</t>
  </si>
  <si>
    <t>3</t>
  </si>
  <si>
    <t>Svislé konstrukce</t>
  </si>
  <si>
    <t>311212</t>
  </si>
  <si>
    <t>ZDI A STĚNY PODPĚR A VOLNÉ Z KAMENE A LOM VÝROBKŮ NA MC</t>
  </si>
  <si>
    <t>KAMENNÁ KŘÍDLA</t>
  </si>
  <si>
    <t>kamenné křídlo na výtoku 1,50*0,50*1,40 = 1,050 [A]</t>
  </si>
  <si>
    <t>pilíř na votku 2*2,40*0,70*0,50 = 1,680 [B]</t>
  </si>
  <si>
    <t>Celkové množství = 2,730</t>
  </si>
  <si>
    <t>31717</t>
  </si>
  <si>
    <t>KOVOVÉ KONSTRUKCE PRO KOTVENÍ ŘÍMSY</t>
  </si>
  <si>
    <t>KG</t>
  </si>
  <si>
    <t>kotvy říms na tubusu rámu po 1,0m_x000D_
(na křídlech římsa kotvena výztuží vytaženou z horní plochy křídel)_x000D_
hmotnost - 6kg/kotva_x000D_
(kotvení římsy z boku nk - součást výztuže rámu)</t>
  </si>
  <si>
    <t xml:space="preserve">na nk - na tubusu rámu </t>
  </si>
  <si>
    <t>nad vtokem 6,0*(5,0/1,0+1) = 36,000 [B]</t>
  </si>
  <si>
    <t>nad výtokem 6,0*(5,0/1,0+1) = 36,000 [C]</t>
  </si>
  <si>
    <t>Celkové množství = 72,000</t>
  </si>
  <si>
    <t>317325</t>
  </si>
  <si>
    <t>ŘÍMSY ZE ŽELEZOBETONU DO C30/37</t>
  </si>
  <si>
    <t>C30/37 _x000D_
vč. letopočtu výstavby vlisem _x000D_
vč. veškerých dilatačních, smršťovacích a pracovních spar</t>
  </si>
  <si>
    <t>římsa nad vtokem (0,80*0,50+0,50*0,30)*10,90 = 5,995 [A]</t>
  </si>
  <si>
    <t>římsa nad výtokem (0,80*0,50+0,50*0,30)*11,80 = 6,490 [B]</t>
  </si>
  <si>
    <t>římsa nad samostatnou zdí (0,80*0,50+0,50*0,30)*8,0 = 4,400 [C]</t>
  </si>
  <si>
    <t>Celkové množství = 16,885</t>
  </si>
  <si>
    <t>317365</t>
  </si>
  <si>
    <t>VÝZTUŽ ŘÍMS Z OCELI 10505, B500B</t>
  </si>
  <si>
    <t>vyztuž 180 kg/m3_x000D_
vč. pko přes pracovní, dilatační a smršťovací spáry</t>
  </si>
  <si>
    <t xml:space="preserve"> 0,18*16,885 = 3,039 [A]</t>
  </si>
  <si>
    <t>Celkové množství = 3,039</t>
  </si>
  <si>
    <t>327215</t>
  </si>
  <si>
    <t>PŘEZDĚNÍ ZDÍ Z KAMENNÉHO ZDIVA</t>
  </si>
  <si>
    <t>přezdění navazující opěrné zdi na votickém předmostí</t>
  </si>
  <si>
    <t xml:space="preserve"> 3,45*2,50*1,0 = 8,625 [A]</t>
  </si>
  <si>
    <t>Celkové množství = 8,625</t>
  </si>
  <si>
    <t>327325</t>
  </si>
  <si>
    <t>ZDI OPĚRNÉ, ZÁRUBNÍ, NÁBŘEŽNÍ ZE ŽELEZOVÉHO BETONU DO C30/37</t>
  </si>
  <si>
    <t xml:space="preserve">samostatná opěrná zeď na vtoku_x000D_
vč. veškerých dilatačních, smršťovacích a pracovních spar_x000D_
C 30/37_x000D_
</t>
  </si>
  <si>
    <t>samostatná opěrná zeď 0,40*(2,84+3,08)/2*10,95 = 12,965 [A]</t>
  </si>
  <si>
    <t>Celkové množství = 12,965</t>
  </si>
  <si>
    <t>327365</t>
  </si>
  <si>
    <t>VÝZTUŽ ZDÍ OPĚRNÝCH, ZÁRUBNÍCH, NÁBŘEŽNÍCH Z OCELI 10505, B500B</t>
  </si>
  <si>
    <t>180 kg/m3_x000D_
vč. pko přes pracovní, dilatační a smršťovací spáry</t>
  </si>
  <si>
    <t xml:space="preserve"> 0,18*12,965 = 2,334 [A]</t>
  </si>
  <si>
    <t>Celkové množství = 2,334</t>
  </si>
  <si>
    <t>333213</t>
  </si>
  <si>
    <t>OBKLAD MOST OPĚR A KŘÍDEL Z LOM KAMENE</t>
  </si>
  <si>
    <t>vč. kotvení</t>
  </si>
  <si>
    <t>obklad na vtoku - odměřeno z acad 47,0 = 47,000 [A]</t>
  </si>
  <si>
    <t>obklad na vtoku - odměřeno z acad 25,0 = 25,000 [B]</t>
  </si>
  <si>
    <t>389325</t>
  </si>
  <si>
    <t>MOSTNÍ RÁMOVÉ KONSTRUKCE ZE ŽELEZOBETONU C30/37</t>
  </si>
  <si>
    <t>C30/37  _x000D_
vč. skruže - komplet_x000D_
vč. úprav dilatačních, pracovních a smršťovacích a jejich přelepení asfaltovvým pásem z rubu</t>
  </si>
  <si>
    <t>tubus rámu (odměřeno z acad) 21,10*6,70 = 141,370 [A]</t>
  </si>
  <si>
    <t>zesílení příčle - protispád 5,60*0,75*(2,50+6,0)/100 = 0,357 [B]</t>
  </si>
  <si>
    <t>vtokové čelo a křídla 23,75*0,40 = 9,500 [C]</t>
  </si>
  <si>
    <t>výtokové čelo a křídla 25,80*0,40 = 10,320 [D]</t>
  </si>
  <si>
    <t>Celkové množství = 161,547</t>
  </si>
  <si>
    <t>389365</t>
  </si>
  <si>
    <t>VÝZTUŽ MOSTNÍ RÁMOVÉ KONSTRUKCE Z OCELI 10505, B500B</t>
  </si>
  <si>
    <t>výztuž 200 kg/m3_x000D_
vč. pko přes pracovní, dilatační a smršťovací spáry</t>
  </si>
  <si>
    <t xml:space="preserve"> 0,20*161,547 = 32,309 [A]</t>
  </si>
  <si>
    <t>Celkové množství = 32,309</t>
  </si>
  <si>
    <t>4</t>
  </si>
  <si>
    <t>Vodorovné konstrukce</t>
  </si>
  <si>
    <t>451312</t>
  </si>
  <si>
    <t>PODKLADNÍ A VÝPLŇOVÉ VRSTVY Z PROSTÉHO BETONU C12/15</t>
  </si>
  <si>
    <t>podkladní beton C12/15</t>
  </si>
  <si>
    <t xml:space="preserve">podkladní beton pod základem rámu </t>
  </si>
  <si>
    <t>pod OP 01 1,70*0,15*(10,0+2*0,20)+1,40*0,50*2,65*2 = 6,362 [B]</t>
  </si>
  <si>
    <t>pod OP 02 1,70*0,15*(8,80+2*0,20)+1,40*0,50*2,65*2 = 6,056 [C]</t>
  </si>
  <si>
    <t>pod samostatnou opěrnou zdí (2,80+0,20*2)*0,15*(8,09+0,20*2) = 4,075 [D]</t>
  </si>
  <si>
    <t xml:space="preserve">podkladní beton ve spádu drenáže </t>
  </si>
  <si>
    <t>za OP 01 2,1*0,15*(2,95*2+6,70) = 3,969 [F]</t>
  </si>
  <si>
    <t>za OP 02 2,1*0,15*(3,85+6,70+2,65) = 4,158 [G]</t>
  </si>
  <si>
    <t>za samostatnou zdí 0,15*0,15*8,09 = 0,182 [H]</t>
  </si>
  <si>
    <t>Celkové množství = 24,802</t>
  </si>
  <si>
    <t>45131A</t>
  </si>
  <si>
    <t>PODKLADNÍ A VÝPLŇOVÉ VRSTVY Z PROSTÉHO BETONU C20/25</t>
  </si>
  <si>
    <t>lože z betonu C20/25n_x000D_
tl. 0,150m</t>
  </si>
  <si>
    <t>pod odlážděním v tubusu rámu 7,80*4,0*0,15 = 4,680 [A]</t>
  </si>
  <si>
    <t>OP 01 - pod odlážděním za koncem křídel 1,05*2,50*0,15+(1,05+0,80)/2*3,50*0,15 = 0,879 [B]</t>
  </si>
  <si>
    <t>OP 01 -svahy podél křídel 1,20*(0,30+0,25)*(2,95+4,35)*0,15 = 0,723 [C]</t>
  </si>
  <si>
    <t>OP 02 - pod odlážděním za koncem křídel 1,00*4,00*0,15 = 0,600 [D]</t>
  </si>
  <si>
    <t>OP 02 -svahy podél křídel 1,20*(0,30+0,25)*(2,95)*0,15 = 0,292 [E]</t>
  </si>
  <si>
    <t>Celkové množství = 7,174</t>
  </si>
  <si>
    <t>45152</t>
  </si>
  <si>
    <t>PODKLADNÍ A VÝPLŇOVÉ VRSTVY Z KAMENIVA DRCENÉHO</t>
  </si>
  <si>
    <t>vrstva štěrkopísku (okolo těsnící folie) za rubem opěr - 2*0,15m</t>
  </si>
  <si>
    <t>dle pol. 28999 2*0,15*75,635 = 22,691 [A]</t>
  </si>
  <si>
    <t>Celkové množství = 22,691</t>
  </si>
  <si>
    <t>45860</t>
  </si>
  <si>
    <t>VÝPLŇ ZA OPĚRAMI A ZDMI Z MEZEROVITÉHO BETONU</t>
  </si>
  <si>
    <t>přechodový klín za rubem opěr_x000D_
výplň horní části výkopu za rubem zdi</t>
  </si>
  <si>
    <t>za OP 01 (0,50+0,60)/2*4,65*6,70 = 17,135 [A]</t>
  </si>
  <si>
    <t>za OP 02 (0,50+0,60)/2*4,65*6,70 = 17,135 [B]</t>
  </si>
  <si>
    <t>za samostatnou opěrnou zdí  0,60*2,70*(8,5) = 13,770 [C]</t>
  </si>
  <si>
    <t>Celkové množství = 48,040</t>
  </si>
  <si>
    <t>46251</t>
  </si>
  <si>
    <t>ZÁHOZ Z LOMOVÉHO KAMENE</t>
  </si>
  <si>
    <t>kamenný rovnaný zához</t>
  </si>
  <si>
    <t>na vtoku 2,0*0,50*(4,0+2,50)/2 = 3,250 [A]</t>
  </si>
  <si>
    <t>Celkové množství = 3,250</t>
  </si>
  <si>
    <t>465512</t>
  </si>
  <si>
    <t>DLAŽBY Z LOMOVÉHO KAMENE NA MC</t>
  </si>
  <si>
    <t>odláždění kamennou dlažbou_x000D_
tl. 0,20 m</t>
  </si>
  <si>
    <t>výměra dle pol. 45131A 7,174/0,15*0,20 = 9,565 [A]</t>
  </si>
  <si>
    <t>Celkové množství = 9,565</t>
  </si>
  <si>
    <t>46731A</t>
  </si>
  <si>
    <t>STUPNĚ A PRAHY VODNÍCH KORYT Z PROSTÉHO BETONU C20/25</t>
  </si>
  <si>
    <t>zajišťující práh na vtoku a výtoku</t>
  </si>
  <si>
    <t>na vtoku 0,60*1,0*5,60 = 3,360 [A]</t>
  </si>
  <si>
    <t>na výtoku 0,50*0,80*4,0 = 1,600 [B]</t>
  </si>
  <si>
    <t>Celkové množství = 4,960</t>
  </si>
  <si>
    <t>467510R</t>
  </si>
  <si>
    <t>STUPNĚ A PRAHY VOD KORYT Z LOM KAM - SKLÁDANÉ</t>
  </si>
  <si>
    <t>ZAJIŠŤUJÍCÍ PRÁH NA VTOKU 0,80*1,0*4,0 = 3,200 [A]</t>
  </si>
  <si>
    <t>Celkové množství = 3,200</t>
  </si>
  <si>
    <t>5</t>
  </si>
  <si>
    <t>Komunikace</t>
  </si>
  <si>
    <t>56213</t>
  </si>
  <si>
    <t>VOZOVKOVÉ VRSTVY Z MATERIÁLŮ STABIL CEMENTEM TL DO 150MM</t>
  </si>
  <si>
    <t>SC C8/10 - 130mm_x000D_
mimo most_x000D_
napojeno odstupňovaně</t>
  </si>
  <si>
    <t>předmostí Heřmaničky 192,169-1,0*6,0 = 186,169 [A]</t>
  </si>
  <si>
    <t>předmostí Votice 129,0-1,0*4,85 = 124,150 [B]</t>
  </si>
  <si>
    <t>Celkové množství = 310,319</t>
  </si>
  <si>
    <t>56335</t>
  </si>
  <si>
    <t>VOZOVKOVÉ VRSTVY ZE ŠTĚRKODRTI TL. DO 250MM</t>
  </si>
  <si>
    <t>ŠD (0-32) ŠDA min. 200 mm_x000D_
mimo most_x000D_
napojeno odstupňovaně</t>
  </si>
  <si>
    <t>předmostí Heřmaničky 192,169-1,50*6,0 = 183,169 [A]</t>
  </si>
  <si>
    <t>předmostí Votice 129,0-1,50*4,85 = 121,725 [B]</t>
  </si>
  <si>
    <t>Celkové množství = 304,894</t>
  </si>
  <si>
    <t>56962</t>
  </si>
  <si>
    <t>ZPEVNĚNÍ KRAJNIC Z RECYKLOVANÉHO MATERIÁLU TL DO 100MM</t>
  </si>
  <si>
    <t xml:space="preserve">odměřeno z acad </t>
  </si>
  <si>
    <t>Předmostí Heřmaničky 17,50+11,52+6,05 = 35,070 [B]</t>
  </si>
  <si>
    <t>Předmostí Votice 14,20+6,10 = 20,300 [C]</t>
  </si>
  <si>
    <t>Celkové množství = 55,370</t>
  </si>
  <si>
    <t>572121</t>
  </si>
  <si>
    <t>INFILTRAČNÍ POSTŘIK ASFALTOVÝ DO 1,0KG/M2</t>
  </si>
  <si>
    <t>Infiltrační postřk PI - 0,80 kg</t>
  </si>
  <si>
    <t>dle pol. 56213 310,319 = 310,319 [A]</t>
  </si>
  <si>
    <t>572214</t>
  </si>
  <si>
    <t>SPOJOVACÍ POSTŘIK Z MODIFIK EMULZE DO 0,5KG/M2</t>
  </si>
  <si>
    <t>spojovací postřk PS 0,30kg/m2</t>
  </si>
  <si>
    <t>dle pol. 574B34 404,200 = 404,200 [A]</t>
  </si>
  <si>
    <t>dle pol.574F6 315,744 = 315,744 [B]</t>
  </si>
  <si>
    <t>Celkové množství = 719,944</t>
  </si>
  <si>
    <t>574B34</t>
  </si>
  <si>
    <t>ASFALTOVÝ BETON PRO OBRUSNÉ VRSTVY MODIFIK ACO 11+, 11S TL. 40MM</t>
  </si>
  <si>
    <t>ACO11+   tl. 40mm_x000D_
vozovkové vrstvy napojeny odstupňovaně</t>
  </si>
  <si>
    <t>sil III/12149 v úseku úpravy - km 0,000 00- 0,056 75 192,20+32,50+129,0 = 353,700 [A]</t>
  </si>
  <si>
    <t>odbočka na místní kom. 50,50 = 50,500 [B]</t>
  </si>
  <si>
    <t>Celkové množství = 404,200</t>
  </si>
  <si>
    <t>574F76</t>
  </si>
  <si>
    <t>ASFALTOVÝ BETON PRO PODKLADNÍ VRSTVY MODIFIK ACP 16+, 16S TL. 80MM</t>
  </si>
  <si>
    <t>ACP 16+ 80mm_x000D_
napojeno odstupňovaně</t>
  </si>
  <si>
    <t>předmostí Heřmaničky 192,169-0,50*6,0 = 189,169 [A]</t>
  </si>
  <si>
    <t>předmostí Votice 129,0-0,50*4,85 = 126,575 [B]</t>
  </si>
  <si>
    <t>Celkové množství = 315,744</t>
  </si>
  <si>
    <t>575F65</t>
  </si>
  <si>
    <t>LITÝ ASFALT MA IV (OCHRANA MOSTNÍ IZOLACE) 16 TL. 45MM MODIFIK</t>
  </si>
  <si>
    <t>MA 16 IV_x000D_
na nk</t>
  </si>
  <si>
    <t>na nk mostu 32,50 = 32,500 [A]</t>
  </si>
  <si>
    <t>Celkové množství = 32,500</t>
  </si>
  <si>
    <t>7</t>
  </si>
  <si>
    <t>Přidružená stavební výroba</t>
  </si>
  <si>
    <t>711132</t>
  </si>
  <si>
    <t>IZOLACE BĚŽNÝCH KONSTRUKCÍ PROTI VOLNĚ STÉKAJÍCÍ VODĚ ASFALTOVÝMI PÁSY</t>
  </si>
  <si>
    <t>AIP_x000D_
izolace rubu rámu zataženo 0,50m pod drenáž</t>
  </si>
  <si>
    <t xml:space="preserve"> 2*(1,0+0,50)*(6,70) = 20,100 [A]</t>
  </si>
  <si>
    <t>Celkové množství = 20,100</t>
  </si>
  <si>
    <t>711442</t>
  </si>
  <si>
    <t>IZOLACE MOSTOVEK CELOPLOŠNÁ ASFALTOVÝMI PÁSY S PEČETÍCÍ VRSTVOU</t>
  </si>
  <si>
    <t>na nosné konstrukci - celoplošně natavená na kotevně impregnční nátěr_x000D_
přetaženo 0,75 m na svislé stěny</t>
  </si>
  <si>
    <t xml:space="preserve"> (0,75+5,0+0,75)*7,50 = 48,750 [A]</t>
  </si>
  <si>
    <t>Celkové množství = 48,750</t>
  </si>
  <si>
    <t>711502</t>
  </si>
  <si>
    <t>OCHRANA IZOLACE NA POVRCHU ASFALTOVÝMI PÁSY</t>
  </si>
  <si>
    <t>ochrana izolace pod římsami - izolační asfaltový pás s kovovou vložkou celoplošně přilepeno</t>
  </si>
  <si>
    <t>pod římsou nad vtokem 5,60*(0,50+0,15) = 3,640 [A]</t>
  </si>
  <si>
    <t>pod římsou nad výtokem 5,60*(0,50+0,15) = 3,640 [B]</t>
  </si>
  <si>
    <t>Celkové množství = 7,280</t>
  </si>
  <si>
    <t>711509</t>
  </si>
  <si>
    <t>OCHRANA IZOLACE NA POVRCHU TEXTILIÍ</t>
  </si>
  <si>
    <t>ochrana AIP a nátěru ALP+2x ALN</t>
  </si>
  <si>
    <t>OP 01 rub opěr a křídel (3,15+0,30+0,60)*6,70+(3,10+0,30+0,60)*(2,95+2,95) = 50,735 [A]</t>
  </si>
  <si>
    <t>OP 01 - na lící pod korytem (0,80+0,50+0,60)*7,80 = 14,820 [B]</t>
  </si>
  <si>
    <t>OP 01 líc základu křídel (0,60)*(2,950*2) = 3,540 [C]</t>
  </si>
  <si>
    <t>OP 02 rub opěr a křídel (3,15+0,30+0,60)*6,70+(3,10+0,30+0,60)*(3,85+2,95) = 54,335 [D]</t>
  </si>
  <si>
    <t>OP 02 - na lící pod korytem (0,80+0,50+0,60)*7,80 = 14,820 [E]</t>
  </si>
  <si>
    <t>OP 02 líc základu křídel (0,60)*(2,950+4,35) = 4,380 [F]</t>
  </si>
  <si>
    <t>Samostatná zeď - rub (3,10+2,10+0,50)*8,07 = 45,999 [G]</t>
  </si>
  <si>
    <t>Samostatná zeď - líc základu 0,60*8,0 = 4,800 [H]</t>
  </si>
  <si>
    <t>Celkové množství = 193,429</t>
  </si>
  <si>
    <t>78382</t>
  </si>
  <si>
    <t>NÁTĚRY BETON KONSTR TYP S2 (OS-B)</t>
  </si>
  <si>
    <t xml:space="preserve">čelo rámu a zídky pod římsou </t>
  </si>
  <si>
    <t>nad vtokem 0,15*(10,90+8,0) = 2,835 [A]</t>
  </si>
  <si>
    <t>nad výtokem 0,15*11,80 = 1,770 [B]</t>
  </si>
  <si>
    <t>Celkové množství = 4,605</t>
  </si>
  <si>
    <t>78383</t>
  </si>
  <si>
    <t>NÁTĚRY BETON KONSTR TYP S4 (OS-C)</t>
  </si>
  <si>
    <t>Horní plocha římsy a hrana římsy k vozovce</t>
  </si>
  <si>
    <t>nad vtokem (0,15+0,15)*(10,90+8,0) = 5,670 [A]</t>
  </si>
  <si>
    <t>nad výtokem (0,15+0,15)*11,80 = 3,540 [B]</t>
  </si>
  <si>
    <t>Celkové množství = 9,210</t>
  </si>
  <si>
    <t>8</t>
  </si>
  <si>
    <t>Potrubí</t>
  </si>
  <si>
    <t>87533</t>
  </si>
  <si>
    <t>POTRUBÍ DREN Z TRUB PLAST DN DO 150MM</t>
  </si>
  <si>
    <t>drenáž za rubem opěr_x000D_
vyústěno skrz opěry_x000D_
vč. vyústění dle VL 4</t>
  </si>
  <si>
    <t>za OP 01 (2,95+6,70+2,95) = 12,600 [A]</t>
  </si>
  <si>
    <t>za OP 02 a opěrnou zdí (3,85+6,70+10,960) = 21,510 [B]</t>
  </si>
  <si>
    <t>Celkové množství = 34,110</t>
  </si>
  <si>
    <t>87633</t>
  </si>
  <si>
    <t>CHRÁNIČKY Z TRUB PLASTOVÝCH DN DO 150MM</t>
  </si>
  <si>
    <t>chráničky v římsách vč. přechodu do země</t>
  </si>
  <si>
    <t>v římse nad vtokem 1*(11,80+2*2,0) = 15,800 [A]</t>
  </si>
  <si>
    <t>v římse nad výtokem 1*(10,90+8,0+2*2,0) = 22,900 [B]</t>
  </si>
  <si>
    <t>Celkové množství = 38,700</t>
  </si>
  <si>
    <t>9112B10R</t>
  </si>
  <si>
    <t>ZÁBRADLÍ MOSTNÍ SE SVISLOU VÝPLNÍ - DODÁVKA A MONTÁŽ - atyp.</t>
  </si>
  <si>
    <t>atypické mostní zábradlí_x000D_
kamenné sloupky vč. kotvení + svislá výplň_x000D_
provedeno dle PD</t>
  </si>
  <si>
    <t>na vtokové římse 12,25 = 12,250 [A]</t>
  </si>
  <si>
    <t>na výtokové římse 18,25 = 18,250 [B]</t>
  </si>
  <si>
    <t>Celkové množství = 30,500</t>
  </si>
  <si>
    <t>ZÁBRADLÍ - MEZNÍKY KAMENNÉ A OCELOVÉ MADLO - montáž s přesunem</t>
  </si>
  <si>
    <t xml:space="preserve">zpětné osazení kamenných mezníků propojených vodorovným ocelovým madlem
vč. obnovy PKO na ocelových madlech nebo náhrada novými madly
</t>
  </si>
  <si>
    <t>votické předmostí 17 = 17,000 [A]</t>
  </si>
  <si>
    <t>Celkové množství = 17,000</t>
  </si>
  <si>
    <t>91345</t>
  </si>
  <si>
    <t>NIVELAČNÍ ZNAČKY KOVOVÉ</t>
  </si>
  <si>
    <t>nivelační značky</t>
  </si>
  <si>
    <t>na konci křídel 2 = 2,000 [A]</t>
  </si>
  <si>
    <t>nad opěrami 2 = 2,000 [B]</t>
  </si>
  <si>
    <t>ve středu rozpětí 2 = 2,000 [C]</t>
  </si>
  <si>
    <t>Celkové množství = 6,000</t>
  </si>
  <si>
    <t>91355</t>
  </si>
  <si>
    <t>EVIDENČNÍ ČÍSLO MOSTU</t>
  </si>
  <si>
    <t>ev.č. vč. sloupků</t>
  </si>
  <si>
    <t xml:space="preserve"> 2 = 2,000 [A]</t>
  </si>
  <si>
    <t>915111</t>
  </si>
  <si>
    <t>VODOROVNÉ DOPRAVNÍ ZNAČENÍ BARVOU HLADKÉ - DODÁVKA A POKLÁDKA</t>
  </si>
  <si>
    <t>předznačení_x000D_
v úseku úpravy a 25m za úsekem úpravy_x000D_
obnova ve stávajím rozsahu - jen postranní čáry, středová neznačená</t>
  </si>
  <si>
    <t>V01a 2*0,15*(57,0+2*25,0) = 32,100 [A]</t>
  </si>
  <si>
    <t>Celkové množství = 32,100</t>
  </si>
  <si>
    <t>915211</t>
  </si>
  <si>
    <t>VODOROVNÉ DOPRAVNÍ ZNAČENÍ PLASTEM HLADKÉ - DODÁVKA A POKLÁDKA</t>
  </si>
  <si>
    <t>definitivní, provedeno po 1 sezóně</t>
  </si>
  <si>
    <t>917223</t>
  </si>
  <si>
    <t>SILNIČNÍ A CHODNÍKOVÉ OBRUBY Z BETONOVÝCH OBRUBNÍKŮ ŠÍŘ 100MM</t>
  </si>
  <si>
    <t>podél dlažeb</t>
  </si>
  <si>
    <t>OP 01 - podél zádlažeb (1,05+2,50)+1,20*(2,95)+(1,0+4,0)+1,20*(2,95) = 15,630 [A]</t>
  </si>
  <si>
    <t>OP 02 - podél zádlažeb (0,80+3,50)+1,20*(4,35) = 9,520 [B]</t>
  </si>
  <si>
    <t>917224</t>
  </si>
  <si>
    <t>SILNIČNÍ A CHODNÍKOVÉ OBRUBY Z BETONOVÝCH OBRUBNÍKŮ ŠÍŘ 150MM</t>
  </si>
  <si>
    <t>Silniční obrubník vč. lože - dle TZ_x000D_
podél odláždění za koncem říms_x000D_
vč. postupného zapuštění</t>
  </si>
  <si>
    <t>OP 01 - podél přechodů říms  2,50+4,0 = 6,500 [A]</t>
  </si>
  <si>
    <t>OP 02 - podél přchodů říms 3,50+2,50 = 6,000 [B]</t>
  </si>
  <si>
    <t>Celkové množství = 12,500</t>
  </si>
  <si>
    <t>919111</t>
  </si>
  <si>
    <t>ŘEZÁNÍ ASFALTOVÉHO KRYTU VOZOVEK TL DO 50MM</t>
  </si>
  <si>
    <t>řezaná spára v místě napojení na stávající stav 6,0+4,85+5,75 = 16,600 [A]</t>
  </si>
  <si>
    <t>nad rubem rámu 2*6,50 = 13,000 [B]</t>
  </si>
  <si>
    <t>Celkové množství = 29,600</t>
  </si>
  <si>
    <t>931315</t>
  </si>
  <si>
    <t>a</t>
  </si>
  <si>
    <t>TĚSNĚNÍ DILATAČ SPAR ASF ZÁLIVKOU PRŮŘ DO 600MM2</t>
  </si>
  <si>
    <t>s předtěsněním_x000D_
podél říms</t>
  </si>
  <si>
    <t xml:space="preserve">těsnění spáry v obrusné vrstvě podél římsy </t>
  </si>
  <si>
    <t>podél římsy na výtokem 10,92+8,0 = 18,920 [B]</t>
  </si>
  <si>
    <t>podél římsy na vtokem 11,80 = 11,800 [C]</t>
  </si>
  <si>
    <t>Celkové množství = 30,720</t>
  </si>
  <si>
    <t>b</t>
  </si>
  <si>
    <t>s předtěsněním
podél říms</t>
  </si>
  <si>
    <t xml:space="preserve">těsnění spáry ve vozovce </t>
  </si>
  <si>
    <t>v místě napojení na stav.stav. 6,0+4,85+5,75 = 16,600 [E]</t>
  </si>
  <si>
    <t>nad rubem rámu 2*6,50 = 13,000 [F]</t>
  </si>
  <si>
    <t>Celkové množství = 60,320</t>
  </si>
  <si>
    <t>935832</t>
  </si>
  <si>
    <t>ŽLABY A RIGOLY DLÁŽDĚNÉ Z LOMOVÉHO KAMENE TL DO 250MMM DO BETONU TL 100MM</t>
  </si>
  <si>
    <t>skluz z lomového kamene</t>
  </si>
  <si>
    <t>za OP 02 1,20*(6,55+5,0) = 13,860 [A]</t>
  </si>
  <si>
    <t>Celkové množství = 13,860</t>
  </si>
  <si>
    <t>9661781R</t>
  </si>
  <si>
    <t>STAVIDLO - dodávka a montáž</t>
  </si>
  <si>
    <t>kompletní dodávka a montáž nového stavidla</t>
  </si>
  <si>
    <t>stavidlo na vtoku 1 = 1,000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</si>
</sst>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1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/>
  </sheetViews>
  <sheetFormatPr defaultRowHeight="14.4" x14ac:dyDescent="0.3"/>
  <cols>
    <col min="1" max="2" width="32.44140625" customWidth="1"/>
    <col min="3" max="5" width="19.44140625" customWidth="1"/>
  </cols>
  <sheetData>
    <row r="1" spans="1:5" x14ac:dyDescent="0.3">
      <c r="A1" s="1" t="s">
        <v>0</v>
      </c>
      <c r="B1" s="2" t="s">
        <v>1</v>
      </c>
      <c r="C1" s="3"/>
      <c r="D1" s="3"/>
      <c r="E1" s="3"/>
    </row>
    <row r="2" spans="1:5" x14ac:dyDescent="0.3">
      <c r="A2" s="3"/>
      <c r="B2" s="26" t="s">
        <v>2</v>
      </c>
      <c r="C2" s="3"/>
      <c r="D2" s="3"/>
      <c r="E2" s="3"/>
    </row>
    <row r="3" spans="1:5" x14ac:dyDescent="0.3">
      <c r="A3" s="3"/>
      <c r="B3" s="27"/>
      <c r="C3" s="3"/>
      <c r="D3" s="3"/>
      <c r="E3" s="3"/>
    </row>
    <row r="4" spans="1:5" x14ac:dyDescent="0.3">
      <c r="A4" s="3"/>
      <c r="B4" s="26" t="s">
        <v>3</v>
      </c>
      <c r="C4" s="27"/>
      <c r="D4" s="27"/>
      <c r="E4" s="27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5" t="s">
        <v>4</v>
      </c>
      <c r="C6" s="6">
        <f>SUM(C10:C12)</f>
        <v>0</v>
      </c>
      <c r="D6" s="3"/>
      <c r="E6" s="3"/>
    </row>
    <row r="7" spans="1:5" x14ac:dyDescent="0.3">
      <c r="A7" s="3"/>
      <c r="B7" s="5" t="s">
        <v>5</v>
      </c>
      <c r="C7" s="6">
        <f>SUM(E10:E12)</f>
        <v>0</v>
      </c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3">
      <c r="A10" s="8" t="s">
        <v>11</v>
      </c>
      <c r="B10" s="8" t="s">
        <v>12</v>
      </c>
      <c r="C10" s="9">
        <f>'SO 000SO 000'!I3</f>
        <v>0</v>
      </c>
      <c r="D10" s="9">
        <f>SUMIFS('SO 000SO 000'!O:O,'SO 000SO 000'!A:A,"P")</f>
        <v>0</v>
      </c>
      <c r="E10" s="9">
        <f>C10+D10</f>
        <v>0</v>
      </c>
    </row>
    <row r="11" spans="1:5" x14ac:dyDescent="0.3">
      <c r="A11" s="8" t="s">
        <v>13</v>
      </c>
      <c r="B11" s="8" t="s">
        <v>14</v>
      </c>
      <c r="C11" s="9">
        <f>'SO 001SO 001'!I3</f>
        <v>0</v>
      </c>
      <c r="D11" s="9">
        <f>SUMIFS('SO 001SO 001'!O:O,'SO 001SO 001'!A:A,"P")</f>
        <v>0</v>
      </c>
      <c r="E11" s="9">
        <f>C11+D11</f>
        <v>0</v>
      </c>
    </row>
    <row r="12" spans="1:5" x14ac:dyDescent="0.3">
      <c r="A12" s="8" t="s">
        <v>15</v>
      </c>
      <c r="B12" s="8" t="s">
        <v>16</v>
      </c>
      <c r="C12" s="9">
        <f>'SO 201SO 201 '!I3</f>
        <v>0</v>
      </c>
      <c r="D12" s="9">
        <f>SUMIFS('SO 201SO 201 '!O:O,'SO 201SO 201 '!A:A,"P")</f>
        <v>0</v>
      </c>
      <c r="E12" s="9">
        <f>C12+D12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4" t="s">
        <v>17</v>
      </c>
      <c r="F2" s="3"/>
      <c r="G2" s="3"/>
      <c r="H2" s="3"/>
      <c r="I2" s="3"/>
    </row>
    <row r="3" spans="1:16" x14ac:dyDescent="0.3">
      <c r="A3" t="s">
        <v>18</v>
      </c>
      <c r="B3" s="11" t="s">
        <v>19</v>
      </c>
      <c r="C3" s="28" t="s">
        <v>20</v>
      </c>
      <c r="D3" s="29"/>
      <c r="E3" s="11" t="s">
        <v>21</v>
      </c>
      <c r="F3" s="3"/>
      <c r="G3" s="3"/>
      <c r="H3" s="12" t="s">
        <v>11</v>
      </c>
      <c r="I3" s="13">
        <f>SUMIFS(I9:I57,A9:A57,"SD")</f>
        <v>0</v>
      </c>
      <c r="O3">
        <v>0</v>
      </c>
      <c r="P3">
        <v>2</v>
      </c>
    </row>
    <row r="4" spans="1:16" x14ac:dyDescent="0.3">
      <c r="A4" t="s">
        <v>22</v>
      </c>
      <c r="B4" s="11" t="s">
        <v>23</v>
      </c>
      <c r="C4" s="28" t="s">
        <v>11</v>
      </c>
      <c r="D4" s="29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t="s">
        <v>24</v>
      </c>
      <c r="B5" s="11" t="s">
        <v>25</v>
      </c>
      <c r="C5" s="28" t="s">
        <v>11</v>
      </c>
      <c r="D5" s="29"/>
      <c r="E5" s="11" t="s">
        <v>12</v>
      </c>
      <c r="F5" s="3"/>
      <c r="G5" s="3"/>
      <c r="H5" s="3"/>
      <c r="I5" s="3"/>
      <c r="O5">
        <v>0.21</v>
      </c>
    </row>
    <row r="6" spans="1:16" x14ac:dyDescent="0.3">
      <c r="A6" s="30" t="s">
        <v>26</v>
      </c>
      <c r="B6" s="30" t="s">
        <v>27</v>
      </c>
      <c r="C6" s="30" t="s">
        <v>28</v>
      </c>
      <c r="D6" s="30" t="s">
        <v>29</v>
      </c>
      <c r="E6" s="30" t="s">
        <v>30</v>
      </c>
      <c r="F6" s="30" t="s">
        <v>31</v>
      </c>
      <c r="G6" s="30" t="s">
        <v>32</v>
      </c>
      <c r="H6" s="30" t="s">
        <v>33</v>
      </c>
      <c r="I6" s="30"/>
    </row>
    <row r="7" spans="1:16" x14ac:dyDescent="0.3">
      <c r="A7" s="30"/>
      <c r="B7" s="30"/>
      <c r="C7" s="30"/>
      <c r="D7" s="30"/>
      <c r="E7" s="30"/>
      <c r="F7" s="30"/>
      <c r="G7" s="30"/>
      <c r="H7" s="7" t="s">
        <v>34</v>
      </c>
      <c r="I7" s="7" t="s">
        <v>35</v>
      </c>
    </row>
    <row r="8" spans="1:16" x14ac:dyDescent="0.3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 spans="1:16" x14ac:dyDescent="0.3">
      <c r="A9" s="14" t="s">
        <v>36</v>
      </c>
      <c r="B9" s="14"/>
      <c r="C9" s="15" t="s">
        <v>37</v>
      </c>
      <c r="D9" s="14"/>
      <c r="E9" s="14" t="s">
        <v>38</v>
      </c>
      <c r="F9" s="14"/>
      <c r="G9" s="14"/>
      <c r="H9" s="14"/>
      <c r="I9" s="16">
        <f>SUMIFS(I10:I57,A10:A57,"P")</f>
        <v>0</v>
      </c>
    </row>
    <row r="10" spans="1:16" x14ac:dyDescent="0.3">
      <c r="A10" s="17" t="s">
        <v>39</v>
      </c>
      <c r="B10" s="17">
        <v>1</v>
      </c>
      <c r="C10" s="18" t="s">
        <v>40</v>
      </c>
      <c r="D10" t="s">
        <v>41</v>
      </c>
      <c r="E10" s="19" t="s">
        <v>42</v>
      </c>
      <c r="F10" s="20" t="s">
        <v>43</v>
      </c>
      <c r="G10" s="21">
        <v>1</v>
      </c>
      <c r="H10" s="22">
        <v>0</v>
      </c>
      <c r="I10" s="22">
        <f>ROUND(G10*H10,P4)</f>
        <v>0</v>
      </c>
      <c r="O10" s="23">
        <f>I10*0.21</f>
        <v>0</v>
      </c>
      <c r="P10">
        <v>3</v>
      </c>
    </row>
    <row r="11" spans="1:16" x14ac:dyDescent="0.3">
      <c r="A11" s="17" t="s">
        <v>44</v>
      </c>
      <c r="E11" s="19" t="s">
        <v>45</v>
      </c>
    </row>
    <row r="12" spans="1:16" x14ac:dyDescent="0.3">
      <c r="A12" s="17" t="s">
        <v>46</v>
      </c>
      <c r="E12" s="24" t="s">
        <v>47</v>
      </c>
    </row>
    <row r="13" spans="1:16" x14ac:dyDescent="0.3">
      <c r="A13" s="17" t="s">
        <v>46</v>
      </c>
      <c r="E13" s="24" t="s">
        <v>48</v>
      </c>
    </row>
    <row r="14" spans="1:16" x14ac:dyDescent="0.3">
      <c r="A14" s="17" t="s">
        <v>39</v>
      </c>
      <c r="B14" s="17">
        <v>2</v>
      </c>
      <c r="C14" s="18" t="s">
        <v>49</v>
      </c>
      <c r="D14" s="17" t="s">
        <v>50</v>
      </c>
      <c r="E14" s="19" t="s">
        <v>51</v>
      </c>
      <c r="F14" s="20" t="s">
        <v>43</v>
      </c>
      <c r="G14" s="21">
        <v>1</v>
      </c>
      <c r="H14" s="22">
        <v>0</v>
      </c>
      <c r="I14" s="22">
        <f>ROUND(G14*H14,P4)</f>
        <v>0</v>
      </c>
      <c r="O14" s="23">
        <f>I14*0.21</f>
        <v>0</v>
      </c>
      <c r="P14">
        <v>3</v>
      </c>
    </row>
    <row r="15" spans="1:16" ht="28.8" x14ac:dyDescent="0.3">
      <c r="A15" s="17" t="s">
        <v>44</v>
      </c>
      <c r="E15" s="19" t="s">
        <v>52</v>
      </c>
    </row>
    <row r="16" spans="1:16" x14ac:dyDescent="0.3">
      <c r="A16" s="17" t="s">
        <v>46</v>
      </c>
      <c r="E16" s="24" t="s">
        <v>47</v>
      </c>
    </row>
    <row r="17" spans="1:16" x14ac:dyDescent="0.3">
      <c r="A17" s="17" t="s">
        <v>46</v>
      </c>
      <c r="E17" s="24" t="s">
        <v>48</v>
      </c>
    </row>
    <row r="18" spans="1:16" x14ac:dyDescent="0.3">
      <c r="A18" s="17" t="s">
        <v>39</v>
      </c>
      <c r="B18" s="17">
        <v>3</v>
      </c>
      <c r="C18" s="18" t="s">
        <v>53</v>
      </c>
      <c r="D18" t="s">
        <v>41</v>
      </c>
      <c r="E18" s="19" t="s">
        <v>54</v>
      </c>
      <c r="F18" s="20" t="s">
        <v>43</v>
      </c>
      <c r="G18" s="21">
        <v>1</v>
      </c>
      <c r="H18" s="22">
        <v>0</v>
      </c>
      <c r="I18" s="22">
        <f>ROUND(G18*H18,P4)</f>
        <v>0</v>
      </c>
      <c r="O18" s="23">
        <f>I18*0.21</f>
        <v>0</v>
      </c>
      <c r="P18">
        <v>3</v>
      </c>
    </row>
    <row r="19" spans="1:16" ht="201.6" x14ac:dyDescent="0.3">
      <c r="A19" s="17" t="s">
        <v>44</v>
      </c>
      <c r="E19" s="19" t="s">
        <v>55</v>
      </c>
    </row>
    <row r="20" spans="1:16" x14ac:dyDescent="0.3">
      <c r="A20" s="17" t="s">
        <v>46</v>
      </c>
      <c r="E20" s="24" t="s">
        <v>47</v>
      </c>
    </row>
    <row r="21" spans="1:16" x14ac:dyDescent="0.3">
      <c r="A21" s="17" t="s">
        <v>46</v>
      </c>
      <c r="E21" s="24" t="s">
        <v>48</v>
      </c>
    </row>
    <row r="22" spans="1:16" x14ac:dyDescent="0.3">
      <c r="A22" s="17" t="s">
        <v>39</v>
      </c>
      <c r="B22" s="17">
        <v>4</v>
      </c>
      <c r="C22" s="18" t="s">
        <v>56</v>
      </c>
      <c r="D22" t="s">
        <v>41</v>
      </c>
      <c r="E22" s="19" t="s">
        <v>57</v>
      </c>
      <c r="F22" s="20" t="s">
        <v>43</v>
      </c>
      <c r="G22" s="21">
        <v>1</v>
      </c>
      <c r="H22" s="22">
        <v>0</v>
      </c>
      <c r="I22" s="22">
        <f>ROUND(G22*H22,P4)</f>
        <v>0</v>
      </c>
      <c r="O22" s="23">
        <f>I22*0.21</f>
        <v>0</v>
      </c>
      <c r="P22">
        <v>3</v>
      </c>
    </row>
    <row r="23" spans="1:16" ht="57.6" x14ac:dyDescent="0.3">
      <c r="A23" s="17" t="s">
        <v>44</v>
      </c>
      <c r="E23" s="19" t="s">
        <v>58</v>
      </c>
    </row>
    <row r="24" spans="1:16" x14ac:dyDescent="0.3">
      <c r="A24" s="17" t="s">
        <v>46</v>
      </c>
      <c r="E24" s="24" t="s">
        <v>47</v>
      </c>
    </row>
    <row r="25" spans="1:16" x14ac:dyDescent="0.3">
      <c r="A25" s="17" t="s">
        <v>46</v>
      </c>
      <c r="E25" s="24" t="s">
        <v>48</v>
      </c>
    </row>
    <row r="26" spans="1:16" x14ac:dyDescent="0.3">
      <c r="A26" s="17" t="s">
        <v>39</v>
      </c>
      <c r="B26" s="17">
        <v>5</v>
      </c>
      <c r="C26" s="18" t="s">
        <v>59</v>
      </c>
      <c r="D26" s="17" t="s">
        <v>50</v>
      </c>
      <c r="E26" s="19" t="s">
        <v>60</v>
      </c>
      <c r="F26" s="20" t="s">
        <v>43</v>
      </c>
      <c r="G26" s="21">
        <v>1</v>
      </c>
      <c r="H26" s="22">
        <v>0</v>
      </c>
      <c r="I26" s="22">
        <f>ROUND(G26*H26,P4)</f>
        <v>0</v>
      </c>
      <c r="O26" s="23">
        <f>I26*0.21</f>
        <v>0</v>
      </c>
      <c r="P26">
        <v>3</v>
      </c>
    </row>
    <row r="27" spans="1:16" x14ac:dyDescent="0.3">
      <c r="A27" s="17" t="s">
        <v>44</v>
      </c>
      <c r="E27" s="19" t="s">
        <v>61</v>
      </c>
    </row>
    <row r="28" spans="1:16" x14ac:dyDescent="0.3">
      <c r="A28" s="17" t="s">
        <v>46</v>
      </c>
      <c r="E28" s="24" t="s">
        <v>47</v>
      </c>
    </row>
    <row r="29" spans="1:16" x14ac:dyDescent="0.3">
      <c r="A29" s="17" t="s">
        <v>46</v>
      </c>
      <c r="E29" s="24" t="s">
        <v>48</v>
      </c>
    </row>
    <row r="30" spans="1:16" x14ac:dyDescent="0.3">
      <c r="A30" s="17" t="s">
        <v>39</v>
      </c>
      <c r="B30" s="17">
        <v>6</v>
      </c>
      <c r="C30" s="18" t="s">
        <v>59</v>
      </c>
      <c r="D30" s="17" t="s">
        <v>62</v>
      </c>
      <c r="E30" s="19" t="s">
        <v>60</v>
      </c>
      <c r="F30" s="20" t="s">
        <v>43</v>
      </c>
      <c r="G30" s="21">
        <v>1</v>
      </c>
      <c r="H30" s="22">
        <v>0</v>
      </c>
      <c r="I30" s="22">
        <f>ROUND(G30*H30,P4)</f>
        <v>0</v>
      </c>
      <c r="O30" s="23">
        <f>I30*0.21</f>
        <v>0</v>
      </c>
      <c r="P30">
        <v>3</v>
      </c>
    </row>
    <row r="31" spans="1:16" x14ac:dyDescent="0.3">
      <c r="A31" s="17" t="s">
        <v>44</v>
      </c>
      <c r="E31" s="19" t="s">
        <v>63</v>
      </c>
    </row>
    <row r="32" spans="1:16" x14ac:dyDescent="0.3">
      <c r="A32" s="17" t="s">
        <v>46</v>
      </c>
      <c r="E32" s="24" t="s">
        <v>47</v>
      </c>
    </row>
    <row r="33" spans="1:16" x14ac:dyDescent="0.3">
      <c r="A33" s="17" t="s">
        <v>46</v>
      </c>
      <c r="E33" s="24" t="s">
        <v>48</v>
      </c>
    </row>
    <row r="34" spans="1:16" x14ac:dyDescent="0.3">
      <c r="A34" s="17" t="s">
        <v>39</v>
      </c>
      <c r="B34" s="17">
        <v>7</v>
      </c>
      <c r="C34" s="18" t="s">
        <v>64</v>
      </c>
      <c r="D34" s="17" t="s">
        <v>50</v>
      </c>
      <c r="E34" s="19" t="s">
        <v>65</v>
      </c>
      <c r="F34" s="20" t="s">
        <v>66</v>
      </c>
      <c r="G34" s="21">
        <v>1</v>
      </c>
      <c r="H34" s="22">
        <v>0</v>
      </c>
      <c r="I34" s="22">
        <f>ROUND(G34*H34,P4)</f>
        <v>0</v>
      </c>
      <c r="O34" s="23">
        <f>I34*0.21</f>
        <v>0</v>
      </c>
      <c r="P34">
        <v>3</v>
      </c>
    </row>
    <row r="35" spans="1:16" ht="28.8" x14ac:dyDescent="0.3">
      <c r="A35" s="17" t="s">
        <v>44</v>
      </c>
      <c r="E35" s="19" t="s">
        <v>67</v>
      </c>
    </row>
    <row r="36" spans="1:16" x14ac:dyDescent="0.3">
      <c r="A36" s="17" t="s">
        <v>46</v>
      </c>
      <c r="E36" s="24" t="s">
        <v>47</v>
      </c>
    </row>
    <row r="37" spans="1:16" x14ac:dyDescent="0.3">
      <c r="A37" s="17" t="s">
        <v>46</v>
      </c>
      <c r="E37" s="24" t="s">
        <v>48</v>
      </c>
    </row>
    <row r="38" spans="1:16" x14ac:dyDescent="0.3">
      <c r="A38" s="17" t="s">
        <v>39</v>
      </c>
      <c r="B38" s="17">
        <v>8</v>
      </c>
      <c r="C38" s="18" t="s">
        <v>68</v>
      </c>
      <c r="D38" s="17" t="s">
        <v>69</v>
      </c>
      <c r="E38" s="19" t="s">
        <v>70</v>
      </c>
      <c r="F38" s="20" t="s">
        <v>43</v>
      </c>
      <c r="G38" s="21">
        <v>1</v>
      </c>
      <c r="H38" s="22">
        <v>0</v>
      </c>
      <c r="I38" s="22">
        <f>ROUND(G38*H38,P4)</f>
        <v>0</v>
      </c>
      <c r="O38" s="23">
        <f>I38*0.21</f>
        <v>0</v>
      </c>
      <c r="P38">
        <v>3</v>
      </c>
    </row>
    <row r="39" spans="1:16" x14ac:dyDescent="0.3">
      <c r="A39" s="17" t="s">
        <v>44</v>
      </c>
      <c r="E39" s="19" t="s">
        <v>71</v>
      </c>
    </row>
    <row r="40" spans="1:16" x14ac:dyDescent="0.3">
      <c r="A40" s="17" t="s">
        <v>46</v>
      </c>
      <c r="E40" s="24" t="s">
        <v>47</v>
      </c>
    </row>
    <row r="41" spans="1:16" x14ac:dyDescent="0.3">
      <c r="A41" s="17" t="s">
        <v>46</v>
      </c>
      <c r="E41" s="24" t="s">
        <v>48</v>
      </c>
    </row>
    <row r="42" spans="1:16" x14ac:dyDescent="0.3">
      <c r="A42" s="17" t="s">
        <v>39</v>
      </c>
      <c r="B42" s="17">
        <v>9</v>
      </c>
      <c r="C42" s="18" t="s">
        <v>72</v>
      </c>
      <c r="D42" t="s">
        <v>41</v>
      </c>
      <c r="E42" s="19" t="s">
        <v>73</v>
      </c>
      <c r="F42" s="20" t="s">
        <v>43</v>
      </c>
      <c r="G42" s="21">
        <v>0</v>
      </c>
      <c r="H42" s="22">
        <v>0</v>
      </c>
      <c r="I42" s="22">
        <f>ROUND(G42*H42,P4)</f>
        <v>0</v>
      </c>
      <c r="O42" s="23">
        <f>I42*0.21</f>
        <v>0</v>
      </c>
      <c r="P42">
        <v>3</v>
      </c>
    </row>
    <row r="43" spans="1:16" x14ac:dyDescent="0.3">
      <c r="A43" s="17" t="s">
        <v>44</v>
      </c>
      <c r="E43" s="19" t="s">
        <v>74</v>
      </c>
    </row>
    <row r="44" spans="1:16" x14ac:dyDescent="0.3">
      <c r="A44" s="17" t="s">
        <v>46</v>
      </c>
      <c r="E44" s="24" t="s">
        <v>75</v>
      </c>
    </row>
    <row r="45" spans="1:16" x14ac:dyDescent="0.3">
      <c r="A45" s="17" t="s">
        <v>46</v>
      </c>
      <c r="E45" s="24" t="s">
        <v>76</v>
      </c>
    </row>
    <row r="46" spans="1:16" x14ac:dyDescent="0.3">
      <c r="A46" s="17" t="s">
        <v>39</v>
      </c>
      <c r="B46" s="17">
        <v>10</v>
      </c>
      <c r="C46" s="18" t="s">
        <v>77</v>
      </c>
      <c r="D46" t="s">
        <v>41</v>
      </c>
      <c r="E46" s="19" t="s">
        <v>78</v>
      </c>
      <c r="F46" s="20" t="s">
        <v>43</v>
      </c>
      <c r="G46" s="21">
        <v>0</v>
      </c>
      <c r="H46" s="22">
        <v>0</v>
      </c>
      <c r="I46" s="22">
        <f>ROUND(G46*H46,P4)</f>
        <v>0</v>
      </c>
      <c r="O46" s="23">
        <f>I46*0.21</f>
        <v>0</v>
      </c>
      <c r="P46">
        <v>3</v>
      </c>
    </row>
    <row r="47" spans="1:16" x14ac:dyDescent="0.3">
      <c r="A47" s="17" t="s">
        <v>44</v>
      </c>
      <c r="E47" s="19" t="s">
        <v>79</v>
      </c>
    </row>
    <row r="48" spans="1:16" x14ac:dyDescent="0.3">
      <c r="A48" s="17" t="s">
        <v>46</v>
      </c>
      <c r="E48" s="24" t="s">
        <v>75</v>
      </c>
    </row>
    <row r="49" spans="1:16" x14ac:dyDescent="0.3">
      <c r="A49" s="17" t="s">
        <v>46</v>
      </c>
      <c r="E49" s="24" t="s">
        <v>76</v>
      </c>
    </row>
    <row r="50" spans="1:16" x14ac:dyDescent="0.3">
      <c r="A50" s="17" t="s">
        <v>39</v>
      </c>
      <c r="B50" s="17">
        <v>11</v>
      </c>
      <c r="C50" s="18" t="s">
        <v>80</v>
      </c>
      <c r="D50" t="s">
        <v>41</v>
      </c>
      <c r="E50" s="19" t="s">
        <v>81</v>
      </c>
      <c r="F50" s="20" t="s">
        <v>66</v>
      </c>
      <c r="G50" s="21">
        <v>4</v>
      </c>
      <c r="H50" s="22">
        <v>0</v>
      </c>
      <c r="I50" s="22">
        <f>ROUND(G50*H50,P4)</f>
        <v>0</v>
      </c>
      <c r="O50" s="23">
        <f>I50*0.21</f>
        <v>0</v>
      </c>
      <c r="P50">
        <v>3</v>
      </c>
    </row>
    <row r="51" spans="1:16" x14ac:dyDescent="0.3">
      <c r="A51" s="17" t="s">
        <v>44</v>
      </c>
      <c r="E51" s="19" t="s">
        <v>82</v>
      </c>
    </row>
    <row r="52" spans="1:16" x14ac:dyDescent="0.3">
      <c r="A52" s="17" t="s">
        <v>46</v>
      </c>
      <c r="E52" s="24" t="s">
        <v>83</v>
      </c>
    </row>
    <row r="53" spans="1:16" x14ac:dyDescent="0.3">
      <c r="A53" s="17" t="s">
        <v>46</v>
      </c>
      <c r="E53" s="24" t="s">
        <v>84</v>
      </c>
    </row>
    <row r="54" spans="1:16" x14ac:dyDescent="0.3">
      <c r="A54" s="17" t="s">
        <v>39</v>
      </c>
      <c r="B54" s="17">
        <v>12</v>
      </c>
      <c r="C54" s="18" t="s">
        <v>85</v>
      </c>
      <c r="D54" t="s">
        <v>41</v>
      </c>
      <c r="E54" s="19" t="s">
        <v>86</v>
      </c>
      <c r="F54" s="20" t="s">
        <v>43</v>
      </c>
      <c r="G54" s="21">
        <v>1</v>
      </c>
      <c r="H54" s="22">
        <v>0</v>
      </c>
      <c r="I54" s="22">
        <f>ROUND(G54*H54,P4)</f>
        <v>0</v>
      </c>
      <c r="O54" s="23">
        <f>I54*0.21</f>
        <v>0</v>
      </c>
      <c r="P54">
        <v>3</v>
      </c>
    </row>
    <row r="55" spans="1:16" ht="86.4" x14ac:dyDescent="0.3">
      <c r="A55" s="17" t="s">
        <v>44</v>
      </c>
      <c r="E55" s="19" t="s">
        <v>87</v>
      </c>
    </row>
    <row r="56" spans="1:16" x14ac:dyDescent="0.3">
      <c r="A56" s="17" t="s">
        <v>46</v>
      </c>
      <c r="E56" s="24" t="s">
        <v>47</v>
      </c>
    </row>
    <row r="57" spans="1:16" x14ac:dyDescent="0.3">
      <c r="A57" s="17" t="s">
        <v>46</v>
      </c>
      <c r="E57" s="24" t="s">
        <v>48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8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4" t="s">
        <v>17</v>
      </c>
      <c r="F2" s="3"/>
      <c r="G2" s="3"/>
      <c r="H2" s="3"/>
      <c r="I2" s="3"/>
    </row>
    <row r="3" spans="1:16" x14ac:dyDescent="0.3">
      <c r="A3" t="s">
        <v>18</v>
      </c>
      <c r="B3" s="11" t="s">
        <v>19</v>
      </c>
      <c r="C3" s="28" t="s">
        <v>20</v>
      </c>
      <c r="D3" s="29"/>
      <c r="E3" s="11" t="s">
        <v>21</v>
      </c>
      <c r="F3" s="3"/>
      <c r="G3" s="3"/>
      <c r="H3" s="12" t="s">
        <v>13</v>
      </c>
      <c r="I3" s="13">
        <f>SUMIFS(I9:I168,A9:A168,"SD")</f>
        <v>0</v>
      </c>
      <c r="O3">
        <v>0</v>
      </c>
      <c r="P3">
        <v>2</v>
      </c>
    </row>
    <row r="4" spans="1:16" x14ac:dyDescent="0.3">
      <c r="A4" t="s">
        <v>22</v>
      </c>
      <c r="B4" s="11" t="s">
        <v>23</v>
      </c>
      <c r="C4" s="28" t="s">
        <v>13</v>
      </c>
      <c r="D4" s="29"/>
      <c r="E4" s="11" t="s">
        <v>14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t="s">
        <v>24</v>
      </c>
      <c r="B5" s="11" t="s">
        <v>25</v>
      </c>
      <c r="C5" s="28" t="s">
        <v>13</v>
      </c>
      <c r="D5" s="29"/>
      <c r="E5" s="11" t="s">
        <v>14</v>
      </c>
      <c r="F5" s="3"/>
      <c r="G5" s="3"/>
      <c r="H5" s="3"/>
      <c r="I5" s="3"/>
      <c r="O5">
        <v>0.21</v>
      </c>
    </row>
    <row r="6" spans="1:16" x14ac:dyDescent="0.3">
      <c r="A6" s="30" t="s">
        <v>26</v>
      </c>
      <c r="B6" s="30" t="s">
        <v>27</v>
      </c>
      <c r="C6" s="30" t="s">
        <v>28</v>
      </c>
      <c r="D6" s="30" t="s">
        <v>29</v>
      </c>
      <c r="E6" s="30" t="s">
        <v>30</v>
      </c>
      <c r="F6" s="30" t="s">
        <v>31</v>
      </c>
      <c r="G6" s="30" t="s">
        <v>32</v>
      </c>
      <c r="H6" s="30" t="s">
        <v>33</v>
      </c>
      <c r="I6" s="30"/>
    </row>
    <row r="7" spans="1:16" x14ac:dyDescent="0.3">
      <c r="A7" s="30"/>
      <c r="B7" s="30"/>
      <c r="C7" s="30"/>
      <c r="D7" s="30"/>
      <c r="E7" s="30"/>
      <c r="F7" s="30"/>
      <c r="G7" s="30"/>
      <c r="H7" s="7" t="s">
        <v>34</v>
      </c>
      <c r="I7" s="7" t="s">
        <v>35</v>
      </c>
    </row>
    <row r="8" spans="1:16" x14ac:dyDescent="0.3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 spans="1:16" x14ac:dyDescent="0.3">
      <c r="A9" s="14" t="s">
        <v>36</v>
      </c>
      <c r="B9" s="14"/>
      <c r="C9" s="15" t="s">
        <v>37</v>
      </c>
      <c r="D9" s="14"/>
      <c r="E9" s="14" t="s">
        <v>38</v>
      </c>
      <c r="F9" s="14"/>
      <c r="G9" s="14"/>
      <c r="H9" s="14"/>
      <c r="I9" s="16">
        <f>SUMIFS(I10:I44,A10:A44,"P")</f>
        <v>0</v>
      </c>
    </row>
    <row r="10" spans="1:16" ht="28.8" x14ac:dyDescent="0.3">
      <c r="A10" s="17" t="s">
        <v>39</v>
      </c>
      <c r="B10" s="17">
        <v>1</v>
      </c>
      <c r="C10" s="18" t="s">
        <v>88</v>
      </c>
      <c r="D10" t="s">
        <v>41</v>
      </c>
      <c r="E10" s="19" t="s">
        <v>89</v>
      </c>
      <c r="F10" s="20" t="s">
        <v>90</v>
      </c>
      <c r="G10" s="21">
        <v>697.19799999999998</v>
      </c>
      <c r="H10" s="22">
        <v>0</v>
      </c>
      <c r="I10" s="22">
        <f>ROUND(G10*H10,P4)</f>
        <v>0</v>
      </c>
      <c r="O10" s="23">
        <f>I10*0.21</f>
        <v>0</v>
      </c>
      <c r="P10">
        <v>3</v>
      </c>
    </row>
    <row r="11" spans="1:16" ht="28.8" x14ac:dyDescent="0.3">
      <c r="A11" s="17" t="s">
        <v>44</v>
      </c>
      <c r="E11" s="19" t="s">
        <v>91</v>
      </c>
    </row>
    <row r="12" spans="1:16" x14ac:dyDescent="0.3">
      <c r="A12" s="17" t="s">
        <v>46</v>
      </c>
      <c r="E12" s="24" t="s">
        <v>92</v>
      </c>
    </row>
    <row r="13" spans="1:16" x14ac:dyDescent="0.3">
      <c r="A13" s="17" t="s">
        <v>46</v>
      </c>
      <c r="E13" s="24" t="s">
        <v>93</v>
      </c>
    </row>
    <row r="14" spans="1:16" x14ac:dyDescent="0.3">
      <c r="A14" s="17" t="s">
        <v>46</v>
      </c>
      <c r="E14" s="24" t="s">
        <v>94</v>
      </c>
    </row>
    <row r="15" spans="1:16" ht="28.8" x14ac:dyDescent="0.3">
      <c r="A15" s="17" t="s">
        <v>39</v>
      </c>
      <c r="B15" s="17">
        <v>2</v>
      </c>
      <c r="C15" s="18" t="s">
        <v>95</v>
      </c>
      <c r="D15" t="s">
        <v>41</v>
      </c>
      <c r="E15" s="19" t="s">
        <v>96</v>
      </c>
      <c r="F15" s="20" t="s">
        <v>90</v>
      </c>
      <c r="G15" s="21">
        <v>29.716000000000001</v>
      </c>
      <c r="H15" s="22">
        <v>0</v>
      </c>
      <c r="I15" s="22">
        <f>ROUND(G15*H15,P4)</f>
        <v>0</v>
      </c>
      <c r="O15" s="23">
        <f>I15*0.21</f>
        <v>0</v>
      </c>
      <c r="P15">
        <v>3</v>
      </c>
    </row>
    <row r="16" spans="1:16" ht="43.2" x14ac:dyDescent="0.3">
      <c r="A16" s="17" t="s">
        <v>44</v>
      </c>
      <c r="E16" s="19" t="s">
        <v>97</v>
      </c>
    </row>
    <row r="17" spans="1:16" x14ac:dyDescent="0.3">
      <c r="A17" s="17" t="s">
        <v>46</v>
      </c>
      <c r="E17" s="24" t="s">
        <v>98</v>
      </c>
    </row>
    <row r="18" spans="1:16" x14ac:dyDescent="0.3">
      <c r="A18" s="17" t="s">
        <v>46</v>
      </c>
      <c r="E18" s="24" t="s">
        <v>99</v>
      </c>
    </row>
    <row r="19" spans="1:16" ht="28.8" x14ac:dyDescent="0.3">
      <c r="A19" s="17" t="s">
        <v>39</v>
      </c>
      <c r="B19" s="17">
        <v>3</v>
      </c>
      <c r="C19" s="18" t="s">
        <v>100</v>
      </c>
      <c r="D19" t="s">
        <v>41</v>
      </c>
      <c r="E19" s="19" t="s">
        <v>101</v>
      </c>
      <c r="F19" s="20" t="s">
        <v>90</v>
      </c>
      <c r="G19" s="21">
        <v>83.912999999999997</v>
      </c>
      <c r="H19" s="22">
        <v>0</v>
      </c>
      <c r="I19" s="22">
        <f>ROUND(G19*H19,P4)</f>
        <v>0</v>
      </c>
      <c r="O19" s="23">
        <f>I19*0.21</f>
        <v>0</v>
      </c>
      <c r="P19">
        <v>3</v>
      </c>
    </row>
    <row r="20" spans="1:16" ht="43.2" x14ac:dyDescent="0.3">
      <c r="A20" s="17" t="s">
        <v>44</v>
      </c>
      <c r="E20" s="19" t="s">
        <v>102</v>
      </c>
    </row>
    <row r="21" spans="1:16" x14ac:dyDescent="0.3">
      <c r="A21" s="17" t="s">
        <v>46</v>
      </c>
      <c r="E21" s="24" t="s">
        <v>103</v>
      </c>
    </row>
    <row r="22" spans="1:16" x14ac:dyDescent="0.3">
      <c r="A22" s="17" t="s">
        <v>46</v>
      </c>
      <c r="E22" s="24" t="s">
        <v>104</v>
      </c>
    </row>
    <row r="23" spans="1:16" ht="28.8" x14ac:dyDescent="0.3">
      <c r="A23" s="17" t="s">
        <v>39</v>
      </c>
      <c r="B23" s="17">
        <v>4</v>
      </c>
      <c r="C23" s="18" t="s">
        <v>100</v>
      </c>
      <c r="D23" s="17" t="s">
        <v>62</v>
      </c>
      <c r="E23" s="19" t="s">
        <v>101</v>
      </c>
      <c r="F23" s="20" t="s">
        <v>90</v>
      </c>
      <c r="G23" s="21">
        <v>2.5129999999999999</v>
      </c>
      <c r="H23" s="22">
        <v>0</v>
      </c>
      <c r="I23" s="22">
        <f>ROUND(G23*H23,P4)</f>
        <v>0</v>
      </c>
      <c r="O23" s="23">
        <f>I23*0.21</f>
        <v>0</v>
      </c>
      <c r="P23">
        <v>3</v>
      </c>
    </row>
    <row r="24" spans="1:16" ht="57.6" x14ac:dyDescent="0.3">
      <c r="A24" s="17" t="s">
        <v>44</v>
      </c>
      <c r="E24" s="19" t="s">
        <v>105</v>
      </c>
    </row>
    <row r="25" spans="1:16" x14ac:dyDescent="0.3">
      <c r="A25" s="17" t="s">
        <v>46</v>
      </c>
      <c r="E25" s="24" t="s">
        <v>106</v>
      </c>
    </row>
    <row r="26" spans="1:16" x14ac:dyDescent="0.3">
      <c r="A26" s="17" t="s">
        <v>46</v>
      </c>
      <c r="E26" s="24" t="s">
        <v>107</v>
      </c>
    </row>
    <row r="27" spans="1:16" ht="28.8" x14ac:dyDescent="0.3">
      <c r="A27" s="17" t="s">
        <v>39</v>
      </c>
      <c r="B27" s="17">
        <v>5</v>
      </c>
      <c r="C27" s="18" t="s">
        <v>108</v>
      </c>
      <c r="D27" t="s">
        <v>41</v>
      </c>
      <c r="E27" s="19" t="s">
        <v>109</v>
      </c>
      <c r="F27" s="20" t="s">
        <v>90</v>
      </c>
      <c r="G27" s="21">
        <v>312.96499999999997</v>
      </c>
      <c r="H27" s="22">
        <v>0</v>
      </c>
      <c r="I27" s="22">
        <f>ROUND(G27*H27,P4)</f>
        <v>0</v>
      </c>
      <c r="O27" s="23">
        <f>I27*0.21</f>
        <v>0</v>
      </c>
      <c r="P27">
        <v>3</v>
      </c>
    </row>
    <row r="28" spans="1:16" ht="43.2" x14ac:dyDescent="0.3">
      <c r="A28" s="17" t="s">
        <v>44</v>
      </c>
      <c r="E28" s="19" t="s">
        <v>110</v>
      </c>
    </row>
    <row r="29" spans="1:16" x14ac:dyDescent="0.3">
      <c r="A29" s="17" t="s">
        <v>46</v>
      </c>
      <c r="E29" s="24" t="s">
        <v>111</v>
      </c>
    </row>
    <row r="30" spans="1:16" x14ac:dyDescent="0.3">
      <c r="A30" s="17" t="s">
        <v>46</v>
      </c>
      <c r="E30" s="24" t="s">
        <v>112</v>
      </c>
    </row>
    <row r="31" spans="1:16" x14ac:dyDescent="0.3">
      <c r="A31" s="17" t="s">
        <v>46</v>
      </c>
      <c r="E31" s="24" t="s">
        <v>113</v>
      </c>
    </row>
    <row r="32" spans="1:16" x14ac:dyDescent="0.3">
      <c r="A32" s="17" t="s">
        <v>46</v>
      </c>
      <c r="E32" s="24" t="s">
        <v>114</v>
      </c>
    </row>
    <row r="33" spans="1:16" ht="28.8" x14ac:dyDescent="0.3">
      <c r="A33" s="17" t="s">
        <v>39</v>
      </c>
      <c r="B33" s="17">
        <v>6</v>
      </c>
      <c r="C33" s="18" t="s">
        <v>115</v>
      </c>
      <c r="D33" t="s">
        <v>41</v>
      </c>
      <c r="E33" s="19" t="s">
        <v>116</v>
      </c>
      <c r="F33" s="20" t="s">
        <v>90</v>
      </c>
      <c r="G33" s="21">
        <v>3.15</v>
      </c>
      <c r="H33" s="22">
        <v>0</v>
      </c>
      <c r="I33" s="22">
        <f>ROUND(G33*H33,P4)</f>
        <v>0</v>
      </c>
      <c r="O33" s="23">
        <f>I33*0.21</f>
        <v>0</v>
      </c>
      <c r="P33">
        <v>3</v>
      </c>
    </row>
    <row r="34" spans="1:16" ht="28.8" x14ac:dyDescent="0.3">
      <c r="A34" s="17" t="s">
        <v>44</v>
      </c>
      <c r="E34" s="19" t="s">
        <v>117</v>
      </c>
    </row>
    <row r="35" spans="1:16" x14ac:dyDescent="0.3">
      <c r="A35" s="17" t="s">
        <v>46</v>
      </c>
      <c r="E35" s="24" t="s">
        <v>118</v>
      </c>
    </row>
    <row r="36" spans="1:16" x14ac:dyDescent="0.3">
      <c r="A36" s="17" t="s">
        <v>46</v>
      </c>
      <c r="E36" s="24" t="s">
        <v>119</v>
      </c>
    </row>
    <row r="37" spans="1:16" ht="28.8" x14ac:dyDescent="0.3">
      <c r="A37" s="17" t="s">
        <v>39</v>
      </c>
      <c r="B37" s="17">
        <v>7</v>
      </c>
      <c r="C37" s="18" t="s">
        <v>120</v>
      </c>
      <c r="D37" s="17" t="s">
        <v>50</v>
      </c>
      <c r="E37" s="19" t="s">
        <v>121</v>
      </c>
      <c r="F37" s="20" t="s">
        <v>90</v>
      </c>
      <c r="G37" s="21">
        <v>7.4290000000000003</v>
      </c>
      <c r="H37" s="22">
        <v>0</v>
      </c>
      <c r="I37" s="22">
        <f>ROUND(G37*H37,P4)</f>
        <v>0</v>
      </c>
      <c r="O37" s="23">
        <f>I37*0.21</f>
        <v>0</v>
      </c>
      <c r="P37">
        <v>3</v>
      </c>
    </row>
    <row r="38" spans="1:16" ht="72" x14ac:dyDescent="0.3">
      <c r="A38" s="17" t="s">
        <v>44</v>
      </c>
      <c r="E38" s="19" t="s">
        <v>122</v>
      </c>
    </row>
    <row r="39" spans="1:16" x14ac:dyDescent="0.3">
      <c r="A39" s="17" t="s">
        <v>46</v>
      </c>
      <c r="E39" s="24" t="s">
        <v>123</v>
      </c>
    </row>
    <row r="40" spans="1:16" x14ac:dyDescent="0.3">
      <c r="A40" s="17" t="s">
        <v>46</v>
      </c>
      <c r="E40" s="24" t="s">
        <v>124</v>
      </c>
    </row>
    <row r="41" spans="1:16" ht="28.8" x14ac:dyDescent="0.3">
      <c r="A41" s="17" t="s">
        <v>39</v>
      </c>
      <c r="B41" s="17">
        <v>8</v>
      </c>
      <c r="C41" s="18" t="s">
        <v>120</v>
      </c>
      <c r="D41" s="17" t="s">
        <v>62</v>
      </c>
      <c r="E41" s="19" t="s">
        <v>125</v>
      </c>
      <c r="F41" s="20" t="s">
        <v>90</v>
      </c>
      <c r="G41" s="21">
        <v>0.14000000000000001</v>
      </c>
      <c r="H41" s="22">
        <v>0</v>
      </c>
      <c r="I41" s="22">
        <f>ROUND(G41*H41,P4)</f>
        <v>0</v>
      </c>
      <c r="O41" s="23">
        <f>I41*0.21</f>
        <v>0</v>
      </c>
      <c r="P41">
        <v>3</v>
      </c>
    </row>
    <row r="42" spans="1:16" ht="28.8" x14ac:dyDescent="0.3">
      <c r="A42" s="17" t="s">
        <v>44</v>
      </c>
      <c r="E42" s="19" t="s">
        <v>126</v>
      </c>
    </row>
    <row r="43" spans="1:16" x14ac:dyDescent="0.3">
      <c r="A43" s="17" t="s">
        <v>46</v>
      </c>
      <c r="E43" s="24" t="s">
        <v>127</v>
      </c>
    </row>
    <row r="44" spans="1:16" x14ac:dyDescent="0.3">
      <c r="A44" s="17" t="s">
        <v>46</v>
      </c>
      <c r="E44" s="24" t="s">
        <v>128</v>
      </c>
    </row>
    <row r="45" spans="1:16" x14ac:dyDescent="0.3">
      <c r="A45" s="14" t="s">
        <v>36</v>
      </c>
      <c r="B45" s="14"/>
      <c r="C45" s="15" t="s">
        <v>129</v>
      </c>
      <c r="D45" s="14"/>
      <c r="E45" s="14" t="s">
        <v>130</v>
      </c>
      <c r="F45" s="14"/>
      <c r="G45" s="14"/>
      <c r="H45" s="14"/>
      <c r="I45" s="16">
        <f>SUMIFS(I46:I107,A46:A107,"P")</f>
        <v>0</v>
      </c>
    </row>
    <row r="46" spans="1:16" x14ac:dyDescent="0.3">
      <c r="A46" s="17" t="s">
        <v>39</v>
      </c>
      <c r="B46" s="17">
        <v>9</v>
      </c>
      <c r="C46" s="18" t="s">
        <v>131</v>
      </c>
      <c r="D46" t="s">
        <v>41</v>
      </c>
      <c r="E46" s="19" t="s">
        <v>132</v>
      </c>
      <c r="F46" s="20" t="s">
        <v>133</v>
      </c>
      <c r="G46" s="21">
        <v>25</v>
      </c>
      <c r="H46" s="22">
        <v>0</v>
      </c>
      <c r="I46" s="22">
        <f>ROUND(G46*H46,P4)</f>
        <v>0</v>
      </c>
      <c r="O46" s="23">
        <f>I46*0.21</f>
        <v>0</v>
      </c>
      <c r="P46">
        <v>3</v>
      </c>
    </row>
    <row r="47" spans="1:16" ht="43.2" x14ac:dyDescent="0.3">
      <c r="A47" s="17" t="s">
        <v>44</v>
      </c>
      <c r="E47" s="19" t="s">
        <v>134</v>
      </c>
    </row>
    <row r="48" spans="1:16" x14ac:dyDescent="0.3">
      <c r="A48" s="17" t="s">
        <v>46</v>
      </c>
      <c r="E48" s="24" t="s">
        <v>135</v>
      </c>
    </row>
    <row r="49" spans="1:16" x14ac:dyDescent="0.3">
      <c r="A49" s="17" t="s">
        <v>46</v>
      </c>
      <c r="E49" s="24" t="s">
        <v>136</v>
      </c>
    </row>
    <row r="50" spans="1:16" x14ac:dyDescent="0.3">
      <c r="A50" s="17" t="s">
        <v>39</v>
      </c>
      <c r="B50" s="17">
        <v>10</v>
      </c>
      <c r="C50" s="18" t="s">
        <v>137</v>
      </c>
      <c r="D50" t="s">
        <v>41</v>
      </c>
      <c r="E50" s="19" t="s">
        <v>138</v>
      </c>
      <c r="F50" s="20" t="s">
        <v>133</v>
      </c>
      <c r="G50" s="21">
        <v>125.75</v>
      </c>
      <c r="H50" s="22">
        <v>0</v>
      </c>
      <c r="I50" s="22">
        <f>ROUND(G50*H50,P4)</f>
        <v>0</v>
      </c>
      <c r="O50" s="23">
        <f>I50*0.21</f>
        <v>0</v>
      </c>
      <c r="P50">
        <v>3</v>
      </c>
    </row>
    <row r="51" spans="1:16" ht="28.8" x14ac:dyDescent="0.3">
      <c r="A51" s="17" t="s">
        <v>44</v>
      </c>
      <c r="E51" s="19" t="s">
        <v>139</v>
      </c>
    </row>
    <row r="52" spans="1:16" x14ac:dyDescent="0.3">
      <c r="A52" s="17" t="s">
        <v>46</v>
      </c>
      <c r="E52" s="24" t="s">
        <v>140</v>
      </c>
    </row>
    <row r="53" spans="1:16" x14ac:dyDescent="0.3">
      <c r="A53" s="17" t="s">
        <v>46</v>
      </c>
      <c r="E53" s="24" t="s">
        <v>141</v>
      </c>
    </row>
    <row r="54" spans="1:16" x14ac:dyDescent="0.3">
      <c r="A54" s="17" t="s">
        <v>46</v>
      </c>
      <c r="E54" s="24" t="s">
        <v>142</v>
      </c>
    </row>
    <row r="55" spans="1:16" ht="28.8" x14ac:dyDescent="0.3">
      <c r="A55" s="17" t="s">
        <v>39</v>
      </c>
      <c r="B55" s="17">
        <v>11</v>
      </c>
      <c r="C55" s="18" t="s">
        <v>143</v>
      </c>
      <c r="D55" t="s">
        <v>41</v>
      </c>
      <c r="E55" s="19" t="s">
        <v>144</v>
      </c>
      <c r="F55" s="20" t="s">
        <v>66</v>
      </c>
      <c r="G55" s="21">
        <v>3</v>
      </c>
      <c r="H55" s="22">
        <v>0</v>
      </c>
      <c r="I55" s="22">
        <f>ROUND(G55*H55,P4)</f>
        <v>0</v>
      </c>
      <c r="O55" s="23">
        <f>I55*0.21</f>
        <v>0</v>
      </c>
      <c r="P55">
        <v>3</v>
      </c>
    </row>
    <row r="56" spans="1:16" ht="43.2" x14ac:dyDescent="0.3">
      <c r="A56" s="17" t="s">
        <v>44</v>
      </c>
      <c r="E56" s="19" t="s">
        <v>145</v>
      </c>
    </row>
    <row r="57" spans="1:16" x14ac:dyDescent="0.3">
      <c r="A57" s="17" t="s">
        <v>46</v>
      </c>
      <c r="E57" s="24" t="s">
        <v>146</v>
      </c>
    </row>
    <row r="58" spans="1:16" ht="28.8" x14ac:dyDescent="0.3">
      <c r="A58" s="17" t="s">
        <v>39</v>
      </c>
      <c r="B58" s="17">
        <v>12</v>
      </c>
      <c r="C58" s="18" t="s">
        <v>147</v>
      </c>
      <c r="D58" t="s">
        <v>41</v>
      </c>
      <c r="E58" s="19" t="s">
        <v>148</v>
      </c>
      <c r="F58" s="20" t="s">
        <v>149</v>
      </c>
      <c r="G58" s="21">
        <v>15.477</v>
      </c>
      <c r="H58" s="22">
        <v>0</v>
      </c>
      <c r="I58" s="22">
        <f>ROUND(G58*H58,P4)</f>
        <v>0</v>
      </c>
      <c r="O58" s="23">
        <f>I58*0.21</f>
        <v>0</v>
      </c>
      <c r="P58">
        <v>3</v>
      </c>
    </row>
    <row r="59" spans="1:16" ht="57.6" x14ac:dyDescent="0.3">
      <c r="A59" s="17" t="s">
        <v>44</v>
      </c>
      <c r="E59" s="19" t="s">
        <v>150</v>
      </c>
    </row>
    <row r="60" spans="1:16" x14ac:dyDescent="0.3">
      <c r="A60" s="17" t="s">
        <v>46</v>
      </c>
      <c r="E60" s="24" t="s">
        <v>151</v>
      </c>
    </row>
    <row r="61" spans="1:16" x14ac:dyDescent="0.3">
      <c r="A61" s="17" t="s">
        <v>46</v>
      </c>
      <c r="E61" s="24" t="s">
        <v>152</v>
      </c>
    </row>
    <row r="62" spans="1:16" x14ac:dyDescent="0.3">
      <c r="A62" s="17" t="s">
        <v>46</v>
      </c>
      <c r="E62" s="24" t="s">
        <v>153</v>
      </c>
    </row>
    <row r="63" spans="1:16" ht="28.8" x14ac:dyDescent="0.3">
      <c r="A63" s="17" t="s">
        <v>39</v>
      </c>
      <c r="B63" s="17">
        <v>13</v>
      </c>
      <c r="C63" s="18" t="s">
        <v>154</v>
      </c>
      <c r="D63" t="s">
        <v>41</v>
      </c>
      <c r="E63" s="19" t="s">
        <v>155</v>
      </c>
      <c r="F63" s="20" t="s">
        <v>149</v>
      </c>
      <c r="G63" s="21">
        <v>35.779000000000003</v>
      </c>
      <c r="H63" s="22">
        <v>0</v>
      </c>
      <c r="I63" s="22">
        <f>ROUND(G63*H63,P4)</f>
        <v>0</v>
      </c>
      <c r="O63" s="23">
        <f>I63*0.21</f>
        <v>0</v>
      </c>
      <c r="P63">
        <v>3</v>
      </c>
    </row>
    <row r="64" spans="1:16" ht="72" x14ac:dyDescent="0.3">
      <c r="A64" s="17" t="s">
        <v>44</v>
      </c>
      <c r="E64" s="19" t="s">
        <v>156</v>
      </c>
    </row>
    <row r="65" spans="1:16" x14ac:dyDescent="0.3">
      <c r="A65" s="17" t="s">
        <v>46</v>
      </c>
      <c r="E65" s="24" t="s">
        <v>157</v>
      </c>
    </row>
    <row r="66" spans="1:16" x14ac:dyDescent="0.3">
      <c r="A66" s="17" t="s">
        <v>46</v>
      </c>
      <c r="E66" s="24" t="s">
        <v>158</v>
      </c>
    </row>
    <row r="67" spans="1:16" x14ac:dyDescent="0.3">
      <c r="A67" s="17" t="s">
        <v>46</v>
      </c>
      <c r="E67" s="24" t="s">
        <v>159</v>
      </c>
    </row>
    <row r="68" spans="1:16" x14ac:dyDescent="0.3">
      <c r="A68" s="17" t="s">
        <v>46</v>
      </c>
      <c r="E68" s="24" t="s">
        <v>160</v>
      </c>
    </row>
    <row r="69" spans="1:16" x14ac:dyDescent="0.3">
      <c r="A69" s="17" t="s">
        <v>39</v>
      </c>
      <c r="B69" s="17">
        <v>14</v>
      </c>
      <c r="C69" s="18" t="s">
        <v>161</v>
      </c>
      <c r="E69" s="19" t="s">
        <v>162</v>
      </c>
      <c r="F69" s="20" t="s">
        <v>149</v>
      </c>
      <c r="G69" s="21">
        <v>36.484000000000002</v>
      </c>
      <c r="H69" s="22">
        <v>0</v>
      </c>
      <c r="I69" s="22">
        <f>ROUND(G69*H69,P4)</f>
        <v>0</v>
      </c>
      <c r="O69" s="23">
        <f>I69*0.21</f>
        <v>0</v>
      </c>
      <c r="P69">
        <v>3</v>
      </c>
    </row>
    <row r="70" spans="1:16" ht="57.6" x14ac:dyDescent="0.3">
      <c r="A70" s="17" t="s">
        <v>44</v>
      </c>
      <c r="E70" s="19" t="s">
        <v>163</v>
      </c>
    </row>
    <row r="71" spans="1:16" x14ac:dyDescent="0.3">
      <c r="A71" s="17" t="s">
        <v>46</v>
      </c>
      <c r="E71" s="24" t="s">
        <v>157</v>
      </c>
    </row>
    <row r="72" spans="1:16" x14ac:dyDescent="0.3">
      <c r="A72" s="17" t="s">
        <v>46</v>
      </c>
      <c r="E72" s="24" t="s">
        <v>164</v>
      </c>
    </row>
    <row r="73" spans="1:16" x14ac:dyDescent="0.3">
      <c r="A73" s="17" t="s">
        <v>46</v>
      </c>
      <c r="E73" s="24" t="s">
        <v>165</v>
      </c>
    </row>
    <row r="74" spans="1:16" x14ac:dyDescent="0.3">
      <c r="A74" s="17" t="s">
        <v>46</v>
      </c>
      <c r="E74" s="24" t="s">
        <v>166</v>
      </c>
    </row>
    <row r="75" spans="1:16" x14ac:dyDescent="0.3">
      <c r="A75" s="17" t="s">
        <v>39</v>
      </c>
      <c r="B75" s="17">
        <v>15</v>
      </c>
      <c r="C75" s="18" t="s">
        <v>167</v>
      </c>
      <c r="E75" s="19" t="s">
        <v>168</v>
      </c>
      <c r="F75" s="20" t="s">
        <v>149</v>
      </c>
      <c r="G75" s="21">
        <v>12.685</v>
      </c>
      <c r="H75" s="22">
        <v>0</v>
      </c>
      <c r="I75" s="22">
        <f>ROUND(G75*H75,P4)</f>
        <v>0</v>
      </c>
      <c r="O75" s="23">
        <f>I75*0.21</f>
        <v>0</v>
      </c>
      <c r="P75">
        <v>3</v>
      </c>
    </row>
    <row r="76" spans="1:16" ht="57.6" x14ac:dyDescent="0.3">
      <c r="A76" s="17" t="s">
        <v>44</v>
      </c>
      <c r="E76" s="19" t="s">
        <v>169</v>
      </c>
    </row>
    <row r="77" spans="1:16" x14ac:dyDescent="0.3">
      <c r="A77" s="17" t="s">
        <v>46</v>
      </c>
      <c r="E77" s="24" t="s">
        <v>170</v>
      </c>
    </row>
    <row r="78" spans="1:16" x14ac:dyDescent="0.3">
      <c r="A78" s="17" t="s">
        <v>46</v>
      </c>
      <c r="E78" s="24" t="s">
        <v>171</v>
      </c>
    </row>
    <row r="79" spans="1:16" x14ac:dyDescent="0.3">
      <c r="A79" s="17" t="s">
        <v>46</v>
      </c>
      <c r="E79" s="24" t="s">
        <v>172</v>
      </c>
    </row>
    <row r="80" spans="1:16" x14ac:dyDescent="0.3">
      <c r="A80" s="17" t="s">
        <v>39</v>
      </c>
      <c r="B80" s="17">
        <v>16</v>
      </c>
      <c r="C80" s="18" t="s">
        <v>173</v>
      </c>
      <c r="D80" t="s">
        <v>41</v>
      </c>
      <c r="E80" s="19" t="s">
        <v>174</v>
      </c>
      <c r="F80" s="20" t="s">
        <v>149</v>
      </c>
      <c r="G80" s="21">
        <v>13.175000000000001</v>
      </c>
      <c r="H80" s="22">
        <v>0</v>
      </c>
      <c r="I80" s="22">
        <f>ROUND(G80*H80,P4)</f>
        <v>0</v>
      </c>
      <c r="O80" s="23">
        <f>I80*0.21</f>
        <v>0</v>
      </c>
      <c r="P80">
        <v>3</v>
      </c>
    </row>
    <row r="81" spans="1:16" ht="43.2" x14ac:dyDescent="0.3">
      <c r="A81" s="17" t="s">
        <v>44</v>
      </c>
      <c r="E81" s="19" t="s">
        <v>175</v>
      </c>
    </row>
    <row r="82" spans="1:16" x14ac:dyDescent="0.3">
      <c r="A82" s="17" t="s">
        <v>46</v>
      </c>
      <c r="E82" s="24" t="s">
        <v>176</v>
      </c>
    </row>
    <row r="83" spans="1:16" x14ac:dyDescent="0.3">
      <c r="A83" s="17" t="s">
        <v>46</v>
      </c>
      <c r="E83" s="24" t="s">
        <v>177</v>
      </c>
    </row>
    <row r="84" spans="1:16" x14ac:dyDescent="0.3">
      <c r="A84" s="17" t="s">
        <v>39</v>
      </c>
      <c r="B84" s="17">
        <v>17</v>
      </c>
      <c r="C84" s="18" t="s">
        <v>178</v>
      </c>
      <c r="D84" t="s">
        <v>41</v>
      </c>
      <c r="E84" s="19" t="s">
        <v>179</v>
      </c>
      <c r="F84" s="20" t="s">
        <v>149</v>
      </c>
      <c r="G84" s="21">
        <v>48.77</v>
      </c>
      <c r="H84" s="22">
        <v>0</v>
      </c>
      <c r="I84" s="22">
        <f>ROUND(G84*H84,P4)</f>
        <v>0</v>
      </c>
      <c r="O84" s="23">
        <f>I84*0.21</f>
        <v>0</v>
      </c>
      <c r="P84">
        <v>3</v>
      </c>
    </row>
    <row r="85" spans="1:16" x14ac:dyDescent="0.3">
      <c r="A85" s="17" t="s">
        <v>44</v>
      </c>
      <c r="E85" s="19" t="s">
        <v>180</v>
      </c>
    </row>
    <row r="86" spans="1:16" x14ac:dyDescent="0.3">
      <c r="A86" s="17" t="s">
        <v>46</v>
      </c>
      <c r="E86" s="24" t="s">
        <v>181</v>
      </c>
    </row>
    <row r="87" spans="1:16" x14ac:dyDescent="0.3">
      <c r="A87" s="17" t="s">
        <v>46</v>
      </c>
      <c r="E87" s="24" t="s">
        <v>182</v>
      </c>
    </row>
    <row r="88" spans="1:16" x14ac:dyDescent="0.3">
      <c r="A88" s="17" t="s">
        <v>39</v>
      </c>
      <c r="B88" s="17">
        <v>18</v>
      </c>
      <c r="C88" s="18" t="s">
        <v>183</v>
      </c>
      <c r="E88" s="19" t="s">
        <v>184</v>
      </c>
      <c r="F88" s="20" t="s">
        <v>149</v>
      </c>
      <c r="G88" s="21">
        <v>323.44900000000001</v>
      </c>
      <c r="H88" s="22">
        <v>0</v>
      </c>
      <c r="I88" s="22">
        <f>ROUND(G88*H88,P4)</f>
        <v>0</v>
      </c>
      <c r="O88" s="23">
        <f>I88*0.21</f>
        <v>0</v>
      </c>
      <c r="P88">
        <v>3</v>
      </c>
    </row>
    <row r="89" spans="1:16" x14ac:dyDescent="0.3">
      <c r="A89" s="17" t="s">
        <v>44</v>
      </c>
      <c r="E89" s="19" t="s">
        <v>180</v>
      </c>
    </row>
    <row r="90" spans="1:16" x14ac:dyDescent="0.3">
      <c r="A90" s="17" t="s">
        <v>46</v>
      </c>
      <c r="E90" s="24" t="s">
        <v>185</v>
      </c>
    </row>
    <row r="91" spans="1:16" x14ac:dyDescent="0.3">
      <c r="A91" s="17" t="s">
        <v>46</v>
      </c>
      <c r="E91" s="24" t="s">
        <v>186</v>
      </c>
    </row>
    <row r="92" spans="1:16" x14ac:dyDescent="0.3">
      <c r="A92" s="17" t="s">
        <v>46</v>
      </c>
      <c r="E92" s="24" t="s">
        <v>187</v>
      </c>
    </row>
    <row r="93" spans="1:16" ht="28.8" x14ac:dyDescent="0.3">
      <c r="A93" s="17" t="s">
        <v>46</v>
      </c>
      <c r="E93" s="24" t="s">
        <v>188</v>
      </c>
    </row>
    <row r="94" spans="1:16" x14ac:dyDescent="0.3">
      <c r="A94" s="17" t="s">
        <v>46</v>
      </c>
      <c r="E94" s="24" t="s">
        <v>189</v>
      </c>
    </row>
    <row r="95" spans="1:16" x14ac:dyDescent="0.3">
      <c r="A95" s="17" t="s">
        <v>46</v>
      </c>
      <c r="E95" s="24" t="s">
        <v>190</v>
      </c>
    </row>
    <row r="96" spans="1:16" x14ac:dyDescent="0.3">
      <c r="A96" s="17" t="s">
        <v>46</v>
      </c>
      <c r="E96" s="24" t="s">
        <v>191</v>
      </c>
    </row>
    <row r="97" spans="1:16" x14ac:dyDescent="0.3">
      <c r="A97" s="17" t="s">
        <v>46</v>
      </c>
      <c r="E97" s="24" t="s">
        <v>192</v>
      </c>
    </row>
    <row r="98" spans="1:16" x14ac:dyDescent="0.3">
      <c r="A98" s="17" t="s">
        <v>39</v>
      </c>
      <c r="B98" s="17">
        <v>19</v>
      </c>
      <c r="C98" s="18" t="s">
        <v>193</v>
      </c>
      <c r="D98" t="s">
        <v>41</v>
      </c>
      <c r="E98" s="19" t="s">
        <v>194</v>
      </c>
      <c r="F98" s="20" t="s">
        <v>149</v>
      </c>
      <c r="G98" s="21">
        <v>9.4</v>
      </c>
      <c r="H98" s="22">
        <v>0</v>
      </c>
      <c r="I98" s="22">
        <f>ROUND(G98*H98,P4)</f>
        <v>0</v>
      </c>
      <c r="O98" s="23">
        <f>I98*0.21</f>
        <v>0</v>
      </c>
      <c r="P98">
        <v>3</v>
      </c>
    </row>
    <row r="99" spans="1:16" x14ac:dyDescent="0.3">
      <c r="A99" s="17" t="s">
        <v>44</v>
      </c>
      <c r="E99" s="19" t="s">
        <v>195</v>
      </c>
    </row>
    <row r="100" spans="1:16" x14ac:dyDescent="0.3">
      <c r="A100" s="17" t="s">
        <v>46</v>
      </c>
      <c r="E100" s="24" t="s">
        <v>196</v>
      </c>
    </row>
    <row r="101" spans="1:16" x14ac:dyDescent="0.3">
      <c r="A101" s="17" t="s">
        <v>46</v>
      </c>
      <c r="E101" s="24" t="s">
        <v>197</v>
      </c>
    </row>
    <row r="102" spans="1:16" x14ac:dyDescent="0.3">
      <c r="A102" s="17" t="s">
        <v>46</v>
      </c>
      <c r="E102" s="24" t="s">
        <v>198</v>
      </c>
    </row>
    <row r="103" spans="1:16" x14ac:dyDescent="0.3">
      <c r="A103" s="17" t="s">
        <v>39</v>
      </c>
      <c r="B103" s="17">
        <v>20</v>
      </c>
      <c r="C103" s="18" t="s">
        <v>199</v>
      </c>
      <c r="D103" t="s">
        <v>41</v>
      </c>
      <c r="E103" s="19" t="s">
        <v>200</v>
      </c>
      <c r="F103" s="20" t="s">
        <v>149</v>
      </c>
      <c r="G103" s="21">
        <v>372.21899999999999</v>
      </c>
      <c r="H103" s="22">
        <v>0</v>
      </c>
      <c r="I103" s="22">
        <f>ROUND(G103*H103,P4)</f>
        <v>0</v>
      </c>
      <c r="O103" s="23">
        <f>I103*0.21</f>
        <v>0</v>
      </c>
      <c r="P103">
        <v>3</v>
      </c>
    </row>
    <row r="104" spans="1:16" x14ac:dyDescent="0.3">
      <c r="A104" s="17" t="s">
        <v>44</v>
      </c>
      <c r="E104" s="19" t="s">
        <v>201</v>
      </c>
    </row>
    <row r="105" spans="1:16" x14ac:dyDescent="0.3">
      <c r="A105" s="17" t="s">
        <v>46</v>
      </c>
      <c r="E105" s="24" t="s">
        <v>202</v>
      </c>
    </row>
    <row r="106" spans="1:16" x14ac:dyDescent="0.3">
      <c r="A106" s="17" t="s">
        <v>46</v>
      </c>
      <c r="E106" s="24" t="s">
        <v>203</v>
      </c>
    </row>
    <row r="107" spans="1:16" x14ac:dyDescent="0.3">
      <c r="A107" s="17" t="s">
        <v>46</v>
      </c>
      <c r="E107" s="24" t="s">
        <v>204</v>
      </c>
    </row>
    <row r="108" spans="1:16" x14ac:dyDescent="0.3">
      <c r="A108" s="14" t="s">
        <v>36</v>
      </c>
      <c r="B108" s="14"/>
      <c r="C108" s="15" t="s">
        <v>205</v>
      </c>
      <c r="D108" s="14"/>
      <c r="E108" s="14" t="s">
        <v>206</v>
      </c>
      <c r="F108" s="14"/>
      <c r="G108" s="14"/>
      <c r="H108" s="14"/>
      <c r="I108" s="16">
        <f>SUMIFS(I109:I117,A109:A117,"P")</f>
        <v>0</v>
      </c>
    </row>
    <row r="109" spans="1:16" x14ac:dyDescent="0.3">
      <c r="A109" s="17" t="s">
        <v>39</v>
      </c>
      <c r="B109" s="17">
        <v>21</v>
      </c>
      <c r="C109" s="18" t="s">
        <v>207</v>
      </c>
      <c r="D109" t="s">
        <v>41</v>
      </c>
      <c r="E109" s="19" t="s">
        <v>208</v>
      </c>
      <c r="F109" s="20" t="s">
        <v>133</v>
      </c>
      <c r="G109" s="21">
        <v>432.3</v>
      </c>
      <c r="H109" s="22">
        <v>0</v>
      </c>
      <c r="I109" s="22">
        <f>ROUND(G109*H109,P4)</f>
        <v>0</v>
      </c>
      <c r="O109" s="23">
        <f>I109*0.21</f>
        <v>0</v>
      </c>
      <c r="P109">
        <v>3</v>
      </c>
    </row>
    <row r="110" spans="1:16" ht="57.6" x14ac:dyDescent="0.3">
      <c r="A110" s="17" t="s">
        <v>44</v>
      </c>
      <c r="E110" s="19" t="s">
        <v>209</v>
      </c>
    </row>
    <row r="111" spans="1:16" ht="28.8" x14ac:dyDescent="0.3">
      <c r="A111" s="17" t="s">
        <v>46</v>
      </c>
      <c r="E111" s="24" t="s">
        <v>210</v>
      </c>
    </row>
    <row r="112" spans="1:16" x14ac:dyDescent="0.3">
      <c r="A112" s="17" t="s">
        <v>46</v>
      </c>
      <c r="E112" s="24" t="s">
        <v>211</v>
      </c>
    </row>
    <row r="113" spans="1:16" x14ac:dyDescent="0.3">
      <c r="A113" s="17" t="s">
        <v>46</v>
      </c>
      <c r="E113" s="24" t="s">
        <v>212</v>
      </c>
    </row>
    <row r="114" spans="1:16" x14ac:dyDescent="0.3">
      <c r="A114" s="17" t="s">
        <v>39</v>
      </c>
      <c r="B114" s="17">
        <v>22</v>
      </c>
      <c r="C114" s="18" t="s">
        <v>213</v>
      </c>
      <c r="D114" t="s">
        <v>41</v>
      </c>
      <c r="E114" s="19" t="s">
        <v>214</v>
      </c>
      <c r="F114" s="20" t="s">
        <v>133</v>
      </c>
      <c r="G114" s="21">
        <v>432.3</v>
      </c>
      <c r="H114" s="22">
        <v>0</v>
      </c>
      <c r="I114" s="22">
        <f>ROUND(G114*H114,P4)</f>
        <v>0</v>
      </c>
      <c r="O114" s="23">
        <f>I114*0.21</f>
        <v>0</v>
      </c>
      <c r="P114">
        <v>3</v>
      </c>
    </row>
    <row r="115" spans="1:16" x14ac:dyDescent="0.3">
      <c r="A115" s="17" t="s">
        <v>44</v>
      </c>
      <c r="E115" s="19" t="s">
        <v>215</v>
      </c>
    </row>
    <row r="116" spans="1:16" x14ac:dyDescent="0.3">
      <c r="A116" s="17" t="s">
        <v>46</v>
      </c>
      <c r="E116" s="24" t="s">
        <v>216</v>
      </c>
    </row>
    <row r="117" spans="1:16" x14ac:dyDescent="0.3">
      <c r="A117" s="17" t="s">
        <v>46</v>
      </c>
      <c r="E117" s="24" t="s">
        <v>212</v>
      </c>
    </row>
    <row r="118" spans="1:16" x14ac:dyDescent="0.3">
      <c r="A118" s="14" t="s">
        <v>36</v>
      </c>
      <c r="B118" s="14"/>
      <c r="C118" s="15" t="s">
        <v>217</v>
      </c>
      <c r="D118" s="14"/>
      <c r="E118" s="14" t="s">
        <v>218</v>
      </c>
      <c r="F118" s="14"/>
      <c r="G118" s="14"/>
      <c r="H118" s="14"/>
      <c r="I118" s="16">
        <f>SUMIFS(I119:I168,A119:A168,"P")</f>
        <v>0</v>
      </c>
    </row>
    <row r="119" spans="1:16" x14ac:dyDescent="0.3">
      <c r="A119" s="17" t="s">
        <v>39</v>
      </c>
      <c r="B119" s="17">
        <v>23</v>
      </c>
      <c r="C119" s="18" t="s">
        <v>219</v>
      </c>
      <c r="D119" t="s">
        <v>41</v>
      </c>
      <c r="E119" s="19" t="s">
        <v>220</v>
      </c>
      <c r="F119" s="20" t="s">
        <v>221</v>
      </c>
      <c r="G119" s="21">
        <v>14.1</v>
      </c>
      <c r="H119" s="22">
        <v>0</v>
      </c>
      <c r="I119" s="22">
        <f>ROUND(G119*H119,P4)</f>
        <v>0</v>
      </c>
      <c r="O119" s="23">
        <f>I119*0.21</f>
        <v>0</v>
      </c>
      <c r="P119">
        <v>3</v>
      </c>
    </row>
    <row r="120" spans="1:16" ht="28.8" x14ac:dyDescent="0.3">
      <c r="A120" s="17" t="s">
        <v>44</v>
      </c>
      <c r="E120" s="19" t="s">
        <v>222</v>
      </c>
    </row>
    <row r="121" spans="1:16" x14ac:dyDescent="0.3">
      <c r="A121" s="17" t="s">
        <v>46</v>
      </c>
      <c r="E121" s="24" t="s">
        <v>223</v>
      </c>
    </row>
    <row r="122" spans="1:16" x14ac:dyDescent="0.3">
      <c r="A122" s="17" t="s">
        <v>46</v>
      </c>
      <c r="E122" s="24" t="s">
        <v>224</v>
      </c>
    </row>
    <row r="123" spans="1:16" x14ac:dyDescent="0.3">
      <c r="A123" s="17" t="s">
        <v>39</v>
      </c>
      <c r="B123" s="17">
        <v>24</v>
      </c>
      <c r="C123" s="18" t="s">
        <v>225</v>
      </c>
      <c r="D123" t="s">
        <v>41</v>
      </c>
      <c r="E123" s="19" t="s">
        <v>226</v>
      </c>
      <c r="F123" s="20" t="s">
        <v>221</v>
      </c>
      <c r="G123" s="21">
        <v>8</v>
      </c>
      <c r="H123" s="22">
        <v>0</v>
      </c>
      <c r="I123" s="22">
        <f>ROUND(G123*H123,P4)</f>
        <v>0</v>
      </c>
      <c r="O123" s="23">
        <f>I123*0.21</f>
        <v>0</v>
      </c>
      <c r="P123">
        <v>3</v>
      </c>
    </row>
    <row r="124" spans="1:16" ht="28.8" x14ac:dyDescent="0.3">
      <c r="A124" s="17" t="s">
        <v>44</v>
      </c>
      <c r="E124" s="19" t="s">
        <v>227</v>
      </c>
    </row>
    <row r="125" spans="1:16" x14ac:dyDescent="0.3">
      <c r="A125" s="17" t="s">
        <v>46</v>
      </c>
      <c r="E125" s="24" t="s">
        <v>228</v>
      </c>
    </row>
    <row r="126" spans="1:16" x14ac:dyDescent="0.3">
      <c r="A126" s="17" t="s">
        <v>46</v>
      </c>
      <c r="E126" s="24" t="s">
        <v>229</v>
      </c>
    </row>
    <row r="127" spans="1:16" x14ac:dyDescent="0.3">
      <c r="A127" s="17" t="s">
        <v>39</v>
      </c>
      <c r="B127" s="17">
        <v>25</v>
      </c>
      <c r="C127" s="18" t="s">
        <v>230</v>
      </c>
      <c r="D127" t="s">
        <v>41</v>
      </c>
      <c r="E127" s="19" t="s">
        <v>231</v>
      </c>
      <c r="F127" s="20" t="s">
        <v>232</v>
      </c>
      <c r="G127" s="21">
        <v>25</v>
      </c>
      <c r="H127" s="22">
        <v>0</v>
      </c>
      <c r="I127" s="22">
        <f>ROUND(G127*H127,P4)</f>
        <v>0</v>
      </c>
      <c r="O127" s="23">
        <f>I127*0.21</f>
        <v>0</v>
      </c>
      <c r="P127">
        <v>3</v>
      </c>
    </row>
    <row r="128" spans="1:16" ht="100.8" x14ac:dyDescent="0.3">
      <c r="A128" s="17" t="s">
        <v>44</v>
      </c>
      <c r="E128" s="19" t="s">
        <v>233</v>
      </c>
    </row>
    <row r="129" spans="1:16" x14ac:dyDescent="0.3">
      <c r="A129" s="17" t="s">
        <v>46</v>
      </c>
      <c r="E129" s="24" t="s">
        <v>234</v>
      </c>
    </row>
    <row r="130" spans="1:16" x14ac:dyDescent="0.3">
      <c r="A130" s="17" t="s">
        <v>46</v>
      </c>
      <c r="E130" s="24" t="s">
        <v>136</v>
      </c>
    </row>
    <row r="131" spans="1:16" x14ac:dyDescent="0.3">
      <c r="A131" s="17" t="s">
        <v>39</v>
      </c>
      <c r="B131" s="17">
        <v>26</v>
      </c>
      <c r="C131" s="18" t="s">
        <v>235</v>
      </c>
      <c r="D131" t="s">
        <v>41</v>
      </c>
      <c r="E131" s="19" t="s">
        <v>236</v>
      </c>
      <c r="F131" s="20" t="s">
        <v>66</v>
      </c>
      <c r="G131" s="21">
        <v>3</v>
      </c>
      <c r="H131" s="22">
        <v>0</v>
      </c>
      <c r="I131" s="22">
        <f>ROUND(G131*H131,P4)</f>
        <v>0</v>
      </c>
      <c r="O131" s="23">
        <f>I131*0.21</f>
        <v>0</v>
      </c>
      <c r="P131">
        <v>3</v>
      </c>
    </row>
    <row r="132" spans="1:16" ht="57.6" x14ac:dyDescent="0.3">
      <c r="A132" s="17" t="s">
        <v>44</v>
      </c>
      <c r="E132" s="19" t="s">
        <v>237</v>
      </c>
    </row>
    <row r="133" spans="1:16" x14ac:dyDescent="0.3">
      <c r="A133" s="17" t="s">
        <v>46</v>
      </c>
      <c r="E133" s="24" t="s">
        <v>238</v>
      </c>
    </row>
    <row r="134" spans="1:16" x14ac:dyDescent="0.3">
      <c r="A134" s="17" t="s">
        <v>46</v>
      </c>
      <c r="E134" s="24" t="s">
        <v>239</v>
      </c>
    </row>
    <row r="135" spans="1:16" x14ac:dyDescent="0.3">
      <c r="A135" s="17" t="s">
        <v>46</v>
      </c>
      <c r="E135" s="24" t="s">
        <v>240</v>
      </c>
    </row>
    <row r="136" spans="1:16" x14ac:dyDescent="0.3">
      <c r="A136" s="17" t="s">
        <v>39</v>
      </c>
      <c r="B136" s="17">
        <v>27</v>
      </c>
      <c r="C136" s="18" t="s">
        <v>241</v>
      </c>
      <c r="D136" t="s">
        <v>41</v>
      </c>
      <c r="E136" s="19" t="s">
        <v>242</v>
      </c>
      <c r="F136" s="20" t="s">
        <v>149</v>
      </c>
      <c r="G136" s="21">
        <v>4</v>
      </c>
      <c r="H136" s="22">
        <v>0</v>
      </c>
      <c r="I136" s="22">
        <f>ROUND(G136*H136,P4)</f>
        <v>0</v>
      </c>
      <c r="O136" s="23">
        <f>I136*0.21</f>
        <v>0</v>
      </c>
      <c r="P136">
        <v>3</v>
      </c>
    </row>
    <row r="137" spans="1:16" ht="28.8" x14ac:dyDescent="0.3">
      <c r="A137" s="17" t="s">
        <v>44</v>
      </c>
      <c r="E137" s="19" t="s">
        <v>243</v>
      </c>
    </row>
    <row r="138" spans="1:16" x14ac:dyDescent="0.3">
      <c r="A138" s="17" t="s">
        <v>46</v>
      </c>
      <c r="E138" s="24" t="s">
        <v>244</v>
      </c>
    </row>
    <row r="139" spans="1:16" x14ac:dyDescent="0.3">
      <c r="A139" s="17" t="s">
        <v>46</v>
      </c>
      <c r="E139" s="24" t="s">
        <v>84</v>
      </c>
    </row>
    <row r="140" spans="1:16" x14ac:dyDescent="0.3">
      <c r="A140" s="17" t="s">
        <v>39</v>
      </c>
      <c r="B140" s="17">
        <v>28</v>
      </c>
      <c r="C140" s="18" t="s">
        <v>245</v>
      </c>
      <c r="D140" t="s">
        <v>41</v>
      </c>
      <c r="E140" s="19" t="s">
        <v>246</v>
      </c>
      <c r="F140" s="20" t="s">
        <v>149</v>
      </c>
      <c r="G140" s="21">
        <v>90.224999999999994</v>
      </c>
      <c r="H140" s="22">
        <v>0</v>
      </c>
      <c r="I140" s="22">
        <f>ROUND(G140*H140,P4)</f>
        <v>0</v>
      </c>
      <c r="O140" s="23">
        <f>I140*0.21</f>
        <v>0</v>
      </c>
      <c r="P140">
        <v>3</v>
      </c>
    </row>
    <row r="141" spans="1:16" x14ac:dyDescent="0.3">
      <c r="A141" s="17" t="s">
        <v>44</v>
      </c>
      <c r="E141" s="25" t="s">
        <v>41</v>
      </c>
    </row>
    <row r="142" spans="1:16" x14ac:dyDescent="0.3">
      <c r="A142" s="17" t="s">
        <v>46</v>
      </c>
      <c r="E142" s="24" t="s">
        <v>247</v>
      </c>
    </row>
    <row r="143" spans="1:16" x14ac:dyDescent="0.3">
      <c r="A143" s="17" t="s">
        <v>46</v>
      </c>
      <c r="E143" s="24" t="s">
        <v>248</v>
      </c>
    </row>
    <row r="144" spans="1:16" x14ac:dyDescent="0.3">
      <c r="A144" s="17" t="s">
        <v>46</v>
      </c>
      <c r="E144" s="24" t="s">
        <v>249</v>
      </c>
    </row>
    <row r="145" spans="1:16" ht="28.8" x14ac:dyDescent="0.3">
      <c r="A145" s="17" t="s">
        <v>46</v>
      </c>
      <c r="E145" s="24" t="s">
        <v>250</v>
      </c>
    </row>
    <row r="146" spans="1:16" x14ac:dyDescent="0.3">
      <c r="A146" s="17" t="s">
        <v>46</v>
      </c>
      <c r="E146" s="24" t="s">
        <v>251</v>
      </c>
    </row>
    <row r="147" spans="1:16" x14ac:dyDescent="0.3">
      <c r="A147" s="17" t="s">
        <v>46</v>
      </c>
      <c r="E147" s="24" t="s">
        <v>252</v>
      </c>
    </row>
    <row r="148" spans="1:16" ht="28.8" x14ac:dyDescent="0.3">
      <c r="A148" s="17" t="s">
        <v>46</v>
      </c>
      <c r="E148" s="24" t="s">
        <v>253</v>
      </c>
    </row>
    <row r="149" spans="1:16" x14ac:dyDescent="0.3">
      <c r="A149" s="17" t="s">
        <v>46</v>
      </c>
      <c r="E149" s="24" t="s">
        <v>254</v>
      </c>
    </row>
    <row r="150" spans="1:16" ht="28.8" x14ac:dyDescent="0.3">
      <c r="A150" s="17" t="s">
        <v>46</v>
      </c>
      <c r="E150" s="24" t="s">
        <v>255</v>
      </c>
    </row>
    <row r="151" spans="1:16" x14ac:dyDescent="0.3">
      <c r="A151" s="17" t="s">
        <v>46</v>
      </c>
      <c r="E151" s="24" t="s">
        <v>256</v>
      </c>
    </row>
    <row r="152" spans="1:16" x14ac:dyDescent="0.3">
      <c r="A152" s="17" t="s">
        <v>39</v>
      </c>
      <c r="B152" s="17">
        <v>29</v>
      </c>
      <c r="C152" s="18" t="s">
        <v>257</v>
      </c>
      <c r="D152" t="s">
        <v>41</v>
      </c>
      <c r="E152" s="19" t="s">
        <v>258</v>
      </c>
      <c r="F152" s="20" t="s">
        <v>149</v>
      </c>
      <c r="G152" s="21">
        <v>1.0049999999999999</v>
      </c>
      <c r="H152" s="22">
        <v>0</v>
      </c>
      <c r="I152" s="22">
        <f>ROUND(G152*H152,P4)</f>
        <v>0</v>
      </c>
      <c r="O152" s="23">
        <f>I152*0.21</f>
        <v>0</v>
      </c>
      <c r="P152">
        <v>3</v>
      </c>
    </row>
    <row r="153" spans="1:16" x14ac:dyDescent="0.3">
      <c r="A153" s="17" t="s">
        <v>44</v>
      </c>
      <c r="E153" s="19" t="s">
        <v>259</v>
      </c>
    </row>
    <row r="154" spans="1:16" x14ac:dyDescent="0.3">
      <c r="A154" s="17" t="s">
        <v>46</v>
      </c>
      <c r="E154" s="24" t="s">
        <v>260</v>
      </c>
    </row>
    <row r="155" spans="1:16" x14ac:dyDescent="0.3">
      <c r="A155" s="17" t="s">
        <v>46</v>
      </c>
      <c r="E155" s="24" t="s">
        <v>261</v>
      </c>
    </row>
    <row r="156" spans="1:16" x14ac:dyDescent="0.3">
      <c r="A156" s="17" t="s">
        <v>46</v>
      </c>
      <c r="E156" s="24" t="s">
        <v>262</v>
      </c>
    </row>
    <row r="157" spans="1:16" x14ac:dyDescent="0.3">
      <c r="A157" s="17" t="s">
        <v>39</v>
      </c>
      <c r="B157" s="17">
        <v>30</v>
      </c>
      <c r="C157" s="18" t="s">
        <v>263</v>
      </c>
      <c r="D157" t="s">
        <v>41</v>
      </c>
      <c r="E157" s="19" t="s">
        <v>264</v>
      </c>
      <c r="F157" s="20" t="s">
        <v>43</v>
      </c>
      <c r="G157" s="21">
        <v>1</v>
      </c>
      <c r="H157" s="22">
        <v>0</v>
      </c>
      <c r="I157" s="22">
        <f>ROUND(G157*H157,P4)</f>
        <v>0</v>
      </c>
      <c r="O157" s="23">
        <f>I157*0.21</f>
        <v>0</v>
      </c>
      <c r="P157">
        <v>3</v>
      </c>
    </row>
    <row r="158" spans="1:16" ht="28.8" x14ac:dyDescent="0.3">
      <c r="A158" s="17" t="s">
        <v>44</v>
      </c>
      <c r="E158" s="19" t="s">
        <v>265</v>
      </c>
    </row>
    <row r="159" spans="1:16" x14ac:dyDescent="0.3">
      <c r="A159" s="17" t="s">
        <v>46</v>
      </c>
      <c r="E159" s="24" t="s">
        <v>266</v>
      </c>
    </row>
    <row r="160" spans="1:16" x14ac:dyDescent="0.3">
      <c r="A160" s="17" t="s">
        <v>46</v>
      </c>
      <c r="E160" s="24" t="s">
        <v>48</v>
      </c>
    </row>
    <row r="161" spans="1:16" x14ac:dyDescent="0.3">
      <c r="A161" s="17" t="s">
        <v>39</v>
      </c>
      <c r="B161" s="17">
        <v>31</v>
      </c>
      <c r="C161" s="18" t="s">
        <v>267</v>
      </c>
      <c r="E161" s="19" t="s">
        <v>268</v>
      </c>
      <c r="F161" s="20" t="s">
        <v>221</v>
      </c>
      <c r="G161" s="21">
        <v>2</v>
      </c>
      <c r="H161" s="22">
        <v>0</v>
      </c>
      <c r="I161" s="22">
        <f>ROUND(G161*H161,P4)</f>
        <v>0</v>
      </c>
      <c r="O161" s="23">
        <f>I161*0.21</f>
        <v>0</v>
      </c>
      <c r="P161">
        <v>3</v>
      </c>
    </row>
    <row r="162" spans="1:16" ht="28.8" x14ac:dyDescent="0.3">
      <c r="A162" s="17" t="s">
        <v>44</v>
      </c>
      <c r="E162" s="19" t="s">
        <v>269</v>
      </c>
    </row>
    <row r="163" spans="1:16" x14ac:dyDescent="0.3">
      <c r="A163" s="17" t="s">
        <v>46</v>
      </c>
      <c r="E163" s="24" t="s">
        <v>270</v>
      </c>
    </row>
    <row r="164" spans="1:16" x14ac:dyDescent="0.3">
      <c r="A164" s="17" t="s">
        <v>46</v>
      </c>
      <c r="E164" s="24" t="s">
        <v>271</v>
      </c>
    </row>
    <row r="165" spans="1:16" x14ac:dyDescent="0.3">
      <c r="A165" s="17" t="s">
        <v>39</v>
      </c>
      <c r="B165" s="17">
        <v>32</v>
      </c>
      <c r="C165" s="18" t="s">
        <v>272</v>
      </c>
      <c r="D165" t="s">
        <v>41</v>
      </c>
      <c r="E165" s="19" t="s">
        <v>273</v>
      </c>
      <c r="F165" s="20" t="s">
        <v>133</v>
      </c>
      <c r="G165" s="21">
        <v>5</v>
      </c>
      <c r="H165" s="22">
        <v>0</v>
      </c>
      <c r="I165" s="22">
        <f>ROUND(G165*H165,P4)</f>
        <v>0</v>
      </c>
      <c r="O165" s="23">
        <f>I165*0.21</f>
        <v>0</v>
      </c>
      <c r="P165">
        <v>3</v>
      </c>
    </row>
    <row r="166" spans="1:16" x14ac:dyDescent="0.3">
      <c r="A166" s="17" t="s">
        <v>44</v>
      </c>
      <c r="E166" s="19" t="s">
        <v>274</v>
      </c>
    </row>
    <row r="167" spans="1:16" x14ac:dyDescent="0.3">
      <c r="A167" s="17" t="s">
        <v>46</v>
      </c>
      <c r="E167" s="24" t="s">
        <v>275</v>
      </c>
    </row>
    <row r="168" spans="1:16" x14ac:dyDescent="0.3">
      <c r="A168" s="17" t="s">
        <v>46</v>
      </c>
      <c r="E168" s="24" t="s">
        <v>276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0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4" t="s">
        <v>17</v>
      </c>
      <c r="F2" s="3"/>
      <c r="G2" s="3"/>
      <c r="H2" s="3"/>
      <c r="I2" s="3"/>
    </row>
    <row r="3" spans="1:16" x14ac:dyDescent="0.3">
      <c r="A3" t="s">
        <v>18</v>
      </c>
      <c r="B3" s="11" t="s">
        <v>19</v>
      </c>
      <c r="C3" s="28" t="s">
        <v>20</v>
      </c>
      <c r="D3" s="29"/>
      <c r="E3" s="11" t="s">
        <v>21</v>
      </c>
      <c r="F3" s="3"/>
      <c r="G3" s="3"/>
      <c r="H3" s="12" t="s">
        <v>15</v>
      </c>
      <c r="I3" s="13">
        <f>SUMIFS(I9:I350,A9:A350,"SD")</f>
        <v>0</v>
      </c>
      <c r="O3">
        <v>0</v>
      </c>
      <c r="P3">
        <v>2</v>
      </c>
    </row>
    <row r="4" spans="1:16" x14ac:dyDescent="0.3">
      <c r="A4" t="s">
        <v>22</v>
      </c>
      <c r="B4" s="11" t="s">
        <v>23</v>
      </c>
      <c r="C4" s="28" t="s">
        <v>277</v>
      </c>
      <c r="D4" s="29"/>
      <c r="E4" s="11" t="s">
        <v>16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t="s">
        <v>24</v>
      </c>
      <c r="B5" s="11" t="s">
        <v>25</v>
      </c>
      <c r="C5" s="28" t="s">
        <v>15</v>
      </c>
      <c r="D5" s="29"/>
      <c r="E5" s="11" t="s">
        <v>16</v>
      </c>
      <c r="F5" s="3"/>
      <c r="G5" s="3"/>
      <c r="H5" s="3"/>
      <c r="I5" s="3"/>
      <c r="O5">
        <v>0.21</v>
      </c>
    </row>
    <row r="6" spans="1:16" x14ac:dyDescent="0.3">
      <c r="A6" s="30" t="s">
        <v>26</v>
      </c>
      <c r="B6" s="30" t="s">
        <v>27</v>
      </c>
      <c r="C6" s="30" t="s">
        <v>28</v>
      </c>
      <c r="D6" s="30" t="s">
        <v>29</v>
      </c>
      <c r="E6" s="30" t="s">
        <v>30</v>
      </c>
      <c r="F6" s="30" t="s">
        <v>31</v>
      </c>
      <c r="G6" s="30" t="s">
        <v>32</v>
      </c>
      <c r="H6" s="30" t="s">
        <v>33</v>
      </c>
      <c r="I6" s="30"/>
    </row>
    <row r="7" spans="1:16" x14ac:dyDescent="0.3">
      <c r="A7" s="30"/>
      <c r="B7" s="30"/>
      <c r="C7" s="30"/>
      <c r="D7" s="30"/>
      <c r="E7" s="30"/>
      <c r="F7" s="30"/>
      <c r="G7" s="30"/>
      <c r="H7" s="7" t="s">
        <v>34</v>
      </c>
      <c r="I7" s="7" t="s">
        <v>35</v>
      </c>
    </row>
    <row r="8" spans="1:16" x14ac:dyDescent="0.3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 spans="1:16" x14ac:dyDescent="0.3">
      <c r="A9" s="14" t="s">
        <v>36</v>
      </c>
      <c r="B9" s="14"/>
      <c r="C9" s="15" t="s">
        <v>37</v>
      </c>
      <c r="D9" s="14"/>
      <c r="E9" s="14" t="s">
        <v>38</v>
      </c>
      <c r="F9" s="14"/>
      <c r="G9" s="14"/>
      <c r="H9" s="14"/>
      <c r="I9" s="16">
        <f>SUMIFS(I10:I15,A10:A15,"P")</f>
        <v>0</v>
      </c>
    </row>
    <row r="10" spans="1:16" x14ac:dyDescent="0.3">
      <c r="A10" s="17" t="s">
        <v>39</v>
      </c>
      <c r="B10" s="17">
        <v>1</v>
      </c>
      <c r="C10" s="18" t="s">
        <v>278</v>
      </c>
      <c r="D10" t="s">
        <v>41</v>
      </c>
      <c r="E10" s="19" t="s">
        <v>279</v>
      </c>
      <c r="F10" s="20" t="s">
        <v>149</v>
      </c>
      <c r="G10" s="21">
        <v>25.15</v>
      </c>
      <c r="H10" s="22">
        <v>0</v>
      </c>
      <c r="I10" s="22">
        <f>ROUND(G10*H10,P4)</f>
        <v>0</v>
      </c>
      <c r="O10" s="23">
        <f>I10*0.21</f>
        <v>0</v>
      </c>
      <c r="P10">
        <v>3</v>
      </c>
    </row>
    <row r="11" spans="1:16" ht="28.8" x14ac:dyDescent="0.3">
      <c r="A11" s="17" t="s">
        <v>44</v>
      </c>
      <c r="E11" s="19" t="s">
        <v>280</v>
      </c>
    </row>
    <row r="12" spans="1:16" x14ac:dyDescent="0.3">
      <c r="A12" s="17" t="s">
        <v>46</v>
      </c>
      <c r="E12" s="24" t="s">
        <v>281</v>
      </c>
    </row>
    <row r="13" spans="1:16" x14ac:dyDescent="0.3">
      <c r="A13" s="17" t="s">
        <v>46</v>
      </c>
      <c r="E13" s="24" t="s">
        <v>282</v>
      </c>
    </row>
    <row r="14" spans="1:16" x14ac:dyDescent="0.3">
      <c r="A14" s="17" t="s">
        <v>39</v>
      </c>
      <c r="B14" s="17">
        <v>2</v>
      </c>
      <c r="C14" s="18" t="s">
        <v>283</v>
      </c>
      <c r="D14" s="17" t="s">
        <v>50</v>
      </c>
      <c r="E14" s="19" t="s">
        <v>284</v>
      </c>
      <c r="F14" s="20" t="s">
        <v>43</v>
      </c>
      <c r="G14" s="21">
        <v>1</v>
      </c>
      <c r="H14" s="22">
        <v>0</v>
      </c>
      <c r="I14" s="22">
        <f>ROUND(G14*H14,P4)</f>
        <v>0</v>
      </c>
      <c r="O14" s="23">
        <f>I14*0.21</f>
        <v>0</v>
      </c>
      <c r="P14">
        <v>3</v>
      </c>
    </row>
    <row r="15" spans="1:16" x14ac:dyDescent="0.3">
      <c r="A15" s="17" t="s">
        <v>44</v>
      </c>
      <c r="E15" s="19" t="s">
        <v>285</v>
      </c>
    </row>
    <row r="16" spans="1:16" x14ac:dyDescent="0.3">
      <c r="A16" s="14" t="s">
        <v>36</v>
      </c>
      <c r="B16" s="14"/>
      <c r="C16" s="15" t="s">
        <v>129</v>
      </c>
      <c r="D16" s="14"/>
      <c r="E16" s="14" t="s">
        <v>130</v>
      </c>
      <c r="F16" s="14"/>
      <c r="G16" s="14"/>
      <c r="H16" s="14"/>
      <c r="I16" s="16">
        <f>SUMIFS(I17:I67,A17:A67,"P")</f>
        <v>0</v>
      </c>
    </row>
    <row r="17" spans="1:16" x14ac:dyDescent="0.3">
      <c r="A17" s="17" t="s">
        <v>39</v>
      </c>
      <c r="B17" s="17">
        <v>3</v>
      </c>
      <c r="C17" s="18" t="s">
        <v>286</v>
      </c>
      <c r="D17" t="s">
        <v>41</v>
      </c>
      <c r="E17" s="19" t="s">
        <v>287</v>
      </c>
      <c r="F17" s="20" t="s">
        <v>221</v>
      </c>
      <c r="G17" s="21">
        <v>16.55</v>
      </c>
      <c r="H17" s="22">
        <v>0</v>
      </c>
      <c r="I17" s="22">
        <f>ROUND(G17*H17,P4)</f>
        <v>0</v>
      </c>
      <c r="O17" s="23">
        <f>I17*0.21</f>
        <v>0</v>
      </c>
      <c r="P17">
        <v>3</v>
      </c>
    </row>
    <row r="18" spans="1:16" x14ac:dyDescent="0.3">
      <c r="A18" s="17" t="s">
        <v>44</v>
      </c>
      <c r="E18" s="19" t="s">
        <v>288</v>
      </c>
    </row>
    <row r="19" spans="1:16" x14ac:dyDescent="0.3">
      <c r="A19" s="17" t="s">
        <v>46</v>
      </c>
      <c r="E19" s="24" t="s">
        <v>289</v>
      </c>
    </row>
    <row r="20" spans="1:16" x14ac:dyDescent="0.3">
      <c r="A20" s="17" t="s">
        <v>46</v>
      </c>
      <c r="E20" s="24" t="s">
        <v>290</v>
      </c>
    </row>
    <row r="21" spans="1:16" x14ac:dyDescent="0.3">
      <c r="A21" s="17" t="s">
        <v>46</v>
      </c>
      <c r="E21" s="24" t="s">
        <v>291</v>
      </c>
    </row>
    <row r="22" spans="1:16" x14ac:dyDescent="0.3">
      <c r="A22" s="17" t="s">
        <v>46</v>
      </c>
      <c r="E22" s="24" t="s">
        <v>292</v>
      </c>
    </row>
    <row r="23" spans="1:16" x14ac:dyDescent="0.3">
      <c r="A23" s="17" t="s">
        <v>39</v>
      </c>
      <c r="B23" s="17">
        <v>4</v>
      </c>
      <c r="C23" s="18" t="s">
        <v>293</v>
      </c>
      <c r="D23" t="s">
        <v>41</v>
      </c>
      <c r="E23" s="19" t="s">
        <v>294</v>
      </c>
      <c r="F23" s="20" t="s">
        <v>295</v>
      </c>
      <c r="G23" s="21">
        <v>1</v>
      </c>
      <c r="H23" s="22">
        <v>0</v>
      </c>
      <c r="I23" s="22">
        <f>ROUND(G23*H23,P4)</f>
        <v>0</v>
      </c>
      <c r="O23" s="23">
        <f>I23*0.21</f>
        <v>0</v>
      </c>
      <c r="P23">
        <v>3</v>
      </c>
    </row>
    <row r="24" spans="1:16" ht="86.4" x14ac:dyDescent="0.3">
      <c r="A24" s="17" t="s">
        <v>44</v>
      </c>
      <c r="E24" s="19" t="s">
        <v>296</v>
      </c>
    </row>
    <row r="25" spans="1:16" x14ac:dyDescent="0.3">
      <c r="A25" s="17" t="s">
        <v>46</v>
      </c>
      <c r="E25" s="24" t="s">
        <v>47</v>
      </c>
    </row>
    <row r="26" spans="1:16" x14ac:dyDescent="0.3">
      <c r="A26" s="17" t="s">
        <v>46</v>
      </c>
      <c r="E26" s="24" t="s">
        <v>48</v>
      </c>
    </row>
    <row r="27" spans="1:16" x14ac:dyDescent="0.3">
      <c r="A27" s="17" t="s">
        <v>39</v>
      </c>
      <c r="B27" s="17">
        <v>5</v>
      </c>
      <c r="C27" s="18" t="s">
        <v>297</v>
      </c>
      <c r="D27" t="s">
        <v>41</v>
      </c>
      <c r="E27" s="19" t="s">
        <v>298</v>
      </c>
      <c r="F27" s="20" t="s">
        <v>149</v>
      </c>
      <c r="G27" s="21">
        <v>73.92</v>
      </c>
      <c r="H27" s="22">
        <v>0</v>
      </c>
      <c r="I27" s="22">
        <f>ROUND(G27*H27,P4)</f>
        <v>0</v>
      </c>
      <c r="O27" s="23">
        <f>I27*0.21</f>
        <v>0</v>
      </c>
      <c r="P27">
        <v>3</v>
      </c>
    </row>
    <row r="28" spans="1:16" ht="43.2" x14ac:dyDescent="0.3">
      <c r="A28" s="17" t="s">
        <v>44</v>
      </c>
      <c r="E28" s="19" t="s">
        <v>299</v>
      </c>
    </row>
    <row r="29" spans="1:16" x14ac:dyDescent="0.3">
      <c r="A29" s="17" t="s">
        <v>46</v>
      </c>
      <c r="E29" s="24" t="s">
        <v>300</v>
      </c>
    </row>
    <row r="30" spans="1:16" x14ac:dyDescent="0.3">
      <c r="A30" s="17" t="s">
        <v>46</v>
      </c>
      <c r="E30" s="24" t="s">
        <v>301</v>
      </c>
    </row>
    <row r="31" spans="1:16" x14ac:dyDescent="0.3">
      <c r="A31" s="17" t="s">
        <v>46</v>
      </c>
      <c r="E31" s="24" t="s">
        <v>302</v>
      </c>
    </row>
    <row r="32" spans="1:16" x14ac:dyDescent="0.3">
      <c r="A32" s="17" t="s">
        <v>39</v>
      </c>
      <c r="B32" s="17">
        <v>6</v>
      </c>
      <c r="C32" s="18" t="s">
        <v>303</v>
      </c>
      <c r="D32" t="s">
        <v>41</v>
      </c>
      <c r="E32" s="19" t="s">
        <v>304</v>
      </c>
      <c r="F32" s="20" t="s">
        <v>149</v>
      </c>
      <c r="G32" s="21">
        <v>29.06</v>
      </c>
      <c r="H32" s="22">
        <v>0</v>
      </c>
      <c r="I32" s="22">
        <f>ROUND(G32*H32,P4)</f>
        <v>0</v>
      </c>
      <c r="O32" s="23">
        <f>I32*0.21</f>
        <v>0</v>
      </c>
      <c r="P32">
        <v>3</v>
      </c>
    </row>
    <row r="33" spans="1:16" x14ac:dyDescent="0.3">
      <c r="A33" s="17" t="s">
        <v>44</v>
      </c>
      <c r="E33" s="19" t="s">
        <v>305</v>
      </c>
    </row>
    <row r="34" spans="1:16" x14ac:dyDescent="0.3">
      <c r="A34" s="17" t="s">
        <v>46</v>
      </c>
      <c r="E34" s="24" t="s">
        <v>306</v>
      </c>
    </row>
    <row r="35" spans="1:16" x14ac:dyDescent="0.3">
      <c r="A35" s="17" t="s">
        <v>46</v>
      </c>
      <c r="E35" s="24" t="s">
        <v>307</v>
      </c>
    </row>
    <row r="36" spans="1:16" x14ac:dyDescent="0.3">
      <c r="A36" s="17" t="s">
        <v>46</v>
      </c>
      <c r="E36" s="24" t="s">
        <v>308</v>
      </c>
    </row>
    <row r="37" spans="1:16" x14ac:dyDescent="0.3">
      <c r="A37" s="17" t="s">
        <v>46</v>
      </c>
      <c r="E37" s="24" t="s">
        <v>309</v>
      </c>
    </row>
    <row r="38" spans="1:16" x14ac:dyDescent="0.3">
      <c r="A38" s="17" t="s">
        <v>39</v>
      </c>
      <c r="B38" s="17">
        <v>7</v>
      </c>
      <c r="C38" s="18" t="s">
        <v>310</v>
      </c>
      <c r="D38" t="s">
        <v>41</v>
      </c>
      <c r="E38" s="19" t="s">
        <v>311</v>
      </c>
      <c r="F38" s="20" t="s">
        <v>149</v>
      </c>
      <c r="G38" s="21">
        <v>3.35</v>
      </c>
      <c r="H38" s="22">
        <v>0</v>
      </c>
      <c r="I38" s="22">
        <f>ROUND(G38*H38,P4)</f>
        <v>0</v>
      </c>
      <c r="O38" s="23">
        <f>I38*0.21</f>
        <v>0</v>
      </c>
      <c r="P38">
        <v>3</v>
      </c>
    </row>
    <row r="39" spans="1:16" x14ac:dyDescent="0.3">
      <c r="A39" s="17" t="s">
        <v>44</v>
      </c>
      <c r="E39" s="19" t="s">
        <v>312</v>
      </c>
    </row>
    <row r="40" spans="1:16" x14ac:dyDescent="0.3">
      <c r="A40" s="17" t="s">
        <v>46</v>
      </c>
      <c r="E40" s="24" t="s">
        <v>313</v>
      </c>
    </row>
    <row r="41" spans="1:16" x14ac:dyDescent="0.3">
      <c r="A41" s="17" t="s">
        <v>46</v>
      </c>
      <c r="E41" s="24" t="s">
        <v>314</v>
      </c>
    </row>
    <row r="42" spans="1:16" x14ac:dyDescent="0.3">
      <c r="A42" s="17" t="s">
        <v>46</v>
      </c>
      <c r="E42" s="24" t="s">
        <v>315</v>
      </c>
    </row>
    <row r="43" spans="1:16" x14ac:dyDescent="0.3">
      <c r="A43" s="17" t="s">
        <v>39</v>
      </c>
      <c r="B43" s="17">
        <v>8</v>
      </c>
      <c r="C43" s="18" t="s">
        <v>316</v>
      </c>
      <c r="D43" t="s">
        <v>41</v>
      </c>
      <c r="E43" s="19" t="s">
        <v>317</v>
      </c>
      <c r="F43" s="20" t="s">
        <v>149</v>
      </c>
      <c r="G43" s="21">
        <v>48.77</v>
      </c>
      <c r="H43" s="22">
        <v>0</v>
      </c>
      <c r="I43" s="22">
        <f>ROUND(G43*H43,P4)</f>
        <v>0</v>
      </c>
      <c r="O43" s="23">
        <f>I43*0.21</f>
        <v>0</v>
      </c>
      <c r="P43">
        <v>3</v>
      </c>
    </row>
    <row r="44" spans="1:16" x14ac:dyDescent="0.3">
      <c r="A44" s="17" t="s">
        <v>44</v>
      </c>
      <c r="E44" s="19" t="s">
        <v>318</v>
      </c>
    </row>
    <row r="45" spans="1:16" ht="28.8" x14ac:dyDescent="0.3">
      <c r="A45" s="17" t="s">
        <v>46</v>
      </c>
      <c r="E45" s="24" t="s">
        <v>319</v>
      </c>
    </row>
    <row r="46" spans="1:16" ht="28.8" x14ac:dyDescent="0.3">
      <c r="A46" s="17" t="s">
        <v>46</v>
      </c>
      <c r="E46" s="24" t="s">
        <v>320</v>
      </c>
    </row>
    <row r="47" spans="1:16" x14ac:dyDescent="0.3">
      <c r="A47" s="17" t="s">
        <v>46</v>
      </c>
      <c r="E47" s="24" t="s">
        <v>182</v>
      </c>
    </row>
    <row r="48" spans="1:16" x14ac:dyDescent="0.3">
      <c r="A48" s="17" t="s">
        <v>39</v>
      </c>
      <c r="B48" s="17">
        <v>9</v>
      </c>
      <c r="C48" s="18" t="s">
        <v>321</v>
      </c>
      <c r="D48" t="s">
        <v>41</v>
      </c>
      <c r="E48" s="19" t="s">
        <v>322</v>
      </c>
      <c r="F48" s="20" t="s">
        <v>149</v>
      </c>
      <c r="G48" s="21">
        <v>140.42599999999999</v>
      </c>
      <c r="H48" s="22">
        <v>0</v>
      </c>
      <c r="I48" s="22">
        <f>ROUND(G48*H48,P4)</f>
        <v>0</v>
      </c>
      <c r="O48" s="23">
        <f>I48*0.21</f>
        <v>0</v>
      </c>
      <c r="P48">
        <v>3</v>
      </c>
    </row>
    <row r="49" spans="1:16" ht="28.8" x14ac:dyDescent="0.3">
      <c r="A49" s="17" t="s">
        <v>44</v>
      </c>
      <c r="E49" s="19" t="s">
        <v>323</v>
      </c>
    </row>
    <row r="50" spans="1:16" ht="28.8" x14ac:dyDescent="0.3">
      <c r="A50" s="17" t="s">
        <v>46</v>
      </c>
      <c r="E50" s="24" t="s">
        <v>324</v>
      </c>
    </row>
    <row r="51" spans="1:16" ht="28.8" x14ac:dyDescent="0.3">
      <c r="A51" s="17" t="s">
        <v>46</v>
      </c>
      <c r="E51" s="24" t="s">
        <v>325</v>
      </c>
    </row>
    <row r="52" spans="1:16" ht="28.8" x14ac:dyDescent="0.3">
      <c r="A52" s="17" t="s">
        <v>46</v>
      </c>
      <c r="E52" s="24" t="s">
        <v>326</v>
      </c>
    </row>
    <row r="53" spans="1:16" x14ac:dyDescent="0.3">
      <c r="A53" s="17" t="s">
        <v>46</v>
      </c>
      <c r="E53" s="24" t="s">
        <v>327</v>
      </c>
    </row>
    <row r="54" spans="1:16" x14ac:dyDescent="0.3">
      <c r="A54" s="17" t="s">
        <v>39</v>
      </c>
      <c r="B54" s="17">
        <v>10</v>
      </c>
      <c r="C54" s="18" t="s">
        <v>328</v>
      </c>
      <c r="D54" t="s">
        <v>41</v>
      </c>
      <c r="E54" s="19" t="s">
        <v>329</v>
      </c>
      <c r="F54" s="20" t="s">
        <v>133</v>
      </c>
      <c r="G54" s="21">
        <v>125.75</v>
      </c>
      <c r="H54" s="22">
        <v>0</v>
      </c>
      <c r="I54" s="22">
        <f>ROUND(G54*H54,P4)</f>
        <v>0</v>
      </c>
      <c r="O54" s="23">
        <f>I54*0.21</f>
        <v>0</v>
      </c>
      <c r="P54">
        <v>3</v>
      </c>
    </row>
    <row r="55" spans="1:16" ht="28.8" x14ac:dyDescent="0.3">
      <c r="A55" s="17" t="s">
        <v>44</v>
      </c>
      <c r="E55" s="19" t="s">
        <v>330</v>
      </c>
    </row>
    <row r="56" spans="1:16" x14ac:dyDescent="0.3">
      <c r="A56" s="17" t="s">
        <v>46</v>
      </c>
      <c r="E56" s="24" t="s">
        <v>331</v>
      </c>
    </row>
    <row r="57" spans="1:16" x14ac:dyDescent="0.3">
      <c r="A57" s="17" t="s">
        <v>46</v>
      </c>
      <c r="E57" s="24" t="s">
        <v>142</v>
      </c>
    </row>
    <row r="58" spans="1:16" x14ac:dyDescent="0.3">
      <c r="A58" s="17" t="s">
        <v>39</v>
      </c>
      <c r="B58" s="17">
        <v>11</v>
      </c>
      <c r="C58" s="18" t="s">
        <v>332</v>
      </c>
      <c r="D58" t="s">
        <v>41</v>
      </c>
      <c r="E58" s="19" t="s">
        <v>333</v>
      </c>
      <c r="F58" s="20" t="s">
        <v>133</v>
      </c>
      <c r="G58" s="21">
        <v>125.75</v>
      </c>
      <c r="H58" s="22">
        <v>0</v>
      </c>
      <c r="I58" s="22">
        <f>ROUND(G58*H58,P4)</f>
        <v>0</v>
      </c>
      <c r="O58" s="23">
        <f>I58*0.21</f>
        <v>0</v>
      </c>
      <c r="P58">
        <v>3</v>
      </c>
    </row>
    <row r="59" spans="1:16" x14ac:dyDescent="0.3">
      <c r="A59" s="17" t="s">
        <v>44</v>
      </c>
      <c r="E59" s="19" t="s">
        <v>334</v>
      </c>
    </row>
    <row r="60" spans="1:16" x14ac:dyDescent="0.3">
      <c r="A60" s="17" t="s">
        <v>46</v>
      </c>
      <c r="E60" s="24" t="s">
        <v>335</v>
      </c>
    </row>
    <row r="61" spans="1:16" x14ac:dyDescent="0.3">
      <c r="A61" s="17" t="s">
        <v>46</v>
      </c>
      <c r="E61" s="24" t="s">
        <v>142</v>
      </c>
    </row>
    <row r="62" spans="1:16" x14ac:dyDescent="0.3">
      <c r="A62" s="17" t="s">
        <v>39</v>
      </c>
      <c r="B62" s="17">
        <v>12</v>
      </c>
      <c r="C62" s="18" t="s">
        <v>336</v>
      </c>
      <c r="D62" t="s">
        <v>41</v>
      </c>
      <c r="E62" s="19" t="s">
        <v>337</v>
      </c>
      <c r="F62" s="20" t="s">
        <v>133</v>
      </c>
      <c r="G62" s="21">
        <v>0</v>
      </c>
      <c r="H62" s="22">
        <v>0</v>
      </c>
      <c r="I62" s="22">
        <f>ROUND(G62*H62,P4)</f>
        <v>0</v>
      </c>
      <c r="O62" s="23">
        <f>I62*0.21</f>
        <v>0</v>
      </c>
      <c r="P62">
        <v>3</v>
      </c>
    </row>
    <row r="63" spans="1:16" x14ac:dyDescent="0.3">
      <c r="A63" s="17" t="s">
        <v>44</v>
      </c>
      <c r="E63" s="19" t="s">
        <v>338</v>
      </c>
    </row>
    <row r="64" spans="1:16" ht="28.8" x14ac:dyDescent="0.3">
      <c r="A64" s="17" t="s">
        <v>39</v>
      </c>
      <c r="B64" s="17">
        <v>13</v>
      </c>
      <c r="C64" s="18" t="s">
        <v>339</v>
      </c>
      <c r="D64" t="s">
        <v>41</v>
      </c>
      <c r="E64" s="19" t="s">
        <v>340</v>
      </c>
      <c r="F64" s="20" t="s">
        <v>66</v>
      </c>
      <c r="G64" s="21">
        <v>3</v>
      </c>
      <c r="H64" s="22">
        <v>0</v>
      </c>
      <c r="I64" s="22">
        <f>ROUND(G64*H64,P4)</f>
        <v>0</v>
      </c>
      <c r="O64" s="23">
        <f>I64*0.21</f>
        <v>0</v>
      </c>
      <c r="P64">
        <v>3</v>
      </c>
    </row>
    <row r="65" spans="1:16" ht="28.8" x14ac:dyDescent="0.3">
      <c r="A65" s="17" t="s">
        <v>44</v>
      </c>
      <c r="E65" s="19" t="s">
        <v>341</v>
      </c>
    </row>
    <row r="66" spans="1:16" x14ac:dyDescent="0.3">
      <c r="A66" s="17" t="s">
        <v>46</v>
      </c>
      <c r="E66" s="24" t="s">
        <v>342</v>
      </c>
    </row>
    <row r="67" spans="1:16" x14ac:dyDescent="0.3">
      <c r="A67" s="17" t="s">
        <v>46</v>
      </c>
      <c r="E67" s="24" t="s">
        <v>240</v>
      </c>
    </row>
    <row r="68" spans="1:16" x14ac:dyDescent="0.3">
      <c r="A68" s="14" t="s">
        <v>36</v>
      </c>
      <c r="B68" s="14"/>
      <c r="C68" s="15" t="s">
        <v>205</v>
      </c>
      <c r="D68" s="14"/>
      <c r="E68" s="14" t="s">
        <v>206</v>
      </c>
      <c r="F68" s="14"/>
      <c r="G68" s="14"/>
      <c r="H68" s="14"/>
      <c r="I68" s="16">
        <f>SUMIFS(I69:I101,A69:A101,"P")</f>
        <v>0</v>
      </c>
    </row>
    <row r="69" spans="1:16" x14ac:dyDescent="0.3">
      <c r="A69" s="17" t="s">
        <v>39</v>
      </c>
      <c r="B69" s="17">
        <v>14</v>
      </c>
      <c r="C69" s="18" t="s">
        <v>343</v>
      </c>
      <c r="D69" t="s">
        <v>41</v>
      </c>
      <c r="E69" s="19" t="s">
        <v>344</v>
      </c>
      <c r="F69" s="20" t="s">
        <v>149</v>
      </c>
      <c r="G69" s="21">
        <v>3.07</v>
      </c>
      <c r="H69" s="22">
        <v>0</v>
      </c>
      <c r="I69" s="22">
        <f>ROUND(G69*H69,P4)</f>
        <v>0</v>
      </c>
      <c r="O69" s="23">
        <f>I69*0.21</f>
        <v>0</v>
      </c>
      <c r="P69">
        <v>3</v>
      </c>
    </row>
    <row r="70" spans="1:16" x14ac:dyDescent="0.3">
      <c r="A70" s="17" t="s">
        <v>44</v>
      </c>
      <c r="E70" s="19" t="s">
        <v>345</v>
      </c>
    </row>
    <row r="71" spans="1:16" x14ac:dyDescent="0.3">
      <c r="A71" s="17" t="s">
        <v>46</v>
      </c>
      <c r="E71" s="24" t="s">
        <v>346</v>
      </c>
    </row>
    <row r="72" spans="1:16" x14ac:dyDescent="0.3">
      <c r="A72" s="17" t="s">
        <v>46</v>
      </c>
      <c r="E72" s="24" t="s">
        <v>347</v>
      </c>
    </row>
    <row r="73" spans="1:16" x14ac:dyDescent="0.3">
      <c r="A73" s="17" t="s">
        <v>46</v>
      </c>
      <c r="E73" s="24" t="s">
        <v>348</v>
      </c>
    </row>
    <row r="74" spans="1:16" x14ac:dyDescent="0.3">
      <c r="A74" s="17" t="s">
        <v>39</v>
      </c>
      <c r="B74" s="17">
        <v>15</v>
      </c>
      <c r="C74" s="18" t="s">
        <v>349</v>
      </c>
      <c r="D74" t="s">
        <v>41</v>
      </c>
      <c r="E74" s="19" t="s">
        <v>350</v>
      </c>
      <c r="F74" s="20" t="s">
        <v>221</v>
      </c>
      <c r="G74" s="21">
        <v>192</v>
      </c>
      <c r="H74" s="22">
        <v>0</v>
      </c>
      <c r="I74" s="22">
        <f>ROUND(G74*H74,P4)</f>
        <v>0</v>
      </c>
      <c r="O74" s="23">
        <f>I74*0.21</f>
        <v>0</v>
      </c>
      <c r="P74">
        <v>3</v>
      </c>
    </row>
    <row r="75" spans="1:16" ht="43.2" x14ac:dyDescent="0.3">
      <c r="A75" s="17" t="s">
        <v>44</v>
      </c>
      <c r="E75" s="19" t="s">
        <v>351</v>
      </c>
    </row>
    <row r="76" spans="1:16" x14ac:dyDescent="0.3">
      <c r="A76" s="17" t="s">
        <v>46</v>
      </c>
      <c r="E76" s="24" t="s">
        <v>352</v>
      </c>
    </row>
    <row r="77" spans="1:16" x14ac:dyDescent="0.3">
      <c r="A77" s="17" t="s">
        <v>46</v>
      </c>
      <c r="E77" s="24" t="s">
        <v>353</v>
      </c>
    </row>
    <row r="78" spans="1:16" x14ac:dyDescent="0.3">
      <c r="A78" s="17" t="s">
        <v>46</v>
      </c>
      <c r="E78" s="24" t="s">
        <v>354</v>
      </c>
    </row>
    <row r="79" spans="1:16" ht="28.8" x14ac:dyDescent="0.3">
      <c r="A79" s="17" t="s">
        <v>39</v>
      </c>
      <c r="B79" s="17">
        <v>16</v>
      </c>
      <c r="C79" s="18" t="s">
        <v>355</v>
      </c>
      <c r="D79" t="s">
        <v>41</v>
      </c>
      <c r="E79" s="19" t="s">
        <v>356</v>
      </c>
      <c r="F79" s="20" t="s">
        <v>221</v>
      </c>
      <c r="G79" s="21">
        <v>192</v>
      </c>
      <c r="H79" s="22">
        <v>0</v>
      </c>
      <c r="I79" s="22">
        <f>ROUND(G79*H79,P4)</f>
        <v>0</v>
      </c>
      <c r="O79" s="23">
        <f>I79*0.21</f>
        <v>0</v>
      </c>
      <c r="P79">
        <v>3</v>
      </c>
    </row>
    <row r="80" spans="1:16" ht="72" x14ac:dyDescent="0.3">
      <c r="A80" s="17" t="s">
        <v>44</v>
      </c>
      <c r="E80" s="19" t="s">
        <v>357</v>
      </c>
    </row>
    <row r="81" spans="1:16" x14ac:dyDescent="0.3">
      <c r="A81" s="17" t="s">
        <v>46</v>
      </c>
      <c r="E81" s="24" t="s">
        <v>352</v>
      </c>
    </row>
    <row r="82" spans="1:16" x14ac:dyDescent="0.3">
      <c r="A82" s="17" t="s">
        <v>46</v>
      </c>
      <c r="E82" s="24" t="s">
        <v>353</v>
      </c>
    </row>
    <row r="83" spans="1:16" x14ac:dyDescent="0.3">
      <c r="A83" s="17" t="s">
        <v>46</v>
      </c>
      <c r="E83" s="24" t="s">
        <v>354</v>
      </c>
    </row>
    <row r="84" spans="1:16" x14ac:dyDescent="0.3">
      <c r="A84" s="17" t="s">
        <v>39</v>
      </c>
      <c r="B84" s="17">
        <v>17</v>
      </c>
      <c r="C84" s="18" t="s">
        <v>358</v>
      </c>
      <c r="D84" t="s">
        <v>41</v>
      </c>
      <c r="E84" s="19" t="s">
        <v>359</v>
      </c>
      <c r="F84" s="20" t="s">
        <v>149</v>
      </c>
      <c r="G84" s="21">
        <v>33.51</v>
      </c>
      <c r="H84" s="22">
        <v>0</v>
      </c>
      <c r="I84" s="22">
        <f>ROUND(G84*H84,P4)</f>
        <v>0</v>
      </c>
      <c r="O84" s="23">
        <f>I84*0.21</f>
        <v>0</v>
      </c>
      <c r="P84">
        <v>3</v>
      </c>
    </row>
    <row r="85" spans="1:16" ht="28.8" x14ac:dyDescent="0.3">
      <c r="A85" s="17" t="s">
        <v>44</v>
      </c>
      <c r="E85" s="19" t="s">
        <v>360</v>
      </c>
    </row>
    <row r="86" spans="1:16" x14ac:dyDescent="0.3">
      <c r="A86" s="17" t="s">
        <v>46</v>
      </c>
      <c r="E86" s="24" t="s">
        <v>361</v>
      </c>
    </row>
    <row r="87" spans="1:16" x14ac:dyDescent="0.3">
      <c r="A87" s="17" t="s">
        <v>46</v>
      </c>
      <c r="E87" s="24" t="s">
        <v>362</v>
      </c>
    </row>
    <row r="88" spans="1:16" x14ac:dyDescent="0.3">
      <c r="A88" s="17" t="s">
        <v>46</v>
      </c>
      <c r="E88" s="24" t="s">
        <v>363</v>
      </c>
    </row>
    <row r="89" spans="1:16" x14ac:dyDescent="0.3">
      <c r="A89" s="17" t="s">
        <v>46</v>
      </c>
      <c r="E89" s="24" t="s">
        <v>364</v>
      </c>
    </row>
    <row r="90" spans="1:16" x14ac:dyDescent="0.3">
      <c r="A90" s="17" t="s">
        <v>46</v>
      </c>
      <c r="E90" s="24" t="s">
        <v>365</v>
      </c>
    </row>
    <row r="91" spans="1:16" x14ac:dyDescent="0.3">
      <c r="A91" s="17" t="s">
        <v>46</v>
      </c>
      <c r="E91" s="24" t="s">
        <v>366</v>
      </c>
    </row>
    <row r="92" spans="1:16" x14ac:dyDescent="0.3">
      <c r="A92" s="17" t="s">
        <v>39</v>
      </c>
      <c r="B92" s="17">
        <v>18</v>
      </c>
      <c r="C92" s="18" t="s">
        <v>367</v>
      </c>
      <c r="D92" t="s">
        <v>41</v>
      </c>
      <c r="E92" s="19" t="s">
        <v>368</v>
      </c>
      <c r="F92" s="20" t="s">
        <v>90</v>
      </c>
      <c r="G92" s="21">
        <v>6.032</v>
      </c>
      <c r="H92" s="22">
        <v>0</v>
      </c>
      <c r="I92" s="22">
        <f>ROUND(G92*H92,P4)</f>
        <v>0</v>
      </c>
      <c r="O92" s="23">
        <f>I92*0.21</f>
        <v>0</v>
      </c>
      <c r="P92">
        <v>3</v>
      </c>
    </row>
    <row r="93" spans="1:16" ht="28.8" x14ac:dyDescent="0.3">
      <c r="A93" s="17" t="s">
        <v>44</v>
      </c>
      <c r="E93" s="19" t="s">
        <v>369</v>
      </c>
    </row>
    <row r="94" spans="1:16" x14ac:dyDescent="0.3">
      <c r="A94" s="17" t="s">
        <v>46</v>
      </c>
      <c r="E94" s="24" t="s">
        <v>370</v>
      </c>
    </row>
    <row r="95" spans="1:16" x14ac:dyDescent="0.3">
      <c r="A95" s="17" t="s">
        <v>46</v>
      </c>
      <c r="E95" s="24" t="s">
        <v>371</v>
      </c>
    </row>
    <row r="96" spans="1:16" x14ac:dyDescent="0.3">
      <c r="A96" s="17" t="s">
        <v>39</v>
      </c>
      <c r="B96" s="17">
        <v>19</v>
      </c>
      <c r="C96" s="18" t="s">
        <v>372</v>
      </c>
      <c r="D96" t="s">
        <v>41</v>
      </c>
      <c r="E96" s="19" t="s">
        <v>373</v>
      </c>
      <c r="F96" s="20" t="s">
        <v>133</v>
      </c>
      <c r="G96" s="21">
        <v>75.635000000000005</v>
      </c>
      <c r="H96" s="22">
        <v>0</v>
      </c>
      <c r="I96" s="22">
        <f>ROUND(G96*H96,P4)</f>
        <v>0</v>
      </c>
      <c r="O96" s="23">
        <f>I96*0.21</f>
        <v>0</v>
      </c>
      <c r="P96">
        <v>3</v>
      </c>
    </row>
    <row r="97" spans="1:16" ht="28.8" x14ac:dyDescent="0.3">
      <c r="A97" s="17" t="s">
        <v>44</v>
      </c>
      <c r="E97" s="19" t="s">
        <v>374</v>
      </c>
    </row>
    <row r="98" spans="1:16" x14ac:dyDescent="0.3">
      <c r="A98" s="17" t="s">
        <v>46</v>
      </c>
      <c r="E98" s="24" t="s">
        <v>375</v>
      </c>
    </row>
    <row r="99" spans="1:16" x14ac:dyDescent="0.3">
      <c r="A99" s="17" t="s">
        <v>46</v>
      </c>
      <c r="E99" s="24" t="s">
        <v>376</v>
      </c>
    </row>
    <row r="100" spans="1:16" x14ac:dyDescent="0.3">
      <c r="A100" s="17" t="s">
        <v>46</v>
      </c>
      <c r="E100" s="24" t="s">
        <v>377</v>
      </c>
    </row>
    <row r="101" spans="1:16" x14ac:dyDescent="0.3">
      <c r="A101" s="17" t="s">
        <v>46</v>
      </c>
      <c r="E101" s="24" t="s">
        <v>378</v>
      </c>
    </row>
    <row r="102" spans="1:16" x14ac:dyDescent="0.3">
      <c r="A102" s="14" t="s">
        <v>36</v>
      </c>
      <c r="B102" s="14"/>
      <c r="C102" s="15" t="s">
        <v>379</v>
      </c>
      <c r="D102" s="14"/>
      <c r="E102" s="14" t="s">
        <v>380</v>
      </c>
      <c r="F102" s="14"/>
      <c r="G102" s="14"/>
      <c r="H102" s="14"/>
      <c r="I102" s="16">
        <f>SUMIFS(I103:I151,A103:A151,"P")</f>
        <v>0</v>
      </c>
    </row>
    <row r="103" spans="1:16" x14ac:dyDescent="0.3">
      <c r="A103" s="17" t="s">
        <v>39</v>
      </c>
      <c r="B103" s="17">
        <v>20</v>
      </c>
      <c r="C103" s="18" t="s">
        <v>381</v>
      </c>
      <c r="D103" t="s">
        <v>41</v>
      </c>
      <c r="E103" s="19" t="s">
        <v>382</v>
      </c>
      <c r="F103" s="20" t="s">
        <v>149</v>
      </c>
      <c r="G103" s="21">
        <v>2.73</v>
      </c>
      <c r="H103" s="22">
        <v>0</v>
      </c>
      <c r="I103" s="22">
        <f>ROUND(G103*H103,P4)</f>
        <v>0</v>
      </c>
      <c r="O103" s="23">
        <f>I103*0.21</f>
        <v>0</v>
      </c>
      <c r="P103">
        <v>3</v>
      </c>
    </row>
    <row r="104" spans="1:16" x14ac:dyDescent="0.3">
      <c r="A104" s="17" t="s">
        <v>44</v>
      </c>
      <c r="E104" s="19" t="s">
        <v>383</v>
      </c>
    </row>
    <row r="105" spans="1:16" x14ac:dyDescent="0.3">
      <c r="A105" s="17" t="s">
        <v>46</v>
      </c>
      <c r="E105" s="24" t="s">
        <v>384</v>
      </c>
    </row>
    <row r="106" spans="1:16" x14ac:dyDescent="0.3">
      <c r="A106" s="17" t="s">
        <v>46</v>
      </c>
      <c r="E106" s="24" t="s">
        <v>385</v>
      </c>
    </row>
    <row r="107" spans="1:16" x14ac:dyDescent="0.3">
      <c r="A107" s="17" t="s">
        <v>46</v>
      </c>
      <c r="E107" s="24" t="s">
        <v>386</v>
      </c>
    </row>
    <row r="108" spans="1:16" x14ac:dyDescent="0.3">
      <c r="A108" s="17" t="s">
        <v>39</v>
      </c>
      <c r="B108" s="17">
        <v>21</v>
      </c>
      <c r="C108" s="18" t="s">
        <v>387</v>
      </c>
      <c r="D108" t="s">
        <v>41</v>
      </c>
      <c r="E108" s="19" t="s">
        <v>388</v>
      </c>
      <c r="F108" s="20" t="s">
        <v>389</v>
      </c>
      <c r="G108" s="21">
        <v>72</v>
      </c>
      <c r="H108" s="22">
        <v>0</v>
      </c>
      <c r="I108" s="22">
        <f>ROUND(G108*H108,P4)</f>
        <v>0</v>
      </c>
      <c r="O108" s="23">
        <f>I108*0.21</f>
        <v>0</v>
      </c>
      <c r="P108">
        <v>3</v>
      </c>
    </row>
    <row r="109" spans="1:16" ht="57.6" x14ac:dyDescent="0.3">
      <c r="A109" s="17" t="s">
        <v>44</v>
      </c>
      <c r="E109" s="19" t="s">
        <v>390</v>
      </c>
    </row>
    <row r="110" spans="1:16" x14ac:dyDescent="0.3">
      <c r="A110" s="17" t="s">
        <v>46</v>
      </c>
      <c r="E110" s="24" t="s">
        <v>391</v>
      </c>
    </row>
    <row r="111" spans="1:16" x14ac:dyDescent="0.3">
      <c r="A111" s="17" t="s">
        <v>46</v>
      </c>
      <c r="E111" s="24" t="s">
        <v>392</v>
      </c>
    </row>
    <row r="112" spans="1:16" x14ac:dyDescent="0.3">
      <c r="A112" s="17" t="s">
        <v>46</v>
      </c>
      <c r="E112" s="24" t="s">
        <v>393</v>
      </c>
    </row>
    <row r="113" spans="1:16" x14ac:dyDescent="0.3">
      <c r="A113" s="17" t="s">
        <v>46</v>
      </c>
      <c r="E113" s="24" t="s">
        <v>394</v>
      </c>
    </row>
    <row r="114" spans="1:16" x14ac:dyDescent="0.3">
      <c r="A114" s="17" t="s">
        <v>39</v>
      </c>
      <c r="B114" s="17">
        <v>22</v>
      </c>
      <c r="C114" s="18" t="s">
        <v>395</v>
      </c>
      <c r="D114" t="s">
        <v>41</v>
      </c>
      <c r="E114" s="19" t="s">
        <v>396</v>
      </c>
      <c r="F114" s="20" t="s">
        <v>149</v>
      </c>
      <c r="G114" s="21">
        <v>16.885000000000002</v>
      </c>
      <c r="H114" s="22">
        <v>0</v>
      </c>
      <c r="I114" s="22">
        <f>ROUND(G114*H114,P4)</f>
        <v>0</v>
      </c>
      <c r="O114" s="23">
        <f>I114*0.21</f>
        <v>0</v>
      </c>
      <c r="P114">
        <v>3</v>
      </c>
    </row>
    <row r="115" spans="1:16" ht="43.2" x14ac:dyDescent="0.3">
      <c r="A115" s="17" t="s">
        <v>44</v>
      </c>
      <c r="E115" s="19" t="s">
        <v>397</v>
      </c>
    </row>
    <row r="116" spans="1:16" x14ac:dyDescent="0.3">
      <c r="A116" s="17" t="s">
        <v>46</v>
      </c>
      <c r="E116" s="24" t="s">
        <v>398</v>
      </c>
    </row>
    <row r="117" spans="1:16" x14ac:dyDescent="0.3">
      <c r="A117" s="17" t="s">
        <v>46</v>
      </c>
      <c r="E117" s="24" t="s">
        <v>399</v>
      </c>
    </row>
    <row r="118" spans="1:16" x14ac:dyDescent="0.3">
      <c r="A118" s="17" t="s">
        <v>46</v>
      </c>
      <c r="E118" s="24" t="s">
        <v>400</v>
      </c>
    </row>
    <row r="119" spans="1:16" x14ac:dyDescent="0.3">
      <c r="A119" s="17" t="s">
        <v>46</v>
      </c>
      <c r="E119" s="24" t="s">
        <v>401</v>
      </c>
    </row>
    <row r="120" spans="1:16" x14ac:dyDescent="0.3">
      <c r="A120" s="17" t="s">
        <v>39</v>
      </c>
      <c r="B120" s="17">
        <v>23</v>
      </c>
      <c r="C120" s="18" t="s">
        <v>402</v>
      </c>
      <c r="D120" t="s">
        <v>41</v>
      </c>
      <c r="E120" s="19" t="s">
        <v>403</v>
      </c>
      <c r="F120" s="20" t="s">
        <v>90</v>
      </c>
      <c r="G120" s="21">
        <v>3.0390000000000001</v>
      </c>
      <c r="H120" s="22">
        <v>0</v>
      </c>
      <c r="I120" s="22">
        <f>ROUND(G120*H120,P4)</f>
        <v>0</v>
      </c>
      <c r="O120" s="23">
        <f>I120*0.21</f>
        <v>0</v>
      </c>
      <c r="P120">
        <v>3</v>
      </c>
    </row>
    <row r="121" spans="1:16" ht="28.8" x14ac:dyDescent="0.3">
      <c r="A121" s="17" t="s">
        <v>44</v>
      </c>
      <c r="E121" s="19" t="s">
        <v>404</v>
      </c>
    </row>
    <row r="122" spans="1:16" x14ac:dyDescent="0.3">
      <c r="A122" s="17" t="s">
        <v>46</v>
      </c>
      <c r="E122" s="24" t="s">
        <v>405</v>
      </c>
    </row>
    <row r="123" spans="1:16" x14ac:dyDescent="0.3">
      <c r="A123" s="17" t="s">
        <v>46</v>
      </c>
      <c r="E123" s="24" t="s">
        <v>406</v>
      </c>
    </row>
    <row r="124" spans="1:16" x14ac:dyDescent="0.3">
      <c r="A124" s="17" t="s">
        <v>39</v>
      </c>
      <c r="B124" s="17">
        <v>24</v>
      </c>
      <c r="C124" s="18" t="s">
        <v>407</v>
      </c>
      <c r="D124" t="s">
        <v>41</v>
      </c>
      <c r="E124" s="19" t="s">
        <v>408</v>
      </c>
      <c r="F124" s="20" t="s">
        <v>149</v>
      </c>
      <c r="G124" s="21">
        <v>8.625</v>
      </c>
      <c r="H124" s="22">
        <v>0</v>
      </c>
      <c r="I124" s="22">
        <f>ROUND(G124*H124,P4)</f>
        <v>0</v>
      </c>
      <c r="O124" s="23">
        <f>I124*0.21</f>
        <v>0</v>
      </c>
      <c r="P124">
        <v>3</v>
      </c>
    </row>
    <row r="125" spans="1:16" x14ac:dyDescent="0.3">
      <c r="A125" s="17" t="s">
        <v>44</v>
      </c>
      <c r="E125" s="19" t="s">
        <v>409</v>
      </c>
    </row>
    <row r="126" spans="1:16" x14ac:dyDescent="0.3">
      <c r="A126" s="17" t="s">
        <v>46</v>
      </c>
      <c r="E126" s="24" t="s">
        <v>410</v>
      </c>
    </row>
    <row r="127" spans="1:16" x14ac:dyDescent="0.3">
      <c r="A127" s="17" t="s">
        <v>46</v>
      </c>
      <c r="E127" s="24" t="s">
        <v>411</v>
      </c>
    </row>
    <row r="128" spans="1:16" x14ac:dyDescent="0.3">
      <c r="A128" s="17" t="s">
        <v>39</v>
      </c>
      <c r="B128" s="17">
        <v>25</v>
      </c>
      <c r="C128" s="18" t="s">
        <v>412</v>
      </c>
      <c r="D128" t="s">
        <v>41</v>
      </c>
      <c r="E128" s="19" t="s">
        <v>413</v>
      </c>
      <c r="F128" s="20" t="s">
        <v>149</v>
      </c>
      <c r="G128" s="21">
        <v>12.965</v>
      </c>
      <c r="H128" s="22">
        <v>0</v>
      </c>
      <c r="I128" s="22">
        <f>ROUND(G128*H128,P4)</f>
        <v>0</v>
      </c>
      <c r="O128" s="23">
        <f>I128*0.21</f>
        <v>0</v>
      </c>
      <c r="P128">
        <v>3</v>
      </c>
    </row>
    <row r="129" spans="1:16" ht="57.6" x14ac:dyDescent="0.3">
      <c r="A129" s="17" t="s">
        <v>44</v>
      </c>
      <c r="E129" s="19" t="s">
        <v>414</v>
      </c>
    </row>
    <row r="130" spans="1:16" x14ac:dyDescent="0.3">
      <c r="A130" s="17" t="s">
        <v>46</v>
      </c>
      <c r="E130" s="24" t="s">
        <v>415</v>
      </c>
    </row>
    <row r="131" spans="1:16" x14ac:dyDescent="0.3">
      <c r="A131" s="17" t="s">
        <v>46</v>
      </c>
      <c r="E131" s="24" t="s">
        <v>416</v>
      </c>
    </row>
    <row r="132" spans="1:16" x14ac:dyDescent="0.3">
      <c r="A132" s="17" t="s">
        <v>39</v>
      </c>
      <c r="B132" s="17">
        <v>26</v>
      </c>
      <c r="C132" s="18" t="s">
        <v>417</v>
      </c>
      <c r="D132" t="s">
        <v>41</v>
      </c>
      <c r="E132" s="19" t="s">
        <v>418</v>
      </c>
      <c r="F132" s="20" t="s">
        <v>90</v>
      </c>
      <c r="G132" s="21">
        <v>2.3340000000000001</v>
      </c>
      <c r="H132" s="22">
        <v>0</v>
      </c>
      <c r="I132" s="22">
        <f>ROUND(G132*H132,P4)</f>
        <v>0</v>
      </c>
      <c r="O132" s="23">
        <f>I132*0.21</f>
        <v>0</v>
      </c>
      <c r="P132">
        <v>3</v>
      </c>
    </row>
    <row r="133" spans="1:16" ht="28.8" x14ac:dyDescent="0.3">
      <c r="A133" s="17" t="s">
        <v>44</v>
      </c>
      <c r="E133" s="19" t="s">
        <v>419</v>
      </c>
    </row>
    <row r="134" spans="1:16" x14ac:dyDescent="0.3">
      <c r="A134" s="17" t="s">
        <v>46</v>
      </c>
      <c r="E134" s="24" t="s">
        <v>420</v>
      </c>
    </row>
    <row r="135" spans="1:16" x14ac:dyDescent="0.3">
      <c r="A135" s="17" t="s">
        <v>46</v>
      </c>
      <c r="E135" s="24" t="s">
        <v>421</v>
      </c>
    </row>
    <row r="136" spans="1:16" x14ac:dyDescent="0.3">
      <c r="A136" s="17" t="s">
        <v>39</v>
      </c>
      <c r="B136" s="17">
        <v>27</v>
      </c>
      <c r="C136" s="18" t="s">
        <v>422</v>
      </c>
      <c r="D136" t="s">
        <v>41</v>
      </c>
      <c r="E136" s="19" t="s">
        <v>423</v>
      </c>
      <c r="F136" s="20" t="s">
        <v>149</v>
      </c>
      <c r="G136" s="21">
        <v>72</v>
      </c>
      <c r="H136" s="22">
        <v>0</v>
      </c>
      <c r="I136" s="22">
        <f>ROUND(G136*H136,P4)</f>
        <v>0</v>
      </c>
      <c r="O136" s="23">
        <f>I136*0.21</f>
        <v>0</v>
      </c>
      <c r="P136">
        <v>3</v>
      </c>
    </row>
    <row r="137" spans="1:16" x14ac:dyDescent="0.3">
      <c r="A137" s="17" t="s">
        <v>44</v>
      </c>
      <c r="E137" s="19" t="s">
        <v>424</v>
      </c>
    </row>
    <row r="138" spans="1:16" x14ac:dyDescent="0.3">
      <c r="A138" s="17" t="s">
        <v>46</v>
      </c>
      <c r="E138" s="24" t="s">
        <v>425</v>
      </c>
    </row>
    <row r="139" spans="1:16" x14ac:dyDescent="0.3">
      <c r="A139" s="17" t="s">
        <v>46</v>
      </c>
      <c r="E139" s="24" t="s">
        <v>426</v>
      </c>
    </row>
    <row r="140" spans="1:16" x14ac:dyDescent="0.3">
      <c r="A140" s="17" t="s">
        <v>46</v>
      </c>
      <c r="E140" s="24" t="s">
        <v>394</v>
      </c>
    </row>
    <row r="141" spans="1:16" x14ac:dyDescent="0.3">
      <c r="A141" s="17" t="s">
        <v>39</v>
      </c>
      <c r="B141" s="17">
        <v>28</v>
      </c>
      <c r="C141" s="18" t="s">
        <v>427</v>
      </c>
      <c r="D141" t="s">
        <v>41</v>
      </c>
      <c r="E141" s="19" t="s">
        <v>428</v>
      </c>
      <c r="F141" s="20" t="s">
        <v>149</v>
      </c>
      <c r="G141" s="21">
        <v>161.547</v>
      </c>
      <c r="H141" s="22">
        <v>0</v>
      </c>
      <c r="I141" s="22">
        <f>ROUND(G141*H141,P4)</f>
        <v>0</v>
      </c>
      <c r="O141" s="23">
        <f>I141*0.21</f>
        <v>0</v>
      </c>
      <c r="P141">
        <v>3</v>
      </c>
    </row>
    <row r="142" spans="1:16" ht="57.6" x14ac:dyDescent="0.3">
      <c r="A142" s="17" t="s">
        <v>44</v>
      </c>
      <c r="E142" s="19" t="s">
        <v>429</v>
      </c>
    </row>
    <row r="143" spans="1:16" x14ac:dyDescent="0.3">
      <c r="A143" s="17" t="s">
        <v>46</v>
      </c>
      <c r="E143" s="24" t="s">
        <v>430</v>
      </c>
    </row>
    <row r="144" spans="1:16" x14ac:dyDescent="0.3">
      <c r="A144" s="17" t="s">
        <v>46</v>
      </c>
      <c r="E144" s="24" t="s">
        <v>431</v>
      </c>
    </row>
    <row r="145" spans="1:16" x14ac:dyDescent="0.3">
      <c r="A145" s="17" t="s">
        <v>46</v>
      </c>
      <c r="E145" s="24" t="s">
        <v>432</v>
      </c>
    </row>
    <row r="146" spans="1:16" x14ac:dyDescent="0.3">
      <c r="A146" s="17" t="s">
        <v>46</v>
      </c>
      <c r="E146" s="24" t="s">
        <v>433</v>
      </c>
    </row>
    <row r="147" spans="1:16" x14ac:dyDescent="0.3">
      <c r="A147" s="17" t="s">
        <v>46</v>
      </c>
      <c r="E147" s="24" t="s">
        <v>434</v>
      </c>
    </row>
    <row r="148" spans="1:16" x14ac:dyDescent="0.3">
      <c r="A148" s="17" t="s">
        <v>39</v>
      </c>
      <c r="B148" s="17">
        <v>29</v>
      </c>
      <c r="C148" s="18" t="s">
        <v>435</v>
      </c>
      <c r="D148" t="s">
        <v>41</v>
      </c>
      <c r="E148" s="19" t="s">
        <v>436</v>
      </c>
      <c r="F148" s="20" t="s">
        <v>90</v>
      </c>
      <c r="G148" s="21">
        <v>32.308999999999997</v>
      </c>
      <c r="H148" s="22">
        <v>0</v>
      </c>
      <c r="I148" s="22">
        <f>ROUND(G148*H148,P4)</f>
        <v>0</v>
      </c>
      <c r="O148" s="23">
        <f>I148*0.21</f>
        <v>0</v>
      </c>
      <c r="P148">
        <v>3</v>
      </c>
    </row>
    <row r="149" spans="1:16" ht="28.8" x14ac:dyDescent="0.3">
      <c r="A149" s="17" t="s">
        <v>44</v>
      </c>
      <c r="E149" s="19" t="s">
        <v>437</v>
      </c>
    </row>
    <row r="150" spans="1:16" x14ac:dyDescent="0.3">
      <c r="A150" s="17" t="s">
        <v>46</v>
      </c>
      <c r="E150" s="24" t="s">
        <v>438</v>
      </c>
    </row>
    <row r="151" spans="1:16" x14ac:dyDescent="0.3">
      <c r="A151" s="17" t="s">
        <v>46</v>
      </c>
      <c r="E151" s="24" t="s">
        <v>439</v>
      </c>
    </row>
    <row r="152" spans="1:16" x14ac:dyDescent="0.3">
      <c r="A152" s="14" t="s">
        <v>36</v>
      </c>
      <c r="B152" s="14"/>
      <c r="C152" s="15" t="s">
        <v>440</v>
      </c>
      <c r="D152" s="14"/>
      <c r="E152" s="14" t="s">
        <v>441</v>
      </c>
      <c r="F152" s="14"/>
      <c r="G152" s="14"/>
      <c r="H152" s="14"/>
      <c r="I152" s="16">
        <f>SUMIFS(I153:I198,A153:A198,"P")</f>
        <v>0</v>
      </c>
    </row>
    <row r="153" spans="1:16" x14ac:dyDescent="0.3">
      <c r="A153" s="17" t="s">
        <v>39</v>
      </c>
      <c r="B153" s="17">
        <v>30</v>
      </c>
      <c r="C153" s="18" t="s">
        <v>442</v>
      </c>
      <c r="D153" t="s">
        <v>41</v>
      </c>
      <c r="E153" s="19" t="s">
        <v>443</v>
      </c>
      <c r="F153" s="20" t="s">
        <v>149</v>
      </c>
      <c r="G153" s="21">
        <v>24.802</v>
      </c>
      <c r="H153" s="22">
        <v>0</v>
      </c>
      <c r="I153" s="22">
        <f>ROUND(G153*H153,P4)</f>
        <v>0</v>
      </c>
      <c r="O153" s="23">
        <f>I153*0.21</f>
        <v>0</v>
      </c>
      <c r="P153">
        <v>3</v>
      </c>
    </row>
    <row r="154" spans="1:16" x14ac:dyDescent="0.3">
      <c r="A154" s="17" t="s">
        <v>44</v>
      </c>
      <c r="E154" s="19" t="s">
        <v>444</v>
      </c>
    </row>
    <row r="155" spans="1:16" x14ac:dyDescent="0.3">
      <c r="A155" s="17" t="s">
        <v>46</v>
      </c>
      <c r="E155" s="24" t="s">
        <v>445</v>
      </c>
    </row>
    <row r="156" spans="1:16" x14ac:dyDescent="0.3">
      <c r="A156" s="17" t="s">
        <v>46</v>
      </c>
      <c r="E156" s="24" t="s">
        <v>446</v>
      </c>
    </row>
    <row r="157" spans="1:16" x14ac:dyDescent="0.3">
      <c r="A157" s="17" t="s">
        <v>46</v>
      </c>
      <c r="E157" s="24" t="s">
        <v>447</v>
      </c>
    </row>
    <row r="158" spans="1:16" x14ac:dyDescent="0.3">
      <c r="A158" s="17" t="s">
        <v>46</v>
      </c>
      <c r="E158" s="24" t="s">
        <v>448</v>
      </c>
    </row>
    <row r="159" spans="1:16" x14ac:dyDescent="0.3">
      <c r="A159" s="17" t="s">
        <v>46</v>
      </c>
      <c r="E159" s="24" t="s">
        <v>449</v>
      </c>
    </row>
    <row r="160" spans="1:16" x14ac:dyDescent="0.3">
      <c r="A160" s="17" t="s">
        <v>46</v>
      </c>
      <c r="E160" s="24" t="s">
        <v>450</v>
      </c>
    </row>
    <row r="161" spans="1:16" x14ac:dyDescent="0.3">
      <c r="A161" s="17" t="s">
        <v>46</v>
      </c>
      <c r="E161" s="24" t="s">
        <v>451</v>
      </c>
    </row>
    <row r="162" spans="1:16" x14ac:dyDescent="0.3">
      <c r="A162" s="17" t="s">
        <v>46</v>
      </c>
      <c r="E162" s="24" t="s">
        <v>452</v>
      </c>
    </row>
    <row r="163" spans="1:16" x14ac:dyDescent="0.3">
      <c r="A163" s="17" t="s">
        <v>46</v>
      </c>
      <c r="E163" s="24" t="s">
        <v>453</v>
      </c>
    </row>
    <row r="164" spans="1:16" x14ac:dyDescent="0.3">
      <c r="A164" s="17" t="s">
        <v>39</v>
      </c>
      <c r="B164" s="17">
        <v>31</v>
      </c>
      <c r="C164" s="18" t="s">
        <v>454</v>
      </c>
      <c r="D164" t="s">
        <v>41</v>
      </c>
      <c r="E164" s="19" t="s">
        <v>455</v>
      </c>
      <c r="F164" s="20" t="s">
        <v>149</v>
      </c>
      <c r="G164" s="21">
        <v>7.1740000000000004</v>
      </c>
      <c r="H164" s="22">
        <v>0</v>
      </c>
      <c r="I164" s="22">
        <f>ROUND(G164*H164,P4)</f>
        <v>0</v>
      </c>
      <c r="O164" s="23">
        <f>I164*0.21</f>
        <v>0</v>
      </c>
      <c r="P164">
        <v>3</v>
      </c>
    </row>
    <row r="165" spans="1:16" ht="28.8" x14ac:dyDescent="0.3">
      <c r="A165" s="17" t="s">
        <v>44</v>
      </c>
      <c r="E165" s="19" t="s">
        <v>456</v>
      </c>
    </row>
    <row r="166" spans="1:16" x14ac:dyDescent="0.3">
      <c r="A166" s="17" t="s">
        <v>46</v>
      </c>
      <c r="E166" s="24" t="s">
        <v>457</v>
      </c>
    </row>
    <row r="167" spans="1:16" ht="28.8" x14ac:dyDescent="0.3">
      <c r="A167" s="17" t="s">
        <v>46</v>
      </c>
      <c r="E167" s="24" t="s">
        <v>458</v>
      </c>
    </row>
    <row r="168" spans="1:16" x14ac:dyDescent="0.3">
      <c r="A168" s="17" t="s">
        <v>46</v>
      </c>
      <c r="E168" s="24" t="s">
        <v>459</v>
      </c>
    </row>
    <row r="169" spans="1:16" x14ac:dyDescent="0.3">
      <c r="A169" s="17" t="s">
        <v>46</v>
      </c>
      <c r="E169" s="24" t="s">
        <v>460</v>
      </c>
    </row>
    <row r="170" spans="1:16" x14ac:dyDescent="0.3">
      <c r="A170" s="17" t="s">
        <v>46</v>
      </c>
      <c r="E170" s="24" t="s">
        <v>461</v>
      </c>
    </row>
    <row r="171" spans="1:16" x14ac:dyDescent="0.3">
      <c r="A171" s="17" t="s">
        <v>46</v>
      </c>
      <c r="E171" s="24" t="s">
        <v>462</v>
      </c>
    </row>
    <row r="172" spans="1:16" x14ac:dyDescent="0.3">
      <c r="A172" s="17" t="s">
        <v>39</v>
      </c>
      <c r="B172" s="17">
        <v>32</v>
      </c>
      <c r="C172" s="18" t="s">
        <v>463</v>
      </c>
      <c r="D172" t="s">
        <v>41</v>
      </c>
      <c r="E172" s="19" t="s">
        <v>464</v>
      </c>
      <c r="F172" s="20" t="s">
        <v>149</v>
      </c>
      <c r="G172" s="21">
        <v>22.690999999999999</v>
      </c>
      <c r="H172" s="22">
        <v>0</v>
      </c>
      <c r="I172" s="22">
        <f>ROUND(G172*H172,P4)</f>
        <v>0</v>
      </c>
      <c r="O172" s="23">
        <f>I172*0.21</f>
        <v>0</v>
      </c>
      <c r="P172">
        <v>3</v>
      </c>
    </row>
    <row r="173" spans="1:16" x14ac:dyDescent="0.3">
      <c r="A173" s="17" t="s">
        <v>44</v>
      </c>
      <c r="E173" s="19" t="s">
        <v>465</v>
      </c>
    </row>
    <row r="174" spans="1:16" x14ac:dyDescent="0.3">
      <c r="A174" s="17" t="s">
        <v>46</v>
      </c>
      <c r="E174" s="24" t="s">
        <v>466</v>
      </c>
    </row>
    <row r="175" spans="1:16" x14ac:dyDescent="0.3">
      <c r="A175" s="17" t="s">
        <v>46</v>
      </c>
      <c r="E175" s="24" t="s">
        <v>467</v>
      </c>
    </row>
    <row r="176" spans="1:16" x14ac:dyDescent="0.3">
      <c r="A176" s="17" t="s">
        <v>39</v>
      </c>
      <c r="B176" s="17">
        <v>33</v>
      </c>
      <c r="C176" s="18" t="s">
        <v>468</v>
      </c>
      <c r="D176" t="s">
        <v>41</v>
      </c>
      <c r="E176" s="19" t="s">
        <v>469</v>
      </c>
      <c r="F176" s="20" t="s">
        <v>149</v>
      </c>
      <c r="G176" s="21">
        <v>48.04</v>
      </c>
      <c r="H176" s="22">
        <v>0</v>
      </c>
      <c r="I176" s="22">
        <f>ROUND(G176*H176,P4)</f>
        <v>0</v>
      </c>
      <c r="O176" s="23">
        <f>I176*0.21</f>
        <v>0</v>
      </c>
      <c r="P176">
        <v>3</v>
      </c>
    </row>
    <row r="177" spans="1:16" ht="28.8" x14ac:dyDescent="0.3">
      <c r="A177" s="17" t="s">
        <v>44</v>
      </c>
      <c r="E177" s="19" t="s">
        <v>470</v>
      </c>
    </row>
    <row r="178" spans="1:16" x14ac:dyDescent="0.3">
      <c r="A178" s="17" t="s">
        <v>46</v>
      </c>
      <c r="E178" s="24" t="s">
        <v>471</v>
      </c>
    </row>
    <row r="179" spans="1:16" x14ac:dyDescent="0.3">
      <c r="A179" s="17" t="s">
        <v>46</v>
      </c>
      <c r="E179" s="24" t="s">
        <v>472</v>
      </c>
    </row>
    <row r="180" spans="1:16" x14ac:dyDescent="0.3">
      <c r="A180" s="17" t="s">
        <v>46</v>
      </c>
      <c r="E180" s="24" t="s">
        <v>473</v>
      </c>
    </row>
    <row r="181" spans="1:16" x14ac:dyDescent="0.3">
      <c r="A181" s="17" t="s">
        <v>46</v>
      </c>
      <c r="E181" s="24" t="s">
        <v>474</v>
      </c>
    </row>
    <row r="182" spans="1:16" x14ac:dyDescent="0.3">
      <c r="A182" s="17" t="s">
        <v>39</v>
      </c>
      <c r="B182" s="17">
        <v>34</v>
      </c>
      <c r="C182" s="18" t="s">
        <v>475</v>
      </c>
      <c r="D182" t="s">
        <v>41</v>
      </c>
      <c r="E182" s="19" t="s">
        <v>476</v>
      </c>
      <c r="F182" s="20" t="s">
        <v>149</v>
      </c>
      <c r="G182" s="21">
        <v>3.25</v>
      </c>
      <c r="H182" s="22">
        <v>0</v>
      </c>
      <c r="I182" s="22">
        <f>ROUND(G182*H182,P4)</f>
        <v>0</v>
      </c>
      <c r="O182" s="23">
        <f>I182*0.21</f>
        <v>0</v>
      </c>
      <c r="P182">
        <v>3</v>
      </c>
    </row>
    <row r="183" spans="1:16" x14ac:dyDescent="0.3">
      <c r="A183" s="17" t="s">
        <v>44</v>
      </c>
      <c r="E183" s="19" t="s">
        <v>477</v>
      </c>
    </row>
    <row r="184" spans="1:16" x14ac:dyDescent="0.3">
      <c r="A184" s="17" t="s">
        <v>46</v>
      </c>
      <c r="E184" s="24" t="s">
        <v>478</v>
      </c>
    </row>
    <row r="185" spans="1:16" x14ac:dyDescent="0.3">
      <c r="A185" s="17" t="s">
        <v>46</v>
      </c>
      <c r="E185" s="24" t="s">
        <v>479</v>
      </c>
    </row>
    <row r="186" spans="1:16" x14ac:dyDescent="0.3">
      <c r="A186" s="17" t="s">
        <v>39</v>
      </c>
      <c r="B186" s="17">
        <v>35</v>
      </c>
      <c r="C186" s="18" t="s">
        <v>480</v>
      </c>
      <c r="D186" t="s">
        <v>41</v>
      </c>
      <c r="E186" s="19" t="s">
        <v>481</v>
      </c>
      <c r="F186" s="20" t="s">
        <v>149</v>
      </c>
      <c r="G186" s="21">
        <v>9.5649999999999995</v>
      </c>
      <c r="H186" s="22">
        <v>0</v>
      </c>
      <c r="I186" s="22">
        <f>ROUND(G186*H186,P4)</f>
        <v>0</v>
      </c>
      <c r="O186" s="23">
        <f>I186*0.21</f>
        <v>0</v>
      </c>
      <c r="P186">
        <v>3</v>
      </c>
    </row>
    <row r="187" spans="1:16" ht="28.8" x14ac:dyDescent="0.3">
      <c r="A187" s="17" t="s">
        <v>44</v>
      </c>
      <c r="E187" s="19" t="s">
        <v>482</v>
      </c>
    </row>
    <row r="188" spans="1:16" x14ac:dyDescent="0.3">
      <c r="A188" s="17" t="s">
        <v>46</v>
      </c>
      <c r="E188" s="24" t="s">
        <v>483</v>
      </c>
    </row>
    <row r="189" spans="1:16" x14ac:dyDescent="0.3">
      <c r="A189" s="17" t="s">
        <v>46</v>
      </c>
      <c r="E189" s="24" t="s">
        <v>484</v>
      </c>
    </row>
    <row r="190" spans="1:16" x14ac:dyDescent="0.3">
      <c r="A190" s="17" t="s">
        <v>39</v>
      </c>
      <c r="B190" s="17">
        <v>36</v>
      </c>
      <c r="C190" s="18" t="s">
        <v>485</v>
      </c>
      <c r="D190" t="s">
        <v>41</v>
      </c>
      <c r="E190" s="19" t="s">
        <v>486</v>
      </c>
      <c r="F190" s="20" t="s">
        <v>149</v>
      </c>
      <c r="G190" s="21">
        <v>4.96</v>
      </c>
      <c r="H190" s="22">
        <v>0</v>
      </c>
      <c r="I190" s="22">
        <f>ROUND(G190*H190,P4)</f>
        <v>0</v>
      </c>
      <c r="O190" s="23">
        <f>I190*0.21</f>
        <v>0</v>
      </c>
      <c r="P190">
        <v>3</v>
      </c>
    </row>
    <row r="191" spans="1:16" x14ac:dyDescent="0.3">
      <c r="A191" s="17" t="s">
        <v>44</v>
      </c>
      <c r="E191" s="19" t="s">
        <v>487</v>
      </c>
    </row>
    <row r="192" spans="1:16" x14ac:dyDescent="0.3">
      <c r="A192" s="17" t="s">
        <v>46</v>
      </c>
      <c r="E192" s="24" t="s">
        <v>488</v>
      </c>
    </row>
    <row r="193" spans="1:16" x14ac:dyDescent="0.3">
      <c r="A193" s="17" t="s">
        <v>46</v>
      </c>
      <c r="E193" s="24" t="s">
        <v>489</v>
      </c>
    </row>
    <row r="194" spans="1:16" x14ac:dyDescent="0.3">
      <c r="A194" s="17" t="s">
        <v>46</v>
      </c>
      <c r="E194" s="24" t="s">
        <v>490</v>
      </c>
    </row>
    <row r="195" spans="1:16" x14ac:dyDescent="0.3">
      <c r="A195" s="17" t="s">
        <v>39</v>
      </c>
      <c r="B195" s="17">
        <v>37</v>
      </c>
      <c r="C195" s="18" t="s">
        <v>491</v>
      </c>
      <c r="D195" t="s">
        <v>41</v>
      </c>
      <c r="E195" s="19" t="s">
        <v>492</v>
      </c>
      <c r="F195" s="20" t="s">
        <v>149</v>
      </c>
      <c r="G195" s="21">
        <v>3.2</v>
      </c>
      <c r="H195" s="22">
        <v>0</v>
      </c>
      <c r="I195" s="22">
        <f>ROUND(G195*H195,P4)</f>
        <v>0</v>
      </c>
      <c r="O195" s="23">
        <f>I195*0.21</f>
        <v>0</v>
      </c>
      <c r="P195">
        <v>3</v>
      </c>
    </row>
    <row r="196" spans="1:16" x14ac:dyDescent="0.3">
      <c r="A196" s="17" t="s">
        <v>44</v>
      </c>
      <c r="E196" s="25" t="s">
        <v>41</v>
      </c>
    </row>
    <row r="197" spans="1:16" x14ac:dyDescent="0.3">
      <c r="A197" s="17" t="s">
        <v>46</v>
      </c>
      <c r="E197" s="24" t="s">
        <v>493</v>
      </c>
    </row>
    <row r="198" spans="1:16" x14ac:dyDescent="0.3">
      <c r="A198" s="17" t="s">
        <v>46</v>
      </c>
      <c r="E198" s="24" t="s">
        <v>494</v>
      </c>
    </row>
    <row r="199" spans="1:16" x14ac:dyDescent="0.3">
      <c r="A199" s="14" t="s">
        <v>36</v>
      </c>
      <c r="B199" s="14"/>
      <c r="C199" s="15" t="s">
        <v>495</v>
      </c>
      <c r="D199" s="14"/>
      <c r="E199" s="14" t="s">
        <v>496</v>
      </c>
      <c r="F199" s="14"/>
      <c r="G199" s="14"/>
      <c r="H199" s="14"/>
      <c r="I199" s="16">
        <f>SUMIFS(I200:I238,A200:A238,"P")</f>
        <v>0</v>
      </c>
    </row>
    <row r="200" spans="1:16" x14ac:dyDescent="0.3">
      <c r="A200" s="17" t="s">
        <v>39</v>
      </c>
      <c r="B200" s="17">
        <v>38</v>
      </c>
      <c r="C200" s="18" t="s">
        <v>497</v>
      </c>
      <c r="D200" t="s">
        <v>41</v>
      </c>
      <c r="E200" s="19" t="s">
        <v>498</v>
      </c>
      <c r="F200" s="20" t="s">
        <v>133</v>
      </c>
      <c r="G200" s="21">
        <v>310.31900000000002</v>
      </c>
      <c r="H200" s="22">
        <v>0</v>
      </c>
      <c r="I200" s="22">
        <f>ROUND(G200*H200,P4)</f>
        <v>0</v>
      </c>
      <c r="O200" s="23">
        <f>I200*0.21</f>
        <v>0</v>
      </c>
      <c r="P200">
        <v>3</v>
      </c>
    </row>
    <row r="201" spans="1:16" ht="43.2" x14ac:dyDescent="0.3">
      <c r="A201" s="17" t="s">
        <v>44</v>
      </c>
      <c r="E201" s="19" t="s">
        <v>499</v>
      </c>
    </row>
    <row r="202" spans="1:16" x14ac:dyDescent="0.3">
      <c r="A202" s="17" t="s">
        <v>46</v>
      </c>
      <c r="E202" s="24" t="s">
        <v>500</v>
      </c>
    </row>
    <row r="203" spans="1:16" x14ac:dyDescent="0.3">
      <c r="A203" s="17" t="s">
        <v>46</v>
      </c>
      <c r="E203" s="24" t="s">
        <v>501</v>
      </c>
    </row>
    <row r="204" spans="1:16" x14ac:dyDescent="0.3">
      <c r="A204" s="17" t="s">
        <v>46</v>
      </c>
      <c r="E204" s="24" t="s">
        <v>502</v>
      </c>
    </row>
    <row r="205" spans="1:16" x14ac:dyDescent="0.3">
      <c r="A205" s="17" t="s">
        <v>39</v>
      </c>
      <c r="B205" s="17">
        <v>39</v>
      </c>
      <c r="C205" s="18" t="s">
        <v>503</v>
      </c>
      <c r="D205" t="s">
        <v>41</v>
      </c>
      <c r="E205" s="19" t="s">
        <v>504</v>
      </c>
      <c r="F205" s="20" t="s">
        <v>133</v>
      </c>
      <c r="G205" s="21">
        <v>304.89400000000001</v>
      </c>
      <c r="H205" s="22">
        <v>0</v>
      </c>
      <c r="I205" s="22">
        <f>ROUND(G205*H205,P4)</f>
        <v>0</v>
      </c>
      <c r="O205" s="23">
        <f>I205*0.21</f>
        <v>0</v>
      </c>
      <c r="P205">
        <v>3</v>
      </c>
    </row>
    <row r="206" spans="1:16" ht="43.2" x14ac:dyDescent="0.3">
      <c r="A206" s="17" t="s">
        <v>44</v>
      </c>
      <c r="E206" s="19" t="s">
        <v>505</v>
      </c>
    </row>
    <row r="207" spans="1:16" x14ac:dyDescent="0.3">
      <c r="A207" s="17" t="s">
        <v>46</v>
      </c>
      <c r="E207" s="24" t="s">
        <v>506</v>
      </c>
    </row>
    <row r="208" spans="1:16" x14ac:dyDescent="0.3">
      <c r="A208" s="17" t="s">
        <v>46</v>
      </c>
      <c r="E208" s="24" t="s">
        <v>507</v>
      </c>
    </row>
    <row r="209" spans="1:16" x14ac:dyDescent="0.3">
      <c r="A209" s="17" t="s">
        <v>46</v>
      </c>
      <c r="E209" s="24" t="s">
        <v>508</v>
      </c>
    </row>
    <row r="210" spans="1:16" x14ac:dyDescent="0.3">
      <c r="A210" s="17" t="s">
        <v>39</v>
      </c>
      <c r="B210" s="17">
        <v>40</v>
      </c>
      <c r="C210" s="18" t="s">
        <v>509</v>
      </c>
      <c r="D210" t="s">
        <v>41</v>
      </c>
      <c r="E210" s="19" t="s">
        <v>510</v>
      </c>
      <c r="F210" s="20" t="s">
        <v>133</v>
      </c>
      <c r="G210" s="21">
        <v>55.37</v>
      </c>
      <c r="H210" s="22">
        <v>0</v>
      </c>
      <c r="I210" s="22">
        <f>ROUND(G210*H210,P4)</f>
        <v>0</v>
      </c>
      <c r="O210" s="23">
        <f>I210*0.21</f>
        <v>0</v>
      </c>
      <c r="P210">
        <v>3</v>
      </c>
    </row>
    <row r="211" spans="1:16" x14ac:dyDescent="0.3">
      <c r="A211" s="17" t="s">
        <v>44</v>
      </c>
      <c r="E211" s="25" t="s">
        <v>41</v>
      </c>
    </row>
    <row r="212" spans="1:16" x14ac:dyDescent="0.3">
      <c r="A212" s="17" t="s">
        <v>46</v>
      </c>
      <c r="E212" s="24" t="s">
        <v>511</v>
      </c>
    </row>
    <row r="213" spans="1:16" x14ac:dyDescent="0.3">
      <c r="A213" s="17" t="s">
        <v>46</v>
      </c>
      <c r="E213" s="24" t="s">
        <v>512</v>
      </c>
    </row>
    <row r="214" spans="1:16" x14ac:dyDescent="0.3">
      <c r="A214" s="17" t="s">
        <v>46</v>
      </c>
      <c r="E214" s="24" t="s">
        <v>513</v>
      </c>
    </row>
    <row r="215" spans="1:16" x14ac:dyDescent="0.3">
      <c r="A215" s="17" t="s">
        <v>46</v>
      </c>
      <c r="E215" s="24" t="s">
        <v>514</v>
      </c>
    </row>
    <row r="216" spans="1:16" x14ac:dyDescent="0.3">
      <c r="A216" s="17" t="s">
        <v>39</v>
      </c>
      <c r="B216" s="17">
        <v>41</v>
      </c>
      <c r="C216" s="18" t="s">
        <v>515</v>
      </c>
      <c r="D216" t="s">
        <v>41</v>
      </c>
      <c r="E216" s="19" t="s">
        <v>516</v>
      </c>
      <c r="F216" s="20" t="s">
        <v>133</v>
      </c>
      <c r="G216" s="21">
        <v>310.31900000000002</v>
      </c>
      <c r="H216" s="22">
        <v>0</v>
      </c>
      <c r="I216" s="22">
        <f>ROUND(G216*H216,P4)</f>
        <v>0</v>
      </c>
      <c r="O216" s="23">
        <f>I216*0.21</f>
        <v>0</v>
      </c>
      <c r="P216">
        <v>3</v>
      </c>
    </row>
    <row r="217" spans="1:16" x14ac:dyDescent="0.3">
      <c r="A217" s="17" t="s">
        <v>44</v>
      </c>
      <c r="E217" s="19" t="s">
        <v>517</v>
      </c>
    </row>
    <row r="218" spans="1:16" x14ac:dyDescent="0.3">
      <c r="A218" s="17" t="s">
        <v>46</v>
      </c>
      <c r="E218" s="24" t="s">
        <v>518</v>
      </c>
    </row>
    <row r="219" spans="1:16" x14ac:dyDescent="0.3">
      <c r="A219" s="17" t="s">
        <v>46</v>
      </c>
      <c r="E219" s="24" t="s">
        <v>502</v>
      </c>
    </row>
    <row r="220" spans="1:16" x14ac:dyDescent="0.3">
      <c r="A220" s="17" t="s">
        <v>39</v>
      </c>
      <c r="B220" s="17">
        <v>42</v>
      </c>
      <c r="C220" s="18" t="s">
        <v>519</v>
      </c>
      <c r="D220" t="s">
        <v>41</v>
      </c>
      <c r="E220" s="19" t="s">
        <v>520</v>
      </c>
      <c r="F220" s="20" t="s">
        <v>133</v>
      </c>
      <c r="G220" s="21">
        <v>719.94399999999996</v>
      </c>
      <c r="H220" s="22">
        <v>0</v>
      </c>
      <c r="I220" s="22">
        <f>ROUND(G220*H220,P4)</f>
        <v>0</v>
      </c>
      <c r="O220" s="23">
        <f>I220*0.21</f>
        <v>0</v>
      </c>
      <c r="P220">
        <v>3</v>
      </c>
    </row>
    <row r="221" spans="1:16" x14ac:dyDescent="0.3">
      <c r="A221" s="17" t="s">
        <v>44</v>
      </c>
      <c r="E221" s="19" t="s">
        <v>521</v>
      </c>
    </row>
    <row r="222" spans="1:16" x14ac:dyDescent="0.3">
      <c r="A222" s="17" t="s">
        <v>46</v>
      </c>
      <c r="E222" s="24" t="s">
        <v>522</v>
      </c>
    </row>
    <row r="223" spans="1:16" x14ac:dyDescent="0.3">
      <c r="A223" s="17" t="s">
        <v>46</v>
      </c>
      <c r="E223" s="24" t="s">
        <v>523</v>
      </c>
    </row>
    <row r="224" spans="1:16" x14ac:dyDescent="0.3">
      <c r="A224" s="17" t="s">
        <v>46</v>
      </c>
      <c r="E224" s="24" t="s">
        <v>524</v>
      </c>
    </row>
    <row r="225" spans="1:16" x14ac:dyDescent="0.3">
      <c r="A225" s="17" t="s">
        <v>39</v>
      </c>
      <c r="B225" s="17">
        <v>43</v>
      </c>
      <c r="C225" s="18" t="s">
        <v>525</v>
      </c>
      <c r="D225" t="s">
        <v>41</v>
      </c>
      <c r="E225" s="19" t="s">
        <v>526</v>
      </c>
      <c r="F225" s="20" t="s">
        <v>133</v>
      </c>
      <c r="G225" s="21">
        <v>404.2</v>
      </c>
      <c r="H225" s="22">
        <v>0</v>
      </c>
      <c r="I225" s="22">
        <f>ROUND(G225*H225,P4)</f>
        <v>0</v>
      </c>
      <c r="O225" s="23">
        <f>I225*0.21</f>
        <v>0</v>
      </c>
      <c r="P225">
        <v>3</v>
      </c>
    </row>
    <row r="226" spans="1:16" ht="28.8" x14ac:dyDescent="0.3">
      <c r="A226" s="17" t="s">
        <v>44</v>
      </c>
      <c r="E226" s="19" t="s">
        <v>527</v>
      </c>
    </row>
    <row r="227" spans="1:16" ht="28.8" x14ac:dyDescent="0.3">
      <c r="A227" s="17" t="s">
        <v>46</v>
      </c>
      <c r="E227" s="24" t="s">
        <v>528</v>
      </c>
    </row>
    <row r="228" spans="1:16" x14ac:dyDescent="0.3">
      <c r="A228" s="17" t="s">
        <v>46</v>
      </c>
      <c r="E228" s="24" t="s">
        <v>529</v>
      </c>
    </row>
    <row r="229" spans="1:16" x14ac:dyDescent="0.3">
      <c r="A229" s="17" t="s">
        <v>46</v>
      </c>
      <c r="E229" s="24" t="s">
        <v>530</v>
      </c>
    </row>
    <row r="230" spans="1:16" ht="28.8" x14ac:dyDescent="0.3">
      <c r="A230" s="17" t="s">
        <v>39</v>
      </c>
      <c r="B230" s="17">
        <v>44</v>
      </c>
      <c r="C230" s="18" t="s">
        <v>531</v>
      </c>
      <c r="D230" t="s">
        <v>41</v>
      </c>
      <c r="E230" s="19" t="s">
        <v>532</v>
      </c>
      <c r="F230" s="20" t="s">
        <v>133</v>
      </c>
      <c r="G230" s="21">
        <v>315.74400000000003</v>
      </c>
      <c r="H230" s="22">
        <v>0</v>
      </c>
      <c r="I230" s="22">
        <f>ROUND(G230*H230,P4)</f>
        <v>0</v>
      </c>
      <c r="O230" s="23">
        <f>I230*0.21</f>
        <v>0</v>
      </c>
      <c r="P230">
        <v>3</v>
      </c>
    </row>
    <row r="231" spans="1:16" ht="28.8" x14ac:dyDescent="0.3">
      <c r="A231" s="17" t="s">
        <v>44</v>
      </c>
      <c r="E231" s="19" t="s">
        <v>533</v>
      </c>
    </row>
    <row r="232" spans="1:16" x14ac:dyDescent="0.3">
      <c r="A232" s="17" t="s">
        <v>46</v>
      </c>
      <c r="E232" s="24" t="s">
        <v>534</v>
      </c>
    </row>
    <row r="233" spans="1:16" x14ac:dyDescent="0.3">
      <c r="A233" s="17" t="s">
        <v>46</v>
      </c>
      <c r="E233" s="24" t="s">
        <v>535</v>
      </c>
    </row>
    <row r="234" spans="1:16" x14ac:dyDescent="0.3">
      <c r="A234" s="17" t="s">
        <v>46</v>
      </c>
      <c r="E234" s="24" t="s">
        <v>536</v>
      </c>
    </row>
    <row r="235" spans="1:16" x14ac:dyDescent="0.3">
      <c r="A235" s="17" t="s">
        <v>39</v>
      </c>
      <c r="B235" s="17">
        <v>45</v>
      </c>
      <c r="C235" s="18" t="s">
        <v>537</v>
      </c>
      <c r="D235" t="s">
        <v>41</v>
      </c>
      <c r="E235" s="19" t="s">
        <v>538</v>
      </c>
      <c r="F235" s="20" t="s">
        <v>133</v>
      </c>
      <c r="G235" s="21">
        <v>32.5</v>
      </c>
      <c r="H235" s="22">
        <v>0</v>
      </c>
      <c r="I235" s="22">
        <f>ROUND(G235*H235,P4)</f>
        <v>0</v>
      </c>
      <c r="O235" s="23">
        <f>I235*0.21</f>
        <v>0</v>
      </c>
      <c r="P235">
        <v>3</v>
      </c>
    </row>
    <row r="236" spans="1:16" ht="28.8" x14ac:dyDescent="0.3">
      <c r="A236" s="17" t="s">
        <v>44</v>
      </c>
      <c r="E236" s="19" t="s">
        <v>539</v>
      </c>
    </row>
    <row r="237" spans="1:16" x14ac:dyDescent="0.3">
      <c r="A237" s="17" t="s">
        <v>46</v>
      </c>
      <c r="E237" s="24" t="s">
        <v>540</v>
      </c>
    </row>
    <row r="238" spans="1:16" x14ac:dyDescent="0.3">
      <c r="A238" s="17" t="s">
        <v>46</v>
      </c>
      <c r="E238" s="24" t="s">
        <v>541</v>
      </c>
    </row>
    <row r="239" spans="1:16" x14ac:dyDescent="0.3">
      <c r="A239" s="14" t="s">
        <v>36</v>
      </c>
      <c r="B239" s="14"/>
      <c r="C239" s="15" t="s">
        <v>542</v>
      </c>
      <c r="D239" s="14"/>
      <c r="E239" s="14" t="s">
        <v>543</v>
      </c>
      <c r="F239" s="14"/>
      <c r="G239" s="14"/>
      <c r="H239" s="14"/>
      <c r="I239" s="16">
        <f>SUMIFS(I240:I273,A240:A273,"P")</f>
        <v>0</v>
      </c>
    </row>
    <row r="240" spans="1:16" ht="28.8" x14ac:dyDescent="0.3">
      <c r="A240" s="17" t="s">
        <v>39</v>
      </c>
      <c r="B240" s="17">
        <v>46</v>
      </c>
      <c r="C240" s="18" t="s">
        <v>544</v>
      </c>
      <c r="D240" t="s">
        <v>41</v>
      </c>
      <c r="E240" s="19" t="s">
        <v>545</v>
      </c>
      <c r="F240" s="20" t="s">
        <v>133</v>
      </c>
      <c r="G240" s="21">
        <v>20.100000000000001</v>
      </c>
      <c r="H240" s="22">
        <v>0</v>
      </c>
      <c r="I240" s="22">
        <f>ROUND(G240*H240,P4)</f>
        <v>0</v>
      </c>
      <c r="O240" s="23">
        <f>I240*0.21</f>
        <v>0</v>
      </c>
      <c r="P240">
        <v>3</v>
      </c>
    </row>
    <row r="241" spans="1:16" ht="28.8" x14ac:dyDescent="0.3">
      <c r="A241" s="17" t="s">
        <v>44</v>
      </c>
      <c r="E241" s="19" t="s">
        <v>546</v>
      </c>
    </row>
    <row r="242" spans="1:16" x14ac:dyDescent="0.3">
      <c r="A242" s="17" t="s">
        <v>46</v>
      </c>
      <c r="E242" s="24" t="s">
        <v>547</v>
      </c>
    </row>
    <row r="243" spans="1:16" x14ac:dyDescent="0.3">
      <c r="A243" s="17" t="s">
        <v>46</v>
      </c>
      <c r="E243" s="24" t="s">
        <v>548</v>
      </c>
    </row>
    <row r="244" spans="1:16" x14ac:dyDescent="0.3">
      <c r="A244" s="17" t="s">
        <v>39</v>
      </c>
      <c r="B244" s="17">
        <v>47</v>
      </c>
      <c r="C244" s="18" t="s">
        <v>549</v>
      </c>
      <c r="D244" t="s">
        <v>41</v>
      </c>
      <c r="E244" s="19" t="s">
        <v>550</v>
      </c>
      <c r="F244" s="20" t="s">
        <v>133</v>
      </c>
      <c r="G244" s="21">
        <v>48.75</v>
      </c>
      <c r="H244" s="22">
        <v>0</v>
      </c>
      <c r="I244" s="22">
        <f>ROUND(G244*H244,P4)</f>
        <v>0</v>
      </c>
      <c r="O244" s="23">
        <f>I244*0.21</f>
        <v>0</v>
      </c>
      <c r="P244">
        <v>3</v>
      </c>
    </row>
    <row r="245" spans="1:16" ht="28.8" x14ac:dyDescent="0.3">
      <c r="A245" s="17" t="s">
        <v>44</v>
      </c>
      <c r="E245" s="19" t="s">
        <v>551</v>
      </c>
    </row>
    <row r="246" spans="1:16" x14ac:dyDescent="0.3">
      <c r="A246" s="17" t="s">
        <v>46</v>
      </c>
      <c r="E246" s="24" t="s">
        <v>552</v>
      </c>
    </row>
    <row r="247" spans="1:16" x14ac:dyDescent="0.3">
      <c r="A247" s="17" t="s">
        <v>46</v>
      </c>
      <c r="E247" s="24" t="s">
        <v>553</v>
      </c>
    </row>
    <row r="248" spans="1:16" x14ac:dyDescent="0.3">
      <c r="A248" s="17" t="s">
        <v>39</v>
      </c>
      <c r="B248" s="17">
        <v>48</v>
      </c>
      <c r="C248" s="18" t="s">
        <v>554</v>
      </c>
      <c r="D248" t="s">
        <v>41</v>
      </c>
      <c r="E248" s="19" t="s">
        <v>555</v>
      </c>
      <c r="F248" s="20" t="s">
        <v>133</v>
      </c>
      <c r="G248" s="21">
        <v>7.28</v>
      </c>
      <c r="H248" s="22">
        <v>0</v>
      </c>
      <c r="I248" s="22">
        <f>ROUND(G248*H248,P4)</f>
        <v>0</v>
      </c>
      <c r="O248" s="23">
        <f>I248*0.21</f>
        <v>0</v>
      </c>
      <c r="P248">
        <v>3</v>
      </c>
    </row>
    <row r="249" spans="1:16" ht="28.8" x14ac:dyDescent="0.3">
      <c r="A249" s="17" t="s">
        <v>44</v>
      </c>
      <c r="E249" s="19" t="s">
        <v>556</v>
      </c>
    </row>
    <row r="250" spans="1:16" x14ac:dyDescent="0.3">
      <c r="A250" s="17" t="s">
        <v>46</v>
      </c>
      <c r="E250" s="24" t="s">
        <v>557</v>
      </c>
    </row>
    <row r="251" spans="1:16" x14ac:dyDescent="0.3">
      <c r="A251" s="17" t="s">
        <v>46</v>
      </c>
      <c r="E251" s="24" t="s">
        <v>558</v>
      </c>
    </row>
    <row r="252" spans="1:16" x14ac:dyDescent="0.3">
      <c r="A252" s="17" t="s">
        <v>46</v>
      </c>
      <c r="E252" s="24" t="s">
        <v>559</v>
      </c>
    </row>
    <row r="253" spans="1:16" x14ac:dyDescent="0.3">
      <c r="A253" s="17" t="s">
        <v>39</v>
      </c>
      <c r="B253" s="17">
        <v>49</v>
      </c>
      <c r="C253" s="18" t="s">
        <v>560</v>
      </c>
      <c r="D253" t="s">
        <v>41</v>
      </c>
      <c r="E253" s="19" t="s">
        <v>561</v>
      </c>
      <c r="F253" s="20" t="s">
        <v>133</v>
      </c>
      <c r="G253" s="21">
        <v>193.429</v>
      </c>
      <c r="H253" s="22">
        <v>0</v>
      </c>
      <c r="I253" s="22">
        <f>ROUND(G253*H253,P4)</f>
        <v>0</v>
      </c>
      <c r="O253" s="23">
        <f>I253*0.21</f>
        <v>0</v>
      </c>
      <c r="P253">
        <v>3</v>
      </c>
    </row>
    <row r="254" spans="1:16" x14ac:dyDescent="0.3">
      <c r="A254" s="17" t="s">
        <v>44</v>
      </c>
      <c r="E254" s="19" t="s">
        <v>562</v>
      </c>
    </row>
    <row r="255" spans="1:16" ht="28.8" x14ac:dyDescent="0.3">
      <c r="A255" s="17" t="s">
        <v>46</v>
      </c>
      <c r="E255" s="24" t="s">
        <v>563</v>
      </c>
    </row>
    <row r="256" spans="1:16" x14ac:dyDescent="0.3">
      <c r="A256" s="17" t="s">
        <v>46</v>
      </c>
      <c r="E256" s="24" t="s">
        <v>564</v>
      </c>
    </row>
    <row r="257" spans="1:16" x14ac:dyDescent="0.3">
      <c r="A257" s="17" t="s">
        <v>46</v>
      </c>
      <c r="E257" s="24" t="s">
        <v>565</v>
      </c>
    </row>
    <row r="258" spans="1:16" ht="28.8" x14ac:dyDescent="0.3">
      <c r="A258" s="17" t="s">
        <v>46</v>
      </c>
      <c r="E258" s="24" t="s">
        <v>566</v>
      </c>
    </row>
    <row r="259" spans="1:16" x14ac:dyDescent="0.3">
      <c r="A259" s="17" t="s">
        <v>46</v>
      </c>
      <c r="E259" s="24" t="s">
        <v>567</v>
      </c>
    </row>
    <row r="260" spans="1:16" x14ac:dyDescent="0.3">
      <c r="A260" s="17" t="s">
        <v>46</v>
      </c>
      <c r="E260" s="24" t="s">
        <v>568</v>
      </c>
    </row>
    <row r="261" spans="1:16" x14ac:dyDescent="0.3">
      <c r="A261" s="17" t="s">
        <v>46</v>
      </c>
      <c r="E261" s="24" t="s">
        <v>569</v>
      </c>
    </row>
    <row r="262" spans="1:16" x14ac:dyDescent="0.3">
      <c r="A262" s="17" t="s">
        <v>46</v>
      </c>
      <c r="E262" s="24" t="s">
        <v>570</v>
      </c>
    </row>
    <row r="263" spans="1:16" x14ac:dyDescent="0.3">
      <c r="A263" s="17" t="s">
        <v>46</v>
      </c>
      <c r="E263" s="24" t="s">
        <v>571</v>
      </c>
    </row>
    <row r="264" spans="1:16" x14ac:dyDescent="0.3">
      <c r="A264" s="17" t="s">
        <v>39</v>
      </c>
      <c r="B264" s="17">
        <v>50</v>
      </c>
      <c r="C264" s="18" t="s">
        <v>572</v>
      </c>
      <c r="D264" t="s">
        <v>41</v>
      </c>
      <c r="E264" s="19" t="s">
        <v>573</v>
      </c>
      <c r="F264" s="20" t="s">
        <v>133</v>
      </c>
      <c r="G264" s="21">
        <v>4.6050000000000004</v>
      </c>
      <c r="H264" s="22">
        <v>0</v>
      </c>
      <c r="I264" s="22">
        <f>ROUND(G264*H264,P4)</f>
        <v>0</v>
      </c>
      <c r="O264" s="23">
        <f>I264*0.21</f>
        <v>0</v>
      </c>
      <c r="P264">
        <v>3</v>
      </c>
    </row>
    <row r="265" spans="1:16" x14ac:dyDescent="0.3">
      <c r="A265" s="17" t="s">
        <v>44</v>
      </c>
      <c r="E265" s="19" t="s">
        <v>574</v>
      </c>
    </row>
    <row r="266" spans="1:16" x14ac:dyDescent="0.3">
      <c r="A266" s="17" t="s">
        <v>46</v>
      </c>
      <c r="E266" s="24" t="s">
        <v>575</v>
      </c>
    </row>
    <row r="267" spans="1:16" x14ac:dyDescent="0.3">
      <c r="A267" s="17" t="s">
        <v>46</v>
      </c>
      <c r="E267" s="24" t="s">
        <v>576</v>
      </c>
    </row>
    <row r="268" spans="1:16" x14ac:dyDescent="0.3">
      <c r="A268" s="17" t="s">
        <v>46</v>
      </c>
      <c r="E268" s="24" t="s">
        <v>577</v>
      </c>
    </row>
    <row r="269" spans="1:16" x14ac:dyDescent="0.3">
      <c r="A269" s="17" t="s">
        <v>39</v>
      </c>
      <c r="B269" s="17">
        <v>51</v>
      </c>
      <c r="C269" s="18" t="s">
        <v>578</v>
      </c>
      <c r="E269" s="19" t="s">
        <v>579</v>
      </c>
      <c r="F269" s="20" t="s">
        <v>133</v>
      </c>
      <c r="G269" s="21">
        <v>9.2100000000000009</v>
      </c>
      <c r="H269" s="22">
        <v>0</v>
      </c>
      <c r="I269" s="22">
        <f>ROUND(G269*H269,P4)</f>
        <v>0</v>
      </c>
      <c r="O269" s="23">
        <f>I269*0.21</f>
        <v>0</v>
      </c>
      <c r="P269">
        <v>3</v>
      </c>
    </row>
    <row r="270" spans="1:16" x14ac:dyDescent="0.3">
      <c r="A270" s="17" t="s">
        <v>44</v>
      </c>
      <c r="E270" s="19" t="s">
        <v>580</v>
      </c>
    </row>
    <row r="271" spans="1:16" x14ac:dyDescent="0.3">
      <c r="A271" s="17" t="s">
        <v>46</v>
      </c>
      <c r="E271" s="24" t="s">
        <v>581</v>
      </c>
    </row>
    <row r="272" spans="1:16" x14ac:dyDescent="0.3">
      <c r="A272" s="17" t="s">
        <v>46</v>
      </c>
      <c r="E272" s="24" t="s">
        <v>582</v>
      </c>
    </row>
    <row r="273" spans="1:16" x14ac:dyDescent="0.3">
      <c r="A273" s="17" t="s">
        <v>46</v>
      </c>
      <c r="E273" s="24" t="s">
        <v>583</v>
      </c>
    </row>
    <row r="274" spans="1:16" x14ac:dyDescent="0.3">
      <c r="A274" s="14" t="s">
        <v>36</v>
      </c>
      <c r="B274" s="14"/>
      <c r="C274" s="15" t="s">
        <v>584</v>
      </c>
      <c r="D274" s="14"/>
      <c r="E274" s="14" t="s">
        <v>585</v>
      </c>
      <c r="F274" s="14"/>
      <c r="G274" s="14"/>
      <c r="H274" s="14"/>
      <c r="I274" s="16">
        <f>SUMIFS(I275:I284,A275:A284,"P")</f>
        <v>0</v>
      </c>
    </row>
    <row r="275" spans="1:16" x14ac:dyDescent="0.3">
      <c r="A275" s="17" t="s">
        <v>39</v>
      </c>
      <c r="B275" s="17">
        <v>52</v>
      </c>
      <c r="C275" s="18" t="s">
        <v>586</v>
      </c>
      <c r="D275" t="s">
        <v>41</v>
      </c>
      <c r="E275" s="19" t="s">
        <v>587</v>
      </c>
      <c r="F275" s="20" t="s">
        <v>221</v>
      </c>
      <c r="G275" s="21">
        <v>34.11</v>
      </c>
      <c r="H275" s="22">
        <v>0</v>
      </c>
      <c r="I275" s="22">
        <f>ROUND(G275*H275,P4)</f>
        <v>0</v>
      </c>
      <c r="O275" s="23">
        <f>I275*0.21</f>
        <v>0</v>
      </c>
      <c r="P275">
        <v>3</v>
      </c>
    </row>
    <row r="276" spans="1:16" ht="43.2" x14ac:dyDescent="0.3">
      <c r="A276" s="17" t="s">
        <v>44</v>
      </c>
      <c r="E276" s="19" t="s">
        <v>588</v>
      </c>
    </row>
    <row r="277" spans="1:16" x14ac:dyDescent="0.3">
      <c r="A277" s="17" t="s">
        <v>46</v>
      </c>
      <c r="E277" s="24" t="s">
        <v>589</v>
      </c>
    </row>
    <row r="278" spans="1:16" x14ac:dyDescent="0.3">
      <c r="A278" s="17" t="s">
        <v>46</v>
      </c>
      <c r="E278" s="24" t="s">
        <v>590</v>
      </c>
    </row>
    <row r="279" spans="1:16" x14ac:dyDescent="0.3">
      <c r="A279" s="17" t="s">
        <v>46</v>
      </c>
      <c r="E279" s="24" t="s">
        <v>591</v>
      </c>
    </row>
    <row r="280" spans="1:16" x14ac:dyDescent="0.3">
      <c r="A280" s="17" t="s">
        <v>39</v>
      </c>
      <c r="B280" s="17">
        <v>53</v>
      </c>
      <c r="C280" s="18" t="s">
        <v>592</v>
      </c>
      <c r="D280" t="s">
        <v>41</v>
      </c>
      <c r="E280" s="19" t="s">
        <v>593</v>
      </c>
      <c r="F280" s="20" t="s">
        <v>221</v>
      </c>
      <c r="G280" s="21">
        <v>38.700000000000003</v>
      </c>
      <c r="H280" s="22">
        <v>0</v>
      </c>
      <c r="I280" s="22">
        <f>ROUND(G280*H280,P4)</f>
        <v>0</v>
      </c>
      <c r="O280" s="23">
        <f>I280*0.21</f>
        <v>0</v>
      </c>
      <c r="P280">
        <v>3</v>
      </c>
    </row>
    <row r="281" spans="1:16" x14ac:dyDescent="0.3">
      <c r="A281" s="17" t="s">
        <v>44</v>
      </c>
      <c r="E281" s="19" t="s">
        <v>594</v>
      </c>
    </row>
    <row r="282" spans="1:16" x14ac:dyDescent="0.3">
      <c r="A282" s="17" t="s">
        <v>46</v>
      </c>
      <c r="E282" s="24" t="s">
        <v>595</v>
      </c>
    </row>
    <row r="283" spans="1:16" x14ac:dyDescent="0.3">
      <c r="A283" s="17" t="s">
        <v>46</v>
      </c>
      <c r="E283" s="24" t="s">
        <v>596</v>
      </c>
    </row>
    <row r="284" spans="1:16" x14ac:dyDescent="0.3">
      <c r="A284" s="17" t="s">
        <v>46</v>
      </c>
      <c r="E284" s="24" t="s">
        <v>597</v>
      </c>
    </row>
    <row r="285" spans="1:16" x14ac:dyDescent="0.3">
      <c r="A285" s="14" t="s">
        <v>36</v>
      </c>
      <c r="B285" s="14"/>
      <c r="C285" s="15" t="s">
        <v>217</v>
      </c>
      <c r="D285" s="14"/>
      <c r="E285" s="14" t="s">
        <v>218</v>
      </c>
      <c r="F285" s="14"/>
      <c r="G285" s="14"/>
      <c r="H285" s="14"/>
      <c r="I285" s="16">
        <f>SUMIFS(I286:I350,A286:A350,"P")</f>
        <v>0</v>
      </c>
    </row>
    <row r="286" spans="1:16" x14ac:dyDescent="0.3">
      <c r="A286" s="17" t="s">
        <v>39</v>
      </c>
      <c r="B286" s="17">
        <v>54</v>
      </c>
      <c r="C286" s="18" t="s">
        <v>598</v>
      </c>
      <c r="D286" t="s">
        <v>41</v>
      </c>
      <c r="E286" s="19" t="s">
        <v>599</v>
      </c>
      <c r="F286" s="20" t="s">
        <v>221</v>
      </c>
      <c r="G286" s="21">
        <v>30.5</v>
      </c>
      <c r="H286" s="22">
        <v>0</v>
      </c>
      <c r="I286" s="22">
        <f>ROUND(G286*H286,P4)</f>
        <v>0</v>
      </c>
      <c r="O286" s="23">
        <f>I286*0.21</f>
        <v>0</v>
      </c>
      <c r="P286">
        <v>3</v>
      </c>
    </row>
    <row r="287" spans="1:16" ht="43.2" x14ac:dyDescent="0.3">
      <c r="A287" s="17" t="s">
        <v>44</v>
      </c>
      <c r="E287" s="19" t="s">
        <v>600</v>
      </c>
    </row>
    <row r="288" spans="1:16" x14ac:dyDescent="0.3">
      <c r="A288" s="17" t="s">
        <v>46</v>
      </c>
      <c r="E288" s="24" t="s">
        <v>601</v>
      </c>
    </row>
    <row r="289" spans="1:16" x14ac:dyDescent="0.3">
      <c r="A289" s="17" t="s">
        <v>46</v>
      </c>
      <c r="E289" s="24" t="s">
        <v>602</v>
      </c>
    </row>
    <row r="290" spans="1:16" x14ac:dyDescent="0.3">
      <c r="A290" s="17" t="s">
        <v>46</v>
      </c>
      <c r="E290" s="24" t="s">
        <v>603</v>
      </c>
    </row>
    <row r="291" spans="1:16" x14ac:dyDescent="0.3">
      <c r="A291" s="17" t="s">
        <v>39</v>
      </c>
      <c r="B291" s="17">
        <v>55</v>
      </c>
      <c r="C291" s="18" t="s">
        <v>230</v>
      </c>
      <c r="D291" t="s">
        <v>41</v>
      </c>
      <c r="E291" s="19" t="s">
        <v>604</v>
      </c>
      <c r="F291" s="20" t="s">
        <v>232</v>
      </c>
      <c r="G291" s="21">
        <v>17</v>
      </c>
      <c r="H291" s="22">
        <v>0</v>
      </c>
      <c r="I291" s="22">
        <f>ROUND(G291*H291,P4)</f>
        <v>0</v>
      </c>
      <c r="O291" s="23">
        <f>I291*0.21</f>
        <v>0</v>
      </c>
      <c r="P291">
        <v>3</v>
      </c>
    </row>
    <row r="292" spans="1:16" ht="72" x14ac:dyDescent="0.3">
      <c r="A292" s="17" t="s">
        <v>44</v>
      </c>
      <c r="E292" s="19" t="s">
        <v>605</v>
      </c>
    </row>
    <row r="293" spans="1:16" x14ac:dyDescent="0.3">
      <c r="A293" s="17" t="s">
        <v>46</v>
      </c>
      <c r="E293" s="24" t="s">
        <v>606</v>
      </c>
    </row>
    <row r="294" spans="1:16" x14ac:dyDescent="0.3">
      <c r="A294" s="17" t="s">
        <v>46</v>
      </c>
      <c r="E294" s="24" t="s">
        <v>607</v>
      </c>
    </row>
    <row r="295" spans="1:16" x14ac:dyDescent="0.3">
      <c r="A295" s="17" t="s">
        <v>39</v>
      </c>
      <c r="B295" s="17">
        <v>56</v>
      </c>
      <c r="C295" s="18" t="s">
        <v>608</v>
      </c>
      <c r="D295" t="s">
        <v>41</v>
      </c>
      <c r="E295" s="19" t="s">
        <v>609</v>
      </c>
      <c r="F295" s="20" t="s">
        <v>66</v>
      </c>
      <c r="G295" s="21">
        <v>6</v>
      </c>
      <c r="H295" s="22">
        <v>0</v>
      </c>
      <c r="I295" s="22">
        <f>ROUND(G295*H295,P4)</f>
        <v>0</v>
      </c>
      <c r="O295" s="23">
        <f>I295*0.21</f>
        <v>0</v>
      </c>
      <c r="P295">
        <v>3</v>
      </c>
    </row>
    <row r="296" spans="1:16" x14ac:dyDescent="0.3">
      <c r="A296" s="17" t="s">
        <v>44</v>
      </c>
      <c r="E296" s="19" t="s">
        <v>610</v>
      </c>
    </row>
    <row r="297" spans="1:16" x14ac:dyDescent="0.3">
      <c r="A297" s="17" t="s">
        <v>46</v>
      </c>
      <c r="E297" s="24" t="s">
        <v>611</v>
      </c>
    </row>
    <row r="298" spans="1:16" x14ac:dyDescent="0.3">
      <c r="A298" s="17" t="s">
        <v>46</v>
      </c>
      <c r="E298" s="24" t="s">
        <v>612</v>
      </c>
    </row>
    <row r="299" spans="1:16" x14ac:dyDescent="0.3">
      <c r="A299" s="17" t="s">
        <v>46</v>
      </c>
      <c r="E299" s="24" t="s">
        <v>613</v>
      </c>
    </row>
    <row r="300" spans="1:16" x14ac:dyDescent="0.3">
      <c r="A300" s="17" t="s">
        <v>46</v>
      </c>
      <c r="E300" s="24" t="s">
        <v>614</v>
      </c>
    </row>
    <row r="301" spans="1:16" x14ac:dyDescent="0.3">
      <c r="A301" s="17" t="s">
        <v>39</v>
      </c>
      <c r="B301" s="17">
        <v>57</v>
      </c>
      <c r="C301" s="18" t="s">
        <v>615</v>
      </c>
      <c r="D301" t="s">
        <v>41</v>
      </c>
      <c r="E301" s="19" t="s">
        <v>616</v>
      </c>
      <c r="F301" s="20" t="s">
        <v>66</v>
      </c>
      <c r="G301" s="21">
        <v>2</v>
      </c>
      <c r="H301" s="22">
        <v>0</v>
      </c>
      <c r="I301" s="22">
        <f>ROUND(G301*H301,P4)</f>
        <v>0</v>
      </c>
      <c r="O301" s="23">
        <f>I301*0.21</f>
        <v>0</v>
      </c>
      <c r="P301">
        <v>3</v>
      </c>
    </row>
    <row r="302" spans="1:16" x14ac:dyDescent="0.3">
      <c r="A302" s="17" t="s">
        <v>44</v>
      </c>
      <c r="E302" s="19" t="s">
        <v>617</v>
      </c>
    </row>
    <row r="303" spans="1:16" x14ac:dyDescent="0.3">
      <c r="A303" s="17" t="s">
        <v>46</v>
      </c>
      <c r="E303" s="24" t="s">
        <v>618</v>
      </c>
    </row>
    <row r="304" spans="1:16" x14ac:dyDescent="0.3">
      <c r="A304" s="17" t="s">
        <v>46</v>
      </c>
      <c r="E304" s="24" t="s">
        <v>271</v>
      </c>
    </row>
    <row r="305" spans="1:16" ht="28.8" x14ac:dyDescent="0.3">
      <c r="A305" s="17" t="s">
        <v>39</v>
      </c>
      <c r="B305" s="17">
        <v>58</v>
      </c>
      <c r="C305" s="18" t="s">
        <v>619</v>
      </c>
      <c r="D305" t="s">
        <v>41</v>
      </c>
      <c r="E305" s="19" t="s">
        <v>620</v>
      </c>
      <c r="F305" s="20" t="s">
        <v>133</v>
      </c>
      <c r="G305" s="21">
        <v>32.1</v>
      </c>
      <c r="H305" s="22">
        <v>0</v>
      </c>
      <c r="I305" s="22">
        <f>ROUND(G305*H305,P4)</f>
        <v>0</v>
      </c>
      <c r="O305" s="23">
        <f>I305*0.21</f>
        <v>0</v>
      </c>
      <c r="P305">
        <v>3</v>
      </c>
    </row>
    <row r="306" spans="1:16" ht="43.2" x14ac:dyDescent="0.3">
      <c r="A306" s="17" t="s">
        <v>44</v>
      </c>
      <c r="E306" s="19" t="s">
        <v>621</v>
      </c>
    </row>
    <row r="307" spans="1:16" x14ac:dyDescent="0.3">
      <c r="A307" s="17" t="s">
        <v>46</v>
      </c>
      <c r="E307" s="24" t="s">
        <v>622</v>
      </c>
    </row>
    <row r="308" spans="1:16" x14ac:dyDescent="0.3">
      <c r="A308" s="17" t="s">
        <v>46</v>
      </c>
      <c r="E308" s="24" t="s">
        <v>623</v>
      </c>
    </row>
    <row r="309" spans="1:16" ht="28.8" x14ac:dyDescent="0.3">
      <c r="A309" s="17" t="s">
        <v>39</v>
      </c>
      <c r="B309" s="17">
        <v>59</v>
      </c>
      <c r="C309" s="18" t="s">
        <v>624</v>
      </c>
      <c r="E309" s="19" t="s">
        <v>625</v>
      </c>
      <c r="F309" s="20" t="s">
        <v>133</v>
      </c>
      <c r="G309" s="21">
        <v>32.1</v>
      </c>
      <c r="H309" s="22">
        <v>0</v>
      </c>
      <c r="I309" s="22">
        <f>ROUND(G309*H309,P4)</f>
        <v>0</v>
      </c>
      <c r="O309" s="23">
        <f>I309*0.21</f>
        <v>0</v>
      </c>
      <c r="P309">
        <v>3</v>
      </c>
    </row>
    <row r="310" spans="1:16" x14ac:dyDescent="0.3">
      <c r="A310" s="17" t="s">
        <v>44</v>
      </c>
      <c r="E310" s="19" t="s">
        <v>626</v>
      </c>
    </row>
    <row r="311" spans="1:16" x14ac:dyDescent="0.3">
      <c r="A311" s="17" t="s">
        <v>46</v>
      </c>
      <c r="E311" s="24" t="s">
        <v>622</v>
      </c>
    </row>
    <row r="312" spans="1:16" x14ac:dyDescent="0.3">
      <c r="A312" s="17" t="s">
        <v>46</v>
      </c>
      <c r="E312" s="24" t="s">
        <v>623</v>
      </c>
    </row>
    <row r="313" spans="1:16" x14ac:dyDescent="0.3">
      <c r="A313" s="17" t="s">
        <v>39</v>
      </c>
      <c r="B313" s="17">
        <v>60</v>
      </c>
      <c r="C313" s="18" t="s">
        <v>627</v>
      </c>
      <c r="D313" t="s">
        <v>41</v>
      </c>
      <c r="E313" s="19" t="s">
        <v>628</v>
      </c>
      <c r="F313" s="20" t="s">
        <v>221</v>
      </c>
      <c r="G313" s="21">
        <v>25.15</v>
      </c>
      <c r="H313" s="22">
        <v>0</v>
      </c>
      <c r="I313" s="22">
        <f>ROUND(G313*H313,P4)</f>
        <v>0</v>
      </c>
      <c r="O313" s="23">
        <f>I313*0.21</f>
        <v>0</v>
      </c>
      <c r="P313">
        <v>3</v>
      </c>
    </row>
    <row r="314" spans="1:16" x14ac:dyDescent="0.3">
      <c r="A314" s="17" t="s">
        <v>44</v>
      </c>
      <c r="E314" s="19" t="s">
        <v>629</v>
      </c>
    </row>
    <row r="315" spans="1:16" ht="28.8" x14ac:dyDescent="0.3">
      <c r="A315" s="17" t="s">
        <v>46</v>
      </c>
      <c r="E315" s="24" t="s">
        <v>630</v>
      </c>
    </row>
    <row r="316" spans="1:16" x14ac:dyDescent="0.3">
      <c r="A316" s="17" t="s">
        <v>46</v>
      </c>
      <c r="E316" s="24" t="s">
        <v>631</v>
      </c>
    </row>
    <row r="317" spans="1:16" x14ac:dyDescent="0.3">
      <c r="A317" s="17" t="s">
        <v>46</v>
      </c>
      <c r="E317" s="24" t="s">
        <v>282</v>
      </c>
    </row>
    <row r="318" spans="1:16" x14ac:dyDescent="0.3">
      <c r="A318" s="17" t="s">
        <v>39</v>
      </c>
      <c r="B318" s="17">
        <v>61</v>
      </c>
      <c r="C318" s="18" t="s">
        <v>632</v>
      </c>
      <c r="D318" t="s">
        <v>41</v>
      </c>
      <c r="E318" s="19" t="s">
        <v>633</v>
      </c>
      <c r="F318" s="20" t="s">
        <v>221</v>
      </c>
      <c r="G318" s="21">
        <v>12.5</v>
      </c>
      <c r="H318" s="22">
        <v>0</v>
      </c>
      <c r="I318" s="22">
        <f>ROUND(G318*H318,P4)</f>
        <v>0</v>
      </c>
      <c r="O318" s="23">
        <f>I318*0.21</f>
        <v>0</v>
      </c>
      <c r="P318">
        <v>3</v>
      </c>
    </row>
    <row r="319" spans="1:16" ht="43.2" x14ac:dyDescent="0.3">
      <c r="A319" s="17" t="s">
        <v>44</v>
      </c>
      <c r="E319" s="19" t="s">
        <v>634</v>
      </c>
    </row>
    <row r="320" spans="1:16" x14ac:dyDescent="0.3">
      <c r="A320" s="17" t="s">
        <v>46</v>
      </c>
      <c r="E320" s="24" t="s">
        <v>635</v>
      </c>
    </row>
    <row r="321" spans="1:16" x14ac:dyDescent="0.3">
      <c r="A321" s="17" t="s">
        <v>46</v>
      </c>
      <c r="E321" s="24" t="s">
        <v>636</v>
      </c>
    </row>
    <row r="322" spans="1:16" x14ac:dyDescent="0.3">
      <c r="A322" s="17" t="s">
        <v>46</v>
      </c>
      <c r="E322" s="24" t="s">
        <v>637</v>
      </c>
    </row>
    <row r="323" spans="1:16" x14ac:dyDescent="0.3">
      <c r="A323" s="17" t="s">
        <v>39</v>
      </c>
      <c r="B323" s="17">
        <v>62</v>
      </c>
      <c r="C323" s="18" t="s">
        <v>638</v>
      </c>
      <c r="D323" t="s">
        <v>41</v>
      </c>
      <c r="E323" s="19" t="s">
        <v>639</v>
      </c>
      <c r="F323" s="20" t="s">
        <v>221</v>
      </c>
      <c r="G323" s="21">
        <v>29.6</v>
      </c>
      <c r="H323" s="22">
        <v>0</v>
      </c>
      <c r="I323" s="22">
        <f>ROUND(G323*H323,P4)</f>
        <v>0</v>
      </c>
      <c r="O323" s="23">
        <f>I323*0.21</f>
        <v>0</v>
      </c>
      <c r="P323">
        <v>3</v>
      </c>
    </row>
    <row r="324" spans="1:16" x14ac:dyDescent="0.3">
      <c r="A324" s="17" t="s">
        <v>44</v>
      </c>
      <c r="E324" s="25" t="s">
        <v>41</v>
      </c>
    </row>
    <row r="325" spans="1:16" x14ac:dyDescent="0.3">
      <c r="A325" s="17" t="s">
        <v>46</v>
      </c>
      <c r="E325" s="24" t="s">
        <v>640</v>
      </c>
    </row>
    <row r="326" spans="1:16" x14ac:dyDescent="0.3">
      <c r="A326" s="17" t="s">
        <v>46</v>
      </c>
      <c r="E326" s="24" t="s">
        <v>641</v>
      </c>
    </row>
    <row r="327" spans="1:16" x14ac:dyDescent="0.3">
      <c r="A327" s="17" t="s">
        <v>46</v>
      </c>
      <c r="E327" s="24" t="s">
        <v>642</v>
      </c>
    </row>
    <row r="328" spans="1:16" x14ac:dyDescent="0.3">
      <c r="A328" s="17" t="s">
        <v>39</v>
      </c>
      <c r="B328" s="17">
        <v>63</v>
      </c>
      <c r="C328" s="18" t="s">
        <v>643</v>
      </c>
      <c r="D328" s="17" t="s">
        <v>644</v>
      </c>
      <c r="E328" s="19" t="s">
        <v>645</v>
      </c>
      <c r="F328" s="20" t="s">
        <v>221</v>
      </c>
      <c r="G328" s="21">
        <v>30.72</v>
      </c>
      <c r="H328" s="22">
        <v>0</v>
      </c>
      <c r="I328" s="22">
        <f>ROUND(G328*H328,P4)</f>
        <v>0</v>
      </c>
      <c r="O328" s="23">
        <f>I328*0.21</f>
        <v>0</v>
      </c>
      <c r="P328">
        <v>3</v>
      </c>
    </row>
    <row r="329" spans="1:16" ht="28.8" x14ac:dyDescent="0.3">
      <c r="A329" s="17" t="s">
        <v>44</v>
      </c>
      <c r="E329" s="19" t="s">
        <v>646</v>
      </c>
    </row>
    <row r="330" spans="1:16" x14ac:dyDescent="0.3">
      <c r="A330" s="17" t="s">
        <v>46</v>
      </c>
      <c r="E330" s="24" t="s">
        <v>647</v>
      </c>
    </row>
    <row r="331" spans="1:16" x14ac:dyDescent="0.3">
      <c r="A331" s="17" t="s">
        <v>46</v>
      </c>
      <c r="E331" s="24" t="s">
        <v>648</v>
      </c>
    </row>
    <row r="332" spans="1:16" x14ac:dyDescent="0.3">
      <c r="A332" s="17" t="s">
        <v>46</v>
      </c>
      <c r="E332" s="24" t="s">
        <v>649</v>
      </c>
    </row>
    <row r="333" spans="1:16" x14ac:dyDescent="0.3">
      <c r="A333" s="17" t="s">
        <v>46</v>
      </c>
      <c r="E333" s="24" t="s">
        <v>650</v>
      </c>
    </row>
    <row r="334" spans="1:16" x14ac:dyDescent="0.3">
      <c r="A334" s="17" t="s">
        <v>39</v>
      </c>
      <c r="B334" s="17">
        <v>64</v>
      </c>
      <c r="C334" s="18" t="s">
        <v>643</v>
      </c>
      <c r="D334" s="17" t="s">
        <v>651</v>
      </c>
      <c r="E334" s="19" t="s">
        <v>645</v>
      </c>
      <c r="F334" s="20" t="s">
        <v>221</v>
      </c>
      <c r="G334" s="21">
        <v>60.32</v>
      </c>
      <c r="H334" s="22">
        <v>0</v>
      </c>
      <c r="I334" s="22">
        <f>ROUND(G334*H334,P4)</f>
        <v>0</v>
      </c>
      <c r="O334" s="23">
        <f>I334*0.21</f>
        <v>0</v>
      </c>
      <c r="P334">
        <v>3</v>
      </c>
    </row>
    <row r="335" spans="1:16" ht="28.8" x14ac:dyDescent="0.3">
      <c r="A335" s="17" t="s">
        <v>44</v>
      </c>
      <c r="E335" s="19" t="s">
        <v>652</v>
      </c>
    </row>
    <row r="336" spans="1:16" x14ac:dyDescent="0.3">
      <c r="A336" s="17" t="s">
        <v>46</v>
      </c>
      <c r="E336" s="24" t="s">
        <v>647</v>
      </c>
    </row>
    <row r="337" spans="1:16" x14ac:dyDescent="0.3">
      <c r="A337" s="17" t="s">
        <v>46</v>
      </c>
      <c r="E337" s="24" t="s">
        <v>648</v>
      </c>
    </row>
    <row r="338" spans="1:16" x14ac:dyDescent="0.3">
      <c r="A338" s="17" t="s">
        <v>46</v>
      </c>
      <c r="E338" s="24" t="s">
        <v>649</v>
      </c>
    </row>
    <row r="339" spans="1:16" x14ac:dyDescent="0.3">
      <c r="A339" s="17" t="s">
        <v>46</v>
      </c>
      <c r="E339" s="24" t="s">
        <v>653</v>
      </c>
    </row>
    <row r="340" spans="1:16" x14ac:dyDescent="0.3">
      <c r="A340" s="17" t="s">
        <v>46</v>
      </c>
      <c r="E340" s="24" t="s">
        <v>654</v>
      </c>
    </row>
    <row r="341" spans="1:16" x14ac:dyDescent="0.3">
      <c r="A341" s="17" t="s">
        <v>46</v>
      </c>
      <c r="E341" s="24" t="s">
        <v>655</v>
      </c>
    </row>
    <row r="342" spans="1:16" x14ac:dyDescent="0.3">
      <c r="A342" s="17" t="s">
        <v>46</v>
      </c>
      <c r="E342" s="24" t="s">
        <v>656</v>
      </c>
    </row>
    <row r="343" spans="1:16" ht="28.8" x14ac:dyDescent="0.3">
      <c r="A343" s="17" t="s">
        <v>39</v>
      </c>
      <c r="B343" s="17">
        <v>65</v>
      </c>
      <c r="C343" s="18" t="s">
        <v>657</v>
      </c>
      <c r="D343" t="s">
        <v>41</v>
      </c>
      <c r="E343" s="19" t="s">
        <v>658</v>
      </c>
      <c r="F343" s="20" t="s">
        <v>133</v>
      </c>
      <c r="G343" s="21">
        <v>13.86</v>
      </c>
      <c r="H343" s="22">
        <v>0</v>
      </c>
      <c r="I343" s="22">
        <f>ROUND(G343*H343,P4)</f>
        <v>0</v>
      </c>
      <c r="O343" s="23">
        <f>I343*0.21</f>
        <v>0</v>
      </c>
      <c r="P343">
        <v>3</v>
      </c>
    </row>
    <row r="344" spans="1:16" x14ac:dyDescent="0.3">
      <c r="A344" s="17" t="s">
        <v>44</v>
      </c>
      <c r="E344" s="19" t="s">
        <v>659</v>
      </c>
    </row>
    <row r="345" spans="1:16" x14ac:dyDescent="0.3">
      <c r="A345" s="17" t="s">
        <v>46</v>
      </c>
      <c r="E345" s="24" t="s">
        <v>660</v>
      </c>
    </row>
    <row r="346" spans="1:16" x14ac:dyDescent="0.3">
      <c r="A346" s="17" t="s">
        <v>46</v>
      </c>
      <c r="E346" s="24" t="s">
        <v>661</v>
      </c>
    </row>
    <row r="347" spans="1:16" x14ac:dyDescent="0.3">
      <c r="A347" s="17" t="s">
        <v>39</v>
      </c>
      <c r="B347" s="17">
        <v>66</v>
      </c>
      <c r="C347" s="18" t="s">
        <v>662</v>
      </c>
      <c r="D347" t="s">
        <v>41</v>
      </c>
      <c r="E347" s="19" t="s">
        <v>663</v>
      </c>
      <c r="F347" s="20" t="s">
        <v>43</v>
      </c>
      <c r="G347" s="21">
        <v>1</v>
      </c>
      <c r="H347" s="22">
        <v>0</v>
      </c>
      <c r="I347" s="22">
        <f>ROUND(G347*H347,P4)</f>
        <v>0</v>
      </c>
      <c r="O347" s="23">
        <f>I347*0.21</f>
        <v>0</v>
      </c>
      <c r="P347">
        <v>3</v>
      </c>
    </row>
    <row r="348" spans="1:16" x14ac:dyDescent="0.3">
      <c r="A348" s="17" t="s">
        <v>44</v>
      </c>
      <c r="E348" s="19" t="s">
        <v>664</v>
      </c>
    </row>
    <row r="349" spans="1:16" x14ac:dyDescent="0.3">
      <c r="A349" s="17" t="s">
        <v>46</v>
      </c>
      <c r="E349" s="24" t="s">
        <v>665</v>
      </c>
    </row>
    <row r="350" spans="1:16" x14ac:dyDescent="0.3">
      <c r="A350" s="17" t="s">
        <v>46</v>
      </c>
      <c r="E350" s="24" t="s">
        <v>48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000SO 000</vt:lpstr>
      <vt:lpstr>SO 001SO 001</vt:lpstr>
      <vt:lpstr>SO 201SO 201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KPJ\KPJ</dc:creator>
  <cp:lastModifiedBy>Drozenová Dagmar</cp:lastModifiedBy>
  <dcterms:created xsi:type="dcterms:W3CDTF">2023-07-10T09:19:22Z</dcterms:created>
  <dcterms:modified xsi:type="dcterms:W3CDTF">2023-11-27T12:50:10Z</dcterms:modified>
</cp:coreProperties>
</file>