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tsclient\T\Dokumenty_2021\"/>
    </mc:Choice>
  </mc:AlternateContent>
  <bookViews>
    <workbookView xWindow="0" yWindow="0" windowWidth="0" windowHeight="0"/>
  </bookViews>
  <sheets>
    <sheet name="Rekapitulace stavby" sheetId="1" r:id="rId1"/>
    <sheet name="GFP(2023) - GFP Neratovic..." sheetId="2" r:id="rId2"/>
    <sheet name="Pokyny pro vyplnění" sheetId="3" r:id="rId3"/>
  </sheets>
  <definedNames>
    <definedName name="_xlnm.Print_Area" localSheetId="0">'Rekapitulace stavby'!$D$4:$AO$36,'Rekapitulace stavby'!$C$42:$AQ$56</definedName>
    <definedName name="_xlnm.Print_Titles" localSheetId="0">'Rekapitulace stavby'!$52:$52</definedName>
    <definedName name="_xlnm._FilterDatabase" localSheetId="1" hidden="1">'GFP(2023) - GFP Neratovic...'!$C$86:$K$274</definedName>
    <definedName name="_xlnm.Print_Area" localSheetId="1">'GFP(2023) - GFP Neratovic...'!$C$4:$J$37,'GFP(2023) - GFP Neratovic...'!$C$43:$J$70,'GFP(2023) - GFP Neratovic...'!$C$76:$J$274</definedName>
    <definedName name="_xlnm.Print_Titles" localSheetId="1">'GFP(2023) - GFP Neratovic...'!$86:$86</definedName>
    <definedName name="_xlnm.Print_Area" localSheetId="2">'Pokyny pro vyplnění'!$B$2:$K$71,'Pokyny pro vyplnění'!$B$74:$K$118,'Pokyny pro vyplnění'!$B$121:$K$161,'Pokyny pro vyplnění'!$B$164:$K$218</definedName>
  </definedNames>
  <calcPr/>
</workbook>
</file>

<file path=xl/calcChain.xml><?xml version="1.0" encoding="utf-8"?>
<calcChain xmlns="http://schemas.openxmlformats.org/spreadsheetml/2006/main">
  <c i="2" l="1" r="J35"/>
  <c r="J34"/>
  <c i="1" r="AY55"/>
  <c i="2" r="J33"/>
  <c i="1" r="AX55"/>
  <c i="2" r="BI273"/>
  <c r="BH273"/>
  <c r="BG273"/>
  <c r="BF273"/>
  <c r="T273"/>
  <c r="T272"/>
  <c r="R273"/>
  <c r="R272"/>
  <c r="P273"/>
  <c r="P272"/>
  <c r="BI270"/>
  <c r="BH270"/>
  <c r="BG270"/>
  <c r="BF270"/>
  <c r="T270"/>
  <c r="T269"/>
  <c r="R270"/>
  <c r="R269"/>
  <c r="P270"/>
  <c r="P269"/>
  <c r="BI267"/>
  <c r="BH267"/>
  <c r="BG267"/>
  <c r="BF267"/>
  <c r="T267"/>
  <c r="T266"/>
  <c r="R267"/>
  <c r="R266"/>
  <c r="P267"/>
  <c r="P266"/>
  <c r="BI263"/>
  <c r="BH263"/>
  <c r="BG263"/>
  <c r="BF263"/>
  <c r="T263"/>
  <c r="R263"/>
  <c r="P263"/>
  <c r="BI260"/>
  <c r="BH260"/>
  <c r="BG260"/>
  <c r="BF260"/>
  <c r="T260"/>
  <c r="R260"/>
  <c r="P260"/>
  <c r="BI258"/>
  <c r="BH258"/>
  <c r="BG258"/>
  <c r="BF258"/>
  <c r="T258"/>
  <c r="R258"/>
  <c r="P258"/>
  <c r="BI256"/>
  <c r="BH256"/>
  <c r="BG256"/>
  <c r="BF256"/>
  <c r="T256"/>
  <c r="R256"/>
  <c r="P256"/>
  <c r="BI254"/>
  <c r="BH254"/>
  <c r="BG254"/>
  <c r="BF254"/>
  <c r="T254"/>
  <c r="R254"/>
  <c r="P254"/>
  <c r="BI250"/>
  <c r="BH250"/>
  <c r="BG250"/>
  <c r="BF250"/>
  <c r="T250"/>
  <c r="R250"/>
  <c r="P250"/>
  <c r="BI247"/>
  <c r="BH247"/>
  <c r="BG247"/>
  <c r="BF247"/>
  <c r="T247"/>
  <c r="R247"/>
  <c r="P247"/>
  <c r="BI245"/>
  <c r="BH245"/>
  <c r="BG245"/>
  <c r="BF245"/>
  <c r="T245"/>
  <c r="R245"/>
  <c r="P245"/>
  <c r="BI242"/>
  <c r="BH242"/>
  <c r="BG242"/>
  <c r="BF242"/>
  <c r="T242"/>
  <c r="R242"/>
  <c r="P242"/>
  <c r="BI238"/>
  <c r="BH238"/>
  <c r="BG238"/>
  <c r="BF238"/>
  <c r="T238"/>
  <c r="R238"/>
  <c r="P238"/>
  <c r="BI236"/>
  <c r="BH236"/>
  <c r="BG236"/>
  <c r="BF236"/>
  <c r="T236"/>
  <c r="R236"/>
  <c r="P236"/>
  <c r="BI233"/>
  <c r="BH233"/>
  <c r="BG233"/>
  <c r="BF233"/>
  <c r="T233"/>
  <c r="R233"/>
  <c r="P233"/>
  <c r="BI229"/>
  <c r="BH229"/>
  <c r="BG229"/>
  <c r="BF229"/>
  <c r="T229"/>
  <c r="R229"/>
  <c r="P229"/>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5"/>
  <c r="BH205"/>
  <c r="BG205"/>
  <c r="BF205"/>
  <c r="T205"/>
  <c r="R205"/>
  <c r="P205"/>
  <c r="BI202"/>
  <c r="BH202"/>
  <c r="BG202"/>
  <c r="BF202"/>
  <c r="T202"/>
  <c r="R202"/>
  <c r="P202"/>
  <c r="BI199"/>
  <c r="BH199"/>
  <c r="BG199"/>
  <c r="BF199"/>
  <c r="T199"/>
  <c r="R199"/>
  <c r="P199"/>
  <c r="BI195"/>
  <c r="BH195"/>
  <c r="BG195"/>
  <c r="BF195"/>
  <c r="T195"/>
  <c r="R195"/>
  <c r="P195"/>
  <c r="BI191"/>
  <c r="BH191"/>
  <c r="BG191"/>
  <c r="BF191"/>
  <c r="T191"/>
  <c r="R191"/>
  <c r="P191"/>
  <c r="BI187"/>
  <c r="BH187"/>
  <c r="BG187"/>
  <c r="BF187"/>
  <c r="T187"/>
  <c r="R187"/>
  <c r="P187"/>
  <c r="BI184"/>
  <c r="BH184"/>
  <c r="BG184"/>
  <c r="BF184"/>
  <c r="T184"/>
  <c r="R184"/>
  <c r="P184"/>
  <c r="BI181"/>
  <c r="BH181"/>
  <c r="BG181"/>
  <c r="BF181"/>
  <c r="T181"/>
  <c r="R181"/>
  <c r="P181"/>
  <c r="BI178"/>
  <c r="BH178"/>
  <c r="BG178"/>
  <c r="BF178"/>
  <c r="T178"/>
  <c r="R178"/>
  <c r="P178"/>
  <c r="BI175"/>
  <c r="BH175"/>
  <c r="BG175"/>
  <c r="BF175"/>
  <c r="T175"/>
  <c r="R175"/>
  <c r="P175"/>
  <c r="BI172"/>
  <c r="BH172"/>
  <c r="BG172"/>
  <c r="BF172"/>
  <c r="T172"/>
  <c r="R172"/>
  <c r="P172"/>
  <c r="BI168"/>
  <c r="BH168"/>
  <c r="BG168"/>
  <c r="BF168"/>
  <c r="T168"/>
  <c r="R168"/>
  <c r="P168"/>
  <c r="BI165"/>
  <c r="BH165"/>
  <c r="BG165"/>
  <c r="BF165"/>
  <c r="T165"/>
  <c r="R165"/>
  <c r="P165"/>
  <c r="BI162"/>
  <c r="BH162"/>
  <c r="BG162"/>
  <c r="BF162"/>
  <c r="T162"/>
  <c r="R162"/>
  <c r="P162"/>
  <c r="BI159"/>
  <c r="BH159"/>
  <c r="BG159"/>
  <c r="BF159"/>
  <c r="T159"/>
  <c r="R159"/>
  <c r="P159"/>
  <c r="BI156"/>
  <c r="BH156"/>
  <c r="BG156"/>
  <c r="BF156"/>
  <c r="T156"/>
  <c r="R156"/>
  <c r="P156"/>
  <c r="BI154"/>
  <c r="BH154"/>
  <c r="BG154"/>
  <c r="BF154"/>
  <c r="T154"/>
  <c r="R154"/>
  <c r="P154"/>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39"/>
  <c r="BH139"/>
  <c r="BG139"/>
  <c r="BF139"/>
  <c r="T139"/>
  <c r="R139"/>
  <c r="P139"/>
  <c r="BI136"/>
  <c r="BH136"/>
  <c r="BG136"/>
  <c r="BF136"/>
  <c r="T136"/>
  <c r="R136"/>
  <c r="P136"/>
  <c r="BI133"/>
  <c r="BH133"/>
  <c r="BG133"/>
  <c r="BF133"/>
  <c r="T133"/>
  <c r="R133"/>
  <c r="P133"/>
  <c r="BI129"/>
  <c r="BH129"/>
  <c r="BG129"/>
  <c r="BF129"/>
  <c r="T129"/>
  <c r="R129"/>
  <c r="P129"/>
  <c r="BI126"/>
  <c r="BH126"/>
  <c r="BG126"/>
  <c r="BF126"/>
  <c r="T126"/>
  <c r="R126"/>
  <c r="P126"/>
  <c r="BI123"/>
  <c r="BH123"/>
  <c r="BG123"/>
  <c r="BF123"/>
  <c r="T123"/>
  <c r="R123"/>
  <c r="P123"/>
  <c r="BI121"/>
  <c r="BH121"/>
  <c r="BG121"/>
  <c r="BF121"/>
  <c r="T121"/>
  <c r="R121"/>
  <c r="P121"/>
  <c r="BI118"/>
  <c r="BH118"/>
  <c r="BG118"/>
  <c r="BF118"/>
  <c r="T118"/>
  <c r="R118"/>
  <c r="P118"/>
  <c r="BI115"/>
  <c r="BH115"/>
  <c r="BG115"/>
  <c r="BF115"/>
  <c r="T115"/>
  <c r="R115"/>
  <c r="P115"/>
  <c r="BI111"/>
  <c r="BH111"/>
  <c r="BG111"/>
  <c r="BF111"/>
  <c r="T111"/>
  <c r="R111"/>
  <c r="P111"/>
  <c r="BI105"/>
  <c r="BH105"/>
  <c r="BG105"/>
  <c r="BF105"/>
  <c r="T105"/>
  <c r="R105"/>
  <c r="P105"/>
  <c r="BI102"/>
  <c r="BH102"/>
  <c r="BG102"/>
  <c r="BF102"/>
  <c r="T102"/>
  <c r="R102"/>
  <c r="P102"/>
  <c r="BI98"/>
  <c r="BH98"/>
  <c r="BG98"/>
  <c r="BF98"/>
  <c r="T98"/>
  <c r="R98"/>
  <c r="P98"/>
  <c r="BI94"/>
  <c r="BH94"/>
  <c r="BG94"/>
  <c r="BF94"/>
  <c r="T94"/>
  <c r="R94"/>
  <c r="P94"/>
  <c r="BI90"/>
  <c r="BH90"/>
  <c r="BG90"/>
  <c r="BF90"/>
  <c r="T90"/>
  <c r="R90"/>
  <c r="P90"/>
  <c r="J84"/>
  <c r="F83"/>
  <c r="F81"/>
  <c r="E79"/>
  <c r="J51"/>
  <c r="F50"/>
  <c r="F48"/>
  <c r="E46"/>
  <c r="J19"/>
  <c r="E19"/>
  <c r="J50"/>
  <c r="J18"/>
  <c r="J16"/>
  <c r="E16"/>
  <c r="F84"/>
  <c r="J15"/>
  <c r="J10"/>
  <c r="J81"/>
  <c i="1" r="L50"/>
  <c r="AM50"/>
  <c r="AM49"/>
  <c r="L49"/>
  <c r="AM47"/>
  <c r="L47"/>
  <c r="L45"/>
  <c r="L44"/>
  <c i="2" r="BK143"/>
  <c r="J151"/>
  <c r="BK172"/>
  <c r="J212"/>
  <c r="J126"/>
  <c r="BK102"/>
  <c r="J236"/>
  <c r="BK178"/>
  <c r="J260"/>
  <c r="BK202"/>
  <c r="J154"/>
  <c r="J98"/>
  <c r="BK224"/>
  <c r="BK156"/>
  <c r="J115"/>
  <c r="BK260"/>
  <c r="J247"/>
  <c r="BK229"/>
  <c r="J195"/>
  <c r="J178"/>
  <c r="BK139"/>
  <c r="J105"/>
  <c r="BK215"/>
  <c r="J172"/>
  <c i="1" r="AS54"/>
  <c i="2" r="BK221"/>
  <c r="J156"/>
  <c r="J102"/>
  <c r="BK209"/>
  <c r="J159"/>
  <c r="BK111"/>
  <c r="BK218"/>
  <c r="BK254"/>
  <c r="BK115"/>
  <c r="BK151"/>
  <c r="BK133"/>
  <c r="BK245"/>
  <c r="BK129"/>
  <c r="J224"/>
  <c r="J162"/>
  <c r="BK118"/>
  <c r="BK233"/>
  <c r="BK165"/>
  <c r="BK136"/>
  <c r="BK263"/>
  <c r="J254"/>
  <c r="J242"/>
  <c r="J221"/>
  <c r="BK191"/>
  <c r="J165"/>
  <c r="BK126"/>
  <c r="BK242"/>
  <c r="BK123"/>
  <c r="BK250"/>
  <c r="J168"/>
  <c r="J111"/>
  <c r="J245"/>
  <c r="BK181"/>
  <c r="J145"/>
  <c r="J187"/>
  <c r="BK98"/>
  <c r="J218"/>
  <c r="BK247"/>
  <c r="BK159"/>
  <c r="BK270"/>
  <c r="BK184"/>
  <c r="J94"/>
  <c r="BK238"/>
  <c r="BK175"/>
  <c r="BK105"/>
  <c r="J256"/>
  <c r="BK199"/>
  <c r="J143"/>
  <c r="J267"/>
  <c r="J250"/>
  <c r="J233"/>
  <c r="J199"/>
  <c r="J184"/>
  <c r="BK154"/>
  <c r="J136"/>
  <c r="BK267"/>
  <c r="J181"/>
  <c r="BK90"/>
  <c r="BK236"/>
  <c r="J191"/>
  <c r="BK121"/>
  <c r="J270"/>
  <c r="J202"/>
  <c r="J139"/>
  <c r="J118"/>
  <c r="BK273"/>
  <c r="BK149"/>
  <c r="J175"/>
  <c r="J121"/>
  <c r="BK212"/>
  <c r="BK162"/>
  <c r="BK256"/>
  <c r="J215"/>
  <c r="J133"/>
  <c r="J273"/>
  <c r="BK205"/>
  <c r="J149"/>
  <c r="J263"/>
  <c r="BK258"/>
  <c r="J238"/>
  <c r="J209"/>
  <c r="BK187"/>
  <c r="BK145"/>
  <c r="J129"/>
  <c r="BK94"/>
  <c r="BK195"/>
  <c r="J147"/>
  <c r="J258"/>
  <c r="J205"/>
  <c r="BK147"/>
  <c r="J90"/>
  <c r="J229"/>
  <c r="BK168"/>
  <c r="J123"/>
  <c l="1" r="R89"/>
  <c r="P142"/>
  <c r="P171"/>
  <c r="T171"/>
  <c r="T190"/>
  <c r="P208"/>
  <c r="T228"/>
  <c r="BK253"/>
  <c r="P89"/>
  <c r="R142"/>
  <c r="BK190"/>
  <c r="J190"/>
  <c r="J60"/>
  <c r="T208"/>
  <c r="R228"/>
  <c r="R241"/>
  <c r="P253"/>
  <c r="P252"/>
  <c r="BK89"/>
  <c r="J89"/>
  <c r="J57"/>
  <c r="BK142"/>
  <c r="J142"/>
  <c r="J58"/>
  <c r="T142"/>
  <c r="R171"/>
  <c r="R190"/>
  <c r="BK208"/>
  <c r="J208"/>
  <c r="J61"/>
  <c r="BK228"/>
  <c r="J228"/>
  <c r="J63"/>
  <c r="BK241"/>
  <c r="J241"/>
  <c r="J64"/>
  <c r="T241"/>
  <c r="T253"/>
  <c r="T252"/>
  <c r="T89"/>
  <c r="T88"/>
  <c r="BK171"/>
  <c r="J171"/>
  <c r="J59"/>
  <c r="P190"/>
  <c r="R208"/>
  <c r="P228"/>
  <c r="P241"/>
  <c r="R253"/>
  <c r="R252"/>
  <c r="BK266"/>
  <c r="J266"/>
  <c r="J67"/>
  <c r="BK269"/>
  <c r="J269"/>
  <c r="J68"/>
  <c r="BK272"/>
  <c r="J272"/>
  <c r="J69"/>
  <c r="J83"/>
  <c r="BE94"/>
  <c r="BE98"/>
  <c r="BE102"/>
  <c r="BE126"/>
  <c r="BE145"/>
  <c r="BE162"/>
  <c r="BE175"/>
  <c r="BE184"/>
  <c r="BE191"/>
  <c r="BE212"/>
  <c r="BE218"/>
  <c r="BE270"/>
  <c r="BE273"/>
  <c r="J48"/>
  <c r="F51"/>
  <c r="BE90"/>
  <c r="BE118"/>
  <c r="BE123"/>
  <c r="BE129"/>
  <c r="BE136"/>
  <c r="BE139"/>
  <c r="BE143"/>
  <c r="BE156"/>
  <c r="BE159"/>
  <c r="BE187"/>
  <c r="BE195"/>
  <c r="BE205"/>
  <c r="BE233"/>
  <c r="BE236"/>
  <c r="BE250"/>
  <c r="BE258"/>
  <c r="BE260"/>
  <c r="BE121"/>
  <c r="BE133"/>
  <c r="BE147"/>
  <c r="BE149"/>
  <c r="BE151"/>
  <c r="BE165"/>
  <c r="BE199"/>
  <c r="BE209"/>
  <c r="BE224"/>
  <c r="BE229"/>
  <c r="BE238"/>
  <c r="BE247"/>
  <c r="BE263"/>
  <c r="BE267"/>
  <c r="BE105"/>
  <c r="BE111"/>
  <c r="BE115"/>
  <c r="BE154"/>
  <c r="BE168"/>
  <c r="BE172"/>
  <c r="BE178"/>
  <c r="BE181"/>
  <c r="BE202"/>
  <c r="BE215"/>
  <c r="BE221"/>
  <c r="BE242"/>
  <c r="BE245"/>
  <c r="BE254"/>
  <c r="BE256"/>
  <c r="J32"/>
  <c i="1" r="AW55"/>
  <c i="2" r="F34"/>
  <c i="1" r="BC55"/>
  <c r="BC54"/>
  <c r="AY54"/>
  <c i="2" r="F32"/>
  <c i="1" r="BA55"/>
  <c r="BA54"/>
  <c r="W30"/>
  <c i="2" r="F33"/>
  <c i="1" r="BB55"/>
  <c r="BB54"/>
  <c r="W31"/>
  <c i="2" r="F35"/>
  <c i="1" r="BD55"/>
  <c r="BD54"/>
  <c r="W33"/>
  <c i="2" l="1" r="R227"/>
  <c r="BK252"/>
  <c r="J252"/>
  <c r="J65"/>
  <c r="P88"/>
  <c r="P87"/>
  <c i="1" r="AU55"/>
  <c i="2" r="T227"/>
  <c r="T87"/>
  <c r="P227"/>
  <c r="R88"/>
  <c r="R87"/>
  <c r="BK88"/>
  <c r="J253"/>
  <c r="J66"/>
  <c r="BK227"/>
  <c r="J227"/>
  <c r="J62"/>
  <c i="1" r="AU54"/>
  <c i="2" r="J31"/>
  <c i="1" r="AV55"/>
  <c r="AT55"/>
  <c r="AW54"/>
  <c r="AK30"/>
  <c r="AX54"/>
  <c r="W32"/>
  <c i="2" r="F31"/>
  <c i="1" r="AZ55"/>
  <c r="AZ54"/>
  <c r="W29"/>
  <c i="2" l="1" r="BK87"/>
  <c r="J87"/>
  <c r="J55"/>
  <c r="J88"/>
  <c r="J56"/>
  <c r="J28"/>
  <c i="1" r="AG55"/>
  <c r="AG54"/>
  <c r="AK26"/>
  <c r="AV54"/>
  <c r="AK29"/>
  <c r="AK35"/>
  <c i="2" l="1" r="J37"/>
  <c i="1" r="AN55"/>
  <c r="AT54"/>
  <c r="AN54"/>
</calcChain>
</file>

<file path=xl/sharedStrings.xml><?xml version="1.0" encoding="utf-8"?>
<sst xmlns="http://schemas.openxmlformats.org/spreadsheetml/2006/main">
  <si>
    <t>Export Komplet</t>
  </si>
  <si>
    <t>VZ</t>
  </si>
  <si>
    <t>2.0</t>
  </si>
  <si>
    <t>ZAMOK</t>
  </si>
  <si>
    <t>False</t>
  </si>
  <si>
    <t>{ea2171c6-9362-4975-a039-7563677ecde5}</t>
  </si>
  <si>
    <t>0,01</t>
  </si>
  <si>
    <t>21</t>
  </si>
  <si>
    <t>1</t>
  </si>
  <si>
    <t>15</t>
  </si>
  <si>
    <t>REKAPITULACE STAVBY</t>
  </si>
  <si>
    <t xml:space="preserve">v ---  níže se nacházejí doplnkové a pomocné údaje k sestavám  --- v</t>
  </si>
  <si>
    <t>Návod na vyplnění</t>
  </si>
  <si>
    <t>0,001</t>
  </si>
  <si>
    <t>Kód:</t>
  </si>
  <si>
    <t>GFP(2023)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</si>
  <si>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</si>
  <si>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</si>
  <si>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 xml:space="preserve">GFP Neratovice  - Odvodněn základů</t>
  </si>
  <si>
    <t>KSO:</t>
  </si>
  <si>
    <t/>
  </si>
  <si>
    <t>CC-CZ:</t>
  </si>
  <si>
    <t>Místo:</t>
  </si>
  <si>
    <t>Neratovice</t>
  </si>
  <si>
    <t>Datum:</t>
  </si>
  <si>
    <t>15. 3. 2023</t>
  </si>
  <si>
    <t>Zadavatel:</t>
  </si>
  <si>
    <t>IČ:</t>
  </si>
  <si>
    <t>GFP</t>
  </si>
  <si>
    <t>DIČ:</t>
  </si>
  <si>
    <t>Uchazeč:</t>
  </si>
  <si>
    <t>Vyplň údaj</t>
  </si>
  <si>
    <t>Projektant:</t>
  </si>
  <si>
    <t xml:space="preserve"> </t>
  </si>
  <si>
    <t>Zpracovatel:</t>
  </si>
  <si>
    <t>27256464</t>
  </si>
  <si>
    <t>Červenka Bohumil-BČ, s.r.o., U Luk 666, Neratovice</t>
  </si>
  <si>
    <t>CZ24256464</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</si>
  <si>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</si>
  <si>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</si>
  <si>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</si>
  <si>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</si>
  <si>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</si>
  <si>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</si>
  <si>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</si>
  <si>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</si>
  <si>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</si>
  <si>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</si>
  <si>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</si>
  <si>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</si>
  <si>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</si>
  <si>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</si>
  <si>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</si>
  <si>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</si>
  <si>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</si>
  <si>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</si>
  <si>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</si>
  <si>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</si>
  <si>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</si>
  <si>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</si>
  <si>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</si>
  <si>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</si>
  <si>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</si>
  <si>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</si>
  <si>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</si>
  <si>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</si>
  <si>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</si>
  <si>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</si>
  <si>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</si>
  <si>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</si>
  <si>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</si>
  <si>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</si>
  <si>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</si>
  <si>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</si>
  <si>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</si>
  <si>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</si>
  <si>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</si>
  <si>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</si>
  <si>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</si>
  <si>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</si>
  <si>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###NOINSERT###</t>
  </si>
  <si>
    <t>2</t>
  </si>
  <si>
    <t>KRYCÍ LIST SOUPISU PRACÍ</t>
  </si>
  <si>
    <t>REKAPITULACE ČLENĚNÍ SOUPISU PRACÍ</t>
  </si>
  <si>
    <t>Kód dílu - Popis</t>
  </si>
  <si>
    <t>Cena celkem [CZK]</t>
  </si>
  <si>
    <t>-1</t>
  </si>
  <si>
    <t>HSV - Práce a dodávky HSV</t>
  </si>
  <si>
    <t xml:space="preserve">    1 - Zemní práce</t>
  </si>
  <si>
    <t xml:space="preserve">    5 - Komunikace pozemní</t>
  </si>
  <si>
    <t xml:space="preserve">    8 - Trubní vedení</t>
  </si>
  <si>
    <t xml:space="preserve">    9 - Ostatní konstrukce a práce, bourání</t>
  </si>
  <si>
    <t xml:space="preserve">    997 - Přesun sutě</t>
  </si>
  <si>
    <t>PSV - Práce a dodávky PSV</t>
  </si>
  <si>
    <t xml:space="preserve">    711 - Izolace proti vodě, vlhkosti a plynům</t>
  </si>
  <si>
    <t xml:space="preserve">    767 - Konstrukce zámečnické</t>
  </si>
  <si>
    <t>VRN - Vedlejší rozpočtové náklady</t>
  </si>
  <si>
    <t xml:space="preserve">    VRN3 - Zařízení staveniště</t>
  </si>
  <si>
    <t xml:space="preserve">    VRN4 - Inženýrská činnost</t>
  </si>
  <si>
    <t xml:space="preserve">    VRN6 - Územní vlivy</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</si>
  <si>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</si>
  <si>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</si>
  <si>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</si>
  <si>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</si>
  <si>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</si>
  <si>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</si>
  <si>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</si>
  <si>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</si>
  <si>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</si>
  <si>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</si>
  <si>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</si>
  <si>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</si>
  <si>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</si>
  <si>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</si>
  <si>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</si>
  <si>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</si>
  <si>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</si>
  <si>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</si>
  <si>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</si>
  <si>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</si>
  <si>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ze zámkových dlaždic komunikací pro pěší ručně</t>
  </si>
  <si>
    <t>m2</t>
  </si>
  <si>
    <t>4</t>
  </si>
  <si>
    <t>-319025885</t>
  </si>
  <si>
    <t>PP</t>
  </si>
  <si>
    <t>Rozebrání dlažeb komunikací pro pěší s přemístěním hmot na skládku na vzdálenost do 3 m nebo s naložením na dopravní prostředek s ložem z kameniva nebo živice a s jakoukoliv výplní spár ručně ze zámkové dlažby</t>
  </si>
  <si>
    <t>PSC</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</si>
  <si>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</si>
  <si>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</si>
  <si>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9,5+43,2+5,8+2+5</t>
  </si>
  <si>
    <t>113107130</t>
  </si>
  <si>
    <t>Odstranění podkladu z betonu prostého tl 100 mm ručně</t>
  </si>
  <si>
    <t>-1730386502</t>
  </si>
  <si>
    <t>Odstranění podkladů nebo krytů ručně s přemístěním hmot na skládku na vzdálenost do 3 m nebo s naložením na dopravní prostředek z betonu prostého, o tl. vrstvy do 100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</si>
  <si>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</si>
  <si>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20,5+7,8+10,6+11,2+11,4</t>
  </si>
  <si>
    <t>3</t>
  </si>
  <si>
    <t>113107142</t>
  </si>
  <si>
    <t>Odstranění podkladu živičného tl 100 mm ručně</t>
  </si>
  <si>
    <t>-897634677</t>
  </si>
  <si>
    <t>Odstranění podkladů nebo krytů ručně s přemístěním hmot na skládku na vzdálenost do 3 m nebo s naložením na dopravní prostředek živičných, o tl. vrstvy přes 50 do 100 mm</t>
  </si>
  <si>
    <t>2,2+69</t>
  </si>
  <si>
    <t>113201112</t>
  </si>
  <si>
    <t>Vytrhání obrub silničních ležatých</t>
  </si>
  <si>
    <t>m</t>
  </si>
  <si>
    <t>1020548070</t>
  </si>
  <si>
    <t>Vytrhání obrub s vybouráním lože, s přemístěním hmot na skládku na vzdálenost do 3 m nebo s naložením na dopravní prostředek silničních ležatých</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</si>
  <si>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</si>
  <si>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5</t>
  </si>
  <si>
    <t>132212101</t>
  </si>
  <si>
    <t>Hloubení rýh š do 600 mm ručním nebo pneum nářadím v soudržných horninách tř. 3</t>
  </si>
  <si>
    <t>m3</t>
  </si>
  <si>
    <t>583695280</t>
  </si>
  <si>
    <t>Hloubení zapažených i nezapažených rýh šířky do 600 mm ručním nebo pneumatickým nářadím s urovnáním dna do předepsaného profilu a spádu v horninách tř. 3 soudržných</t>
  </si>
  <si>
    <t xml:space="preserve">Poznámka k souboru cen:_x000d_
1. V cenách jsou započteny i náklady na přehození výkopku na přilehlém terénu na vzdálenost do 3 m od podélné osy rýhy nebo naložení výkopku na dopravní prostředek._x000d_
2. V cenách 12-2101 až 41-2102 jsou započteny i náklady na i svislý přesun horniny po házečkách do 2 metrů._x000d_
</t>
  </si>
  <si>
    <t>(54,23+70,65+50,68+11,95)-(65,5*0,06+61,5*0,1+71,2*0,1)</t>
  </si>
  <si>
    <t>7*0,6*0,8</t>
  </si>
  <si>
    <t>Součet</t>
  </si>
  <si>
    <t>6</t>
  </si>
  <si>
    <t>132212109</t>
  </si>
  <si>
    <t>Příplatek za lepivost u hloubení rýh š do 600 mm ručním nebo pneum nářadím v hornině tř. 3</t>
  </si>
  <si>
    <t>1965876163</t>
  </si>
  <si>
    <t>Hloubení zapažených i nezapažených rýh šířky do 600 mm ručním nebo pneumatickým nářadím s urovnáním dna do předepsaného profilu a spádu v horninách tř. 3 Příplatek k cenám za lepivost horniny tř. 3</t>
  </si>
  <si>
    <t>27,17+35,325+25,34</t>
  </si>
  <si>
    <t>7</t>
  </si>
  <si>
    <t>119003131</t>
  </si>
  <si>
    <t>Výstražná páska pro zabezpečení výkopu zřízení</t>
  </si>
  <si>
    <t>1283200998</t>
  </si>
  <si>
    <t>Pomocné konstrukce při zabezpečení výkopu svislé výstražná páska zřízení</t>
  </si>
  <si>
    <t xml:space="preserve">Poznámka k souboru cen:_x000d_
1. V ceně zřízení -2121, -2131, -2411, -3211, -3212, -3213, -3215, -3217, -3121, -3223, -3227 jsou započteny i náklady na opotřebení._x000d_
2. V ceně zřízení mobilního oplocení -3211, -3213, -3217, -3223, -3227 je zahrnuto i opotřebení betonové patky, vzpěry, spojky._x000d_
3. Položku -2411 lze použít pouze pro šířku výkopu do 1,0 m._x000d_
4. V položce -3131 jsou započteny i náklady na dřevěný sloupek._x000d_
5. U položek -2311, -4111, -4121 je uvažováno se 100% opotřebením. Bezpečný vlez nebo výlez se zpravidla umisťuje po 20 m délky výkopu._x000d_
6. Položky tohoto souboru cen jsou určeny k ocenění pomocných konstrukcí sloužících k zabezpečení výkopů (BOZP) na veřejných prostranstvích (v obcích, na komunikacích apod.). Položky nelze užít k ocenění zařízení staveniště, pokud se toto oceňuje pomocí VRN._x000d_
</t>
  </si>
  <si>
    <t>8</t>
  </si>
  <si>
    <t>119003132</t>
  </si>
  <si>
    <t>Výstražná páska pro zabezpečení výkopu odstranění</t>
  </si>
  <si>
    <t>-399614621</t>
  </si>
  <si>
    <t>Pomocné konstrukce při zabezpečení výkopu svislé výstražná páska odstranění</t>
  </si>
  <si>
    <t>9</t>
  </si>
  <si>
    <t>162201211</t>
  </si>
  <si>
    <t>Vodorovné přemístění výkopku z horniny tř. 1 až 4 stavebním kolečkem do 10 m</t>
  </si>
  <si>
    <t>-1847251780</t>
  </si>
  <si>
    <t>Vodorovné přemístění výkopku nebo sypaniny stavebním kolečkem s naložením a vyprázdněním kolečka na hromady nebo do dopravního prostředku na vzdálenost do 10 m z horniny tř. 1 až 4</t>
  </si>
  <si>
    <t>10</t>
  </si>
  <si>
    <t>175101201</t>
  </si>
  <si>
    <t>Obsypání objektu nad přilehlým původním terénem sypaninou bez prohození sítem, uloženou do 3 m</t>
  </si>
  <si>
    <t>-261998379</t>
  </si>
  <si>
    <t>Obsypání objektů nad přilehlým původním terénem sypaninou z vhodných hornin 1 až 4 nebo materiálem uloženým ve vzdálenosti do 3 m od vnějšího kraje objektu pro jakoukoliv míru zhutnění bez prohození sypaniny sítem</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</si>
  <si>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násypů._x000d_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násypů._x000d_
3. Ceny nelze použít pro obsyp potrubí; tento se oceňuje cenami 175 11-11 Obsyp potrubí ručně, nebo 175 15-11 Obsypání potrubí strojně._x000d_
4. V cenách nejsou započteny náklady na:_x000d_
a) svahování obsypu; toto se oceňuje cenami souboru cen 182 . 0-11 Svahování,_x000d_
b) humusování obsypu; toto se oceňuje cenami souboru cen 18 . 30-11 Rozprostření a urovnání ornice,_x000d_
c) osetí obsypu; toto se oceňuje příslušnými cenami souborů cen části A Zřízení konstrukcí katalogu 823-2 Rekultivace._x000d_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toto_x000d_
a) přemístění sypaniny cenami souboru cen 162 . 0-1 . Vodorovné přemístění výkopku,_x000d_
b) rozpojení dle čl. 3172 Všeobecných podmínek katalogu přičemž se vzdálenost 3 m od celkové vzdálenosti neodečítá._x000d_
6. Míru zhutnění předepisuje projekt._x000d_
7. V cenách nejsou zahrnuty náklady na nakupovanou sypaninu. Tato se oceňuje ve specifikaci._x000d_
</t>
  </si>
  <si>
    <t>11</t>
  </si>
  <si>
    <t>181951102</t>
  </si>
  <si>
    <t>Úprava pláně v hornině tř. 1 až 4 se zhutněním</t>
  </si>
  <si>
    <t>204150867</t>
  </si>
  <si>
    <t>Úprava pláně vyrovnáním výškových rozdílů v hornině tř. 1 až 4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</si>
  <si>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</si>
  <si>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12</t>
  </si>
  <si>
    <t>167101101</t>
  </si>
  <si>
    <t>Nakládání výkopku z hornin tř. 1 až 4 do 100 m3</t>
  </si>
  <si>
    <t>-691299716</t>
  </si>
  <si>
    <t>Nakládání, skládání a překládání neulehlého výkopku nebo sypaniny nakládání, množství do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</si>
  <si>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</si>
  <si>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65,5*0,25+61,5*0,2+71,2*0,25</t>
  </si>
  <si>
    <t>13</t>
  </si>
  <si>
    <t>162701102</t>
  </si>
  <si>
    <t>Vodorovné přemístění do 7000 m výkopku/sypaniny z horniny tř. 1 až 4</t>
  </si>
  <si>
    <t>-789550568</t>
  </si>
  <si>
    <t>Vodorovné přemístění výkopku nebo sypaniny po suchu na obvyklém dopravním prostředku, bez naložení výkopku, avšak se složením bez rozhrnutí z horniny tř. 1 až 4 na vzdálenost přes 6 000 do 7000 m</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</si>
  <si>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</si>
  <si>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14</t>
  </si>
  <si>
    <t>171201201</t>
  </si>
  <si>
    <t>Uložení sypaniny na skládky</t>
  </si>
  <si>
    <t>-1236081461</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</si>
  <si>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</si>
  <si>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997223855</t>
  </si>
  <si>
    <t>Poplatek za uložení na skládce (skládkovné) zeminy a kameniva kód odpadu 170 504</t>
  </si>
  <si>
    <t>t</t>
  </si>
  <si>
    <t>-1296755603</t>
  </si>
  <si>
    <t>Poplatek za uložení stavebního odpadu na skládce (skládkovné) zeminy a kameniva zatříděného do Katalogu odpadů pod kódem 170 504</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</si>
  <si>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</si>
  <si>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Komunikace pozemní</t>
  </si>
  <si>
    <t>16</t>
  </si>
  <si>
    <t>564851111</t>
  </si>
  <si>
    <t>Podklad ze štěrkodrtě ŠD tl 150 mm</t>
  </si>
  <si>
    <t>-1758546145</t>
  </si>
  <si>
    <t>Podklad ze štěrkodrti ŠD s rozprostřením a zhutněním, po zhutnění tl. 150 mm</t>
  </si>
  <si>
    <t>17</t>
  </si>
  <si>
    <t>564861111</t>
  </si>
  <si>
    <t>Podklad ze štěrkodrtě ŠD tl 200 mm</t>
  </si>
  <si>
    <t>1222524405</t>
  </si>
  <si>
    <t>Podklad ze štěrkodrti ŠD s rozprostřením a zhutněním, po zhutnění tl. 200 mm</t>
  </si>
  <si>
    <t>18</t>
  </si>
  <si>
    <t>564211111</t>
  </si>
  <si>
    <t>Podklad nebo podsyp ze štěrkopísku ŠP tl 50 mm</t>
  </si>
  <si>
    <t>-1572418796</t>
  </si>
  <si>
    <t>Podklad nebo podsyp ze štěrkopísku ŠP s rozprostřením, vlhčením a zhutněním, po zhutnění tl. 50 mm</t>
  </si>
  <si>
    <t>19</t>
  </si>
  <si>
    <t>564801112</t>
  </si>
  <si>
    <t>Podklad ze štěrkodrtě ŠD tl 40 mm</t>
  </si>
  <si>
    <t>965141711</t>
  </si>
  <si>
    <t>Podklad ze štěrkodrti ŠD s rozprostřením a zhutněním, po zhutnění tl. 40 mm</t>
  </si>
  <si>
    <t>20</t>
  </si>
  <si>
    <t>596211131</t>
  </si>
  <si>
    <t>Kladení zámkové dlažby komunikací pro pěší tl 60 mm skupiny C pl do 100 m2</t>
  </si>
  <si>
    <t>-1534476541</t>
  </si>
  <si>
    <t>Kladení dlažby z betonových zámkových dlaždic komunikací pro pěší s ložem z kameniva těženého nebo drceného tl. do 40 mm, s vyplněním spár s dvojitým hutněním, vibrováním a se smetením přebytečného materiálu na krajnici tl. 60 mm skupiny C, pro plochy přes 50 do 100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</si>
  <si>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</si>
  <si>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998223011</t>
  </si>
  <si>
    <t>Přesun hmot pro pozemní komunikace s krytem dlážděným</t>
  </si>
  <si>
    <t>1257141196</t>
  </si>
  <si>
    <t>Přesun hmot pro pozemní komunikace s krytem dlážděným dopravní vzdálenost do 200 m jakékoliv délky objektu</t>
  </si>
  <si>
    <t>22</t>
  </si>
  <si>
    <t>599432111</t>
  </si>
  <si>
    <t>Vyplnění spár dlažby zámkové drobným kamenivem</t>
  </si>
  <si>
    <t>-250353294</t>
  </si>
  <si>
    <t>Vyplnění spár dlažby (přídlažby) z lomového kamene v jakémkoliv sklonu plochy a jakékoliv tloušťky kamenivem těženým</t>
  </si>
  <si>
    <t xml:space="preserve">Poznámka k souboru cen:_x000d_
1. Ceny lze použít i pro vyplnění spár dlažby (přídlažby) silničních příkopů a kuželů._x000d_
</t>
  </si>
  <si>
    <t>23</t>
  </si>
  <si>
    <t>577144111</t>
  </si>
  <si>
    <t>Asfaltový beton vrstva obrusná ACO 11 (ABS) tř. I tl 50 mm š do 3 m z nemodifikovaného asfaltu</t>
  </si>
  <si>
    <t>1327066369</t>
  </si>
  <si>
    <t>Asfaltový beton vrstva obrusná ACO 11 (ABS) s rozprostřením a se zhutněním z nemodifikovaného asfaltu v pruhu šířky do 3 m tř. I, po zhutnění tl. 50 mm</t>
  </si>
  <si>
    <t xml:space="preserve">Poznámka k souboru cen:_x000d_
1. ČSN EN 13108-1 připouští pro ACO 11 pouze tl. 35 až 50 mm._x000d_
</t>
  </si>
  <si>
    <t>24</t>
  </si>
  <si>
    <t>581114113</t>
  </si>
  <si>
    <t>Kryt z betonu komunikace pro pěší tl 100 mm</t>
  </si>
  <si>
    <t>1654068634</t>
  </si>
  <si>
    <t>Kryt z prostého betonu komunikací pro pěší tl. 100 mm</t>
  </si>
  <si>
    <t xml:space="preserve">Poznámka k souboru cen:_x000d_
1. V cenách nejsou započteny náklady na popř. projektem předepsané:_x000d_
a) živičné postřiky, nátěry nebo mezivrstvy, které se oceňují cenami souborů cen stavebního dílu 57 Kryty pozemních komunikací,_x000d_
b) vložky z lepenky, které se oceňují cenami souboru cen 919 7. -51 Vložka pod litý asfalt,_x000d_
c) dilatační spáry řezané a vkládané, které se oceňují cenami souborů cen 911 11-1 Řezání dilatačních spár a 911 12-. Těsnění dilatačních spár,_x000d_
d) postřiky povrchu ochrannou emulzí, které se oceňují cenou 919 74-8111 Postřik cementobetonového povrchu krytu nebo podkladu ochrannou emulzí,_x000d_
e) ošetření povrchu betonového krytu vodou, které se oceňují cenou 919 74-1111 Ošetření cementobetonové plochy vodou._x000d_
</t>
  </si>
  <si>
    <t>25</t>
  </si>
  <si>
    <t>919111114</t>
  </si>
  <si>
    <t>Řezání dilatačních spár š 4 mm hl do 100 mm příčných nebo podélných v čerstvém CB krytu</t>
  </si>
  <si>
    <t>1564431514</t>
  </si>
  <si>
    <t>Řezání dilatačních spár v čerstvém cementobetonovém krytu příčných nebo podélných, šířky 4 mm, hloubky přes 90 do 100 mm</t>
  </si>
  <si>
    <t xml:space="preserve">Poznámka k souboru cen:_x000d_
1. V cenách jsou započteny i náklady na vyčištění spár po řezání._x000d_
</t>
  </si>
  <si>
    <t>26</t>
  </si>
  <si>
    <t>998225111</t>
  </si>
  <si>
    <t>Přesun hmot pro pozemní komunikace s krytem z kamene, monolitickým betonovým nebo živičným</t>
  </si>
  <si>
    <t>-1474138743</t>
  </si>
  <si>
    <t>Přesun hmot pro komunikace s krytem z kameniva, monolitickým betonovým nebo živičným dopravní vzdálenost do 200 m jakékoliv délky objektu</t>
  </si>
  <si>
    <t xml:space="preserve">Poznámka k souboru cen:_x000d_
1. Ceny lze použít i pro plochy letišť s krytem monolitickým betonovým nebo živičným._x000d_
</t>
  </si>
  <si>
    <t>Trubní vedení</t>
  </si>
  <si>
    <t>27</t>
  </si>
  <si>
    <t>871265211</t>
  </si>
  <si>
    <t>Kanalizační potrubí z tvrdého PVC jednovrstvé tuhost třídy SN4 DN 110</t>
  </si>
  <si>
    <t>1092412361</t>
  </si>
  <si>
    <t>Kanalizační potrubí z tvrdého PVC v otevřeném výkopu ve sklonu do 20 %, hladkého plnostěnného jednovrstvého, tuhost třídy SN 4 DN 110</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</si>
  <si>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</si>
  <si>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28</t>
  </si>
  <si>
    <t>871315211</t>
  </si>
  <si>
    <t>Kanalizační potrubí z tvrdého PVC jednovrstvé tuhost třídy SN4 DN 160</t>
  </si>
  <si>
    <t>-1843614895</t>
  </si>
  <si>
    <t>Kanalizační potrubí z tvrdého PVC v otevřeném výkopu ve sklonu do 20 %, hladkého plnostěnného jednovrstvého, tuhost třídy SN 4 DN 160</t>
  </si>
  <si>
    <t>29</t>
  </si>
  <si>
    <t>879450191</t>
  </si>
  <si>
    <t>Příplatek za práce při montáži jakéhokoli kanalizačního potrubí DN 100 až 200 ve stávající komunikaci s uvedením do původního stavu</t>
  </si>
  <si>
    <t>-1939341244</t>
  </si>
  <si>
    <t>Příplatek k ceně kanalizačního potrubí za montáž v otevřeném výkopu ve sklonu přes 20 % DN od 600 do 1500</t>
  </si>
  <si>
    <t xml:space="preserve">Poznámka k souboru cen:_x000d_
1. Ceny jsou určeny pro polypropylenové, polyetylenové a PVC potrubí._x000d_
</t>
  </si>
  <si>
    <t>30</t>
  </si>
  <si>
    <t>894812612</t>
  </si>
  <si>
    <t>Vyříznutí a utěsnění otvoru ve stěně šachty DN 160</t>
  </si>
  <si>
    <t>kus</t>
  </si>
  <si>
    <t>342885966</t>
  </si>
  <si>
    <t>Revizní a čistící šachta z polypropylenu PP vyříznutí a utěsnění otvoru ve stěně šachty DN 150</t>
  </si>
  <si>
    <t xml:space="preserve">Poznámka k souboru cen:_x000d_
1. V příslušných cenách jsou započteny i náklady na:_x000d_
a) vyrovnávací násypnou vrstvu ze štěrkopísku tl. 100 mm,_x000d_
b) dodání a montáž šachtového dna, trouby šachty, teleskopu a poklopu, příslušného dílu šachty,_x000d_
c) napojení stávajícího kanalizačního potrubí._x000d_
2. V cenách nejsou započteny náklady na:_x000d_
a) fixování šachty obsypem, který se oceňuje cenami souboru 174 . 0-11 Zásyp sypaninou z jakékoliv horniny, katalogu 800-1 Zemní práce části A 01._x000d_
</t>
  </si>
  <si>
    <t>31</t>
  </si>
  <si>
    <t>935932214.MEA</t>
  </si>
  <si>
    <t>Odvodňovací polymer žlab MEARIN PLUS pro zatížení B125 vnitřní š 150 mm s roštem mřížkovým z Pz oceli</t>
  </si>
  <si>
    <t>-983574250</t>
  </si>
  <si>
    <t>Odvodňovací plastový žlab MEARIN PLUS pro zatížení B125 vnitřní š 150 mm s roštem mřížkovým z Pz oceli</t>
  </si>
  <si>
    <t xml:space="preserve">Poznámka k souboru cen:_x000d_
1. V cenách jsou započteny i náklady na předepsané obetonování a lože z betonu._x000d_
2. V cenách nejsou započteny náklady na:_x000d_
a) přípojné kanalizační potrubí, které se oceňuje cenami části A 03 katalogu 827-1 Vedení trubní dálková a přípojná - vodovody a kanalizace,_x000d_
b) zemní práce, které se oceňují cenami katalogu 800-1 Zemní práce._x000d_
</t>
  </si>
  <si>
    <t>32</t>
  </si>
  <si>
    <t>935932627.MEA</t>
  </si>
  <si>
    <t>Svislé odtokové hrdlo pro plastový žlab MEARIN PLUS vnitřní š 150 mm z PP</t>
  </si>
  <si>
    <t>857658280</t>
  </si>
  <si>
    <t>Ostatní konstrukce a práce, bourání</t>
  </si>
  <si>
    <t>33</t>
  </si>
  <si>
    <t>919735112</t>
  </si>
  <si>
    <t>Řezání stávajícího živičného krytu hl do 100 mm</t>
  </si>
  <si>
    <t>-1418632143</t>
  </si>
  <si>
    <t>Řezání stávajícího živičného krytu nebo podkladu hloubky přes 50 do 100 mm</t>
  </si>
  <si>
    <t xml:space="preserve">Poznámka k souboru cen:_x000d_
1. V cenách jsou započteny i náklady na spotřebu vody._x000d_
</t>
  </si>
  <si>
    <t>34</t>
  </si>
  <si>
    <t>919735122</t>
  </si>
  <si>
    <t>Řezání stávajícího betonového krytu hl do 100 mm</t>
  </si>
  <si>
    <t>-353032654</t>
  </si>
  <si>
    <t>Řezání stávajícího betonového krytu nebo podkladu hloubky přes 50 do 100 mm</t>
  </si>
  <si>
    <t>20,5+7,8+10,6+11,2+11,4+1,2+0,8</t>
  </si>
  <si>
    <t>35</t>
  </si>
  <si>
    <t>919122132</t>
  </si>
  <si>
    <t xml:space="preserve">Těsnění spár zálivkou za tepla pro komůrky s těsnicím profilem š 20 mm hl 40 mm </t>
  </si>
  <si>
    <t>-1115608239</t>
  </si>
  <si>
    <t>Utěsnění dilatačních spár zálivkou za tepla v cementobetonovém nebo živičném krytu včetně adhezního nátěru s těsnicím profilem pod zálivkou, pro komůrky šířky 20 mm, hloubky 40 mm</t>
  </si>
  <si>
    <t xml:space="preserve">Poznámka k souboru cen:_x000d_
1. V cenách jsou započteny i náklady na vyčištění spár před těsněním a zalitím a náklady na impregnaci, těsnění a zalití spár včetně dodání hmot._x000d_
</t>
  </si>
  <si>
    <t>36</t>
  </si>
  <si>
    <t>460650176</t>
  </si>
  <si>
    <t>Očištění dlaždic betonových tvarovaných nebo zámkových z rozebraných dlažeb</t>
  </si>
  <si>
    <t>64</t>
  </si>
  <si>
    <t>1281624649</t>
  </si>
  <si>
    <t>Vozovky a chodníky očištění vybouraných kostek nebo dlaždic od spojovacího materiálu s původní výplní spár kamenivem, s odklizením a uložením očištěného materiálu na vzdálenost 3 m z dlaždic betonových tvarovaných nebo zámkových</t>
  </si>
  <si>
    <t xml:space="preserve">Poznámka k souboru cen:_x000d_
1. V cenách -0031 až -0035 nejsou započteny náklady na získání sypaniny a její přemístění k místu zabudování._x000d_
2. V ceně -0141 nejsou započteny náklady na dodání silničních panelů. Tato dodávka se oceňuje ve specifikaci._x000d_
3. V cenách -0151 až -0153 nejsou započteny náklady na dodávku kostek. Tato dodávka se oceňuje ve specifikaci._x000d_
4. V cenách -0161 až -0162 nejsou započteny náklady na dodávku dlaždic. Tato dodávka se oceňuje ve specifikaci._x000d_
5. V cenách -0901 až -0932 nejsou započteny náklady na dodávku kameniva, kostek a dlaždic.Tato dodávka se oceňuje ve specifikaci_x000d_
</t>
  </si>
  <si>
    <t>37</t>
  </si>
  <si>
    <t>966008213</t>
  </si>
  <si>
    <t xml:space="preserve">Bourání štěrbinového odvodňovacího žlabu </t>
  </si>
  <si>
    <t>-1475468121</t>
  </si>
  <si>
    <t>Bourání odvodňovacího žlabu s odklizením a uložením vybouraného materiálu na skládku na vzdálenost do 10 m nebo s naložením na dopravní prostředek z betonových příkopových tvárnic nebo desek šířky přes 800 do 1 200 mm</t>
  </si>
  <si>
    <t xml:space="preserve">Poznámka k souboru cen:_x000d_
1. V cenách jsou započteny i náklady na bouráním obetonování žlabu a případné bourání betonového lože._x000d_
2. V cenách nejsou započteny náklady na zemní práce nutné při rozebírání žlabů._x000d_
3. Přemístění vybouraného materiálu na vzdálenost přes 10 m se oceňuje cenami souborů cen 997 22-1 Vodorovné přemístění vybouraných hmot._x000d_
</t>
  </si>
  <si>
    <t>997</t>
  </si>
  <si>
    <t>Přesun sutě</t>
  </si>
  <si>
    <t>38</t>
  </si>
  <si>
    <t>997002611</t>
  </si>
  <si>
    <t>Nakládání suti a vybouraných hmot</t>
  </si>
  <si>
    <t>219852470</t>
  </si>
  <si>
    <t>Nakládání suti a vybouraných hmot na dopravní prostředek pro vodorovné přemístění</t>
  </si>
  <si>
    <t xml:space="preserve">Poznámka k souboru cen:_x000d_
1. Cena platí i pro překládání při lomené dopravě._x000d_
2. Cenu nelze použít při dopravě po železnici, po vodě nebo ručně._x000d_
</t>
  </si>
  <si>
    <t>39</t>
  </si>
  <si>
    <t>997221151</t>
  </si>
  <si>
    <t>Vodorovná doprava suti z kusových materiálů stavebním kolečkem do 50 m</t>
  </si>
  <si>
    <t>1011376147</t>
  </si>
  <si>
    <t>Vodorovná doprava suti stavebním kolečkem s naložením a se složením z kusových materiálů, na vzdálenost do 50 m</t>
  </si>
  <si>
    <t xml:space="preserve">Poznámka k souboru cen:_x000d_
1. Ceny jsou určeny vodorovnou dopravu suti pro nepřístupné plochy, kam není možný příjezd dopravních prostředků – především pro vnitřní plochy objektů, např. dvorky, atria, terasy._x000d_
2. Ceny 997 22-114 jsou určeny pro sypký materiál, např. kamenivo a hmoty kamenitého charakteru stmelené vápnem, cementem nebo živicí._x000d_
3. Ceny 997 22-115 jsou určeny pro drobný kusový materiál (dlažební kostky, lomový kámen)._x000d_
</t>
  </si>
  <si>
    <t>40</t>
  </si>
  <si>
    <t>997002511</t>
  </si>
  <si>
    <t>Vodorovné přemístění suti a vybouraných hmot bez naložení ale se složením a urovnáním do 1 km</t>
  </si>
  <si>
    <t>-1185554957</t>
  </si>
  <si>
    <t>Vodorovné přemístění suti a vybouraných hmot bez naložení, se složením a hrubým urovnáním na vzdálenost do 1 km</t>
  </si>
  <si>
    <t xml:space="preserve">Poznámka k souboru cen:_x000d_
1. Cenu nelze použít pro přemístění po železnici, po vodě nebo ručně._x000d_
2. V ceně jsou započteny i náklady na terénní přirážky i na jízdu v nepříznivých poměrech (sklon silnice nebo terénu, povrch dopravní plochy, použití přívěsů apod.)._x000d_
3. Je-li na dopravní dráze nějaká překážka, pro kterou je nutné překládat suť z jednoho dopravního prostředku na jiný, oceňuje se tato lomená doprava suti v každém úseku samostatně._x000d_
</t>
  </si>
  <si>
    <t>41</t>
  </si>
  <si>
    <t>997002519</t>
  </si>
  <si>
    <t>Příplatek ZKD 1 km přemístění suti a vybouraných hmot</t>
  </si>
  <si>
    <t>-1699765958</t>
  </si>
  <si>
    <t>Vodorovné přemístění suti a vybouraných hmot bez naložení, se složením a hrubým urovnáním Příplatek k ceně za každý další i započatý 1 km přes 1 km</t>
  </si>
  <si>
    <t>42</t>
  </si>
  <si>
    <t>997013801</t>
  </si>
  <si>
    <t>Poplatek za uložení na skládce (skládkovné) stavebního odpadu betonového kód odpadu 170 101</t>
  </si>
  <si>
    <t>-1145837673</t>
  </si>
  <si>
    <t>Poplatek za uložení stavebního odpadu na skládce (skládkovné) z prostého betonu zatříděného do Katalogu odpadů pod kódem 170 101</t>
  </si>
  <si>
    <t>43</t>
  </si>
  <si>
    <t>997223845</t>
  </si>
  <si>
    <t>Poplatek za uložení na skládce (skládkovné) odpadu asfaltového bez dehtu kód odpadu 170 302</t>
  </si>
  <si>
    <t>498362556</t>
  </si>
  <si>
    <t>Poplatek za uložení stavebního odpadu na skládce (skládkovné) asfaltového bez obsahu dehtu zatříděného do Katalogu odpadů pod kódem 170 302</t>
  </si>
  <si>
    <t>PSV</t>
  </si>
  <si>
    <t>Práce a dodávky PSV</t>
  </si>
  <si>
    <t>711</t>
  </si>
  <si>
    <t>Izolace proti vodě, vlhkosti a plynům</t>
  </si>
  <si>
    <t>44</t>
  </si>
  <si>
    <t>711491173</t>
  </si>
  <si>
    <t>Provedení izolace proti tlakové vodě vodorovné z nopové folie</t>
  </si>
  <si>
    <t>-1548094605</t>
  </si>
  <si>
    <t>Provedení izolace proti povrchové a podpovrchové tlakové vodě ostatní na ploše vodorovné V z nopové fólie</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</si>
  <si>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</si>
  <si>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108,45+142,3+101,35+29,5</t>
  </si>
  <si>
    <t>45</t>
  </si>
  <si>
    <t>M</t>
  </si>
  <si>
    <t>28323005</t>
  </si>
  <si>
    <t>fólie profilovaná (nopová) drenážní HDPE s výškou nopů 8mm</t>
  </si>
  <si>
    <t>2133031229</t>
  </si>
  <si>
    <t>381,6*1,2 'Přepočtené koeficientem množství</t>
  </si>
  <si>
    <t>46</t>
  </si>
  <si>
    <t>711161383.ONL</t>
  </si>
  <si>
    <t>Izolace proti zemní vlhkosti nopovou fólií ukončení horní lištou FONDALINE</t>
  </si>
  <si>
    <t>993606574</t>
  </si>
  <si>
    <t>47</t>
  </si>
  <si>
    <t>998711101</t>
  </si>
  <si>
    <t>Přesun hmot tonážní pro izolace proti vodě, vlhkosti a plynům v objektech výšky do 6 m</t>
  </si>
  <si>
    <t>-1929964371</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</si>
  <si>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</si>
  <si>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</si>
  <si>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767</t>
  </si>
  <si>
    <t>Konstrukce zámečnické</t>
  </si>
  <si>
    <t>48</t>
  </si>
  <si>
    <t>767531121</t>
  </si>
  <si>
    <t>Osazení zapuštěného rámu z L profilů k čistícím rohožím</t>
  </si>
  <si>
    <t>1279005762</t>
  </si>
  <si>
    <t>Montáž vstupních čistících zón z rohoží osazení rámu mosazného nebo hliníkového zapuštěného z L profilů</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</si>
  <si>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</si>
  <si>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49</t>
  </si>
  <si>
    <t>69752150</t>
  </si>
  <si>
    <t>rámy náběhové-náběh široký-65mm-Al</t>
  </si>
  <si>
    <t>-392598767</t>
  </si>
  <si>
    <t>50</t>
  </si>
  <si>
    <t>767531111</t>
  </si>
  <si>
    <t>Montáž vstupních kovových nebo plastových rohoží čistících zón</t>
  </si>
  <si>
    <t>485113365</t>
  </si>
  <si>
    <t>Montáž vstupních čistících zón z rohoží kovových nebo plastových</t>
  </si>
  <si>
    <t>51</t>
  </si>
  <si>
    <t>69752003</t>
  </si>
  <si>
    <t xml:space="preserve">Ocelová rohož Škrabák 600 x 400 mm </t>
  </si>
  <si>
    <t>108106692</t>
  </si>
  <si>
    <t>rohož vstupní provedení hliník super 27 mm</t>
  </si>
  <si>
    <t>VRN</t>
  </si>
  <si>
    <t>Vedlejší rozpočtové náklady</t>
  </si>
  <si>
    <t>VRN3</t>
  </si>
  <si>
    <t>Zařízení staveniště</t>
  </si>
  <si>
    <t>52</t>
  </si>
  <si>
    <t>030001000</t>
  </si>
  <si>
    <t>kpl</t>
  </si>
  <si>
    <t>1024</t>
  </si>
  <si>
    <t>-176417849</t>
  </si>
  <si>
    <t>53</t>
  </si>
  <si>
    <t>338950121</t>
  </si>
  <si>
    <t xml:space="preserve">Polohové a směrové vyměření </t>
  </si>
  <si>
    <t>-593853645</t>
  </si>
  <si>
    <t>54</t>
  </si>
  <si>
    <t>034002000</t>
  </si>
  <si>
    <t>Zabezpečení staveniště</t>
  </si>
  <si>
    <t>-1890097236</t>
  </si>
  <si>
    <t>55</t>
  </si>
  <si>
    <t>119003141</t>
  </si>
  <si>
    <t>Bezpečnostní stavební plot plastový výšky do 1 m pro zabezpečení výkopu zřízení</t>
  </si>
  <si>
    <t>384688572</t>
  </si>
  <si>
    <t>Pomocné konstrukce při zabezpečení výkopu svislé plastový plot zřízení</t>
  </si>
  <si>
    <t>56</t>
  </si>
  <si>
    <t>119003142</t>
  </si>
  <si>
    <t>Bezpečnostní stavební plot plastový výšky do 1 m pro zabezpečení výkopu odstranění</t>
  </si>
  <si>
    <t>429946258</t>
  </si>
  <si>
    <t>Pomocné konstrukce při zabezpečení výkopu svislé plastový plot odstranění</t>
  </si>
  <si>
    <t>VRN4</t>
  </si>
  <si>
    <t>Inženýrská činnost</t>
  </si>
  <si>
    <t>57</t>
  </si>
  <si>
    <t>045303000</t>
  </si>
  <si>
    <t>Koordinační činnost</t>
  </si>
  <si>
    <t>218547698</t>
  </si>
  <si>
    <t>VRN6</t>
  </si>
  <si>
    <t>Územní vlivy</t>
  </si>
  <si>
    <t>58</t>
  </si>
  <si>
    <t>063503000</t>
  </si>
  <si>
    <t>Práce ve stísněném prostoru</t>
  </si>
  <si>
    <t>1027359640</t>
  </si>
  <si>
    <t>VRN7</t>
  </si>
  <si>
    <t>Provozní vlivy</t>
  </si>
  <si>
    <t>59</t>
  </si>
  <si>
    <t>071103000</t>
  </si>
  <si>
    <t>Provoz investora</t>
  </si>
  <si>
    <t>1127416615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</si>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</sst>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4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4" fontId="17"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4"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1" applyFont="1" applyAlignment="1">
      <alignment horizontal="center" vertical="center"/>
    </xf>
    <xf numFmtId="0" fontId="5" fillId="0" borderId="4" xfId="0" applyFont="1" applyBorder="1" applyAlignment="1" applyProtection="1">
      <alignment vertical="center"/>
    </xf>
    <xf numFmtId="0" fontId="25" fillId="0" borderId="0" xfId="0" applyFont="1" applyAlignment="1" applyProtection="1">
      <alignment vertical="center"/>
    </xf>
    <xf numFmtId="0" fontId="25" fillId="0" borderId="0" xfId="0" applyFont="1" applyAlignment="1" applyProtection="1">
      <alignment horizontal="left" vertical="center" wrapText="1"/>
    </xf>
    <xf numFmtId="0" fontId="26" fillId="0" borderId="0" xfId="0" applyFont="1" applyAlignment="1" applyProtection="1">
      <alignment vertical="center"/>
    </xf>
    <xf numFmtId="4" fontId="26"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166" fontId="27" fillId="0" borderId="21" xfId="0" applyNumberFormat="1" applyFont="1" applyBorder="1" applyAlignment="1" applyProtection="1">
      <alignment vertical="center"/>
    </xf>
    <xf numFmtId="4" fontId="27"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2" xfId="0" applyBorder="1"/>
    <xf numFmtId="0" fontId="0" fillId="0" borderId="3" xfId="0" applyBorder="1"/>
    <xf numFmtId="0" fontId="13" fillId="0" borderId="0" xfId="0" applyFont="1" applyAlignment="1">
      <alignment horizontal="left" vertical="center"/>
    </xf>
    <xf numFmtId="0" fontId="28"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29"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9" xfId="0" applyFont="1" applyFill="1" applyBorder="1" applyAlignment="1" applyProtection="1">
      <alignment horizontal="center" vertical="center" wrapText="1"/>
    </xf>
    <xf numFmtId="0" fontId="21" fillId="4" borderId="0" xfId="0" applyFont="1" applyFill="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0" fillId="0" borderId="13" xfId="0" applyNumberFormat="1" applyFont="1" applyBorder="1" applyAlignment="1" applyProtection="1"/>
    <xf numFmtId="166" fontId="30" fillId="0" borderId="14" xfId="0" applyNumberFormat="1" applyFont="1" applyBorder="1" applyAlignment="1" applyProtection="1"/>
    <xf numFmtId="4" fontId="31"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0" fillId="0" borderId="23" xfId="0"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2" fillId="0" borderId="0" xfId="0" applyFont="1" applyAlignment="1" applyProtection="1">
      <alignment horizontal="left" vertical="center"/>
    </xf>
    <xf numFmtId="0" fontId="33"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4"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23" xfId="0"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8" fillId="0" borderId="1"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9" fillId="0" borderId="29" xfId="0" applyFont="1" applyBorder="1" applyAlignment="1">
      <alignment horizontal="left"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1"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horizontal="left" vertical="center" wrapText="1"/>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2"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8" fillId="0" borderId="1" xfId="0" applyFont="1" applyBorder="1" applyAlignment="1">
      <alignment horizontal="center"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3"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5" fillId="0" borderId="1" xfId="0" applyFont="1" applyBorder="1" applyAlignment="1">
      <alignment horizontal="left" vertical="center"/>
    </xf>
    <xf numFmtId="0" fontId="40" fillId="0" borderId="1" xfId="0" applyFont="1" applyBorder="1" applyAlignment="1">
      <alignment horizontal="center" vertical="center"/>
    </xf>
    <xf numFmtId="0" fontId="40" fillId="0" borderId="0" xfId="0" applyFont="1" applyAlignment="1">
      <alignment horizontal="left" vertical="center"/>
    </xf>
    <xf numFmtId="0" fontId="41"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2"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7"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1" xfId="0" applyFont="1" applyBorder="1" applyAlignment="1">
      <alignment horizontal="left" vertical="center"/>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center" vertical="center"/>
    </xf>
    <xf numFmtId="0" fontId="43" fillId="0" borderId="0" xfId="0" applyFont="1" applyAlignment="1">
      <alignment vertical="center"/>
    </xf>
    <xf numFmtId="0" fontId="39" fillId="0" borderId="1" xfId="0" applyFont="1" applyBorder="1" applyAlignment="1">
      <alignment vertical="center"/>
    </xf>
    <xf numFmtId="0" fontId="43" fillId="0" borderId="29" xfId="0" applyFont="1" applyBorder="1" applyAlignment="1">
      <alignment vertical="center"/>
    </xf>
    <xf numFmtId="0" fontId="39" fillId="0" borderId="29" xfId="0" applyFont="1" applyBorder="1" applyAlignment="1">
      <alignment vertical="center"/>
    </xf>
    <xf numFmtId="0" fontId="40" fillId="0" borderId="1" xfId="0" applyFont="1"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3"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8</v>
      </c>
      <c r="BT3" s="17" t="s">
        <v>9</v>
      </c>
    </row>
    <row r="4" s="1" customFormat="1" ht="24.96" customHeight="1">
      <c r="B4" s="21"/>
      <c r="C4" s="22"/>
      <c r="D4" s="23" t="s">
        <v>10</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11</v>
      </c>
      <c r="BE4" s="25" t="s">
        <v>12</v>
      </c>
      <c r="BS4" s="17" t="s">
        <v>13</v>
      </c>
    </row>
    <row r="5" s="1" customFormat="1" ht="12" customHeight="1">
      <c r="B5" s="21"/>
      <c r="C5" s="22"/>
      <c r="D5" s="26" t="s">
        <v>14</v>
      </c>
      <c r="E5" s="22"/>
      <c r="F5" s="22"/>
      <c r="G5" s="22"/>
      <c r="H5" s="22"/>
      <c r="I5" s="22"/>
      <c r="J5" s="22"/>
      <c r="K5" s="27" t="s">
        <v>15</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16</v>
      </c>
      <c r="BS5" s="17" t="s">
        <v>6</v>
      </c>
    </row>
    <row r="6" s="1" customFormat="1" ht="36.96" customHeight="1">
      <c r="B6" s="21"/>
      <c r="C6" s="22"/>
      <c r="D6" s="29" t="s">
        <v>17</v>
      </c>
      <c r="E6" s="22"/>
      <c r="F6" s="22"/>
      <c r="G6" s="22"/>
      <c r="H6" s="22"/>
      <c r="I6" s="22"/>
      <c r="J6" s="22"/>
      <c r="K6" s="30" t="s">
        <v>18</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19</v>
      </c>
      <c r="E7" s="22"/>
      <c r="F7" s="22"/>
      <c r="G7" s="22"/>
      <c r="H7" s="22"/>
      <c r="I7" s="22"/>
      <c r="J7" s="22"/>
      <c r="K7" s="27" t="s">
        <v>20</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21</v>
      </c>
      <c r="AL7" s="22"/>
      <c r="AM7" s="22"/>
      <c r="AN7" s="27" t="s">
        <v>20</v>
      </c>
      <c r="AO7" s="22"/>
      <c r="AP7" s="22"/>
      <c r="AQ7" s="22"/>
      <c r="AR7" s="20"/>
      <c r="BE7" s="31"/>
      <c r="BS7" s="17" t="s">
        <v>6</v>
      </c>
    </row>
    <row r="8" s="1" customFormat="1" ht="12" customHeight="1">
      <c r="B8" s="21"/>
      <c r="C8" s="22"/>
      <c r="D8" s="32" t="s">
        <v>22</v>
      </c>
      <c r="E8" s="22"/>
      <c r="F8" s="22"/>
      <c r="G8" s="22"/>
      <c r="H8" s="22"/>
      <c r="I8" s="22"/>
      <c r="J8" s="22"/>
      <c r="K8" s="27" t="s">
        <v>23</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24</v>
      </c>
      <c r="AL8" s="22"/>
      <c r="AM8" s="22"/>
      <c r="AN8" s="33" t="s">
        <v>25</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26</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27</v>
      </c>
      <c r="AL10" s="22"/>
      <c r="AM10" s="22"/>
      <c r="AN10" s="27" t="s">
        <v>20</v>
      </c>
      <c r="AO10" s="22"/>
      <c r="AP10" s="22"/>
      <c r="AQ10" s="22"/>
      <c r="AR10" s="20"/>
      <c r="BE10" s="31"/>
      <c r="BS10" s="17" t="s">
        <v>6</v>
      </c>
    </row>
    <row r="11" s="1" customFormat="1" ht="18.48" customHeight="1">
      <c r="B11" s="21"/>
      <c r="C11" s="22"/>
      <c r="D11" s="22"/>
      <c r="E11" s="27" t="s">
        <v>28</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29</v>
      </c>
      <c r="AL11" s="22"/>
      <c r="AM11" s="22"/>
      <c r="AN11" s="27" t="s">
        <v>20</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30</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27</v>
      </c>
      <c r="AL13" s="22"/>
      <c r="AM13" s="22"/>
      <c r="AN13" s="34" t="s">
        <v>31</v>
      </c>
      <c r="AO13" s="22"/>
      <c r="AP13" s="22"/>
      <c r="AQ13" s="22"/>
      <c r="AR13" s="20"/>
      <c r="BE13" s="31"/>
      <c r="BS13" s="17" t="s">
        <v>6</v>
      </c>
    </row>
    <row r="14">
      <c r="B14" s="21"/>
      <c r="C14" s="22"/>
      <c r="D14" s="22"/>
      <c r="E14" s="34" t="s">
        <v>31</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29</v>
      </c>
      <c r="AL14" s="22"/>
      <c r="AM14" s="22"/>
      <c r="AN14" s="34" t="s">
        <v>31</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32</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27</v>
      </c>
      <c r="AL16" s="22"/>
      <c r="AM16" s="22"/>
      <c r="AN16" s="27" t="s">
        <v>20</v>
      </c>
      <c r="AO16" s="22"/>
      <c r="AP16" s="22"/>
      <c r="AQ16" s="22"/>
      <c r="AR16" s="20"/>
      <c r="BE16" s="31"/>
      <c r="BS16" s="17" t="s">
        <v>4</v>
      </c>
    </row>
    <row r="17" s="1" customFormat="1" ht="18.48" customHeight="1">
      <c r="B17" s="21"/>
      <c r="C17" s="22"/>
      <c r="D17" s="22"/>
      <c r="E17" s="27" t="s">
        <v>33</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29</v>
      </c>
      <c r="AL17" s="22"/>
      <c r="AM17" s="22"/>
      <c r="AN17" s="27" t="s">
        <v>20</v>
      </c>
      <c r="AO17" s="22"/>
      <c r="AP17" s="22"/>
      <c r="AQ17" s="22"/>
      <c r="AR17" s="20"/>
      <c r="BE17" s="31"/>
      <c r="BS17" s="17" t="s">
        <v>4</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8</v>
      </c>
    </row>
    <row r="19" s="1" customFormat="1" ht="12" customHeight="1">
      <c r="B19" s="21"/>
      <c r="C19" s="22"/>
      <c r="D19" s="32" t="s">
        <v>34</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27</v>
      </c>
      <c r="AL19" s="22"/>
      <c r="AM19" s="22"/>
      <c r="AN19" s="27" t="s">
        <v>35</v>
      </c>
      <c r="AO19" s="22"/>
      <c r="AP19" s="22"/>
      <c r="AQ19" s="22"/>
      <c r="AR19" s="20"/>
      <c r="BE19" s="31"/>
      <c r="BS19" s="17" t="s">
        <v>8</v>
      </c>
    </row>
    <row r="20" s="1" customFormat="1" ht="18.48" customHeight="1">
      <c r="B20" s="21"/>
      <c r="C20" s="22"/>
      <c r="D20" s="22"/>
      <c r="E20" s="27" t="s">
        <v>36</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29</v>
      </c>
      <c r="AL20" s="22"/>
      <c r="AM20" s="22"/>
      <c r="AN20" s="27" t="s">
        <v>37</v>
      </c>
      <c r="AO20" s="22"/>
      <c r="AP20" s="22"/>
      <c r="AQ20" s="22"/>
      <c r="AR20" s="20"/>
      <c r="BE20" s="31"/>
      <c r="BS20" s="17" t="s">
        <v>38</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39</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47.25" customHeight="1">
      <c r="B23" s="21"/>
      <c r="C23" s="22"/>
      <c r="D23" s="22"/>
      <c r="E23" s="36" t="s">
        <v>40</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41</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ROUND(AG54,0)</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42</v>
      </c>
      <c r="M28" s="45"/>
      <c r="N28" s="45"/>
      <c r="O28" s="45"/>
      <c r="P28" s="45"/>
      <c r="Q28" s="40"/>
      <c r="R28" s="40"/>
      <c r="S28" s="40"/>
      <c r="T28" s="40"/>
      <c r="U28" s="40"/>
      <c r="V28" s="40"/>
      <c r="W28" s="45" t="s">
        <v>43</v>
      </c>
      <c r="X28" s="45"/>
      <c r="Y28" s="45"/>
      <c r="Z28" s="45"/>
      <c r="AA28" s="45"/>
      <c r="AB28" s="45"/>
      <c r="AC28" s="45"/>
      <c r="AD28" s="45"/>
      <c r="AE28" s="45"/>
      <c r="AF28" s="40"/>
      <c r="AG28" s="40"/>
      <c r="AH28" s="40"/>
      <c r="AI28" s="40"/>
      <c r="AJ28" s="40"/>
      <c r="AK28" s="45" t="s">
        <v>44</v>
      </c>
      <c r="AL28" s="45"/>
      <c r="AM28" s="45"/>
      <c r="AN28" s="45"/>
      <c r="AO28" s="45"/>
      <c r="AP28" s="40"/>
      <c r="AQ28" s="40"/>
      <c r="AR28" s="44"/>
      <c r="BE28" s="31"/>
    </row>
    <row r="29" s="3" customFormat="1" ht="14.4" customHeight="1">
      <c r="A29" s="3"/>
      <c r="B29" s="46"/>
      <c r="C29" s="47"/>
      <c r="D29" s="32" t="s">
        <v>45</v>
      </c>
      <c r="E29" s="47"/>
      <c r="F29" s="32" t="s">
        <v>46</v>
      </c>
      <c r="G29" s="47"/>
      <c r="H29" s="47"/>
      <c r="I29" s="47"/>
      <c r="J29" s="47"/>
      <c r="K29" s="47"/>
      <c r="L29" s="48">
        <v>0.20999999999999999</v>
      </c>
      <c r="M29" s="47"/>
      <c r="N29" s="47"/>
      <c r="O29" s="47"/>
      <c r="P29" s="47"/>
      <c r="Q29" s="47"/>
      <c r="R29" s="47"/>
      <c r="S29" s="47"/>
      <c r="T29" s="47"/>
      <c r="U29" s="47"/>
      <c r="V29" s="47"/>
      <c r="W29" s="49">
        <f>ROUND(AZ54, 0)</f>
        <v>0</v>
      </c>
      <c r="X29" s="47"/>
      <c r="Y29" s="47"/>
      <c r="Z29" s="47"/>
      <c r="AA29" s="47"/>
      <c r="AB29" s="47"/>
      <c r="AC29" s="47"/>
      <c r="AD29" s="47"/>
      <c r="AE29" s="47"/>
      <c r="AF29" s="47"/>
      <c r="AG29" s="47"/>
      <c r="AH29" s="47"/>
      <c r="AI29" s="47"/>
      <c r="AJ29" s="47"/>
      <c r="AK29" s="49">
        <f>ROUND(AV54, 0)</f>
        <v>0</v>
      </c>
      <c r="AL29" s="47"/>
      <c r="AM29" s="47"/>
      <c r="AN29" s="47"/>
      <c r="AO29" s="47"/>
      <c r="AP29" s="47"/>
      <c r="AQ29" s="47"/>
      <c r="AR29" s="50"/>
      <c r="BE29" s="51"/>
    </row>
    <row r="30" s="3" customFormat="1" ht="14.4" customHeight="1">
      <c r="A30" s="3"/>
      <c r="B30" s="46"/>
      <c r="C30" s="47"/>
      <c r="D30" s="47"/>
      <c r="E30" s="47"/>
      <c r="F30" s="32" t="s">
        <v>47</v>
      </c>
      <c r="G30" s="47"/>
      <c r="H30" s="47"/>
      <c r="I30" s="47"/>
      <c r="J30" s="47"/>
      <c r="K30" s="47"/>
      <c r="L30" s="48">
        <v>0.14999999999999999</v>
      </c>
      <c r="M30" s="47"/>
      <c r="N30" s="47"/>
      <c r="O30" s="47"/>
      <c r="P30" s="47"/>
      <c r="Q30" s="47"/>
      <c r="R30" s="47"/>
      <c r="S30" s="47"/>
      <c r="T30" s="47"/>
      <c r="U30" s="47"/>
      <c r="V30" s="47"/>
      <c r="W30" s="49">
        <f>ROUND(BA54, 0)</f>
        <v>0</v>
      </c>
      <c r="X30" s="47"/>
      <c r="Y30" s="47"/>
      <c r="Z30" s="47"/>
      <c r="AA30" s="47"/>
      <c r="AB30" s="47"/>
      <c r="AC30" s="47"/>
      <c r="AD30" s="47"/>
      <c r="AE30" s="47"/>
      <c r="AF30" s="47"/>
      <c r="AG30" s="47"/>
      <c r="AH30" s="47"/>
      <c r="AI30" s="47"/>
      <c r="AJ30" s="47"/>
      <c r="AK30" s="49">
        <f>ROUND(AW54, 0)</f>
        <v>0</v>
      </c>
      <c r="AL30" s="47"/>
      <c r="AM30" s="47"/>
      <c r="AN30" s="47"/>
      <c r="AO30" s="47"/>
      <c r="AP30" s="47"/>
      <c r="AQ30" s="47"/>
      <c r="AR30" s="50"/>
      <c r="BE30" s="51"/>
    </row>
    <row r="31" hidden="1" s="3" customFormat="1" ht="14.4" customHeight="1">
      <c r="A31" s="3"/>
      <c r="B31" s="46"/>
      <c r="C31" s="47"/>
      <c r="D31" s="47"/>
      <c r="E31" s="47"/>
      <c r="F31" s="32" t="s">
        <v>48</v>
      </c>
      <c r="G31" s="47"/>
      <c r="H31" s="47"/>
      <c r="I31" s="47"/>
      <c r="J31" s="47"/>
      <c r="K31" s="47"/>
      <c r="L31" s="48">
        <v>0.20999999999999999</v>
      </c>
      <c r="M31" s="47"/>
      <c r="N31" s="47"/>
      <c r="O31" s="47"/>
      <c r="P31" s="47"/>
      <c r="Q31" s="47"/>
      <c r="R31" s="47"/>
      <c r="S31" s="47"/>
      <c r="T31" s="47"/>
      <c r="U31" s="47"/>
      <c r="V31" s="47"/>
      <c r="W31" s="49">
        <f>ROUND(BB54, 0)</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49</v>
      </c>
      <c r="G32" s="47"/>
      <c r="H32" s="47"/>
      <c r="I32" s="47"/>
      <c r="J32" s="47"/>
      <c r="K32" s="47"/>
      <c r="L32" s="48">
        <v>0.14999999999999999</v>
      </c>
      <c r="M32" s="47"/>
      <c r="N32" s="47"/>
      <c r="O32" s="47"/>
      <c r="P32" s="47"/>
      <c r="Q32" s="47"/>
      <c r="R32" s="47"/>
      <c r="S32" s="47"/>
      <c r="T32" s="47"/>
      <c r="U32" s="47"/>
      <c r="V32" s="47"/>
      <c r="W32" s="49">
        <f>ROUND(BC54, 0)</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50</v>
      </c>
      <c r="G33" s="47"/>
      <c r="H33" s="47"/>
      <c r="I33" s="47"/>
      <c r="J33" s="47"/>
      <c r="K33" s="47"/>
      <c r="L33" s="48">
        <v>0</v>
      </c>
      <c r="M33" s="47"/>
      <c r="N33" s="47"/>
      <c r="O33" s="47"/>
      <c r="P33" s="47"/>
      <c r="Q33" s="47"/>
      <c r="R33" s="47"/>
      <c r="S33" s="47"/>
      <c r="T33" s="47"/>
      <c r="U33" s="47"/>
      <c r="V33" s="47"/>
      <c r="W33" s="49">
        <f>ROUND(BD54, 0)</f>
        <v>0</v>
      </c>
      <c r="X33" s="47"/>
      <c r="Y33" s="47"/>
      <c r="Z33" s="47"/>
      <c r="AA33" s="47"/>
      <c r="AB33" s="47"/>
      <c r="AC33" s="47"/>
      <c r="AD33" s="47"/>
      <c r="AE33" s="47"/>
      <c r="AF33" s="47"/>
      <c r="AG33" s="47"/>
      <c r="AH33" s="47"/>
      <c r="AI33" s="47"/>
      <c r="AJ33" s="47"/>
      <c r="AK33" s="49">
        <v>0</v>
      </c>
      <c r="AL33" s="47"/>
      <c r="AM33" s="47"/>
      <c r="AN33" s="47"/>
      <c r="AO33" s="47"/>
      <c r="AP33" s="47"/>
      <c r="AQ33" s="47"/>
      <c r="AR33" s="50"/>
      <c r="BE33" s="3"/>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8"/>
    </row>
    <row r="35" s="2" customFormat="1" ht="25.92" customHeight="1">
      <c r="A35" s="38"/>
      <c r="B35" s="39"/>
      <c r="C35" s="52"/>
      <c r="D35" s="53" t="s">
        <v>51</v>
      </c>
      <c r="E35" s="54"/>
      <c r="F35" s="54"/>
      <c r="G35" s="54"/>
      <c r="H35" s="54"/>
      <c r="I35" s="54"/>
      <c r="J35" s="54"/>
      <c r="K35" s="54"/>
      <c r="L35" s="54"/>
      <c r="M35" s="54"/>
      <c r="N35" s="54"/>
      <c r="O35" s="54"/>
      <c r="P35" s="54"/>
      <c r="Q35" s="54"/>
      <c r="R35" s="54"/>
      <c r="S35" s="54"/>
      <c r="T35" s="55" t="s">
        <v>52</v>
      </c>
      <c r="U35" s="54"/>
      <c r="V35" s="54"/>
      <c r="W35" s="54"/>
      <c r="X35" s="56" t="s">
        <v>53</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6.96" customHeight="1">
      <c r="A37" s="38"/>
      <c r="B37" s="59"/>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44"/>
      <c r="BE37" s="38"/>
    </row>
    <row r="41" s="2" customFormat="1" ht="6.96" customHeight="1">
      <c r="A41" s="38"/>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44"/>
      <c r="BE41" s="38"/>
    </row>
    <row r="42" s="2" customFormat="1" ht="24.96" customHeight="1">
      <c r="A42" s="38"/>
      <c r="B42" s="39"/>
      <c r="C42" s="23" t="s">
        <v>54</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c r="BE42" s="38"/>
    </row>
    <row r="43" s="2" customFormat="1" ht="6.96" customHeight="1">
      <c r="A43" s="38"/>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c r="BE43" s="38"/>
    </row>
    <row r="44" s="4" customFormat="1" ht="12" customHeight="1">
      <c r="A44" s="4"/>
      <c r="B44" s="63"/>
      <c r="C44" s="32" t="s">
        <v>14</v>
      </c>
      <c r="D44" s="64"/>
      <c r="E44" s="64"/>
      <c r="F44" s="64"/>
      <c r="G44" s="64"/>
      <c r="H44" s="64"/>
      <c r="I44" s="64"/>
      <c r="J44" s="64"/>
      <c r="K44" s="64"/>
      <c r="L44" s="64" t="str">
        <f>K5</f>
        <v>GFP(2023)</v>
      </c>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5"/>
      <c r="BE44" s="4"/>
    </row>
    <row r="45" s="5" customFormat="1" ht="36.96" customHeight="1">
      <c r="A45" s="5"/>
      <c r="B45" s="66"/>
      <c r="C45" s="67" t="s">
        <v>17</v>
      </c>
      <c r="D45" s="68"/>
      <c r="E45" s="68"/>
      <c r="F45" s="68"/>
      <c r="G45" s="68"/>
      <c r="H45" s="68"/>
      <c r="I45" s="68"/>
      <c r="J45" s="68"/>
      <c r="K45" s="68"/>
      <c r="L45" s="69" t="str">
        <f>K6</f>
        <v xml:space="preserve">GFP Neratovice  - Odvodněn základů</v>
      </c>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70"/>
      <c r="BE45" s="5"/>
    </row>
    <row r="46" s="2" customFormat="1" ht="6.96" customHeight="1">
      <c r="A46" s="38"/>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c r="BE46" s="38"/>
    </row>
    <row r="47" s="2" customFormat="1" ht="12" customHeight="1">
      <c r="A47" s="38"/>
      <c r="B47" s="39"/>
      <c r="C47" s="32" t="s">
        <v>22</v>
      </c>
      <c r="D47" s="40"/>
      <c r="E47" s="40"/>
      <c r="F47" s="40"/>
      <c r="G47" s="40"/>
      <c r="H47" s="40"/>
      <c r="I47" s="40"/>
      <c r="J47" s="40"/>
      <c r="K47" s="40"/>
      <c r="L47" s="71" t="str">
        <f>IF(K8="","",K8)</f>
        <v>Neratovice</v>
      </c>
      <c r="M47" s="40"/>
      <c r="N47" s="40"/>
      <c r="O47" s="40"/>
      <c r="P47" s="40"/>
      <c r="Q47" s="40"/>
      <c r="R47" s="40"/>
      <c r="S47" s="40"/>
      <c r="T47" s="40"/>
      <c r="U47" s="40"/>
      <c r="V47" s="40"/>
      <c r="W47" s="40"/>
      <c r="X47" s="40"/>
      <c r="Y47" s="40"/>
      <c r="Z47" s="40"/>
      <c r="AA47" s="40"/>
      <c r="AB47" s="40"/>
      <c r="AC47" s="40"/>
      <c r="AD47" s="40"/>
      <c r="AE47" s="40"/>
      <c r="AF47" s="40"/>
      <c r="AG47" s="40"/>
      <c r="AH47" s="40"/>
      <c r="AI47" s="32" t="s">
        <v>24</v>
      </c>
      <c r="AJ47" s="40"/>
      <c r="AK47" s="40"/>
      <c r="AL47" s="40"/>
      <c r="AM47" s="72" t="str">
        <f>IF(AN8= "","",AN8)</f>
        <v>15. 3. 2023</v>
      </c>
      <c r="AN47" s="72"/>
      <c r="AO47" s="40"/>
      <c r="AP47" s="40"/>
      <c r="AQ47" s="40"/>
      <c r="AR47" s="44"/>
      <c r="BE47" s="38"/>
    </row>
    <row r="48" s="2" customFormat="1" ht="6.96" customHeight="1">
      <c r="A48" s="38"/>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c r="BE48" s="38"/>
    </row>
    <row r="49" s="2" customFormat="1" ht="15.15" customHeight="1">
      <c r="A49" s="38"/>
      <c r="B49" s="39"/>
      <c r="C49" s="32" t="s">
        <v>26</v>
      </c>
      <c r="D49" s="40"/>
      <c r="E49" s="40"/>
      <c r="F49" s="40"/>
      <c r="G49" s="40"/>
      <c r="H49" s="40"/>
      <c r="I49" s="40"/>
      <c r="J49" s="40"/>
      <c r="K49" s="40"/>
      <c r="L49" s="64" t="str">
        <f>IF(E11= "","",E11)</f>
        <v>GFP</v>
      </c>
      <c r="M49" s="40"/>
      <c r="N49" s="40"/>
      <c r="O49" s="40"/>
      <c r="P49" s="40"/>
      <c r="Q49" s="40"/>
      <c r="R49" s="40"/>
      <c r="S49" s="40"/>
      <c r="T49" s="40"/>
      <c r="U49" s="40"/>
      <c r="V49" s="40"/>
      <c r="W49" s="40"/>
      <c r="X49" s="40"/>
      <c r="Y49" s="40"/>
      <c r="Z49" s="40"/>
      <c r="AA49" s="40"/>
      <c r="AB49" s="40"/>
      <c r="AC49" s="40"/>
      <c r="AD49" s="40"/>
      <c r="AE49" s="40"/>
      <c r="AF49" s="40"/>
      <c r="AG49" s="40"/>
      <c r="AH49" s="40"/>
      <c r="AI49" s="32" t="s">
        <v>32</v>
      </c>
      <c r="AJ49" s="40"/>
      <c r="AK49" s="40"/>
      <c r="AL49" s="40"/>
      <c r="AM49" s="73" t="str">
        <f>IF(E17="","",E17)</f>
        <v xml:space="preserve"> </v>
      </c>
      <c r="AN49" s="64"/>
      <c r="AO49" s="64"/>
      <c r="AP49" s="64"/>
      <c r="AQ49" s="40"/>
      <c r="AR49" s="44"/>
      <c r="AS49" s="74" t="s">
        <v>55</v>
      </c>
      <c r="AT49" s="75"/>
      <c r="AU49" s="76"/>
      <c r="AV49" s="76"/>
      <c r="AW49" s="76"/>
      <c r="AX49" s="76"/>
      <c r="AY49" s="76"/>
      <c r="AZ49" s="76"/>
      <c r="BA49" s="76"/>
      <c r="BB49" s="76"/>
      <c r="BC49" s="76"/>
      <c r="BD49" s="77"/>
      <c r="BE49" s="38"/>
    </row>
    <row r="50" s="2" customFormat="1" ht="25.65" customHeight="1">
      <c r="A50" s="38"/>
      <c r="B50" s="39"/>
      <c r="C50" s="32" t="s">
        <v>30</v>
      </c>
      <c r="D50" s="40"/>
      <c r="E50" s="40"/>
      <c r="F50" s="40"/>
      <c r="G50" s="40"/>
      <c r="H50" s="40"/>
      <c r="I50" s="40"/>
      <c r="J50" s="40"/>
      <c r="K50" s="40"/>
      <c r="L50" s="64"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2" t="s">
        <v>34</v>
      </c>
      <c r="AJ50" s="40"/>
      <c r="AK50" s="40"/>
      <c r="AL50" s="40"/>
      <c r="AM50" s="73" t="str">
        <f>IF(E20="","",E20)</f>
        <v>Červenka Bohumil-BČ, s.r.o., U Luk 666, Neratovice</v>
      </c>
      <c r="AN50" s="64"/>
      <c r="AO50" s="64"/>
      <c r="AP50" s="64"/>
      <c r="AQ50" s="40"/>
      <c r="AR50" s="44"/>
      <c r="AS50" s="78"/>
      <c r="AT50" s="79"/>
      <c r="AU50" s="80"/>
      <c r="AV50" s="80"/>
      <c r="AW50" s="80"/>
      <c r="AX50" s="80"/>
      <c r="AY50" s="80"/>
      <c r="AZ50" s="80"/>
      <c r="BA50" s="80"/>
      <c r="BB50" s="80"/>
      <c r="BC50" s="80"/>
      <c r="BD50" s="81"/>
      <c r="BE50" s="38"/>
    </row>
    <row r="51" s="2" customFormat="1" ht="10.8" customHeight="1">
      <c r="A51" s="38"/>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82"/>
      <c r="AT51" s="83"/>
      <c r="AU51" s="84"/>
      <c r="AV51" s="84"/>
      <c r="AW51" s="84"/>
      <c r="AX51" s="84"/>
      <c r="AY51" s="84"/>
      <c r="AZ51" s="84"/>
      <c r="BA51" s="84"/>
      <c r="BB51" s="84"/>
      <c r="BC51" s="84"/>
      <c r="BD51" s="85"/>
      <c r="BE51" s="38"/>
    </row>
    <row r="52" s="2" customFormat="1" ht="29.28" customHeight="1">
      <c r="A52" s="38"/>
      <c r="B52" s="39"/>
      <c r="C52" s="86" t="s">
        <v>56</v>
      </c>
      <c r="D52" s="87"/>
      <c r="E52" s="87"/>
      <c r="F52" s="87"/>
      <c r="G52" s="87"/>
      <c r="H52" s="88"/>
      <c r="I52" s="89" t="s">
        <v>57</v>
      </c>
      <c r="J52" s="87"/>
      <c r="K52" s="87"/>
      <c r="L52" s="87"/>
      <c r="M52" s="87"/>
      <c r="N52" s="87"/>
      <c r="O52" s="87"/>
      <c r="P52" s="87"/>
      <c r="Q52" s="87"/>
      <c r="R52" s="87"/>
      <c r="S52" s="87"/>
      <c r="T52" s="87"/>
      <c r="U52" s="87"/>
      <c r="V52" s="87"/>
      <c r="W52" s="87"/>
      <c r="X52" s="87"/>
      <c r="Y52" s="87"/>
      <c r="Z52" s="87"/>
      <c r="AA52" s="87"/>
      <c r="AB52" s="87"/>
      <c r="AC52" s="87"/>
      <c r="AD52" s="87"/>
      <c r="AE52" s="87"/>
      <c r="AF52" s="87"/>
      <c r="AG52" s="90" t="s">
        <v>58</v>
      </c>
      <c r="AH52" s="87"/>
      <c r="AI52" s="87"/>
      <c r="AJ52" s="87"/>
      <c r="AK52" s="87"/>
      <c r="AL52" s="87"/>
      <c r="AM52" s="87"/>
      <c r="AN52" s="89" t="s">
        <v>59</v>
      </c>
      <c r="AO52" s="87"/>
      <c r="AP52" s="87"/>
      <c r="AQ52" s="91" t="s">
        <v>60</v>
      </c>
      <c r="AR52" s="44"/>
      <c r="AS52" s="92" t="s">
        <v>61</v>
      </c>
      <c r="AT52" s="93" t="s">
        <v>62</v>
      </c>
      <c r="AU52" s="93" t="s">
        <v>63</v>
      </c>
      <c r="AV52" s="93" t="s">
        <v>64</v>
      </c>
      <c r="AW52" s="93" t="s">
        <v>65</v>
      </c>
      <c r="AX52" s="93" t="s">
        <v>66</v>
      </c>
      <c r="AY52" s="93" t="s">
        <v>67</v>
      </c>
      <c r="AZ52" s="93" t="s">
        <v>68</v>
      </c>
      <c r="BA52" s="93" t="s">
        <v>69</v>
      </c>
      <c r="BB52" s="93" t="s">
        <v>70</v>
      </c>
      <c r="BC52" s="93" t="s">
        <v>71</v>
      </c>
      <c r="BD52" s="94" t="s">
        <v>72</v>
      </c>
      <c r="BE52" s="38"/>
    </row>
    <row r="53" s="2" customFormat="1" ht="10.8" customHeight="1">
      <c r="A53" s="38"/>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5"/>
      <c r="AT53" s="96"/>
      <c r="AU53" s="96"/>
      <c r="AV53" s="96"/>
      <c r="AW53" s="96"/>
      <c r="AX53" s="96"/>
      <c r="AY53" s="96"/>
      <c r="AZ53" s="96"/>
      <c r="BA53" s="96"/>
      <c r="BB53" s="96"/>
      <c r="BC53" s="96"/>
      <c r="BD53" s="97"/>
      <c r="BE53" s="38"/>
    </row>
    <row r="54" s="6" customFormat="1" ht="32.4" customHeight="1">
      <c r="A54" s="6"/>
      <c r="B54" s="98"/>
      <c r="C54" s="99" t="s">
        <v>73</v>
      </c>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1">
        <f>ROUND(AG55,0)</f>
        <v>0</v>
      </c>
      <c r="AH54" s="101"/>
      <c r="AI54" s="101"/>
      <c r="AJ54" s="101"/>
      <c r="AK54" s="101"/>
      <c r="AL54" s="101"/>
      <c r="AM54" s="101"/>
      <c r="AN54" s="102">
        <f>SUM(AG54,AT54)</f>
        <v>0</v>
      </c>
      <c r="AO54" s="102"/>
      <c r="AP54" s="102"/>
      <c r="AQ54" s="103" t="s">
        <v>20</v>
      </c>
      <c r="AR54" s="104"/>
      <c r="AS54" s="105">
        <f>ROUND(AS55,0)</f>
        <v>0</v>
      </c>
      <c r="AT54" s="106">
        <f>ROUND(SUM(AV54:AW54),0)</f>
        <v>0</v>
      </c>
      <c r="AU54" s="107">
        <f>ROUND(AU55,5)</f>
        <v>0</v>
      </c>
      <c r="AV54" s="106">
        <f>ROUND(AZ54*L29,0)</f>
        <v>0</v>
      </c>
      <c r="AW54" s="106">
        <f>ROUND(BA54*L30,0)</f>
        <v>0</v>
      </c>
      <c r="AX54" s="106">
        <f>ROUND(BB54*L29,0)</f>
        <v>0</v>
      </c>
      <c r="AY54" s="106">
        <f>ROUND(BC54*L30,0)</f>
        <v>0</v>
      </c>
      <c r="AZ54" s="106">
        <f>ROUND(AZ55,0)</f>
        <v>0</v>
      </c>
      <c r="BA54" s="106">
        <f>ROUND(BA55,0)</f>
        <v>0</v>
      </c>
      <c r="BB54" s="106">
        <f>ROUND(BB55,0)</f>
        <v>0</v>
      </c>
      <c r="BC54" s="106">
        <f>ROUND(BC55,0)</f>
        <v>0</v>
      </c>
      <c r="BD54" s="108">
        <f>ROUND(BD55,0)</f>
        <v>0</v>
      </c>
      <c r="BE54" s="6"/>
      <c r="BS54" s="109" t="s">
        <v>74</v>
      </c>
      <c r="BT54" s="109" t="s">
        <v>75</v>
      </c>
      <c r="BV54" s="109" t="s">
        <v>76</v>
      </c>
      <c r="BW54" s="109" t="s">
        <v>5</v>
      </c>
      <c r="BX54" s="109" t="s">
        <v>77</v>
      </c>
      <c r="CL54" s="109" t="s">
        <v>20</v>
      </c>
    </row>
    <row r="55" s="7" customFormat="1" ht="24.75" customHeight="1">
      <c r="A55" s="110" t="s">
        <v>78</v>
      </c>
      <c r="B55" s="111"/>
      <c r="C55" s="112"/>
      <c r="D55" s="113" t="s">
        <v>15</v>
      </c>
      <c r="E55" s="113"/>
      <c r="F55" s="113"/>
      <c r="G55" s="113"/>
      <c r="H55" s="113"/>
      <c r="I55" s="114"/>
      <c r="J55" s="113" t="s">
        <v>18</v>
      </c>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5">
        <f>'GFP(2023) - GFP Neratovic...'!J28</f>
        <v>0</v>
      </c>
      <c r="AH55" s="114"/>
      <c r="AI55" s="114"/>
      <c r="AJ55" s="114"/>
      <c r="AK55" s="114"/>
      <c r="AL55" s="114"/>
      <c r="AM55" s="114"/>
      <c r="AN55" s="115">
        <f>SUM(AG55,AT55)</f>
        <v>0</v>
      </c>
      <c r="AO55" s="114"/>
      <c r="AP55" s="114"/>
      <c r="AQ55" s="116" t="s">
        <v>79</v>
      </c>
      <c r="AR55" s="117"/>
      <c r="AS55" s="118">
        <v>0</v>
      </c>
      <c r="AT55" s="119">
        <f>ROUND(SUM(AV55:AW55),0)</f>
        <v>0</v>
      </c>
      <c r="AU55" s="120">
        <f>'GFP(2023) - GFP Neratovic...'!P87</f>
        <v>0</v>
      </c>
      <c r="AV55" s="119">
        <f>'GFP(2023) - GFP Neratovic...'!J31</f>
        <v>0</v>
      </c>
      <c r="AW55" s="119">
        <f>'GFP(2023) - GFP Neratovic...'!J32</f>
        <v>0</v>
      </c>
      <c r="AX55" s="119">
        <f>'GFP(2023) - GFP Neratovic...'!J33</f>
        <v>0</v>
      </c>
      <c r="AY55" s="119">
        <f>'GFP(2023) - GFP Neratovic...'!J34</f>
        <v>0</v>
      </c>
      <c r="AZ55" s="119">
        <f>'GFP(2023) - GFP Neratovic...'!F31</f>
        <v>0</v>
      </c>
      <c r="BA55" s="119">
        <f>'GFP(2023) - GFP Neratovic...'!F32</f>
        <v>0</v>
      </c>
      <c r="BB55" s="119">
        <f>'GFP(2023) - GFP Neratovic...'!F33</f>
        <v>0</v>
      </c>
      <c r="BC55" s="119">
        <f>'GFP(2023) - GFP Neratovic...'!F34</f>
        <v>0</v>
      </c>
      <c r="BD55" s="121">
        <f>'GFP(2023) - GFP Neratovic...'!F35</f>
        <v>0</v>
      </c>
      <c r="BE55" s="7"/>
      <c r="BT55" s="122" t="s">
        <v>8</v>
      </c>
      <c r="BU55" s="122" t="s">
        <v>80</v>
      </c>
      <c r="BV55" s="122" t="s">
        <v>76</v>
      </c>
      <c r="BW55" s="122" t="s">
        <v>5</v>
      </c>
      <c r="BX55" s="122" t="s">
        <v>77</v>
      </c>
      <c r="CL55" s="122" t="s">
        <v>20</v>
      </c>
    </row>
    <row r="56" s="2" customFormat="1" ht="30" customHeight="1">
      <c r="A56" s="38"/>
      <c r="B56" s="39"/>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4"/>
      <c r="AS56" s="38"/>
      <c r="AT56" s="38"/>
      <c r="AU56" s="38"/>
      <c r="AV56" s="38"/>
      <c r="AW56" s="38"/>
      <c r="AX56" s="38"/>
      <c r="AY56" s="38"/>
      <c r="AZ56" s="38"/>
      <c r="BA56" s="38"/>
      <c r="BB56" s="38"/>
      <c r="BC56" s="38"/>
      <c r="BD56" s="38"/>
      <c r="BE56" s="38"/>
    </row>
    <row r="57" s="2" customFormat="1" ht="6.96" customHeight="1">
      <c r="A57" s="38"/>
      <c r="B57" s="59"/>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44"/>
      <c r="AS57" s="38"/>
      <c r="AT57" s="38"/>
      <c r="AU57" s="38"/>
      <c r="AV57" s="38"/>
      <c r="AW57" s="38"/>
      <c r="AX57" s="38"/>
      <c r="AY57" s="38"/>
      <c r="AZ57" s="38"/>
      <c r="BA57" s="38"/>
      <c r="BB57" s="38"/>
      <c r="BC57" s="38"/>
      <c r="BD57" s="38"/>
      <c r="BE57" s="38"/>
    </row>
  </sheetData>
  <sheetProtection sheet="1" formatColumns="0" formatRows="0" objects="1" scenarios="1" spinCount="100000" saltValue="PDR0/5mNYh8JYd273Txe7vsXN9q41scQ+Zob8kRzl+sucjUUHQ6gzP6pbTdiZuzgj7/Y27Qn5fS1wKeFUyu9Lw==" hashValue="g0U8O0OfOEOl4tNxgUy4J1DkyVTPzCYvlUGm9XQ2MF3EDvvOgFm4FUAhjagEjRoeOGtGOMRYtdoNhD873YQDJg==" algorithmName="SHA-512" password="E04B"/>
  <mergeCells count="4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G54:AM54"/>
    <mergeCell ref="AN54:AP54"/>
    <mergeCell ref="AR2:BE2"/>
  </mergeCells>
  <hyperlinks>
    <hyperlink ref="A55" location="'GFP(2023) - GFP Neratovic...'!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5</v>
      </c>
    </row>
    <row r="3" s="1" customFormat="1" ht="6.96" customHeight="1">
      <c r="B3" s="123"/>
      <c r="C3" s="124"/>
      <c r="D3" s="124"/>
      <c r="E3" s="124"/>
      <c r="F3" s="124"/>
      <c r="G3" s="124"/>
      <c r="H3" s="124"/>
      <c r="I3" s="124"/>
      <c r="J3" s="124"/>
      <c r="K3" s="124"/>
      <c r="L3" s="20"/>
      <c r="AT3" s="17" t="s">
        <v>81</v>
      </c>
    </row>
    <row r="4" s="1" customFormat="1" ht="24.96" customHeight="1">
      <c r="B4" s="20"/>
      <c r="D4" s="125" t="s">
        <v>82</v>
      </c>
      <c r="L4" s="20"/>
      <c r="M4" s="126" t="s">
        <v>11</v>
      </c>
      <c r="AT4" s="17" t="s">
        <v>4</v>
      </c>
    </row>
    <row r="5" s="1" customFormat="1" ht="6.96" customHeight="1">
      <c r="B5" s="20"/>
      <c r="L5" s="20"/>
    </row>
    <row r="6" s="2" customFormat="1" ht="12" customHeight="1">
      <c r="A6" s="38"/>
      <c r="B6" s="44"/>
      <c r="C6" s="38"/>
      <c r="D6" s="127" t="s">
        <v>17</v>
      </c>
      <c r="E6" s="38"/>
      <c r="F6" s="38"/>
      <c r="G6" s="38"/>
      <c r="H6" s="38"/>
      <c r="I6" s="38"/>
      <c r="J6" s="38"/>
      <c r="K6" s="38"/>
      <c r="L6" s="128"/>
      <c r="S6" s="38"/>
      <c r="T6" s="38"/>
      <c r="U6" s="38"/>
      <c r="V6" s="38"/>
      <c r="W6" s="38"/>
      <c r="X6" s="38"/>
      <c r="Y6" s="38"/>
      <c r="Z6" s="38"/>
      <c r="AA6" s="38"/>
      <c r="AB6" s="38"/>
      <c r="AC6" s="38"/>
      <c r="AD6" s="38"/>
      <c r="AE6" s="38"/>
    </row>
    <row r="7" s="2" customFormat="1" ht="16.5" customHeight="1">
      <c r="A7" s="38"/>
      <c r="B7" s="44"/>
      <c r="C7" s="38"/>
      <c r="D7" s="38"/>
      <c r="E7" s="129" t="s">
        <v>18</v>
      </c>
      <c r="F7" s="38"/>
      <c r="G7" s="38"/>
      <c r="H7" s="38"/>
      <c r="I7" s="38"/>
      <c r="J7" s="38"/>
      <c r="K7" s="38"/>
      <c r="L7" s="128"/>
      <c r="S7" s="38"/>
      <c r="T7" s="38"/>
      <c r="U7" s="38"/>
      <c r="V7" s="38"/>
      <c r="W7" s="38"/>
      <c r="X7" s="38"/>
      <c r="Y7" s="38"/>
      <c r="Z7" s="38"/>
      <c r="AA7" s="38"/>
      <c r="AB7" s="38"/>
      <c r="AC7" s="38"/>
      <c r="AD7" s="38"/>
      <c r="AE7" s="38"/>
    </row>
    <row r="8" s="2" customFormat="1">
      <c r="A8" s="38"/>
      <c r="B8" s="44"/>
      <c r="C8" s="38"/>
      <c r="D8" s="38"/>
      <c r="E8" s="38"/>
      <c r="F8" s="38"/>
      <c r="G8" s="38"/>
      <c r="H8" s="38"/>
      <c r="I8" s="38"/>
      <c r="J8" s="38"/>
      <c r="K8" s="38"/>
      <c r="L8" s="128"/>
      <c r="S8" s="38"/>
      <c r="T8" s="38"/>
      <c r="U8" s="38"/>
      <c r="V8" s="38"/>
      <c r="W8" s="38"/>
      <c r="X8" s="38"/>
      <c r="Y8" s="38"/>
      <c r="Z8" s="38"/>
      <c r="AA8" s="38"/>
      <c r="AB8" s="38"/>
      <c r="AC8" s="38"/>
      <c r="AD8" s="38"/>
      <c r="AE8" s="38"/>
    </row>
    <row r="9" s="2" customFormat="1" ht="12" customHeight="1">
      <c r="A9" s="38"/>
      <c r="B9" s="44"/>
      <c r="C9" s="38"/>
      <c r="D9" s="127" t="s">
        <v>19</v>
      </c>
      <c r="E9" s="38"/>
      <c r="F9" s="130" t="s">
        <v>20</v>
      </c>
      <c r="G9" s="38"/>
      <c r="H9" s="38"/>
      <c r="I9" s="127" t="s">
        <v>21</v>
      </c>
      <c r="J9" s="130" t="s">
        <v>20</v>
      </c>
      <c r="K9" s="38"/>
      <c r="L9" s="128"/>
      <c r="S9" s="38"/>
      <c r="T9" s="38"/>
      <c r="U9" s="38"/>
      <c r="V9" s="38"/>
      <c r="W9" s="38"/>
      <c r="X9" s="38"/>
      <c r="Y9" s="38"/>
      <c r="Z9" s="38"/>
      <c r="AA9" s="38"/>
      <c r="AB9" s="38"/>
      <c r="AC9" s="38"/>
      <c r="AD9" s="38"/>
      <c r="AE9" s="38"/>
    </row>
    <row r="10" s="2" customFormat="1" ht="12" customHeight="1">
      <c r="A10" s="38"/>
      <c r="B10" s="44"/>
      <c r="C10" s="38"/>
      <c r="D10" s="127" t="s">
        <v>22</v>
      </c>
      <c r="E10" s="38"/>
      <c r="F10" s="130" t="s">
        <v>23</v>
      </c>
      <c r="G10" s="38"/>
      <c r="H10" s="38"/>
      <c r="I10" s="127" t="s">
        <v>24</v>
      </c>
      <c r="J10" s="131" t="str">
        <f>'Rekapitulace stavby'!AN8</f>
        <v>15. 3. 2023</v>
      </c>
      <c r="K10" s="38"/>
      <c r="L10" s="128"/>
      <c r="S10" s="38"/>
      <c r="T10" s="38"/>
      <c r="U10" s="38"/>
      <c r="V10" s="38"/>
      <c r="W10" s="38"/>
      <c r="X10" s="38"/>
      <c r="Y10" s="38"/>
      <c r="Z10" s="38"/>
      <c r="AA10" s="38"/>
      <c r="AB10" s="38"/>
      <c r="AC10" s="38"/>
      <c r="AD10" s="38"/>
      <c r="AE10" s="38"/>
    </row>
    <row r="11" s="2" customFormat="1" ht="10.8" customHeight="1">
      <c r="A11" s="38"/>
      <c r="B11" s="44"/>
      <c r="C11" s="38"/>
      <c r="D11" s="38"/>
      <c r="E11" s="38"/>
      <c r="F11" s="38"/>
      <c r="G11" s="38"/>
      <c r="H11" s="38"/>
      <c r="I11" s="38"/>
      <c r="J11" s="38"/>
      <c r="K11" s="38"/>
      <c r="L11" s="128"/>
      <c r="S11" s="38"/>
      <c r="T11" s="38"/>
      <c r="U11" s="38"/>
      <c r="V11" s="38"/>
      <c r="W11" s="38"/>
      <c r="X11" s="38"/>
      <c r="Y11" s="38"/>
      <c r="Z11" s="38"/>
      <c r="AA11" s="38"/>
      <c r="AB11" s="38"/>
      <c r="AC11" s="38"/>
      <c r="AD11" s="38"/>
      <c r="AE11" s="38"/>
    </row>
    <row r="12" s="2" customFormat="1" ht="12" customHeight="1">
      <c r="A12" s="38"/>
      <c r="B12" s="44"/>
      <c r="C12" s="38"/>
      <c r="D12" s="127" t="s">
        <v>26</v>
      </c>
      <c r="E12" s="38"/>
      <c r="F12" s="38"/>
      <c r="G12" s="38"/>
      <c r="H12" s="38"/>
      <c r="I12" s="127" t="s">
        <v>27</v>
      </c>
      <c r="J12" s="130" t="s">
        <v>20</v>
      </c>
      <c r="K12" s="38"/>
      <c r="L12" s="128"/>
      <c r="S12" s="38"/>
      <c r="T12" s="38"/>
      <c r="U12" s="38"/>
      <c r="V12" s="38"/>
      <c r="W12" s="38"/>
      <c r="X12" s="38"/>
      <c r="Y12" s="38"/>
      <c r="Z12" s="38"/>
      <c r="AA12" s="38"/>
      <c r="AB12" s="38"/>
      <c r="AC12" s="38"/>
      <c r="AD12" s="38"/>
      <c r="AE12" s="38"/>
    </row>
    <row r="13" s="2" customFormat="1" ht="18" customHeight="1">
      <c r="A13" s="38"/>
      <c r="B13" s="44"/>
      <c r="C13" s="38"/>
      <c r="D13" s="38"/>
      <c r="E13" s="130" t="s">
        <v>28</v>
      </c>
      <c r="F13" s="38"/>
      <c r="G13" s="38"/>
      <c r="H13" s="38"/>
      <c r="I13" s="127" t="s">
        <v>29</v>
      </c>
      <c r="J13" s="130" t="s">
        <v>20</v>
      </c>
      <c r="K13" s="38"/>
      <c r="L13" s="128"/>
      <c r="S13" s="38"/>
      <c r="T13" s="38"/>
      <c r="U13" s="38"/>
      <c r="V13" s="38"/>
      <c r="W13" s="38"/>
      <c r="X13" s="38"/>
      <c r="Y13" s="38"/>
      <c r="Z13" s="38"/>
      <c r="AA13" s="38"/>
      <c r="AB13" s="38"/>
      <c r="AC13" s="38"/>
      <c r="AD13" s="38"/>
      <c r="AE13" s="38"/>
    </row>
    <row r="14" s="2" customFormat="1" ht="6.96" customHeight="1">
      <c r="A14" s="38"/>
      <c r="B14" s="44"/>
      <c r="C14" s="38"/>
      <c r="D14" s="38"/>
      <c r="E14" s="38"/>
      <c r="F14" s="38"/>
      <c r="G14" s="38"/>
      <c r="H14" s="38"/>
      <c r="I14" s="38"/>
      <c r="J14" s="38"/>
      <c r="K14" s="38"/>
      <c r="L14" s="128"/>
      <c r="S14" s="38"/>
      <c r="T14" s="38"/>
      <c r="U14" s="38"/>
      <c r="V14" s="38"/>
      <c r="W14" s="38"/>
      <c r="X14" s="38"/>
      <c r="Y14" s="38"/>
      <c r="Z14" s="38"/>
      <c r="AA14" s="38"/>
      <c r="AB14" s="38"/>
      <c r="AC14" s="38"/>
      <c r="AD14" s="38"/>
      <c r="AE14" s="38"/>
    </row>
    <row r="15" s="2" customFormat="1" ht="12" customHeight="1">
      <c r="A15" s="38"/>
      <c r="B15" s="44"/>
      <c r="C15" s="38"/>
      <c r="D15" s="127" t="s">
        <v>30</v>
      </c>
      <c r="E15" s="38"/>
      <c r="F15" s="38"/>
      <c r="G15" s="38"/>
      <c r="H15" s="38"/>
      <c r="I15" s="127" t="s">
        <v>27</v>
      </c>
      <c r="J15" s="33" t="str">
        <f>'Rekapitulace stavby'!AN13</f>
        <v>Vyplň údaj</v>
      </c>
      <c r="K15" s="38"/>
      <c r="L15" s="128"/>
      <c r="S15" s="38"/>
      <c r="T15" s="38"/>
      <c r="U15" s="38"/>
      <c r="V15" s="38"/>
      <c r="W15" s="38"/>
      <c r="X15" s="38"/>
      <c r="Y15" s="38"/>
      <c r="Z15" s="38"/>
      <c r="AA15" s="38"/>
      <c r="AB15" s="38"/>
      <c r="AC15" s="38"/>
      <c r="AD15" s="38"/>
      <c r="AE15" s="38"/>
    </row>
    <row r="16" s="2" customFormat="1" ht="18" customHeight="1">
      <c r="A16" s="38"/>
      <c r="B16" s="44"/>
      <c r="C16" s="38"/>
      <c r="D16" s="38"/>
      <c r="E16" s="33" t="str">
        <f>'Rekapitulace stavby'!E14</f>
        <v>Vyplň údaj</v>
      </c>
      <c r="F16" s="130"/>
      <c r="G16" s="130"/>
      <c r="H16" s="130"/>
      <c r="I16" s="127" t="s">
        <v>29</v>
      </c>
      <c r="J16" s="33" t="str">
        <f>'Rekapitulace stavby'!AN14</f>
        <v>Vyplň údaj</v>
      </c>
      <c r="K16" s="38"/>
      <c r="L16" s="128"/>
      <c r="S16" s="38"/>
      <c r="T16" s="38"/>
      <c r="U16" s="38"/>
      <c r="V16" s="38"/>
      <c r="W16" s="38"/>
      <c r="X16" s="38"/>
      <c r="Y16" s="38"/>
      <c r="Z16" s="38"/>
      <c r="AA16" s="38"/>
      <c r="AB16" s="38"/>
      <c r="AC16" s="38"/>
      <c r="AD16" s="38"/>
      <c r="AE16" s="38"/>
    </row>
    <row r="17" s="2" customFormat="1" ht="6.96" customHeight="1">
      <c r="A17" s="38"/>
      <c r="B17" s="44"/>
      <c r="C17" s="38"/>
      <c r="D17" s="38"/>
      <c r="E17" s="38"/>
      <c r="F17" s="38"/>
      <c r="G17" s="38"/>
      <c r="H17" s="38"/>
      <c r="I17" s="38"/>
      <c r="J17" s="38"/>
      <c r="K17" s="38"/>
      <c r="L17" s="128"/>
      <c r="S17" s="38"/>
      <c r="T17" s="38"/>
      <c r="U17" s="38"/>
      <c r="V17" s="38"/>
      <c r="W17" s="38"/>
      <c r="X17" s="38"/>
      <c r="Y17" s="38"/>
      <c r="Z17" s="38"/>
      <c r="AA17" s="38"/>
      <c r="AB17" s="38"/>
      <c r="AC17" s="38"/>
      <c r="AD17" s="38"/>
      <c r="AE17" s="38"/>
    </row>
    <row r="18" s="2" customFormat="1" ht="12" customHeight="1">
      <c r="A18" s="38"/>
      <c r="B18" s="44"/>
      <c r="C18" s="38"/>
      <c r="D18" s="127" t="s">
        <v>32</v>
      </c>
      <c r="E18" s="38"/>
      <c r="F18" s="38"/>
      <c r="G18" s="38"/>
      <c r="H18" s="38"/>
      <c r="I18" s="127" t="s">
        <v>27</v>
      </c>
      <c r="J18" s="130" t="str">
        <f>IF('Rekapitulace stavby'!AN16="","",'Rekapitulace stavby'!AN16)</f>
        <v/>
      </c>
      <c r="K18" s="38"/>
      <c r="L18" s="128"/>
      <c r="S18" s="38"/>
      <c r="T18" s="38"/>
      <c r="U18" s="38"/>
      <c r="V18" s="38"/>
      <c r="W18" s="38"/>
      <c r="X18" s="38"/>
      <c r="Y18" s="38"/>
      <c r="Z18" s="38"/>
      <c r="AA18" s="38"/>
      <c r="AB18" s="38"/>
      <c r="AC18" s="38"/>
      <c r="AD18" s="38"/>
      <c r="AE18" s="38"/>
    </row>
    <row r="19" s="2" customFormat="1" ht="18" customHeight="1">
      <c r="A19" s="38"/>
      <c r="B19" s="44"/>
      <c r="C19" s="38"/>
      <c r="D19" s="38"/>
      <c r="E19" s="130" t="str">
        <f>IF('Rekapitulace stavby'!E17="","",'Rekapitulace stavby'!E17)</f>
        <v xml:space="preserve"> </v>
      </c>
      <c r="F19" s="38"/>
      <c r="G19" s="38"/>
      <c r="H19" s="38"/>
      <c r="I19" s="127" t="s">
        <v>29</v>
      </c>
      <c r="J19" s="130" t="str">
        <f>IF('Rekapitulace stavby'!AN17="","",'Rekapitulace stavby'!AN17)</f>
        <v/>
      </c>
      <c r="K19" s="38"/>
      <c r="L19" s="128"/>
      <c r="S19" s="38"/>
      <c r="T19" s="38"/>
      <c r="U19" s="38"/>
      <c r="V19" s="38"/>
      <c r="W19" s="38"/>
      <c r="X19" s="38"/>
      <c r="Y19" s="38"/>
      <c r="Z19" s="38"/>
      <c r="AA19" s="38"/>
      <c r="AB19" s="38"/>
      <c r="AC19" s="38"/>
      <c r="AD19" s="38"/>
      <c r="AE19" s="38"/>
    </row>
    <row r="20" s="2" customFormat="1" ht="6.96" customHeight="1">
      <c r="A20" s="38"/>
      <c r="B20" s="44"/>
      <c r="C20" s="38"/>
      <c r="D20" s="38"/>
      <c r="E20" s="38"/>
      <c r="F20" s="38"/>
      <c r="G20" s="38"/>
      <c r="H20" s="38"/>
      <c r="I20" s="38"/>
      <c r="J20" s="38"/>
      <c r="K20" s="38"/>
      <c r="L20" s="128"/>
      <c r="S20" s="38"/>
      <c r="T20" s="38"/>
      <c r="U20" s="38"/>
      <c r="V20" s="38"/>
      <c r="W20" s="38"/>
      <c r="X20" s="38"/>
      <c r="Y20" s="38"/>
      <c r="Z20" s="38"/>
      <c r="AA20" s="38"/>
      <c r="AB20" s="38"/>
      <c r="AC20" s="38"/>
      <c r="AD20" s="38"/>
      <c r="AE20" s="38"/>
    </row>
    <row r="21" s="2" customFormat="1" ht="12" customHeight="1">
      <c r="A21" s="38"/>
      <c r="B21" s="44"/>
      <c r="C21" s="38"/>
      <c r="D21" s="127" t="s">
        <v>34</v>
      </c>
      <c r="E21" s="38"/>
      <c r="F21" s="38"/>
      <c r="G21" s="38"/>
      <c r="H21" s="38"/>
      <c r="I21" s="127" t="s">
        <v>27</v>
      </c>
      <c r="J21" s="130" t="s">
        <v>35</v>
      </c>
      <c r="K21" s="38"/>
      <c r="L21" s="128"/>
      <c r="S21" s="38"/>
      <c r="T21" s="38"/>
      <c r="U21" s="38"/>
      <c r="V21" s="38"/>
      <c r="W21" s="38"/>
      <c r="X21" s="38"/>
      <c r="Y21" s="38"/>
      <c r="Z21" s="38"/>
      <c r="AA21" s="38"/>
      <c r="AB21" s="38"/>
      <c r="AC21" s="38"/>
      <c r="AD21" s="38"/>
      <c r="AE21" s="38"/>
    </row>
    <row r="22" s="2" customFormat="1" ht="18" customHeight="1">
      <c r="A22" s="38"/>
      <c r="B22" s="44"/>
      <c r="C22" s="38"/>
      <c r="D22" s="38"/>
      <c r="E22" s="130" t="s">
        <v>36</v>
      </c>
      <c r="F22" s="38"/>
      <c r="G22" s="38"/>
      <c r="H22" s="38"/>
      <c r="I22" s="127" t="s">
        <v>29</v>
      </c>
      <c r="J22" s="130" t="s">
        <v>37</v>
      </c>
      <c r="K22" s="38"/>
      <c r="L22" s="128"/>
      <c r="S22" s="38"/>
      <c r="T22" s="38"/>
      <c r="U22" s="38"/>
      <c r="V22" s="38"/>
      <c r="W22" s="38"/>
      <c r="X22" s="38"/>
      <c r="Y22" s="38"/>
      <c r="Z22" s="38"/>
      <c r="AA22" s="38"/>
      <c r="AB22" s="38"/>
      <c r="AC22" s="38"/>
      <c r="AD22" s="38"/>
      <c r="AE22" s="38"/>
    </row>
    <row r="23" s="2" customFormat="1" ht="6.96" customHeight="1">
      <c r="A23" s="38"/>
      <c r="B23" s="44"/>
      <c r="C23" s="38"/>
      <c r="D23" s="38"/>
      <c r="E23" s="38"/>
      <c r="F23" s="38"/>
      <c r="G23" s="38"/>
      <c r="H23" s="38"/>
      <c r="I23" s="38"/>
      <c r="J23" s="38"/>
      <c r="K23" s="38"/>
      <c r="L23" s="128"/>
      <c r="S23" s="38"/>
      <c r="T23" s="38"/>
      <c r="U23" s="38"/>
      <c r="V23" s="38"/>
      <c r="W23" s="38"/>
      <c r="X23" s="38"/>
      <c r="Y23" s="38"/>
      <c r="Z23" s="38"/>
      <c r="AA23" s="38"/>
      <c r="AB23" s="38"/>
      <c r="AC23" s="38"/>
      <c r="AD23" s="38"/>
      <c r="AE23" s="38"/>
    </row>
    <row r="24" s="2" customFormat="1" ht="12" customHeight="1">
      <c r="A24" s="38"/>
      <c r="B24" s="44"/>
      <c r="C24" s="38"/>
      <c r="D24" s="127" t="s">
        <v>39</v>
      </c>
      <c r="E24" s="38"/>
      <c r="F24" s="38"/>
      <c r="G24" s="38"/>
      <c r="H24" s="38"/>
      <c r="I24" s="38"/>
      <c r="J24" s="38"/>
      <c r="K24" s="38"/>
      <c r="L24" s="128"/>
      <c r="S24" s="38"/>
      <c r="T24" s="38"/>
      <c r="U24" s="38"/>
      <c r="V24" s="38"/>
      <c r="W24" s="38"/>
      <c r="X24" s="38"/>
      <c r="Y24" s="38"/>
      <c r="Z24" s="38"/>
      <c r="AA24" s="38"/>
      <c r="AB24" s="38"/>
      <c r="AC24" s="38"/>
      <c r="AD24" s="38"/>
      <c r="AE24" s="38"/>
    </row>
    <row r="25" s="8" customFormat="1" ht="47.25" customHeight="1">
      <c r="A25" s="132"/>
      <c r="B25" s="133"/>
      <c r="C25" s="132"/>
      <c r="D25" s="132"/>
      <c r="E25" s="134" t="s">
        <v>40</v>
      </c>
      <c r="F25" s="134"/>
      <c r="G25" s="134"/>
      <c r="H25" s="134"/>
      <c r="I25" s="132"/>
      <c r="J25" s="132"/>
      <c r="K25" s="132"/>
      <c r="L25" s="135"/>
      <c r="S25" s="132"/>
      <c r="T25" s="132"/>
      <c r="U25" s="132"/>
      <c r="V25" s="132"/>
      <c r="W25" s="132"/>
      <c r="X25" s="132"/>
      <c r="Y25" s="132"/>
      <c r="Z25" s="132"/>
      <c r="AA25" s="132"/>
      <c r="AB25" s="132"/>
      <c r="AC25" s="132"/>
      <c r="AD25" s="132"/>
      <c r="AE25" s="132"/>
    </row>
    <row r="26" s="2" customFormat="1" ht="6.96" customHeight="1">
      <c r="A26" s="38"/>
      <c r="B26" s="44"/>
      <c r="C26" s="38"/>
      <c r="D26" s="38"/>
      <c r="E26" s="38"/>
      <c r="F26" s="38"/>
      <c r="G26" s="38"/>
      <c r="H26" s="38"/>
      <c r="I26" s="38"/>
      <c r="J26" s="38"/>
      <c r="K26" s="38"/>
      <c r="L26" s="128"/>
      <c r="S26" s="38"/>
      <c r="T26" s="38"/>
      <c r="U26" s="38"/>
      <c r="V26" s="38"/>
      <c r="W26" s="38"/>
      <c r="X26" s="38"/>
      <c r="Y26" s="38"/>
      <c r="Z26" s="38"/>
      <c r="AA26" s="38"/>
      <c r="AB26" s="38"/>
      <c r="AC26" s="38"/>
      <c r="AD26" s="38"/>
      <c r="AE26" s="38"/>
    </row>
    <row r="27" s="2" customFormat="1" ht="6.96" customHeight="1">
      <c r="A27" s="38"/>
      <c r="B27" s="44"/>
      <c r="C27" s="38"/>
      <c r="D27" s="136"/>
      <c r="E27" s="136"/>
      <c r="F27" s="136"/>
      <c r="G27" s="136"/>
      <c r="H27" s="136"/>
      <c r="I27" s="136"/>
      <c r="J27" s="136"/>
      <c r="K27" s="136"/>
      <c r="L27" s="128"/>
      <c r="S27" s="38"/>
      <c r="T27" s="38"/>
      <c r="U27" s="38"/>
      <c r="V27" s="38"/>
      <c r="W27" s="38"/>
      <c r="X27" s="38"/>
      <c r="Y27" s="38"/>
      <c r="Z27" s="38"/>
      <c r="AA27" s="38"/>
      <c r="AB27" s="38"/>
      <c r="AC27" s="38"/>
      <c r="AD27" s="38"/>
      <c r="AE27" s="38"/>
    </row>
    <row r="28" s="2" customFormat="1" ht="25.44" customHeight="1">
      <c r="A28" s="38"/>
      <c r="B28" s="44"/>
      <c r="C28" s="38"/>
      <c r="D28" s="137" t="s">
        <v>41</v>
      </c>
      <c r="E28" s="38"/>
      <c r="F28" s="38"/>
      <c r="G28" s="38"/>
      <c r="H28" s="38"/>
      <c r="I28" s="38"/>
      <c r="J28" s="138">
        <f>ROUND(J87, 0)</f>
        <v>0</v>
      </c>
      <c r="K28" s="38"/>
      <c r="L28" s="128"/>
      <c r="S28" s="38"/>
      <c r="T28" s="38"/>
      <c r="U28" s="38"/>
      <c r="V28" s="38"/>
      <c r="W28" s="38"/>
      <c r="X28" s="38"/>
      <c r="Y28" s="38"/>
      <c r="Z28" s="38"/>
      <c r="AA28" s="38"/>
      <c r="AB28" s="38"/>
      <c r="AC28" s="38"/>
      <c r="AD28" s="38"/>
      <c r="AE28" s="38"/>
    </row>
    <row r="29" s="2" customFormat="1" ht="6.96" customHeight="1">
      <c r="A29" s="38"/>
      <c r="B29" s="44"/>
      <c r="C29" s="38"/>
      <c r="D29" s="136"/>
      <c r="E29" s="136"/>
      <c r="F29" s="136"/>
      <c r="G29" s="136"/>
      <c r="H29" s="136"/>
      <c r="I29" s="136"/>
      <c r="J29" s="136"/>
      <c r="K29" s="136"/>
      <c r="L29" s="128"/>
      <c r="S29" s="38"/>
      <c r="T29" s="38"/>
      <c r="U29" s="38"/>
      <c r="V29" s="38"/>
      <c r="W29" s="38"/>
      <c r="X29" s="38"/>
      <c r="Y29" s="38"/>
      <c r="Z29" s="38"/>
      <c r="AA29" s="38"/>
      <c r="AB29" s="38"/>
      <c r="AC29" s="38"/>
      <c r="AD29" s="38"/>
      <c r="AE29" s="38"/>
    </row>
    <row r="30" s="2" customFormat="1" ht="14.4" customHeight="1">
      <c r="A30" s="38"/>
      <c r="B30" s="44"/>
      <c r="C30" s="38"/>
      <c r="D30" s="38"/>
      <c r="E30" s="38"/>
      <c r="F30" s="139" t="s">
        <v>43</v>
      </c>
      <c r="G30" s="38"/>
      <c r="H30" s="38"/>
      <c r="I30" s="139" t="s">
        <v>42</v>
      </c>
      <c r="J30" s="139" t="s">
        <v>44</v>
      </c>
      <c r="K30" s="38"/>
      <c r="L30" s="128"/>
      <c r="S30" s="38"/>
      <c r="T30" s="38"/>
      <c r="U30" s="38"/>
      <c r="V30" s="38"/>
      <c r="W30" s="38"/>
      <c r="X30" s="38"/>
      <c r="Y30" s="38"/>
      <c r="Z30" s="38"/>
      <c r="AA30" s="38"/>
      <c r="AB30" s="38"/>
      <c r="AC30" s="38"/>
      <c r="AD30" s="38"/>
      <c r="AE30" s="38"/>
    </row>
    <row r="31" s="2" customFormat="1" ht="14.4" customHeight="1">
      <c r="A31" s="38"/>
      <c r="B31" s="44"/>
      <c r="C31" s="38"/>
      <c r="D31" s="140" t="s">
        <v>45</v>
      </c>
      <c r="E31" s="127" t="s">
        <v>46</v>
      </c>
      <c r="F31" s="141">
        <f>ROUND((SUM(BE87:BE274)),  0)</f>
        <v>0</v>
      </c>
      <c r="G31" s="38"/>
      <c r="H31" s="38"/>
      <c r="I31" s="142">
        <v>0.20999999999999999</v>
      </c>
      <c r="J31" s="141">
        <f>ROUND(((SUM(BE87:BE274))*I31),  0)</f>
        <v>0</v>
      </c>
      <c r="K31" s="38"/>
      <c r="L31" s="128"/>
      <c r="S31" s="38"/>
      <c r="T31" s="38"/>
      <c r="U31" s="38"/>
      <c r="V31" s="38"/>
      <c r="W31" s="38"/>
      <c r="X31" s="38"/>
      <c r="Y31" s="38"/>
      <c r="Z31" s="38"/>
      <c r="AA31" s="38"/>
      <c r="AB31" s="38"/>
      <c r="AC31" s="38"/>
      <c r="AD31" s="38"/>
      <c r="AE31" s="38"/>
    </row>
    <row r="32" s="2" customFormat="1" ht="14.4" customHeight="1">
      <c r="A32" s="38"/>
      <c r="B32" s="44"/>
      <c r="C32" s="38"/>
      <c r="D32" s="38"/>
      <c r="E32" s="127" t="s">
        <v>47</v>
      </c>
      <c r="F32" s="141">
        <f>ROUND((SUM(BF87:BF274)),  0)</f>
        <v>0</v>
      </c>
      <c r="G32" s="38"/>
      <c r="H32" s="38"/>
      <c r="I32" s="142">
        <v>0.14999999999999999</v>
      </c>
      <c r="J32" s="141">
        <f>ROUND(((SUM(BF87:BF274))*I32),  0)</f>
        <v>0</v>
      </c>
      <c r="K32" s="38"/>
      <c r="L32" s="128"/>
      <c r="S32" s="38"/>
      <c r="T32" s="38"/>
      <c r="U32" s="38"/>
      <c r="V32" s="38"/>
      <c r="W32" s="38"/>
      <c r="X32" s="38"/>
      <c r="Y32" s="38"/>
      <c r="Z32" s="38"/>
      <c r="AA32" s="38"/>
      <c r="AB32" s="38"/>
      <c r="AC32" s="38"/>
      <c r="AD32" s="38"/>
      <c r="AE32" s="38"/>
    </row>
    <row r="33" hidden="1" s="2" customFormat="1" ht="14.4" customHeight="1">
      <c r="A33" s="38"/>
      <c r="B33" s="44"/>
      <c r="C33" s="38"/>
      <c r="D33" s="38"/>
      <c r="E33" s="127" t="s">
        <v>48</v>
      </c>
      <c r="F33" s="141">
        <f>ROUND((SUM(BG87:BG274)),  0)</f>
        <v>0</v>
      </c>
      <c r="G33" s="38"/>
      <c r="H33" s="38"/>
      <c r="I33" s="142">
        <v>0.20999999999999999</v>
      </c>
      <c r="J33" s="141">
        <f>0</f>
        <v>0</v>
      </c>
      <c r="K33" s="38"/>
      <c r="L33" s="128"/>
      <c r="S33" s="38"/>
      <c r="T33" s="38"/>
      <c r="U33" s="38"/>
      <c r="V33" s="38"/>
      <c r="W33" s="38"/>
      <c r="X33" s="38"/>
      <c r="Y33" s="38"/>
      <c r="Z33" s="38"/>
      <c r="AA33" s="38"/>
      <c r="AB33" s="38"/>
      <c r="AC33" s="38"/>
      <c r="AD33" s="38"/>
      <c r="AE33" s="38"/>
    </row>
    <row r="34" hidden="1" s="2" customFormat="1" ht="14.4" customHeight="1">
      <c r="A34" s="38"/>
      <c r="B34" s="44"/>
      <c r="C34" s="38"/>
      <c r="D34" s="38"/>
      <c r="E34" s="127" t="s">
        <v>49</v>
      </c>
      <c r="F34" s="141">
        <f>ROUND((SUM(BH87:BH274)),  0)</f>
        <v>0</v>
      </c>
      <c r="G34" s="38"/>
      <c r="H34" s="38"/>
      <c r="I34" s="142">
        <v>0.14999999999999999</v>
      </c>
      <c r="J34" s="141">
        <f>0</f>
        <v>0</v>
      </c>
      <c r="K34" s="38"/>
      <c r="L34" s="128"/>
      <c r="S34" s="38"/>
      <c r="T34" s="38"/>
      <c r="U34" s="38"/>
      <c r="V34" s="38"/>
      <c r="W34" s="38"/>
      <c r="X34" s="38"/>
      <c r="Y34" s="38"/>
      <c r="Z34" s="38"/>
      <c r="AA34" s="38"/>
      <c r="AB34" s="38"/>
      <c r="AC34" s="38"/>
      <c r="AD34" s="38"/>
      <c r="AE34" s="38"/>
    </row>
    <row r="35" hidden="1" s="2" customFormat="1" ht="14.4" customHeight="1">
      <c r="A35" s="38"/>
      <c r="B35" s="44"/>
      <c r="C35" s="38"/>
      <c r="D35" s="38"/>
      <c r="E35" s="127" t="s">
        <v>50</v>
      </c>
      <c r="F35" s="141">
        <f>ROUND((SUM(BI87:BI274)),  0)</f>
        <v>0</v>
      </c>
      <c r="G35" s="38"/>
      <c r="H35" s="38"/>
      <c r="I35" s="142">
        <v>0</v>
      </c>
      <c r="J35" s="141">
        <f>0</f>
        <v>0</v>
      </c>
      <c r="K35" s="38"/>
      <c r="L35" s="128"/>
      <c r="S35" s="38"/>
      <c r="T35" s="38"/>
      <c r="U35" s="38"/>
      <c r="V35" s="38"/>
      <c r="W35" s="38"/>
      <c r="X35" s="38"/>
      <c r="Y35" s="38"/>
      <c r="Z35" s="38"/>
      <c r="AA35" s="38"/>
      <c r="AB35" s="38"/>
      <c r="AC35" s="38"/>
      <c r="AD35" s="38"/>
      <c r="AE35" s="38"/>
    </row>
    <row r="36" s="2" customFormat="1" ht="6.96" customHeight="1">
      <c r="A36" s="38"/>
      <c r="B36" s="44"/>
      <c r="C36" s="38"/>
      <c r="D36" s="38"/>
      <c r="E36" s="38"/>
      <c r="F36" s="38"/>
      <c r="G36" s="38"/>
      <c r="H36" s="38"/>
      <c r="I36" s="38"/>
      <c r="J36" s="38"/>
      <c r="K36" s="38"/>
      <c r="L36" s="128"/>
      <c r="S36" s="38"/>
      <c r="T36" s="38"/>
      <c r="U36" s="38"/>
      <c r="V36" s="38"/>
      <c r="W36" s="38"/>
      <c r="X36" s="38"/>
      <c r="Y36" s="38"/>
      <c r="Z36" s="38"/>
      <c r="AA36" s="38"/>
      <c r="AB36" s="38"/>
      <c r="AC36" s="38"/>
      <c r="AD36" s="38"/>
      <c r="AE36" s="38"/>
    </row>
    <row r="37" s="2" customFormat="1" ht="25.44" customHeight="1">
      <c r="A37" s="38"/>
      <c r="B37" s="44"/>
      <c r="C37" s="143"/>
      <c r="D37" s="144" t="s">
        <v>51</v>
      </c>
      <c r="E37" s="145"/>
      <c r="F37" s="145"/>
      <c r="G37" s="146" t="s">
        <v>52</v>
      </c>
      <c r="H37" s="147" t="s">
        <v>53</v>
      </c>
      <c r="I37" s="145"/>
      <c r="J37" s="148">
        <f>SUM(J28:J35)</f>
        <v>0</v>
      </c>
      <c r="K37" s="149"/>
      <c r="L37" s="128"/>
      <c r="S37" s="38"/>
      <c r="T37" s="38"/>
      <c r="U37" s="38"/>
      <c r="V37" s="38"/>
      <c r="W37" s="38"/>
      <c r="X37" s="38"/>
      <c r="Y37" s="38"/>
      <c r="Z37" s="38"/>
      <c r="AA37" s="38"/>
      <c r="AB37" s="38"/>
      <c r="AC37" s="38"/>
      <c r="AD37" s="38"/>
      <c r="AE37" s="38"/>
    </row>
    <row r="38" s="2" customFormat="1" ht="14.4" customHeight="1">
      <c r="A38" s="38"/>
      <c r="B38" s="150"/>
      <c r="C38" s="151"/>
      <c r="D38" s="151"/>
      <c r="E38" s="151"/>
      <c r="F38" s="151"/>
      <c r="G38" s="151"/>
      <c r="H38" s="151"/>
      <c r="I38" s="151"/>
      <c r="J38" s="151"/>
      <c r="K38" s="151"/>
      <c r="L38" s="128"/>
      <c r="S38" s="38"/>
      <c r="T38" s="38"/>
      <c r="U38" s="38"/>
      <c r="V38" s="38"/>
      <c r="W38" s="38"/>
      <c r="X38" s="38"/>
      <c r="Y38" s="38"/>
      <c r="Z38" s="38"/>
      <c r="AA38" s="38"/>
      <c r="AB38" s="38"/>
      <c r="AC38" s="38"/>
      <c r="AD38" s="38"/>
      <c r="AE38" s="38"/>
    </row>
    <row r="42" s="2" customFormat="1" ht="6.96" customHeight="1">
      <c r="A42" s="38"/>
      <c r="B42" s="152"/>
      <c r="C42" s="153"/>
      <c r="D42" s="153"/>
      <c r="E42" s="153"/>
      <c r="F42" s="153"/>
      <c r="G42" s="153"/>
      <c r="H42" s="153"/>
      <c r="I42" s="153"/>
      <c r="J42" s="153"/>
      <c r="K42" s="153"/>
      <c r="L42" s="128"/>
      <c r="S42" s="38"/>
      <c r="T42" s="38"/>
      <c r="U42" s="38"/>
      <c r="V42" s="38"/>
      <c r="W42" s="38"/>
      <c r="X42" s="38"/>
      <c r="Y42" s="38"/>
      <c r="Z42" s="38"/>
      <c r="AA42" s="38"/>
      <c r="AB42" s="38"/>
      <c r="AC42" s="38"/>
      <c r="AD42" s="38"/>
      <c r="AE42" s="38"/>
    </row>
    <row r="43" s="2" customFormat="1" ht="24.96" customHeight="1">
      <c r="A43" s="38"/>
      <c r="B43" s="39"/>
      <c r="C43" s="23" t="s">
        <v>83</v>
      </c>
      <c r="D43" s="40"/>
      <c r="E43" s="40"/>
      <c r="F43" s="40"/>
      <c r="G43" s="40"/>
      <c r="H43" s="40"/>
      <c r="I43" s="40"/>
      <c r="J43" s="40"/>
      <c r="K43" s="40"/>
      <c r="L43" s="128"/>
      <c r="S43" s="38"/>
      <c r="T43" s="38"/>
      <c r="U43" s="38"/>
      <c r="V43" s="38"/>
      <c r="W43" s="38"/>
      <c r="X43" s="38"/>
      <c r="Y43" s="38"/>
      <c r="Z43" s="38"/>
      <c r="AA43" s="38"/>
      <c r="AB43" s="38"/>
      <c r="AC43" s="38"/>
      <c r="AD43" s="38"/>
      <c r="AE43" s="38"/>
    </row>
    <row r="44" s="2" customFormat="1" ht="6.96" customHeight="1">
      <c r="A44" s="38"/>
      <c r="B44" s="39"/>
      <c r="C44" s="40"/>
      <c r="D44" s="40"/>
      <c r="E44" s="40"/>
      <c r="F44" s="40"/>
      <c r="G44" s="40"/>
      <c r="H44" s="40"/>
      <c r="I44" s="40"/>
      <c r="J44" s="40"/>
      <c r="K44" s="40"/>
      <c r="L44" s="128"/>
      <c r="S44" s="38"/>
      <c r="T44" s="38"/>
      <c r="U44" s="38"/>
      <c r="V44" s="38"/>
      <c r="W44" s="38"/>
      <c r="X44" s="38"/>
      <c r="Y44" s="38"/>
      <c r="Z44" s="38"/>
      <c r="AA44" s="38"/>
      <c r="AB44" s="38"/>
      <c r="AC44" s="38"/>
      <c r="AD44" s="38"/>
      <c r="AE44" s="38"/>
    </row>
    <row r="45" s="2" customFormat="1" ht="12" customHeight="1">
      <c r="A45" s="38"/>
      <c r="B45" s="39"/>
      <c r="C45" s="32" t="s">
        <v>17</v>
      </c>
      <c r="D45" s="40"/>
      <c r="E45" s="40"/>
      <c r="F45" s="40"/>
      <c r="G45" s="40"/>
      <c r="H45" s="40"/>
      <c r="I45" s="40"/>
      <c r="J45" s="40"/>
      <c r="K45" s="40"/>
      <c r="L45" s="128"/>
      <c r="S45" s="38"/>
      <c r="T45" s="38"/>
      <c r="U45" s="38"/>
      <c r="V45" s="38"/>
      <c r="W45" s="38"/>
      <c r="X45" s="38"/>
      <c r="Y45" s="38"/>
      <c r="Z45" s="38"/>
      <c r="AA45" s="38"/>
      <c r="AB45" s="38"/>
      <c r="AC45" s="38"/>
      <c r="AD45" s="38"/>
      <c r="AE45" s="38"/>
    </row>
    <row r="46" s="2" customFormat="1" ht="16.5" customHeight="1">
      <c r="A46" s="38"/>
      <c r="B46" s="39"/>
      <c r="C46" s="40"/>
      <c r="D46" s="40"/>
      <c r="E46" s="69" t="str">
        <f>E7</f>
        <v xml:space="preserve">GFP Neratovice  - Odvodněn základů</v>
      </c>
      <c r="F46" s="40"/>
      <c r="G46" s="40"/>
      <c r="H46" s="40"/>
      <c r="I46" s="40"/>
      <c r="J46" s="40"/>
      <c r="K46" s="40"/>
      <c r="L46" s="128"/>
      <c r="S46" s="38"/>
      <c r="T46" s="38"/>
      <c r="U46" s="38"/>
      <c r="V46" s="38"/>
      <c r="W46" s="38"/>
      <c r="X46" s="38"/>
      <c r="Y46" s="38"/>
      <c r="Z46" s="38"/>
      <c r="AA46" s="38"/>
      <c r="AB46" s="38"/>
      <c r="AC46" s="38"/>
      <c r="AD46" s="38"/>
      <c r="AE46" s="38"/>
    </row>
    <row r="47" s="2" customFormat="1" ht="6.96" customHeight="1">
      <c r="A47" s="38"/>
      <c r="B47" s="39"/>
      <c r="C47" s="40"/>
      <c r="D47" s="40"/>
      <c r="E47" s="40"/>
      <c r="F47" s="40"/>
      <c r="G47" s="40"/>
      <c r="H47" s="40"/>
      <c r="I47" s="40"/>
      <c r="J47" s="40"/>
      <c r="K47" s="40"/>
      <c r="L47" s="128"/>
      <c r="S47" s="38"/>
      <c r="T47" s="38"/>
      <c r="U47" s="38"/>
      <c r="V47" s="38"/>
      <c r="W47" s="38"/>
      <c r="X47" s="38"/>
      <c r="Y47" s="38"/>
      <c r="Z47" s="38"/>
      <c r="AA47" s="38"/>
      <c r="AB47" s="38"/>
      <c r="AC47" s="38"/>
      <c r="AD47" s="38"/>
      <c r="AE47" s="38"/>
    </row>
    <row r="48" s="2" customFormat="1" ht="12" customHeight="1">
      <c r="A48" s="38"/>
      <c r="B48" s="39"/>
      <c r="C48" s="32" t="s">
        <v>22</v>
      </c>
      <c r="D48" s="40"/>
      <c r="E48" s="40"/>
      <c r="F48" s="27" t="str">
        <f>F10</f>
        <v>Neratovice</v>
      </c>
      <c r="G48" s="40"/>
      <c r="H48" s="40"/>
      <c r="I48" s="32" t="s">
        <v>24</v>
      </c>
      <c r="J48" s="72" t="str">
        <f>IF(J10="","",J10)</f>
        <v>15. 3. 2023</v>
      </c>
      <c r="K48" s="40"/>
      <c r="L48" s="128"/>
      <c r="S48" s="38"/>
      <c r="T48" s="38"/>
      <c r="U48" s="38"/>
      <c r="V48" s="38"/>
      <c r="W48" s="38"/>
      <c r="X48" s="38"/>
      <c r="Y48" s="38"/>
      <c r="Z48" s="38"/>
      <c r="AA48" s="38"/>
      <c r="AB48" s="38"/>
      <c r="AC48" s="38"/>
      <c r="AD48" s="38"/>
      <c r="AE48" s="38"/>
    </row>
    <row r="49" s="2" customFormat="1" ht="6.96" customHeight="1">
      <c r="A49" s="38"/>
      <c r="B49" s="39"/>
      <c r="C49" s="40"/>
      <c r="D49" s="40"/>
      <c r="E49" s="40"/>
      <c r="F49" s="40"/>
      <c r="G49" s="40"/>
      <c r="H49" s="40"/>
      <c r="I49" s="40"/>
      <c r="J49" s="40"/>
      <c r="K49" s="40"/>
      <c r="L49" s="128"/>
      <c r="S49" s="38"/>
      <c r="T49" s="38"/>
      <c r="U49" s="38"/>
      <c r="V49" s="38"/>
      <c r="W49" s="38"/>
      <c r="X49" s="38"/>
      <c r="Y49" s="38"/>
      <c r="Z49" s="38"/>
      <c r="AA49" s="38"/>
      <c r="AB49" s="38"/>
      <c r="AC49" s="38"/>
      <c r="AD49" s="38"/>
      <c r="AE49" s="38"/>
    </row>
    <row r="50" s="2" customFormat="1" ht="15.15" customHeight="1">
      <c r="A50" s="38"/>
      <c r="B50" s="39"/>
      <c r="C50" s="32" t="s">
        <v>26</v>
      </c>
      <c r="D50" s="40"/>
      <c r="E50" s="40"/>
      <c r="F50" s="27" t="str">
        <f>E13</f>
        <v>GFP</v>
      </c>
      <c r="G50" s="40"/>
      <c r="H50" s="40"/>
      <c r="I50" s="32" t="s">
        <v>32</v>
      </c>
      <c r="J50" s="36" t="str">
        <f>E19</f>
        <v xml:space="preserve"> </v>
      </c>
      <c r="K50" s="40"/>
      <c r="L50" s="128"/>
      <c r="S50" s="38"/>
      <c r="T50" s="38"/>
      <c r="U50" s="38"/>
      <c r="V50" s="38"/>
      <c r="W50" s="38"/>
      <c r="X50" s="38"/>
      <c r="Y50" s="38"/>
      <c r="Z50" s="38"/>
      <c r="AA50" s="38"/>
      <c r="AB50" s="38"/>
      <c r="AC50" s="38"/>
      <c r="AD50" s="38"/>
      <c r="AE50" s="38"/>
    </row>
    <row r="51" s="2" customFormat="1" ht="40.05" customHeight="1">
      <c r="A51" s="38"/>
      <c r="B51" s="39"/>
      <c r="C51" s="32" t="s">
        <v>30</v>
      </c>
      <c r="D51" s="40"/>
      <c r="E51" s="40"/>
      <c r="F51" s="27" t="str">
        <f>IF(E16="","",E16)</f>
        <v>Vyplň údaj</v>
      </c>
      <c r="G51" s="40"/>
      <c r="H51" s="40"/>
      <c r="I51" s="32" t="s">
        <v>34</v>
      </c>
      <c r="J51" s="36" t="str">
        <f>E22</f>
        <v>Červenka Bohumil-BČ, s.r.o., U Luk 666, Neratovice</v>
      </c>
      <c r="K51" s="40"/>
      <c r="L51" s="128"/>
      <c r="S51" s="38"/>
      <c r="T51" s="38"/>
      <c r="U51" s="38"/>
      <c r="V51" s="38"/>
      <c r="W51" s="38"/>
      <c r="X51" s="38"/>
      <c r="Y51" s="38"/>
      <c r="Z51" s="38"/>
      <c r="AA51" s="38"/>
      <c r="AB51" s="38"/>
      <c r="AC51" s="38"/>
      <c r="AD51" s="38"/>
      <c r="AE51" s="38"/>
    </row>
    <row r="52" s="2" customFormat="1" ht="10.32" customHeight="1">
      <c r="A52" s="38"/>
      <c r="B52" s="39"/>
      <c r="C52" s="40"/>
      <c r="D52" s="40"/>
      <c r="E52" s="40"/>
      <c r="F52" s="40"/>
      <c r="G52" s="40"/>
      <c r="H52" s="40"/>
      <c r="I52" s="40"/>
      <c r="J52" s="40"/>
      <c r="K52" s="40"/>
      <c r="L52" s="128"/>
      <c r="S52" s="38"/>
      <c r="T52" s="38"/>
      <c r="U52" s="38"/>
      <c r="V52" s="38"/>
      <c r="W52" s="38"/>
      <c r="X52" s="38"/>
      <c r="Y52" s="38"/>
      <c r="Z52" s="38"/>
      <c r="AA52" s="38"/>
      <c r="AB52" s="38"/>
      <c r="AC52" s="38"/>
      <c r="AD52" s="38"/>
      <c r="AE52" s="38"/>
    </row>
    <row r="53" s="2" customFormat="1" ht="29.28" customHeight="1">
      <c r="A53" s="38"/>
      <c r="B53" s="39"/>
      <c r="C53" s="154" t="s">
        <v>84</v>
      </c>
      <c r="D53" s="155"/>
      <c r="E53" s="155"/>
      <c r="F53" s="155"/>
      <c r="G53" s="155"/>
      <c r="H53" s="155"/>
      <c r="I53" s="155"/>
      <c r="J53" s="156" t="s">
        <v>85</v>
      </c>
      <c r="K53" s="155"/>
      <c r="L53" s="128"/>
      <c r="S53" s="38"/>
      <c r="T53" s="38"/>
      <c r="U53" s="38"/>
      <c r="V53" s="38"/>
      <c r="W53" s="38"/>
      <c r="X53" s="38"/>
      <c r="Y53" s="38"/>
      <c r="Z53" s="38"/>
      <c r="AA53" s="38"/>
      <c r="AB53" s="38"/>
      <c r="AC53" s="38"/>
      <c r="AD53" s="38"/>
      <c r="AE53" s="38"/>
    </row>
    <row r="54" s="2" customFormat="1" ht="10.32" customHeight="1">
      <c r="A54" s="38"/>
      <c r="B54" s="39"/>
      <c r="C54" s="40"/>
      <c r="D54" s="40"/>
      <c r="E54" s="40"/>
      <c r="F54" s="40"/>
      <c r="G54" s="40"/>
      <c r="H54" s="40"/>
      <c r="I54" s="40"/>
      <c r="J54" s="40"/>
      <c r="K54" s="40"/>
      <c r="L54" s="128"/>
      <c r="S54" s="38"/>
      <c r="T54" s="38"/>
      <c r="U54" s="38"/>
      <c r="V54" s="38"/>
      <c r="W54" s="38"/>
      <c r="X54" s="38"/>
      <c r="Y54" s="38"/>
      <c r="Z54" s="38"/>
      <c r="AA54" s="38"/>
      <c r="AB54" s="38"/>
      <c r="AC54" s="38"/>
      <c r="AD54" s="38"/>
      <c r="AE54" s="38"/>
    </row>
    <row r="55" s="2" customFormat="1" ht="22.8" customHeight="1">
      <c r="A55" s="38"/>
      <c r="B55" s="39"/>
      <c r="C55" s="157" t="s">
        <v>73</v>
      </c>
      <c r="D55" s="40"/>
      <c r="E55" s="40"/>
      <c r="F55" s="40"/>
      <c r="G55" s="40"/>
      <c r="H55" s="40"/>
      <c r="I55" s="40"/>
      <c r="J55" s="102">
        <f>J87</f>
        <v>0</v>
      </c>
      <c r="K55" s="40"/>
      <c r="L55" s="128"/>
      <c r="S55" s="38"/>
      <c r="T55" s="38"/>
      <c r="U55" s="38"/>
      <c r="V55" s="38"/>
      <c r="W55" s="38"/>
      <c r="X55" s="38"/>
      <c r="Y55" s="38"/>
      <c r="Z55" s="38"/>
      <c r="AA55" s="38"/>
      <c r="AB55" s="38"/>
      <c r="AC55" s="38"/>
      <c r="AD55" s="38"/>
      <c r="AE55" s="38"/>
      <c r="AU55" s="17" t="s">
        <v>86</v>
      </c>
    </row>
    <row r="56" s="9" customFormat="1" ht="24.96" customHeight="1">
      <c r="A56" s="9"/>
      <c r="B56" s="158"/>
      <c r="C56" s="159"/>
      <c r="D56" s="160" t="s">
        <v>87</v>
      </c>
      <c r="E56" s="161"/>
      <c r="F56" s="161"/>
      <c r="G56" s="161"/>
      <c r="H56" s="161"/>
      <c r="I56" s="161"/>
      <c r="J56" s="162">
        <f>J88</f>
        <v>0</v>
      </c>
      <c r="K56" s="159"/>
      <c r="L56" s="163"/>
      <c r="S56" s="9"/>
      <c r="T56" s="9"/>
      <c r="U56" s="9"/>
      <c r="V56" s="9"/>
      <c r="W56" s="9"/>
      <c r="X56" s="9"/>
      <c r="Y56" s="9"/>
      <c r="Z56" s="9"/>
      <c r="AA56" s="9"/>
      <c r="AB56" s="9"/>
      <c r="AC56" s="9"/>
      <c r="AD56" s="9"/>
      <c r="AE56" s="9"/>
    </row>
    <row r="57" s="10" customFormat="1" ht="19.92" customHeight="1">
      <c r="A57" s="10"/>
      <c r="B57" s="164"/>
      <c r="C57" s="165"/>
      <c r="D57" s="166" t="s">
        <v>88</v>
      </c>
      <c r="E57" s="167"/>
      <c r="F57" s="167"/>
      <c r="G57" s="167"/>
      <c r="H57" s="167"/>
      <c r="I57" s="167"/>
      <c r="J57" s="168">
        <f>J89</f>
        <v>0</v>
      </c>
      <c r="K57" s="165"/>
      <c r="L57" s="169"/>
      <c r="S57" s="10"/>
      <c r="T57" s="10"/>
      <c r="U57" s="10"/>
      <c r="V57" s="10"/>
      <c r="W57" s="10"/>
      <c r="X57" s="10"/>
      <c r="Y57" s="10"/>
      <c r="Z57" s="10"/>
      <c r="AA57" s="10"/>
      <c r="AB57" s="10"/>
      <c r="AC57" s="10"/>
      <c r="AD57" s="10"/>
      <c r="AE57" s="10"/>
    </row>
    <row r="58" s="10" customFormat="1" ht="19.92" customHeight="1">
      <c r="A58" s="10"/>
      <c r="B58" s="164"/>
      <c r="C58" s="165"/>
      <c r="D58" s="166" t="s">
        <v>89</v>
      </c>
      <c r="E58" s="167"/>
      <c r="F58" s="167"/>
      <c r="G58" s="167"/>
      <c r="H58" s="167"/>
      <c r="I58" s="167"/>
      <c r="J58" s="168">
        <f>J142</f>
        <v>0</v>
      </c>
      <c r="K58" s="165"/>
      <c r="L58" s="169"/>
      <c r="S58" s="10"/>
      <c r="T58" s="10"/>
      <c r="U58" s="10"/>
      <c r="V58" s="10"/>
      <c r="W58" s="10"/>
      <c r="X58" s="10"/>
      <c r="Y58" s="10"/>
      <c r="Z58" s="10"/>
      <c r="AA58" s="10"/>
      <c r="AB58" s="10"/>
      <c r="AC58" s="10"/>
      <c r="AD58" s="10"/>
      <c r="AE58" s="10"/>
    </row>
    <row r="59" s="10" customFormat="1" ht="19.92" customHeight="1">
      <c r="A59" s="10"/>
      <c r="B59" s="164"/>
      <c r="C59" s="165"/>
      <c r="D59" s="166" t="s">
        <v>90</v>
      </c>
      <c r="E59" s="167"/>
      <c r="F59" s="167"/>
      <c r="G59" s="167"/>
      <c r="H59" s="167"/>
      <c r="I59" s="167"/>
      <c r="J59" s="168">
        <f>J171</f>
        <v>0</v>
      </c>
      <c r="K59" s="165"/>
      <c r="L59" s="169"/>
      <c r="S59" s="10"/>
      <c r="T59" s="10"/>
      <c r="U59" s="10"/>
      <c r="V59" s="10"/>
      <c r="W59" s="10"/>
      <c r="X59" s="10"/>
      <c r="Y59" s="10"/>
      <c r="Z59" s="10"/>
      <c r="AA59" s="10"/>
      <c r="AB59" s="10"/>
      <c r="AC59" s="10"/>
      <c r="AD59" s="10"/>
      <c r="AE59" s="10"/>
    </row>
    <row r="60" s="10" customFormat="1" ht="19.92" customHeight="1">
      <c r="A60" s="10"/>
      <c r="B60" s="164"/>
      <c r="C60" s="165"/>
      <c r="D60" s="166" t="s">
        <v>91</v>
      </c>
      <c r="E60" s="167"/>
      <c r="F60" s="167"/>
      <c r="G60" s="167"/>
      <c r="H60" s="167"/>
      <c r="I60" s="167"/>
      <c r="J60" s="168">
        <f>J190</f>
        <v>0</v>
      </c>
      <c r="K60" s="165"/>
      <c r="L60" s="169"/>
      <c r="S60" s="10"/>
      <c r="T60" s="10"/>
      <c r="U60" s="10"/>
      <c r="V60" s="10"/>
      <c r="W60" s="10"/>
      <c r="X60" s="10"/>
      <c r="Y60" s="10"/>
      <c r="Z60" s="10"/>
      <c r="AA60" s="10"/>
      <c r="AB60" s="10"/>
      <c r="AC60" s="10"/>
      <c r="AD60" s="10"/>
      <c r="AE60" s="10"/>
    </row>
    <row r="61" s="10" customFormat="1" ht="19.92" customHeight="1">
      <c r="A61" s="10"/>
      <c r="B61" s="164"/>
      <c r="C61" s="165"/>
      <c r="D61" s="166" t="s">
        <v>92</v>
      </c>
      <c r="E61" s="167"/>
      <c r="F61" s="167"/>
      <c r="G61" s="167"/>
      <c r="H61" s="167"/>
      <c r="I61" s="167"/>
      <c r="J61" s="168">
        <f>J208</f>
        <v>0</v>
      </c>
      <c r="K61" s="165"/>
      <c r="L61" s="169"/>
      <c r="S61" s="10"/>
      <c r="T61" s="10"/>
      <c r="U61" s="10"/>
      <c r="V61" s="10"/>
      <c r="W61" s="10"/>
      <c r="X61" s="10"/>
      <c r="Y61" s="10"/>
      <c r="Z61" s="10"/>
      <c r="AA61" s="10"/>
      <c r="AB61" s="10"/>
      <c r="AC61" s="10"/>
      <c r="AD61" s="10"/>
      <c r="AE61" s="10"/>
    </row>
    <row r="62" s="9" customFormat="1" ht="24.96" customHeight="1">
      <c r="A62" s="9"/>
      <c r="B62" s="158"/>
      <c r="C62" s="159"/>
      <c r="D62" s="160" t="s">
        <v>93</v>
      </c>
      <c r="E62" s="161"/>
      <c r="F62" s="161"/>
      <c r="G62" s="161"/>
      <c r="H62" s="161"/>
      <c r="I62" s="161"/>
      <c r="J62" s="162">
        <f>J227</f>
        <v>0</v>
      </c>
      <c r="K62" s="159"/>
      <c r="L62" s="163"/>
      <c r="S62" s="9"/>
      <c r="T62" s="9"/>
      <c r="U62" s="9"/>
      <c r="V62" s="9"/>
      <c r="W62" s="9"/>
      <c r="X62" s="9"/>
      <c r="Y62" s="9"/>
      <c r="Z62" s="9"/>
      <c r="AA62" s="9"/>
      <c r="AB62" s="9"/>
      <c r="AC62" s="9"/>
      <c r="AD62" s="9"/>
      <c r="AE62" s="9"/>
    </row>
    <row r="63" s="10" customFormat="1" ht="19.92" customHeight="1">
      <c r="A63" s="10"/>
      <c r="B63" s="164"/>
      <c r="C63" s="165"/>
      <c r="D63" s="166" t="s">
        <v>94</v>
      </c>
      <c r="E63" s="167"/>
      <c r="F63" s="167"/>
      <c r="G63" s="167"/>
      <c r="H63" s="167"/>
      <c r="I63" s="167"/>
      <c r="J63" s="168">
        <f>J228</f>
        <v>0</v>
      </c>
      <c r="K63" s="165"/>
      <c r="L63" s="169"/>
      <c r="S63" s="10"/>
      <c r="T63" s="10"/>
      <c r="U63" s="10"/>
      <c r="V63" s="10"/>
      <c r="W63" s="10"/>
      <c r="X63" s="10"/>
      <c r="Y63" s="10"/>
      <c r="Z63" s="10"/>
      <c r="AA63" s="10"/>
      <c r="AB63" s="10"/>
      <c r="AC63" s="10"/>
      <c r="AD63" s="10"/>
      <c r="AE63" s="10"/>
    </row>
    <row r="64" s="10" customFormat="1" ht="19.92" customHeight="1">
      <c r="A64" s="10"/>
      <c r="B64" s="164"/>
      <c r="C64" s="165"/>
      <c r="D64" s="166" t="s">
        <v>95</v>
      </c>
      <c r="E64" s="167"/>
      <c r="F64" s="167"/>
      <c r="G64" s="167"/>
      <c r="H64" s="167"/>
      <c r="I64" s="167"/>
      <c r="J64" s="168">
        <f>J241</f>
        <v>0</v>
      </c>
      <c r="K64" s="165"/>
      <c r="L64" s="169"/>
      <c r="S64" s="10"/>
      <c r="T64" s="10"/>
      <c r="U64" s="10"/>
      <c r="V64" s="10"/>
      <c r="W64" s="10"/>
      <c r="X64" s="10"/>
      <c r="Y64" s="10"/>
      <c r="Z64" s="10"/>
      <c r="AA64" s="10"/>
      <c r="AB64" s="10"/>
      <c r="AC64" s="10"/>
      <c r="AD64" s="10"/>
      <c r="AE64" s="10"/>
    </row>
    <row r="65" s="9" customFormat="1" ht="24.96" customHeight="1">
      <c r="A65" s="9"/>
      <c r="B65" s="158"/>
      <c r="C65" s="159"/>
      <c r="D65" s="160" t="s">
        <v>96</v>
      </c>
      <c r="E65" s="161"/>
      <c r="F65" s="161"/>
      <c r="G65" s="161"/>
      <c r="H65" s="161"/>
      <c r="I65" s="161"/>
      <c r="J65" s="162">
        <f>J252</f>
        <v>0</v>
      </c>
      <c r="K65" s="159"/>
      <c r="L65" s="163"/>
      <c r="S65" s="9"/>
      <c r="T65" s="9"/>
      <c r="U65" s="9"/>
      <c r="V65" s="9"/>
      <c r="W65" s="9"/>
      <c r="X65" s="9"/>
      <c r="Y65" s="9"/>
      <c r="Z65" s="9"/>
      <c r="AA65" s="9"/>
      <c r="AB65" s="9"/>
      <c r="AC65" s="9"/>
      <c r="AD65" s="9"/>
      <c r="AE65" s="9"/>
    </row>
    <row r="66" s="10" customFormat="1" ht="19.92" customHeight="1">
      <c r="A66" s="10"/>
      <c r="B66" s="164"/>
      <c r="C66" s="165"/>
      <c r="D66" s="166" t="s">
        <v>97</v>
      </c>
      <c r="E66" s="167"/>
      <c r="F66" s="167"/>
      <c r="G66" s="167"/>
      <c r="H66" s="167"/>
      <c r="I66" s="167"/>
      <c r="J66" s="168">
        <f>J253</f>
        <v>0</v>
      </c>
      <c r="K66" s="165"/>
      <c r="L66" s="169"/>
      <c r="S66" s="10"/>
      <c r="T66" s="10"/>
      <c r="U66" s="10"/>
      <c r="V66" s="10"/>
      <c r="W66" s="10"/>
      <c r="X66" s="10"/>
      <c r="Y66" s="10"/>
      <c r="Z66" s="10"/>
      <c r="AA66" s="10"/>
      <c r="AB66" s="10"/>
      <c r="AC66" s="10"/>
      <c r="AD66" s="10"/>
      <c r="AE66" s="10"/>
    </row>
    <row r="67" s="10" customFormat="1" ht="19.92" customHeight="1">
      <c r="A67" s="10"/>
      <c r="B67" s="164"/>
      <c r="C67" s="165"/>
      <c r="D67" s="166" t="s">
        <v>98</v>
      </c>
      <c r="E67" s="167"/>
      <c r="F67" s="167"/>
      <c r="G67" s="167"/>
      <c r="H67" s="167"/>
      <c r="I67" s="167"/>
      <c r="J67" s="168">
        <f>J266</f>
        <v>0</v>
      </c>
      <c r="K67" s="165"/>
      <c r="L67" s="169"/>
      <c r="S67" s="10"/>
      <c r="T67" s="10"/>
      <c r="U67" s="10"/>
      <c r="V67" s="10"/>
      <c r="W67" s="10"/>
      <c r="X67" s="10"/>
      <c r="Y67" s="10"/>
      <c r="Z67" s="10"/>
      <c r="AA67" s="10"/>
      <c r="AB67" s="10"/>
      <c r="AC67" s="10"/>
      <c r="AD67" s="10"/>
      <c r="AE67" s="10"/>
    </row>
    <row r="68" s="10" customFormat="1" ht="19.92" customHeight="1">
      <c r="A68" s="10"/>
      <c r="B68" s="164"/>
      <c r="C68" s="165"/>
      <c r="D68" s="166" t="s">
        <v>99</v>
      </c>
      <c r="E68" s="167"/>
      <c r="F68" s="167"/>
      <c r="G68" s="167"/>
      <c r="H68" s="167"/>
      <c r="I68" s="167"/>
      <c r="J68" s="168">
        <f>J269</f>
        <v>0</v>
      </c>
      <c r="K68" s="165"/>
      <c r="L68" s="169"/>
      <c r="S68" s="10"/>
      <c r="T68" s="10"/>
      <c r="U68" s="10"/>
      <c r="V68" s="10"/>
      <c r="W68" s="10"/>
      <c r="X68" s="10"/>
      <c r="Y68" s="10"/>
      <c r="Z68" s="10"/>
      <c r="AA68" s="10"/>
      <c r="AB68" s="10"/>
      <c r="AC68" s="10"/>
      <c r="AD68" s="10"/>
      <c r="AE68" s="10"/>
    </row>
    <row r="69" s="10" customFormat="1" ht="19.92" customHeight="1">
      <c r="A69" s="10"/>
      <c r="B69" s="164"/>
      <c r="C69" s="165"/>
      <c r="D69" s="166" t="s">
        <v>100</v>
      </c>
      <c r="E69" s="167"/>
      <c r="F69" s="167"/>
      <c r="G69" s="167"/>
      <c r="H69" s="167"/>
      <c r="I69" s="167"/>
      <c r="J69" s="168">
        <f>J272</f>
        <v>0</v>
      </c>
      <c r="K69" s="165"/>
      <c r="L69" s="169"/>
      <c r="S69" s="10"/>
      <c r="T69" s="10"/>
      <c r="U69" s="10"/>
      <c r="V69" s="10"/>
      <c r="W69" s="10"/>
      <c r="X69" s="10"/>
      <c r="Y69" s="10"/>
      <c r="Z69" s="10"/>
      <c r="AA69" s="10"/>
      <c r="AB69" s="10"/>
      <c r="AC69" s="10"/>
      <c r="AD69" s="10"/>
      <c r="AE69" s="10"/>
    </row>
    <row r="70" s="2" customFormat="1" ht="21.84" customHeight="1">
      <c r="A70" s="38"/>
      <c r="B70" s="39"/>
      <c r="C70" s="40"/>
      <c r="D70" s="40"/>
      <c r="E70" s="40"/>
      <c r="F70" s="40"/>
      <c r="G70" s="40"/>
      <c r="H70" s="40"/>
      <c r="I70" s="40"/>
      <c r="J70" s="40"/>
      <c r="K70" s="40"/>
      <c r="L70" s="128"/>
      <c r="S70" s="38"/>
      <c r="T70" s="38"/>
      <c r="U70" s="38"/>
      <c r="V70" s="38"/>
      <c r="W70" s="38"/>
      <c r="X70" s="38"/>
      <c r="Y70" s="38"/>
      <c r="Z70" s="38"/>
      <c r="AA70" s="38"/>
      <c r="AB70" s="38"/>
      <c r="AC70" s="38"/>
      <c r="AD70" s="38"/>
      <c r="AE70" s="38"/>
    </row>
    <row r="71" s="2" customFormat="1" ht="6.96" customHeight="1">
      <c r="A71" s="38"/>
      <c r="B71" s="59"/>
      <c r="C71" s="60"/>
      <c r="D71" s="60"/>
      <c r="E71" s="60"/>
      <c r="F71" s="60"/>
      <c r="G71" s="60"/>
      <c r="H71" s="60"/>
      <c r="I71" s="60"/>
      <c r="J71" s="60"/>
      <c r="K71" s="60"/>
      <c r="L71" s="128"/>
      <c r="S71" s="38"/>
      <c r="T71" s="38"/>
      <c r="U71" s="38"/>
      <c r="V71" s="38"/>
      <c r="W71" s="38"/>
      <c r="X71" s="38"/>
      <c r="Y71" s="38"/>
      <c r="Z71" s="38"/>
      <c r="AA71" s="38"/>
      <c r="AB71" s="38"/>
      <c r="AC71" s="38"/>
      <c r="AD71" s="38"/>
      <c r="AE71" s="38"/>
    </row>
    <row r="75" s="2" customFormat="1" ht="6.96" customHeight="1">
      <c r="A75" s="38"/>
      <c r="B75" s="61"/>
      <c r="C75" s="62"/>
      <c r="D75" s="62"/>
      <c r="E75" s="62"/>
      <c r="F75" s="62"/>
      <c r="G75" s="62"/>
      <c r="H75" s="62"/>
      <c r="I75" s="62"/>
      <c r="J75" s="62"/>
      <c r="K75" s="62"/>
      <c r="L75" s="128"/>
      <c r="S75" s="38"/>
      <c r="T75" s="38"/>
      <c r="U75" s="38"/>
      <c r="V75" s="38"/>
      <c r="W75" s="38"/>
      <c r="X75" s="38"/>
      <c r="Y75" s="38"/>
      <c r="Z75" s="38"/>
      <c r="AA75" s="38"/>
      <c r="AB75" s="38"/>
      <c r="AC75" s="38"/>
      <c r="AD75" s="38"/>
      <c r="AE75" s="38"/>
    </row>
    <row r="76" s="2" customFormat="1" ht="24.96" customHeight="1">
      <c r="A76" s="38"/>
      <c r="B76" s="39"/>
      <c r="C76" s="23" t="s">
        <v>101</v>
      </c>
      <c r="D76" s="40"/>
      <c r="E76" s="40"/>
      <c r="F76" s="40"/>
      <c r="G76" s="40"/>
      <c r="H76" s="40"/>
      <c r="I76" s="40"/>
      <c r="J76" s="40"/>
      <c r="K76" s="40"/>
      <c r="L76" s="128"/>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40"/>
      <c r="J77" s="40"/>
      <c r="K77" s="40"/>
      <c r="L77" s="128"/>
      <c r="S77" s="38"/>
      <c r="T77" s="38"/>
      <c r="U77" s="38"/>
      <c r="V77" s="38"/>
      <c r="W77" s="38"/>
      <c r="X77" s="38"/>
      <c r="Y77" s="38"/>
      <c r="Z77" s="38"/>
      <c r="AA77" s="38"/>
      <c r="AB77" s="38"/>
      <c r="AC77" s="38"/>
      <c r="AD77" s="38"/>
      <c r="AE77" s="38"/>
    </row>
    <row r="78" s="2" customFormat="1" ht="12" customHeight="1">
      <c r="A78" s="38"/>
      <c r="B78" s="39"/>
      <c r="C78" s="32" t="s">
        <v>17</v>
      </c>
      <c r="D78" s="40"/>
      <c r="E78" s="40"/>
      <c r="F78" s="40"/>
      <c r="G78" s="40"/>
      <c r="H78" s="40"/>
      <c r="I78" s="40"/>
      <c r="J78" s="40"/>
      <c r="K78" s="40"/>
      <c r="L78" s="128"/>
      <c r="S78" s="38"/>
      <c r="T78" s="38"/>
      <c r="U78" s="38"/>
      <c r="V78" s="38"/>
      <c r="W78" s="38"/>
      <c r="X78" s="38"/>
      <c r="Y78" s="38"/>
      <c r="Z78" s="38"/>
      <c r="AA78" s="38"/>
      <c r="AB78" s="38"/>
      <c r="AC78" s="38"/>
      <c r="AD78" s="38"/>
      <c r="AE78" s="38"/>
    </row>
    <row r="79" s="2" customFormat="1" ht="16.5" customHeight="1">
      <c r="A79" s="38"/>
      <c r="B79" s="39"/>
      <c r="C79" s="40"/>
      <c r="D79" s="40"/>
      <c r="E79" s="69" t="str">
        <f>E7</f>
        <v xml:space="preserve">GFP Neratovice  - Odvodněn základů</v>
      </c>
      <c r="F79" s="40"/>
      <c r="G79" s="40"/>
      <c r="H79" s="40"/>
      <c r="I79" s="40"/>
      <c r="J79" s="40"/>
      <c r="K79" s="40"/>
      <c r="L79" s="128"/>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40"/>
      <c r="J80" s="40"/>
      <c r="K80" s="40"/>
      <c r="L80" s="128"/>
      <c r="S80" s="38"/>
      <c r="T80" s="38"/>
      <c r="U80" s="38"/>
      <c r="V80" s="38"/>
      <c r="W80" s="38"/>
      <c r="X80" s="38"/>
      <c r="Y80" s="38"/>
      <c r="Z80" s="38"/>
      <c r="AA80" s="38"/>
      <c r="AB80" s="38"/>
      <c r="AC80" s="38"/>
      <c r="AD80" s="38"/>
      <c r="AE80" s="38"/>
    </row>
    <row r="81" s="2" customFormat="1" ht="12" customHeight="1">
      <c r="A81" s="38"/>
      <c r="B81" s="39"/>
      <c r="C81" s="32" t="s">
        <v>22</v>
      </c>
      <c r="D81" s="40"/>
      <c r="E81" s="40"/>
      <c r="F81" s="27" t="str">
        <f>F10</f>
        <v>Neratovice</v>
      </c>
      <c r="G81" s="40"/>
      <c r="H81" s="40"/>
      <c r="I81" s="32" t="s">
        <v>24</v>
      </c>
      <c r="J81" s="72" t="str">
        <f>IF(J10="","",J10)</f>
        <v>15. 3. 2023</v>
      </c>
      <c r="K81" s="40"/>
      <c r="L81" s="128"/>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40"/>
      <c r="J82" s="40"/>
      <c r="K82" s="40"/>
      <c r="L82" s="128"/>
      <c r="S82" s="38"/>
      <c r="T82" s="38"/>
      <c r="U82" s="38"/>
      <c r="V82" s="38"/>
      <c r="W82" s="38"/>
      <c r="X82" s="38"/>
      <c r="Y82" s="38"/>
      <c r="Z82" s="38"/>
      <c r="AA82" s="38"/>
      <c r="AB82" s="38"/>
      <c r="AC82" s="38"/>
      <c r="AD82" s="38"/>
      <c r="AE82" s="38"/>
    </row>
    <row r="83" s="2" customFormat="1" ht="15.15" customHeight="1">
      <c r="A83" s="38"/>
      <c r="B83" s="39"/>
      <c r="C83" s="32" t="s">
        <v>26</v>
      </c>
      <c r="D83" s="40"/>
      <c r="E83" s="40"/>
      <c r="F83" s="27" t="str">
        <f>E13</f>
        <v>GFP</v>
      </c>
      <c r="G83" s="40"/>
      <c r="H83" s="40"/>
      <c r="I83" s="32" t="s">
        <v>32</v>
      </c>
      <c r="J83" s="36" t="str">
        <f>E19</f>
        <v xml:space="preserve"> </v>
      </c>
      <c r="K83" s="40"/>
      <c r="L83" s="128"/>
      <c r="S83" s="38"/>
      <c r="T83" s="38"/>
      <c r="U83" s="38"/>
      <c r="V83" s="38"/>
      <c r="W83" s="38"/>
      <c r="X83" s="38"/>
      <c r="Y83" s="38"/>
      <c r="Z83" s="38"/>
      <c r="AA83" s="38"/>
      <c r="AB83" s="38"/>
      <c r="AC83" s="38"/>
      <c r="AD83" s="38"/>
      <c r="AE83" s="38"/>
    </row>
    <row r="84" s="2" customFormat="1" ht="40.05" customHeight="1">
      <c r="A84" s="38"/>
      <c r="B84" s="39"/>
      <c r="C84" s="32" t="s">
        <v>30</v>
      </c>
      <c r="D84" s="40"/>
      <c r="E84" s="40"/>
      <c r="F84" s="27" t="str">
        <f>IF(E16="","",E16)</f>
        <v>Vyplň údaj</v>
      </c>
      <c r="G84" s="40"/>
      <c r="H84" s="40"/>
      <c r="I84" s="32" t="s">
        <v>34</v>
      </c>
      <c r="J84" s="36" t="str">
        <f>E22</f>
        <v>Červenka Bohumil-BČ, s.r.o., U Luk 666, Neratovice</v>
      </c>
      <c r="K84" s="40"/>
      <c r="L84" s="128"/>
      <c r="S84" s="38"/>
      <c r="T84" s="38"/>
      <c r="U84" s="38"/>
      <c r="V84" s="38"/>
      <c r="W84" s="38"/>
      <c r="X84" s="38"/>
      <c r="Y84" s="38"/>
      <c r="Z84" s="38"/>
      <c r="AA84" s="38"/>
      <c r="AB84" s="38"/>
      <c r="AC84" s="38"/>
      <c r="AD84" s="38"/>
      <c r="AE84" s="38"/>
    </row>
    <row r="85" s="2" customFormat="1" ht="10.32" customHeight="1">
      <c r="A85" s="38"/>
      <c r="B85" s="39"/>
      <c r="C85" s="40"/>
      <c r="D85" s="40"/>
      <c r="E85" s="40"/>
      <c r="F85" s="40"/>
      <c r="G85" s="40"/>
      <c r="H85" s="40"/>
      <c r="I85" s="40"/>
      <c r="J85" s="40"/>
      <c r="K85" s="40"/>
      <c r="L85" s="128"/>
      <c r="S85" s="38"/>
      <c r="T85" s="38"/>
      <c r="U85" s="38"/>
      <c r="V85" s="38"/>
      <c r="W85" s="38"/>
      <c r="X85" s="38"/>
      <c r="Y85" s="38"/>
      <c r="Z85" s="38"/>
      <c r="AA85" s="38"/>
      <c r="AB85" s="38"/>
      <c r="AC85" s="38"/>
      <c r="AD85" s="38"/>
      <c r="AE85" s="38"/>
    </row>
    <row r="86" s="11" customFormat="1" ht="29.28" customHeight="1">
      <c r="A86" s="170"/>
      <c r="B86" s="171"/>
      <c r="C86" s="172" t="s">
        <v>102</v>
      </c>
      <c r="D86" s="173" t="s">
        <v>60</v>
      </c>
      <c r="E86" s="173" t="s">
        <v>56</v>
      </c>
      <c r="F86" s="173" t="s">
        <v>57</v>
      </c>
      <c r="G86" s="173" t="s">
        <v>103</v>
      </c>
      <c r="H86" s="173" t="s">
        <v>104</v>
      </c>
      <c r="I86" s="173" t="s">
        <v>105</v>
      </c>
      <c r="J86" s="174" t="s">
        <v>85</v>
      </c>
      <c r="K86" s="175" t="s">
        <v>106</v>
      </c>
      <c r="L86" s="176"/>
      <c r="M86" s="92" t="s">
        <v>20</v>
      </c>
      <c r="N86" s="93" t="s">
        <v>45</v>
      </c>
      <c r="O86" s="93" t="s">
        <v>107</v>
      </c>
      <c r="P86" s="93" t="s">
        <v>108</v>
      </c>
      <c r="Q86" s="93" t="s">
        <v>109</v>
      </c>
      <c r="R86" s="93" t="s">
        <v>110</v>
      </c>
      <c r="S86" s="93" t="s">
        <v>111</v>
      </c>
      <c r="T86" s="94" t="s">
        <v>112</v>
      </c>
      <c r="U86" s="170"/>
      <c r="V86" s="170"/>
      <c r="W86" s="170"/>
      <c r="X86" s="170"/>
      <c r="Y86" s="170"/>
      <c r="Z86" s="170"/>
      <c r="AA86" s="170"/>
      <c r="AB86" s="170"/>
      <c r="AC86" s="170"/>
      <c r="AD86" s="170"/>
      <c r="AE86" s="170"/>
    </row>
    <row r="87" s="2" customFormat="1" ht="22.8" customHeight="1">
      <c r="A87" s="38"/>
      <c r="B87" s="39"/>
      <c r="C87" s="99" t="s">
        <v>113</v>
      </c>
      <c r="D87" s="40"/>
      <c r="E87" s="40"/>
      <c r="F87" s="40"/>
      <c r="G87" s="40"/>
      <c r="H87" s="40"/>
      <c r="I87" s="40"/>
      <c r="J87" s="177">
        <f>BK87</f>
        <v>0</v>
      </c>
      <c r="K87" s="40"/>
      <c r="L87" s="44"/>
      <c r="M87" s="95"/>
      <c r="N87" s="178"/>
      <c r="O87" s="96"/>
      <c r="P87" s="179">
        <f>P88+P227+P252</f>
        <v>0</v>
      </c>
      <c r="Q87" s="96"/>
      <c r="R87" s="179">
        <f>R88+R227+R252</f>
        <v>11.914990819000002</v>
      </c>
      <c r="S87" s="96"/>
      <c r="T87" s="180">
        <f>T88+T227+T252</f>
        <v>51.033999999999999</v>
      </c>
      <c r="U87" s="38"/>
      <c r="V87" s="38"/>
      <c r="W87" s="38"/>
      <c r="X87" s="38"/>
      <c r="Y87" s="38"/>
      <c r="Z87" s="38"/>
      <c r="AA87" s="38"/>
      <c r="AB87" s="38"/>
      <c r="AC87" s="38"/>
      <c r="AD87" s="38"/>
      <c r="AE87" s="38"/>
      <c r="AT87" s="17" t="s">
        <v>74</v>
      </c>
      <c r="AU87" s="17" t="s">
        <v>86</v>
      </c>
      <c r="BK87" s="181">
        <f>BK88+BK227+BK252</f>
        <v>0</v>
      </c>
    </row>
    <row r="88" s="12" customFormat="1" ht="25.92" customHeight="1">
      <c r="A88" s="12"/>
      <c r="B88" s="182"/>
      <c r="C88" s="183"/>
      <c r="D88" s="184" t="s">
        <v>74</v>
      </c>
      <c r="E88" s="185" t="s">
        <v>114</v>
      </c>
      <c r="F88" s="185" t="s">
        <v>115</v>
      </c>
      <c r="G88" s="183"/>
      <c r="H88" s="183"/>
      <c r="I88" s="186"/>
      <c r="J88" s="187">
        <f>BK88</f>
        <v>0</v>
      </c>
      <c r="K88" s="183"/>
      <c r="L88" s="188"/>
      <c r="M88" s="189"/>
      <c r="N88" s="190"/>
      <c r="O88" s="190"/>
      <c r="P88" s="191">
        <f>P89+P142+P171+P190+P208</f>
        <v>0</v>
      </c>
      <c r="Q88" s="190"/>
      <c r="R88" s="191">
        <f>R89+R142+R171+R190+R208</f>
        <v>11.391250819000002</v>
      </c>
      <c r="S88" s="190"/>
      <c r="T88" s="192">
        <f>T89+T142+T171+T190+T208</f>
        <v>51.033999999999999</v>
      </c>
      <c r="U88" s="12"/>
      <c r="V88" s="12"/>
      <c r="W88" s="12"/>
      <c r="X88" s="12"/>
      <c r="Y88" s="12"/>
      <c r="Z88" s="12"/>
      <c r="AA88" s="12"/>
      <c r="AB88" s="12"/>
      <c r="AC88" s="12"/>
      <c r="AD88" s="12"/>
      <c r="AE88" s="12"/>
      <c r="AR88" s="193" t="s">
        <v>8</v>
      </c>
      <c r="AT88" s="194" t="s">
        <v>74</v>
      </c>
      <c r="AU88" s="194" t="s">
        <v>75</v>
      </c>
      <c r="AY88" s="193" t="s">
        <v>116</v>
      </c>
      <c r="BK88" s="195">
        <f>BK89+BK142+BK171+BK190+BK208</f>
        <v>0</v>
      </c>
    </row>
    <row r="89" s="12" customFormat="1" ht="22.8" customHeight="1">
      <c r="A89" s="12"/>
      <c r="B89" s="182"/>
      <c r="C89" s="183"/>
      <c r="D89" s="184" t="s">
        <v>74</v>
      </c>
      <c r="E89" s="196" t="s">
        <v>8</v>
      </c>
      <c r="F89" s="196" t="s">
        <v>117</v>
      </c>
      <c r="G89" s="183"/>
      <c r="H89" s="183"/>
      <c r="I89" s="186"/>
      <c r="J89" s="197">
        <f>BK89</f>
        <v>0</v>
      </c>
      <c r="K89" s="183"/>
      <c r="L89" s="188"/>
      <c r="M89" s="189"/>
      <c r="N89" s="190"/>
      <c r="O89" s="190"/>
      <c r="P89" s="191">
        <f>SUM(P90:P141)</f>
        <v>0</v>
      </c>
      <c r="Q89" s="190"/>
      <c r="R89" s="191">
        <f>SUM(R90:R141)</f>
        <v>0.082500000000000004</v>
      </c>
      <c r="S89" s="190"/>
      <c r="T89" s="192">
        <f>SUM(T90:T141)</f>
        <v>48.033999999999999</v>
      </c>
      <c r="U89" s="12"/>
      <c r="V89" s="12"/>
      <c r="W89" s="12"/>
      <c r="X89" s="12"/>
      <c r="Y89" s="12"/>
      <c r="Z89" s="12"/>
      <c r="AA89" s="12"/>
      <c r="AB89" s="12"/>
      <c r="AC89" s="12"/>
      <c r="AD89" s="12"/>
      <c r="AE89" s="12"/>
      <c r="AR89" s="193" t="s">
        <v>8</v>
      </c>
      <c r="AT89" s="194" t="s">
        <v>74</v>
      </c>
      <c r="AU89" s="194" t="s">
        <v>8</v>
      </c>
      <c r="AY89" s="193" t="s">
        <v>116</v>
      </c>
      <c r="BK89" s="195">
        <f>SUM(BK90:BK141)</f>
        <v>0</v>
      </c>
    </row>
    <row r="90" s="2" customFormat="1" ht="16.5" customHeight="1">
      <c r="A90" s="38"/>
      <c r="B90" s="39"/>
      <c r="C90" s="198" t="s">
        <v>8</v>
      </c>
      <c r="D90" s="198" t="s">
        <v>118</v>
      </c>
      <c r="E90" s="199" t="s">
        <v>119</v>
      </c>
      <c r="F90" s="200" t="s">
        <v>120</v>
      </c>
      <c r="G90" s="201" t="s">
        <v>121</v>
      </c>
      <c r="H90" s="202">
        <v>65.5</v>
      </c>
      <c r="I90" s="203"/>
      <c r="J90" s="204">
        <f>ROUND(I90*H90,0)</f>
        <v>0</v>
      </c>
      <c r="K90" s="205"/>
      <c r="L90" s="44"/>
      <c r="M90" s="206" t="s">
        <v>20</v>
      </c>
      <c r="N90" s="207" t="s">
        <v>46</v>
      </c>
      <c r="O90" s="84"/>
      <c r="P90" s="208">
        <f>O90*H90</f>
        <v>0</v>
      </c>
      <c r="Q90" s="208">
        <v>0</v>
      </c>
      <c r="R90" s="208">
        <f>Q90*H90</f>
        <v>0</v>
      </c>
      <c r="S90" s="208">
        <v>0.26000000000000001</v>
      </c>
      <c r="T90" s="209">
        <f>S90*H90</f>
        <v>17.030000000000001</v>
      </c>
      <c r="U90" s="38"/>
      <c r="V90" s="38"/>
      <c r="W90" s="38"/>
      <c r="X90" s="38"/>
      <c r="Y90" s="38"/>
      <c r="Z90" s="38"/>
      <c r="AA90" s="38"/>
      <c r="AB90" s="38"/>
      <c r="AC90" s="38"/>
      <c r="AD90" s="38"/>
      <c r="AE90" s="38"/>
      <c r="AR90" s="210" t="s">
        <v>122</v>
      </c>
      <c r="AT90" s="210" t="s">
        <v>118</v>
      </c>
      <c r="AU90" s="210" t="s">
        <v>81</v>
      </c>
      <c r="AY90" s="17" t="s">
        <v>116</v>
      </c>
      <c r="BE90" s="211">
        <f>IF(N90="základní",J90,0)</f>
        <v>0</v>
      </c>
      <c r="BF90" s="211">
        <f>IF(N90="snížená",J90,0)</f>
        <v>0</v>
      </c>
      <c r="BG90" s="211">
        <f>IF(N90="zákl. přenesená",J90,0)</f>
        <v>0</v>
      </c>
      <c r="BH90" s="211">
        <f>IF(N90="sníž. přenesená",J90,0)</f>
        <v>0</v>
      </c>
      <c r="BI90" s="211">
        <f>IF(N90="nulová",J90,0)</f>
        <v>0</v>
      </c>
      <c r="BJ90" s="17" t="s">
        <v>8</v>
      </c>
      <c r="BK90" s="211">
        <f>ROUND(I90*H90,0)</f>
        <v>0</v>
      </c>
      <c r="BL90" s="17" t="s">
        <v>122</v>
      </c>
      <c r="BM90" s="210" t="s">
        <v>123</v>
      </c>
    </row>
    <row r="91" s="2" customFormat="1">
      <c r="A91" s="38"/>
      <c r="B91" s="39"/>
      <c r="C91" s="40"/>
      <c r="D91" s="212" t="s">
        <v>124</v>
      </c>
      <c r="E91" s="40"/>
      <c r="F91" s="213" t="s">
        <v>125</v>
      </c>
      <c r="G91" s="40"/>
      <c r="H91" s="40"/>
      <c r="I91" s="214"/>
      <c r="J91" s="40"/>
      <c r="K91" s="40"/>
      <c r="L91" s="44"/>
      <c r="M91" s="215"/>
      <c r="N91" s="216"/>
      <c r="O91" s="84"/>
      <c r="P91" s="84"/>
      <c r="Q91" s="84"/>
      <c r="R91" s="84"/>
      <c r="S91" s="84"/>
      <c r="T91" s="85"/>
      <c r="U91" s="38"/>
      <c r="V91" s="38"/>
      <c r="W91" s="38"/>
      <c r="X91" s="38"/>
      <c r="Y91" s="38"/>
      <c r="Z91" s="38"/>
      <c r="AA91" s="38"/>
      <c r="AB91" s="38"/>
      <c r="AC91" s="38"/>
      <c r="AD91" s="38"/>
      <c r="AE91" s="38"/>
      <c r="AT91" s="17" t="s">
        <v>124</v>
      </c>
      <c r="AU91" s="17" t="s">
        <v>81</v>
      </c>
    </row>
    <row r="92" s="2" customFormat="1">
      <c r="A92" s="38"/>
      <c r="B92" s="39"/>
      <c r="C92" s="40"/>
      <c r="D92" s="212" t="s">
        <v>126</v>
      </c>
      <c r="E92" s="40"/>
      <c r="F92" s="217" t="s">
        <v>127</v>
      </c>
      <c r="G92" s="40"/>
      <c r="H92" s="40"/>
      <c r="I92" s="214"/>
      <c r="J92" s="40"/>
      <c r="K92" s="40"/>
      <c r="L92" s="44"/>
      <c r="M92" s="215"/>
      <c r="N92" s="216"/>
      <c r="O92" s="84"/>
      <c r="P92" s="84"/>
      <c r="Q92" s="84"/>
      <c r="R92" s="84"/>
      <c r="S92" s="84"/>
      <c r="T92" s="85"/>
      <c r="U92" s="38"/>
      <c r="V92" s="38"/>
      <c r="W92" s="38"/>
      <c r="X92" s="38"/>
      <c r="Y92" s="38"/>
      <c r="Z92" s="38"/>
      <c r="AA92" s="38"/>
      <c r="AB92" s="38"/>
      <c r="AC92" s="38"/>
      <c r="AD92" s="38"/>
      <c r="AE92" s="38"/>
      <c r="AT92" s="17" t="s">
        <v>126</v>
      </c>
      <c r="AU92" s="17" t="s">
        <v>81</v>
      </c>
    </row>
    <row r="93" s="13" customFormat="1">
      <c r="A93" s="13"/>
      <c r="B93" s="218"/>
      <c r="C93" s="219"/>
      <c r="D93" s="212" t="s">
        <v>128</v>
      </c>
      <c r="E93" s="220" t="s">
        <v>20</v>
      </c>
      <c r="F93" s="221" t="s">
        <v>129</v>
      </c>
      <c r="G93" s="219"/>
      <c r="H93" s="222">
        <v>65.5</v>
      </c>
      <c r="I93" s="223"/>
      <c r="J93" s="219"/>
      <c r="K93" s="219"/>
      <c r="L93" s="224"/>
      <c r="M93" s="225"/>
      <c r="N93" s="226"/>
      <c r="O93" s="226"/>
      <c r="P93" s="226"/>
      <c r="Q93" s="226"/>
      <c r="R93" s="226"/>
      <c r="S93" s="226"/>
      <c r="T93" s="227"/>
      <c r="U93" s="13"/>
      <c r="V93" s="13"/>
      <c r="W93" s="13"/>
      <c r="X93" s="13"/>
      <c r="Y93" s="13"/>
      <c r="Z93" s="13"/>
      <c r="AA93" s="13"/>
      <c r="AB93" s="13"/>
      <c r="AC93" s="13"/>
      <c r="AD93" s="13"/>
      <c r="AE93" s="13"/>
      <c r="AT93" s="228" t="s">
        <v>128</v>
      </c>
      <c r="AU93" s="228" t="s">
        <v>81</v>
      </c>
      <c r="AV93" s="13" t="s">
        <v>81</v>
      </c>
      <c r="AW93" s="13" t="s">
        <v>38</v>
      </c>
      <c r="AX93" s="13" t="s">
        <v>8</v>
      </c>
      <c r="AY93" s="228" t="s">
        <v>116</v>
      </c>
    </row>
    <row r="94" s="2" customFormat="1" ht="16.5" customHeight="1">
      <c r="A94" s="38"/>
      <c r="B94" s="39"/>
      <c r="C94" s="198" t="s">
        <v>81</v>
      </c>
      <c r="D94" s="198" t="s">
        <v>118</v>
      </c>
      <c r="E94" s="199" t="s">
        <v>130</v>
      </c>
      <c r="F94" s="200" t="s">
        <v>131</v>
      </c>
      <c r="G94" s="201" t="s">
        <v>121</v>
      </c>
      <c r="H94" s="202">
        <v>61.5</v>
      </c>
      <c r="I94" s="203"/>
      <c r="J94" s="204">
        <f>ROUND(I94*H94,0)</f>
        <v>0</v>
      </c>
      <c r="K94" s="205"/>
      <c r="L94" s="44"/>
      <c r="M94" s="206" t="s">
        <v>20</v>
      </c>
      <c r="N94" s="207" t="s">
        <v>46</v>
      </c>
      <c r="O94" s="84"/>
      <c r="P94" s="208">
        <f>O94*H94</f>
        <v>0</v>
      </c>
      <c r="Q94" s="208">
        <v>0</v>
      </c>
      <c r="R94" s="208">
        <f>Q94*H94</f>
        <v>0</v>
      </c>
      <c r="S94" s="208">
        <v>0.23999999999999999</v>
      </c>
      <c r="T94" s="209">
        <f>S94*H94</f>
        <v>14.76</v>
      </c>
      <c r="U94" s="38"/>
      <c r="V94" s="38"/>
      <c r="W94" s="38"/>
      <c r="X94" s="38"/>
      <c r="Y94" s="38"/>
      <c r="Z94" s="38"/>
      <c r="AA94" s="38"/>
      <c r="AB94" s="38"/>
      <c r="AC94" s="38"/>
      <c r="AD94" s="38"/>
      <c r="AE94" s="38"/>
      <c r="AR94" s="210" t="s">
        <v>122</v>
      </c>
      <c r="AT94" s="210" t="s">
        <v>118</v>
      </c>
      <c r="AU94" s="210" t="s">
        <v>81</v>
      </c>
      <c r="AY94" s="17" t="s">
        <v>116</v>
      </c>
      <c r="BE94" s="211">
        <f>IF(N94="základní",J94,0)</f>
        <v>0</v>
      </c>
      <c r="BF94" s="211">
        <f>IF(N94="snížená",J94,0)</f>
        <v>0</v>
      </c>
      <c r="BG94" s="211">
        <f>IF(N94="zákl. přenesená",J94,0)</f>
        <v>0</v>
      </c>
      <c r="BH94" s="211">
        <f>IF(N94="sníž. přenesená",J94,0)</f>
        <v>0</v>
      </c>
      <c r="BI94" s="211">
        <f>IF(N94="nulová",J94,0)</f>
        <v>0</v>
      </c>
      <c r="BJ94" s="17" t="s">
        <v>8</v>
      </c>
      <c r="BK94" s="211">
        <f>ROUND(I94*H94,0)</f>
        <v>0</v>
      </c>
      <c r="BL94" s="17" t="s">
        <v>122</v>
      </c>
      <c r="BM94" s="210" t="s">
        <v>132</v>
      </c>
    </row>
    <row r="95" s="2" customFormat="1">
      <c r="A95" s="38"/>
      <c r="B95" s="39"/>
      <c r="C95" s="40"/>
      <c r="D95" s="212" t="s">
        <v>124</v>
      </c>
      <c r="E95" s="40"/>
      <c r="F95" s="213" t="s">
        <v>133</v>
      </c>
      <c r="G95" s="40"/>
      <c r="H95" s="40"/>
      <c r="I95" s="214"/>
      <c r="J95" s="40"/>
      <c r="K95" s="40"/>
      <c r="L95" s="44"/>
      <c r="M95" s="215"/>
      <c r="N95" s="216"/>
      <c r="O95" s="84"/>
      <c r="P95" s="84"/>
      <c r="Q95" s="84"/>
      <c r="R95" s="84"/>
      <c r="S95" s="84"/>
      <c r="T95" s="85"/>
      <c r="U95" s="38"/>
      <c r="V95" s="38"/>
      <c r="W95" s="38"/>
      <c r="X95" s="38"/>
      <c r="Y95" s="38"/>
      <c r="Z95" s="38"/>
      <c r="AA95" s="38"/>
      <c r="AB95" s="38"/>
      <c r="AC95" s="38"/>
      <c r="AD95" s="38"/>
      <c r="AE95" s="38"/>
      <c r="AT95" s="17" t="s">
        <v>124</v>
      </c>
      <c r="AU95" s="17" t="s">
        <v>81</v>
      </c>
    </row>
    <row r="96" s="2" customFormat="1">
      <c r="A96" s="38"/>
      <c r="B96" s="39"/>
      <c r="C96" s="40"/>
      <c r="D96" s="212" t="s">
        <v>126</v>
      </c>
      <c r="E96" s="40"/>
      <c r="F96" s="217" t="s">
        <v>134</v>
      </c>
      <c r="G96" s="40"/>
      <c r="H96" s="40"/>
      <c r="I96" s="214"/>
      <c r="J96" s="40"/>
      <c r="K96" s="40"/>
      <c r="L96" s="44"/>
      <c r="M96" s="215"/>
      <c r="N96" s="216"/>
      <c r="O96" s="84"/>
      <c r="P96" s="84"/>
      <c r="Q96" s="84"/>
      <c r="R96" s="84"/>
      <c r="S96" s="84"/>
      <c r="T96" s="85"/>
      <c r="U96" s="38"/>
      <c r="V96" s="38"/>
      <c r="W96" s="38"/>
      <c r="X96" s="38"/>
      <c r="Y96" s="38"/>
      <c r="Z96" s="38"/>
      <c r="AA96" s="38"/>
      <c r="AB96" s="38"/>
      <c r="AC96" s="38"/>
      <c r="AD96" s="38"/>
      <c r="AE96" s="38"/>
      <c r="AT96" s="17" t="s">
        <v>126</v>
      </c>
      <c r="AU96" s="17" t="s">
        <v>81</v>
      </c>
    </row>
    <row r="97" s="13" customFormat="1">
      <c r="A97" s="13"/>
      <c r="B97" s="218"/>
      <c r="C97" s="219"/>
      <c r="D97" s="212" t="s">
        <v>128</v>
      </c>
      <c r="E97" s="220" t="s">
        <v>20</v>
      </c>
      <c r="F97" s="221" t="s">
        <v>135</v>
      </c>
      <c r="G97" s="219"/>
      <c r="H97" s="222">
        <v>61.499999999999993</v>
      </c>
      <c r="I97" s="223"/>
      <c r="J97" s="219"/>
      <c r="K97" s="219"/>
      <c r="L97" s="224"/>
      <c r="M97" s="225"/>
      <c r="N97" s="226"/>
      <c r="O97" s="226"/>
      <c r="P97" s="226"/>
      <c r="Q97" s="226"/>
      <c r="R97" s="226"/>
      <c r="S97" s="226"/>
      <c r="T97" s="227"/>
      <c r="U97" s="13"/>
      <c r="V97" s="13"/>
      <c r="W97" s="13"/>
      <c r="X97" s="13"/>
      <c r="Y97" s="13"/>
      <c r="Z97" s="13"/>
      <c r="AA97" s="13"/>
      <c r="AB97" s="13"/>
      <c r="AC97" s="13"/>
      <c r="AD97" s="13"/>
      <c r="AE97" s="13"/>
      <c r="AT97" s="228" t="s">
        <v>128</v>
      </c>
      <c r="AU97" s="228" t="s">
        <v>81</v>
      </c>
      <c r="AV97" s="13" t="s">
        <v>81</v>
      </c>
      <c r="AW97" s="13" t="s">
        <v>38</v>
      </c>
      <c r="AX97" s="13" t="s">
        <v>8</v>
      </c>
      <c r="AY97" s="228" t="s">
        <v>116</v>
      </c>
    </row>
    <row r="98" s="2" customFormat="1" ht="16.5" customHeight="1">
      <c r="A98" s="38"/>
      <c r="B98" s="39"/>
      <c r="C98" s="198" t="s">
        <v>136</v>
      </c>
      <c r="D98" s="198" t="s">
        <v>118</v>
      </c>
      <c r="E98" s="199" t="s">
        <v>137</v>
      </c>
      <c r="F98" s="200" t="s">
        <v>138</v>
      </c>
      <c r="G98" s="201" t="s">
        <v>121</v>
      </c>
      <c r="H98" s="202">
        <v>71.200000000000003</v>
      </c>
      <c r="I98" s="203"/>
      <c r="J98" s="204">
        <f>ROUND(I98*H98,0)</f>
        <v>0</v>
      </c>
      <c r="K98" s="205"/>
      <c r="L98" s="44"/>
      <c r="M98" s="206" t="s">
        <v>20</v>
      </c>
      <c r="N98" s="207" t="s">
        <v>46</v>
      </c>
      <c r="O98" s="84"/>
      <c r="P98" s="208">
        <f>O98*H98</f>
        <v>0</v>
      </c>
      <c r="Q98" s="208">
        <v>0</v>
      </c>
      <c r="R98" s="208">
        <f>Q98*H98</f>
        <v>0</v>
      </c>
      <c r="S98" s="208">
        <v>0.22</v>
      </c>
      <c r="T98" s="209">
        <f>S98*H98</f>
        <v>15.664000000000002</v>
      </c>
      <c r="U98" s="38"/>
      <c r="V98" s="38"/>
      <c r="W98" s="38"/>
      <c r="X98" s="38"/>
      <c r="Y98" s="38"/>
      <c r="Z98" s="38"/>
      <c r="AA98" s="38"/>
      <c r="AB98" s="38"/>
      <c r="AC98" s="38"/>
      <c r="AD98" s="38"/>
      <c r="AE98" s="38"/>
      <c r="AR98" s="210" t="s">
        <v>122</v>
      </c>
      <c r="AT98" s="210" t="s">
        <v>118</v>
      </c>
      <c r="AU98" s="210" t="s">
        <v>81</v>
      </c>
      <c r="AY98" s="17" t="s">
        <v>116</v>
      </c>
      <c r="BE98" s="211">
        <f>IF(N98="základní",J98,0)</f>
        <v>0</v>
      </c>
      <c r="BF98" s="211">
        <f>IF(N98="snížená",J98,0)</f>
        <v>0</v>
      </c>
      <c r="BG98" s="211">
        <f>IF(N98="zákl. přenesená",J98,0)</f>
        <v>0</v>
      </c>
      <c r="BH98" s="211">
        <f>IF(N98="sníž. přenesená",J98,0)</f>
        <v>0</v>
      </c>
      <c r="BI98" s="211">
        <f>IF(N98="nulová",J98,0)</f>
        <v>0</v>
      </c>
      <c r="BJ98" s="17" t="s">
        <v>8</v>
      </c>
      <c r="BK98" s="211">
        <f>ROUND(I98*H98,0)</f>
        <v>0</v>
      </c>
      <c r="BL98" s="17" t="s">
        <v>122</v>
      </c>
      <c r="BM98" s="210" t="s">
        <v>139</v>
      </c>
    </row>
    <row r="99" s="2" customFormat="1">
      <c r="A99" s="38"/>
      <c r="B99" s="39"/>
      <c r="C99" s="40"/>
      <c r="D99" s="212" t="s">
        <v>124</v>
      </c>
      <c r="E99" s="40"/>
      <c r="F99" s="213" t="s">
        <v>140</v>
      </c>
      <c r="G99" s="40"/>
      <c r="H99" s="40"/>
      <c r="I99" s="214"/>
      <c r="J99" s="40"/>
      <c r="K99" s="40"/>
      <c r="L99" s="44"/>
      <c r="M99" s="215"/>
      <c r="N99" s="216"/>
      <c r="O99" s="84"/>
      <c r="P99" s="84"/>
      <c r="Q99" s="84"/>
      <c r="R99" s="84"/>
      <c r="S99" s="84"/>
      <c r="T99" s="85"/>
      <c r="U99" s="38"/>
      <c r="V99" s="38"/>
      <c r="W99" s="38"/>
      <c r="X99" s="38"/>
      <c r="Y99" s="38"/>
      <c r="Z99" s="38"/>
      <c r="AA99" s="38"/>
      <c r="AB99" s="38"/>
      <c r="AC99" s="38"/>
      <c r="AD99" s="38"/>
      <c r="AE99" s="38"/>
      <c r="AT99" s="17" t="s">
        <v>124</v>
      </c>
      <c r="AU99" s="17" t="s">
        <v>81</v>
      </c>
    </row>
    <row r="100" s="2" customFormat="1">
      <c r="A100" s="38"/>
      <c r="B100" s="39"/>
      <c r="C100" s="40"/>
      <c r="D100" s="212" t="s">
        <v>126</v>
      </c>
      <c r="E100" s="40"/>
      <c r="F100" s="217" t="s">
        <v>134</v>
      </c>
      <c r="G100" s="40"/>
      <c r="H100" s="40"/>
      <c r="I100" s="214"/>
      <c r="J100" s="40"/>
      <c r="K100" s="40"/>
      <c r="L100" s="44"/>
      <c r="M100" s="215"/>
      <c r="N100" s="216"/>
      <c r="O100" s="84"/>
      <c r="P100" s="84"/>
      <c r="Q100" s="84"/>
      <c r="R100" s="84"/>
      <c r="S100" s="84"/>
      <c r="T100" s="85"/>
      <c r="U100" s="38"/>
      <c r="V100" s="38"/>
      <c r="W100" s="38"/>
      <c r="X100" s="38"/>
      <c r="Y100" s="38"/>
      <c r="Z100" s="38"/>
      <c r="AA100" s="38"/>
      <c r="AB100" s="38"/>
      <c r="AC100" s="38"/>
      <c r="AD100" s="38"/>
      <c r="AE100" s="38"/>
      <c r="AT100" s="17" t="s">
        <v>126</v>
      </c>
      <c r="AU100" s="17" t="s">
        <v>81</v>
      </c>
    </row>
    <row r="101" s="13" customFormat="1">
      <c r="A101" s="13"/>
      <c r="B101" s="218"/>
      <c r="C101" s="219"/>
      <c r="D101" s="212" t="s">
        <v>128</v>
      </c>
      <c r="E101" s="220" t="s">
        <v>20</v>
      </c>
      <c r="F101" s="221" t="s">
        <v>141</v>
      </c>
      <c r="G101" s="219"/>
      <c r="H101" s="222">
        <v>71.200000000000003</v>
      </c>
      <c r="I101" s="223"/>
      <c r="J101" s="219"/>
      <c r="K101" s="219"/>
      <c r="L101" s="224"/>
      <c r="M101" s="225"/>
      <c r="N101" s="226"/>
      <c r="O101" s="226"/>
      <c r="P101" s="226"/>
      <c r="Q101" s="226"/>
      <c r="R101" s="226"/>
      <c r="S101" s="226"/>
      <c r="T101" s="227"/>
      <c r="U101" s="13"/>
      <c r="V101" s="13"/>
      <c r="W101" s="13"/>
      <c r="X101" s="13"/>
      <c r="Y101" s="13"/>
      <c r="Z101" s="13"/>
      <c r="AA101" s="13"/>
      <c r="AB101" s="13"/>
      <c r="AC101" s="13"/>
      <c r="AD101" s="13"/>
      <c r="AE101" s="13"/>
      <c r="AT101" s="228" t="s">
        <v>128</v>
      </c>
      <c r="AU101" s="228" t="s">
        <v>81</v>
      </c>
      <c r="AV101" s="13" t="s">
        <v>81</v>
      </c>
      <c r="AW101" s="13" t="s">
        <v>38</v>
      </c>
      <c r="AX101" s="13" t="s">
        <v>8</v>
      </c>
      <c r="AY101" s="228" t="s">
        <v>116</v>
      </c>
    </row>
    <row r="102" s="2" customFormat="1" ht="16.5" customHeight="1">
      <c r="A102" s="38"/>
      <c r="B102" s="39"/>
      <c r="C102" s="198" t="s">
        <v>122</v>
      </c>
      <c r="D102" s="198" t="s">
        <v>118</v>
      </c>
      <c r="E102" s="199" t="s">
        <v>142</v>
      </c>
      <c r="F102" s="200" t="s">
        <v>143</v>
      </c>
      <c r="G102" s="201" t="s">
        <v>144</v>
      </c>
      <c r="H102" s="202">
        <v>2</v>
      </c>
      <c r="I102" s="203"/>
      <c r="J102" s="204">
        <f>ROUND(I102*H102,0)</f>
        <v>0</v>
      </c>
      <c r="K102" s="205"/>
      <c r="L102" s="44"/>
      <c r="M102" s="206" t="s">
        <v>20</v>
      </c>
      <c r="N102" s="207" t="s">
        <v>46</v>
      </c>
      <c r="O102" s="84"/>
      <c r="P102" s="208">
        <f>O102*H102</f>
        <v>0</v>
      </c>
      <c r="Q102" s="208">
        <v>0</v>
      </c>
      <c r="R102" s="208">
        <f>Q102*H102</f>
        <v>0</v>
      </c>
      <c r="S102" s="208">
        <v>0.28999999999999998</v>
      </c>
      <c r="T102" s="209">
        <f>S102*H102</f>
        <v>0.57999999999999996</v>
      </c>
      <c r="U102" s="38"/>
      <c r="V102" s="38"/>
      <c r="W102" s="38"/>
      <c r="X102" s="38"/>
      <c r="Y102" s="38"/>
      <c r="Z102" s="38"/>
      <c r="AA102" s="38"/>
      <c r="AB102" s="38"/>
      <c r="AC102" s="38"/>
      <c r="AD102" s="38"/>
      <c r="AE102" s="38"/>
      <c r="AR102" s="210" t="s">
        <v>122</v>
      </c>
      <c r="AT102" s="210" t="s">
        <v>118</v>
      </c>
      <c r="AU102" s="210" t="s">
        <v>81</v>
      </c>
      <c r="AY102" s="17" t="s">
        <v>116</v>
      </c>
      <c r="BE102" s="211">
        <f>IF(N102="základní",J102,0)</f>
        <v>0</v>
      </c>
      <c r="BF102" s="211">
        <f>IF(N102="snížená",J102,0)</f>
        <v>0</v>
      </c>
      <c r="BG102" s="211">
        <f>IF(N102="zákl. přenesená",J102,0)</f>
        <v>0</v>
      </c>
      <c r="BH102" s="211">
        <f>IF(N102="sníž. přenesená",J102,0)</f>
        <v>0</v>
      </c>
      <c r="BI102" s="211">
        <f>IF(N102="nulová",J102,0)</f>
        <v>0</v>
      </c>
      <c r="BJ102" s="17" t="s">
        <v>8</v>
      </c>
      <c r="BK102" s="211">
        <f>ROUND(I102*H102,0)</f>
        <v>0</v>
      </c>
      <c r="BL102" s="17" t="s">
        <v>122</v>
      </c>
      <c r="BM102" s="210" t="s">
        <v>145</v>
      </c>
    </row>
    <row r="103" s="2" customFormat="1">
      <c r="A103" s="38"/>
      <c r="B103" s="39"/>
      <c r="C103" s="40"/>
      <c r="D103" s="212" t="s">
        <v>124</v>
      </c>
      <c r="E103" s="40"/>
      <c r="F103" s="213" t="s">
        <v>146</v>
      </c>
      <c r="G103" s="40"/>
      <c r="H103" s="40"/>
      <c r="I103" s="214"/>
      <c r="J103" s="40"/>
      <c r="K103" s="40"/>
      <c r="L103" s="44"/>
      <c r="M103" s="215"/>
      <c r="N103" s="216"/>
      <c r="O103" s="84"/>
      <c r="P103" s="84"/>
      <c r="Q103" s="84"/>
      <c r="R103" s="84"/>
      <c r="S103" s="84"/>
      <c r="T103" s="85"/>
      <c r="U103" s="38"/>
      <c r="V103" s="38"/>
      <c r="W103" s="38"/>
      <c r="X103" s="38"/>
      <c r="Y103" s="38"/>
      <c r="Z103" s="38"/>
      <c r="AA103" s="38"/>
      <c r="AB103" s="38"/>
      <c r="AC103" s="38"/>
      <c r="AD103" s="38"/>
      <c r="AE103" s="38"/>
      <c r="AT103" s="17" t="s">
        <v>124</v>
      </c>
      <c r="AU103" s="17" t="s">
        <v>81</v>
      </c>
    </row>
    <row r="104" s="2" customFormat="1">
      <c r="A104" s="38"/>
      <c r="B104" s="39"/>
      <c r="C104" s="40"/>
      <c r="D104" s="212" t="s">
        <v>126</v>
      </c>
      <c r="E104" s="40"/>
      <c r="F104" s="217" t="s">
        <v>147</v>
      </c>
      <c r="G104" s="40"/>
      <c r="H104" s="40"/>
      <c r="I104" s="214"/>
      <c r="J104" s="40"/>
      <c r="K104" s="40"/>
      <c r="L104" s="44"/>
      <c r="M104" s="215"/>
      <c r="N104" s="216"/>
      <c r="O104" s="84"/>
      <c r="P104" s="84"/>
      <c r="Q104" s="84"/>
      <c r="R104" s="84"/>
      <c r="S104" s="84"/>
      <c r="T104" s="85"/>
      <c r="U104" s="38"/>
      <c r="V104" s="38"/>
      <c r="W104" s="38"/>
      <c r="X104" s="38"/>
      <c r="Y104" s="38"/>
      <c r="Z104" s="38"/>
      <c r="AA104" s="38"/>
      <c r="AB104" s="38"/>
      <c r="AC104" s="38"/>
      <c r="AD104" s="38"/>
      <c r="AE104" s="38"/>
      <c r="AT104" s="17" t="s">
        <v>126</v>
      </c>
      <c r="AU104" s="17" t="s">
        <v>81</v>
      </c>
    </row>
    <row r="105" s="2" customFormat="1" ht="16.5" customHeight="1">
      <c r="A105" s="38"/>
      <c r="B105" s="39"/>
      <c r="C105" s="198" t="s">
        <v>148</v>
      </c>
      <c r="D105" s="198" t="s">
        <v>118</v>
      </c>
      <c r="E105" s="199" t="s">
        <v>149</v>
      </c>
      <c r="F105" s="200" t="s">
        <v>150</v>
      </c>
      <c r="G105" s="201" t="s">
        <v>151</v>
      </c>
      <c r="H105" s="202">
        <v>173.66999999999999</v>
      </c>
      <c r="I105" s="203"/>
      <c r="J105" s="204">
        <f>ROUND(I105*H105,0)</f>
        <v>0</v>
      </c>
      <c r="K105" s="205"/>
      <c r="L105" s="44"/>
      <c r="M105" s="206" t="s">
        <v>20</v>
      </c>
      <c r="N105" s="207" t="s">
        <v>46</v>
      </c>
      <c r="O105" s="84"/>
      <c r="P105" s="208">
        <f>O105*H105</f>
        <v>0</v>
      </c>
      <c r="Q105" s="208">
        <v>0</v>
      </c>
      <c r="R105" s="208">
        <f>Q105*H105</f>
        <v>0</v>
      </c>
      <c r="S105" s="208">
        <v>0</v>
      </c>
      <c r="T105" s="209">
        <f>S105*H105</f>
        <v>0</v>
      </c>
      <c r="U105" s="38"/>
      <c r="V105" s="38"/>
      <c r="W105" s="38"/>
      <c r="X105" s="38"/>
      <c r="Y105" s="38"/>
      <c r="Z105" s="38"/>
      <c r="AA105" s="38"/>
      <c r="AB105" s="38"/>
      <c r="AC105" s="38"/>
      <c r="AD105" s="38"/>
      <c r="AE105" s="38"/>
      <c r="AR105" s="210" t="s">
        <v>122</v>
      </c>
      <c r="AT105" s="210" t="s">
        <v>118</v>
      </c>
      <c r="AU105" s="210" t="s">
        <v>81</v>
      </c>
      <c r="AY105" s="17" t="s">
        <v>116</v>
      </c>
      <c r="BE105" s="211">
        <f>IF(N105="základní",J105,0)</f>
        <v>0</v>
      </c>
      <c r="BF105" s="211">
        <f>IF(N105="snížená",J105,0)</f>
        <v>0</v>
      </c>
      <c r="BG105" s="211">
        <f>IF(N105="zákl. přenesená",J105,0)</f>
        <v>0</v>
      </c>
      <c r="BH105" s="211">
        <f>IF(N105="sníž. přenesená",J105,0)</f>
        <v>0</v>
      </c>
      <c r="BI105" s="211">
        <f>IF(N105="nulová",J105,0)</f>
        <v>0</v>
      </c>
      <c r="BJ105" s="17" t="s">
        <v>8</v>
      </c>
      <c r="BK105" s="211">
        <f>ROUND(I105*H105,0)</f>
        <v>0</v>
      </c>
      <c r="BL105" s="17" t="s">
        <v>122</v>
      </c>
      <c r="BM105" s="210" t="s">
        <v>152</v>
      </c>
    </row>
    <row r="106" s="2" customFormat="1">
      <c r="A106" s="38"/>
      <c r="B106" s="39"/>
      <c r="C106" s="40"/>
      <c r="D106" s="212" t="s">
        <v>124</v>
      </c>
      <c r="E106" s="40"/>
      <c r="F106" s="213" t="s">
        <v>153</v>
      </c>
      <c r="G106" s="40"/>
      <c r="H106" s="40"/>
      <c r="I106" s="214"/>
      <c r="J106" s="40"/>
      <c r="K106" s="40"/>
      <c r="L106" s="44"/>
      <c r="M106" s="215"/>
      <c r="N106" s="216"/>
      <c r="O106" s="84"/>
      <c r="P106" s="84"/>
      <c r="Q106" s="84"/>
      <c r="R106" s="84"/>
      <c r="S106" s="84"/>
      <c r="T106" s="85"/>
      <c r="U106" s="38"/>
      <c r="V106" s="38"/>
      <c r="W106" s="38"/>
      <c r="X106" s="38"/>
      <c r="Y106" s="38"/>
      <c r="Z106" s="38"/>
      <c r="AA106" s="38"/>
      <c r="AB106" s="38"/>
      <c r="AC106" s="38"/>
      <c r="AD106" s="38"/>
      <c r="AE106" s="38"/>
      <c r="AT106" s="17" t="s">
        <v>124</v>
      </c>
      <c r="AU106" s="17" t="s">
        <v>81</v>
      </c>
    </row>
    <row r="107" s="2" customFormat="1">
      <c r="A107" s="38"/>
      <c r="B107" s="39"/>
      <c r="C107" s="40"/>
      <c r="D107" s="212" t="s">
        <v>126</v>
      </c>
      <c r="E107" s="40"/>
      <c r="F107" s="217" t="s">
        <v>154</v>
      </c>
      <c r="G107" s="40"/>
      <c r="H107" s="40"/>
      <c r="I107" s="214"/>
      <c r="J107" s="40"/>
      <c r="K107" s="40"/>
      <c r="L107" s="44"/>
      <c r="M107" s="215"/>
      <c r="N107" s="216"/>
      <c r="O107" s="84"/>
      <c r="P107" s="84"/>
      <c r="Q107" s="84"/>
      <c r="R107" s="84"/>
      <c r="S107" s="84"/>
      <c r="T107" s="85"/>
      <c r="U107" s="38"/>
      <c r="V107" s="38"/>
      <c r="W107" s="38"/>
      <c r="X107" s="38"/>
      <c r="Y107" s="38"/>
      <c r="Z107" s="38"/>
      <c r="AA107" s="38"/>
      <c r="AB107" s="38"/>
      <c r="AC107" s="38"/>
      <c r="AD107" s="38"/>
      <c r="AE107" s="38"/>
      <c r="AT107" s="17" t="s">
        <v>126</v>
      </c>
      <c r="AU107" s="17" t="s">
        <v>81</v>
      </c>
    </row>
    <row r="108" s="13" customFormat="1">
      <c r="A108" s="13"/>
      <c r="B108" s="218"/>
      <c r="C108" s="219"/>
      <c r="D108" s="212" t="s">
        <v>128</v>
      </c>
      <c r="E108" s="220" t="s">
        <v>20</v>
      </c>
      <c r="F108" s="221" t="s">
        <v>155</v>
      </c>
      <c r="G108" s="219"/>
      <c r="H108" s="222">
        <v>170.31</v>
      </c>
      <c r="I108" s="223"/>
      <c r="J108" s="219"/>
      <c r="K108" s="219"/>
      <c r="L108" s="224"/>
      <c r="M108" s="225"/>
      <c r="N108" s="226"/>
      <c r="O108" s="226"/>
      <c r="P108" s="226"/>
      <c r="Q108" s="226"/>
      <c r="R108" s="226"/>
      <c r="S108" s="226"/>
      <c r="T108" s="227"/>
      <c r="U108" s="13"/>
      <c r="V108" s="13"/>
      <c r="W108" s="13"/>
      <c r="X108" s="13"/>
      <c r="Y108" s="13"/>
      <c r="Z108" s="13"/>
      <c r="AA108" s="13"/>
      <c r="AB108" s="13"/>
      <c r="AC108" s="13"/>
      <c r="AD108" s="13"/>
      <c r="AE108" s="13"/>
      <c r="AT108" s="228" t="s">
        <v>128</v>
      </c>
      <c r="AU108" s="228" t="s">
        <v>81</v>
      </c>
      <c r="AV108" s="13" t="s">
        <v>81</v>
      </c>
      <c r="AW108" s="13" t="s">
        <v>38</v>
      </c>
      <c r="AX108" s="13" t="s">
        <v>75</v>
      </c>
      <c r="AY108" s="228" t="s">
        <v>116</v>
      </c>
    </row>
    <row r="109" s="13" customFormat="1">
      <c r="A109" s="13"/>
      <c r="B109" s="218"/>
      <c r="C109" s="219"/>
      <c r="D109" s="212" t="s">
        <v>128</v>
      </c>
      <c r="E109" s="220" t="s">
        <v>20</v>
      </c>
      <c r="F109" s="221" t="s">
        <v>156</v>
      </c>
      <c r="G109" s="219"/>
      <c r="H109" s="222">
        <v>3.3600000000000003</v>
      </c>
      <c r="I109" s="223"/>
      <c r="J109" s="219"/>
      <c r="K109" s="219"/>
      <c r="L109" s="224"/>
      <c r="M109" s="225"/>
      <c r="N109" s="226"/>
      <c r="O109" s="226"/>
      <c r="P109" s="226"/>
      <c r="Q109" s="226"/>
      <c r="R109" s="226"/>
      <c r="S109" s="226"/>
      <c r="T109" s="227"/>
      <c r="U109" s="13"/>
      <c r="V109" s="13"/>
      <c r="W109" s="13"/>
      <c r="X109" s="13"/>
      <c r="Y109" s="13"/>
      <c r="Z109" s="13"/>
      <c r="AA109" s="13"/>
      <c r="AB109" s="13"/>
      <c r="AC109" s="13"/>
      <c r="AD109" s="13"/>
      <c r="AE109" s="13"/>
      <c r="AT109" s="228" t="s">
        <v>128</v>
      </c>
      <c r="AU109" s="228" t="s">
        <v>81</v>
      </c>
      <c r="AV109" s="13" t="s">
        <v>81</v>
      </c>
      <c r="AW109" s="13" t="s">
        <v>38</v>
      </c>
      <c r="AX109" s="13" t="s">
        <v>75</v>
      </c>
      <c r="AY109" s="228" t="s">
        <v>116</v>
      </c>
    </row>
    <row r="110" s="14" customFormat="1">
      <c r="A110" s="14"/>
      <c r="B110" s="229"/>
      <c r="C110" s="230"/>
      <c r="D110" s="212" t="s">
        <v>128</v>
      </c>
      <c r="E110" s="231" t="s">
        <v>20</v>
      </c>
      <c r="F110" s="232" t="s">
        <v>157</v>
      </c>
      <c r="G110" s="230"/>
      <c r="H110" s="233">
        <v>173.67000000000002</v>
      </c>
      <c r="I110" s="234"/>
      <c r="J110" s="230"/>
      <c r="K110" s="230"/>
      <c r="L110" s="235"/>
      <c r="M110" s="236"/>
      <c r="N110" s="237"/>
      <c r="O110" s="237"/>
      <c r="P110" s="237"/>
      <c r="Q110" s="237"/>
      <c r="R110" s="237"/>
      <c r="S110" s="237"/>
      <c r="T110" s="238"/>
      <c r="U110" s="14"/>
      <c r="V110" s="14"/>
      <c r="W110" s="14"/>
      <c r="X110" s="14"/>
      <c r="Y110" s="14"/>
      <c r="Z110" s="14"/>
      <c r="AA110" s="14"/>
      <c r="AB110" s="14"/>
      <c r="AC110" s="14"/>
      <c r="AD110" s="14"/>
      <c r="AE110" s="14"/>
      <c r="AT110" s="239" t="s">
        <v>128</v>
      </c>
      <c r="AU110" s="239" t="s">
        <v>81</v>
      </c>
      <c r="AV110" s="14" t="s">
        <v>122</v>
      </c>
      <c r="AW110" s="14" t="s">
        <v>38</v>
      </c>
      <c r="AX110" s="14" t="s">
        <v>8</v>
      </c>
      <c r="AY110" s="239" t="s">
        <v>116</v>
      </c>
    </row>
    <row r="111" s="2" customFormat="1" ht="21.75" customHeight="1">
      <c r="A111" s="38"/>
      <c r="B111" s="39"/>
      <c r="C111" s="198" t="s">
        <v>158</v>
      </c>
      <c r="D111" s="198" t="s">
        <v>118</v>
      </c>
      <c r="E111" s="199" t="s">
        <v>159</v>
      </c>
      <c r="F111" s="200" t="s">
        <v>160</v>
      </c>
      <c r="G111" s="201" t="s">
        <v>151</v>
      </c>
      <c r="H111" s="202">
        <v>87.834999999999994</v>
      </c>
      <c r="I111" s="203"/>
      <c r="J111" s="204">
        <f>ROUND(I111*H111,0)</f>
        <v>0</v>
      </c>
      <c r="K111" s="205"/>
      <c r="L111" s="44"/>
      <c r="M111" s="206" t="s">
        <v>20</v>
      </c>
      <c r="N111" s="207" t="s">
        <v>46</v>
      </c>
      <c r="O111" s="84"/>
      <c r="P111" s="208">
        <f>O111*H111</f>
        <v>0</v>
      </c>
      <c r="Q111" s="208">
        <v>0</v>
      </c>
      <c r="R111" s="208">
        <f>Q111*H111</f>
        <v>0</v>
      </c>
      <c r="S111" s="208">
        <v>0</v>
      </c>
      <c r="T111" s="209">
        <f>S111*H111</f>
        <v>0</v>
      </c>
      <c r="U111" s="38"/>
      <c r="V111" s="38"/>
      <c r="W111" s="38"/>
      <c r="X111" s="38"/>
      <c r="Y111" s="38"/>
      <c r="Z111" s="38"/>
      <c r="AA111" s="38"/>
      <c r="AB111" s="38"/>
      <c r="AC111" s="38"/>
      <c r="AD111" s="38"/>
      <c r="AE111" s="38"/>
      <c r="AR111" s="210" t="s">
        <v>122</v>
      </c>
      <c r="AT111" s="210" t="s">
        <v>118</v>
      </c>
      <c r="AU111" s="210" t="s">
        <v>81</v>
      </c>
      <c r="AY111" s="17" t="s">
        <v>116</v>
      </c>
      <c r="BE111" s="211">
        <f>IF(N111="základní",J111,0)</f>
        <v>0</v>
      </c>
      <c r="BF111" s="211">
        <f>IF(N111="snížená",J111,0)</f>
        <v>0</v>
      </c>
      <c r="BG111" s="211">
        <f>IF(N111="zákl. přenesená",J111,0)</f>
        <v>0</v>
      </c>
      <c r="BH111" s="211">
        <f>IF(N111="sníž. přenesená",J111,0)</f>
        <v>0</v>
      </c>
      <c r="BI111" s="211">
        <f>IF(N111="nulová",J111,0)</f>
        <v>0</v>
      </c>
      <c r="BJ111" s="17" t="s">
        <v>8</v>
      </c>
      <c r="BK111" s="211">
        <f>ROUND(I111*H111,0)</f>
        <v>0</v>
      </c>
      <c r="BL111" s="17" t="s">
        <v>122</v>
      </c>
      <c r="BM111" s="210" t="s">
        <v>161</v>
      </c>
    </row>
    <row r="112" s="2" customFormat="1">
      <c r="A112" s="38"/>
      <c r="B112" s="39"/>
      <c r="C112" s="40"/>
      <c r="D112" s="212" t="s">
        <v>124</v>
      </c>
      <c r="E112" s="40"/>
      <c r="F112" s="213" t="s">
        <v>162</v>
      </c>
      <c r="G112" s="40"/>
      <c r="H112" s="40"/>
      <c r="I112" s="214"/>
      <c r="J112" s="40"/>
      <c r="K112" s="40"/>
      <c r="L112" s="44"/>
      <c r="M112" s="215"/>
      <c r="N112" s="216"/>
      <c r="O112" s="84"/>
      <c r="P112" s="84"/>
      <c r="Q112" s="84"/>
      <c r="R112" s="84"/>
      <c r="S112" s="84"/>
      <c r="T112" s="85"/>
      <c r="U112" s="38"/>
      <c r="V112" s="38"/>
      <c r="W112" s="38"/>
      <c r="X112" s="38"/>
      <c r="Y112" s="38"/>
      <c r="Z112" s="38"/>
      <c r="AA112" s="38"/>
      <c r="AB112" s="38"/>
      <c r="AC112" s="38"/>
      <c r="AD112" s="38"/>
      <c r="AE112" s="38"/>
      <c r="AT112" s="17" t="s">
        <v>124</v>
      </c>
      <c r="AU112" s="17" t="s">
        <v>81</v>
      </c>
    </row>
    <row r="113" s="2" customFormat="1">
      <c r="A113" s="38"/>
      <c r="B113" s="39"/>
      <c r="C113" s="40"/>
      <c r="D113" s="212" t="s">
        <v>126</v>
      </c>
      <c r="E113" s="40"/>
      <c r="F113" s="217" t="s">
        <v>154</v>
      </c>
      <c r="G113" s="40"/>
      <c r="H113" s="40"/>
      <c r="I113" s="214"/>
      <c r="J113" s="40"/>
      <c r="K113" s="40"/>
      <c r="L113" s="44"/>
      <c r="M113" s="215"/>
      <c r="N113" s="216"/>
      <c r="O113" s="84"/>
      <c r="P113" s="84"/>
      <c r="Q113" s="84"/>
      <c r="R113" s="84"/>
      <c r="S113" s="84"/>
      <c r="T113" s="85"/>
      <c r="U113" s="38"/>
      <c r="V113" s="38"/>
      <c r="W113" s="38"/>
      <c r="X113" s="38"/>
      <c r="Y113" s="38"/>
      <c r="Z113" s="38"/>
      <c r="AA113" s="38"/>
      <c r="AB113" s="38"/>
      <c r="AC113" s="38"/>
      <c r="AD113" s="38"/>
      <c r="AE113" s="38"/>
      <c r="AT113" s="17" t="s">
        <v>126</v>
      </c>
      <c r="AU113" s="17" t="s">
        <v>81</v>
      </c>
    </row>
    <row r="114" s="13" customFormat="1">
      <c r="A114" s="13"/>
      <c r="B114" s="218"/>
      <c r="C114" s="219"/>
      <c r="D114" s="212" t="s">
        <v>128</v>
      </c>
      <c r="E114" s="220" t="s">
        <v>20</v>
      </c>
      <c r="F114" s="221" t="s">
        <v>163</v>
      </c>
      <c r="G114" s="219"/>
      <c r="H114" s="222">
        <v>87.835000000000008</v>
      </c>
      <c r="I114" s="223"/>
      <c r="J114" s="219"/>
      <c r="K114" s="219"/>
      <c r="L114" s="224"/>
      <c r="M114" s="225"/>
      <c r="N114" s="226"/>
      <c r="O114" s="226"/>
      <c r="P114" s="226"/>
      <c r="Q114" s="226"/>
      <c r="R114" s="226"/>
      <c r="S114" s="226"/>
      <c r="T114" s="227"/>
      <c r="U114" s="13"/>
      <c r="V114" s="13"/>
      <c r="W114" s="13"/>
      <c r="X114" s="13"/>
      <c r="Y114" s="13"/>
      <c r="Z114" s="13"/>
      <c r="AA114" s="13"/>
      <c r="AB114" s="13"/>
      <c r="AC114" s="13"/>
      <c r="AD114" s="13"/>
      <c r="AE114" s="13"/>
      <c r="AT114" s="228" t="s">
        <v>128</v>
      </c>
      <c r="AU114" s="228" t="s">
        <v>81</v>
      </c>
      <c r="AV114" s="13" t="s">
        <v>81</v>
      </c>
      <c r="AW114" s="13" t="s">
        <v>38</v>
      </c>
      <c r="AX114" s="13" t="s">
        <v>8</v>
      </c>
      <c r="AY114" s="228" t="s">
        <v>116</v>
      </c>
    </row>
    <row r="115" s="2" customFormat="1" ht="16.5" customHeight="1">
      <c r="A115" s="38"/>
      <c r="B115" s="39"/>
      <c r="C115" s="198" t="s">
        <v>164</v>
      </c>
      <c r="D115" s="198" t="s">
        <v>118</v>
      </c>
      <c r="E115" s="199" t="s">
        <v>165</v>
      </c>
      <c r="F115" s="200" t="s">
        <v>166</v>
      </c>
      <c r="G115" s="201" t="s">
        <v>144</v>
      </c>
      <c r="H115" s="202">
        <v>150</v>
      </c>
      <c r="I115" s="203"/>
      <c r="J115" s="204">
        <f>ROUND(I115*H115,0)</f>
        <v>0</v>
      </c>
      <c r="K115" s="205"/>
      <c r="L115" s="44"/>
      <c r="M115" s="206" t="s">
        <v>20</v>
      </c>
      <c r="N115" s="207" t="s">
        <v>46</v>
      </c>
      <c r="O115" s="84"/>
      <c r="P115" s="208">
        <f>O115*H115</f>
        <v>0</v>
      </c>
      <c r="Q115" s="208">
        <v>0.00055000000000000003</v>
      </c>
      <c r="R115" s="208">
        <f>Q115*H115</f>
        <v>0.082500000000000004</v>
      </c>
      <c r="S115" s="208">
        <v>0</v>
      </c>
      <c r="T115" s="209">
        <f>S115*H115</f>
        <v>0</v>
      </c>
      <c r="U115" s="38"/>
      <c r="V115" s="38"/>
      <c r="W115" s="38"/>
      <c r="X115" s="38"/>
      <c r="Y115" s="38"/>
      <c r="Z115" s="38"/>
      <c r="AA115" s="38"/>
      <c r="AB115" s="38"/>
      <c r="AC115" s="38"/>
      <c r="AD115" s="38"/>
      <c r="AE115" s="38"/>
      <c r="AR115" s="210" t="s">
        <v>122</v>
      </c>
      <c r="AT115" s="210" t="s">
        <v>118</v>
      </c>
      <c r="AU115" s="210" t="s">
        <v>81</v>
      </c>
      <c r="AY115" s="17" t="s">
        <v>116</v>
      </c>
      <c r="BE115" s="211">
        <f>IF(N115="základní",J115,0)</f>
        <v>0</v>
      </c>
      <c r="BF115" s="211">
        <f>IF(N115="snížená",J115,0)</f>
        <v>0</v>
      </c>
      <c r="BG115" s="211">
        <f>IF(N115="zákl. přenesená",J115,0)</f>
        <v>0</v>
      </c>
      <c r="BH115" s="211">
        <f>IF(N115="sníž. přenesená",J115,0)</f>
        <v>0</v>
      </c>
      <c r="BI115" s="211">
        <f>IF(N115="nulová",J115,0)</f>
        <v>0</v>
      </c>
      <c r="BJ115" s="17" t="s">
        <v>8</v>
      </c>
      <c r="BK115" s="211">
        <f>ROUND(I115*H115,0)</f>
        <v>0</v>
      </c>
      <c r="BL115" s="17" t="s">
        <v>122</v>
      </c>
      <c r="BM115" s="210" t="s">
        <v>167</v>
      </c>
    </row>
    <row r="116" s="2" customFormat="1">
      <c r="A116" s="38"/>
      <c r="B116" s="39"/>
      <c r="C116" s="40"/>
      <c r="D116" s="212" t="s">
        <v>124</v>
      </c>
      <c r="E116" s="40"/>
      <c r="F116" s="213" t="s">
        <v>168</v>
      </c>
      <c r="G116" s="40"/>
      <c r="H116" s="40"/>
      <c r="I116" s="214"/>
      <c r="J116" s="40"/>
      <c r="K116" s="40"/>
      <c r="L116" s="44"/>
      <c r="M116" s="215"/>
      <c r="N116" s="216"/>
      <c r="O116" s="84"/>
      <c r="P116" s="84"/>
      <c r="Q116" s="84"/>
      <c r="R116" s="84"/>
      <c r="S116" s="84"/>
      <c r="T116" s="85"/>
      <c r="U116" s="38"/>
      <c r="V116" s="38"/>
      <c r="W116" s="38"/>
      <c r="X116" s="38"/>
      <c r="Y116" s="38"/>
      <c r="Z116" s="38"/>
      <c r="AA116" s="38"/>
      <c r="AB116" s="38"/>
      <c r="AC116" s="38"/>
      <c r="AD116" s="38"/>
      <c r="AE116" s="38"/>
      <c r="AT116" s="17" t="s">
        <v>124</v>
      </c>
      <c r="AU116" s="17" t="s">
        <v>81</v>
      </c>
    </row>
    <row r="117" s="2" customFormat="1">
      <c r="A117" s="38"/>
      <c r="B117" s="39"/>
      <c r="C117" s="40"/>
      <c r="D117" s="212" t="s">
        <v>126</v>
      </c>
      <c r="E117" s="40"/>
      <c r="F117" s="217" t="s">
        <v>169</v>
      </c>
      <c r="G117" s="40"/>
      <c r="H117" s="40"/>
      <c r="I117" s="214"/>
      <c r="J117" s="40"/>
      <c r="K117" s="40"/>
      <c r="L117" s="44"/>
      <c r="M117" s="215"/>
      <c r="N117" s="216"/>
      <c r="O117" s="84"/>
      <c r="P117" s="84"/>
      <c r="Q117" s="84"/>
      <c r="R117" s="84"/>
      <c r="S117" s="84"/>
      <c r="T117" s="85"/>
      <c r="U117" s="38"/>
      <c r="V117" s="38"/>
      <c r="W117" s="38"/>
      <c r="X117" s="38"/>
      <c r="Y117" s="38"/>
      <c r="Z117" s="38"/>
      <c r="AA117" s="38"/>
      <c r="AB117" s="38"/>
      <c r="AC117" s="38"/>
      <c r="AD117" s="38"/>
      <c r="AE117" s="38"/>
      <c r="AT117" s="17" t="s">
        <v>126</v>
      </c>
      <c r="AU117" s="17" t="s">
        <v>81</v>
      </c>
    </row>
    <row r="118" s="2" customFormat="1" ht="16.5" customHeight="1">
      <c r="A118" s="38"/>
      <c r="B118" s="39"/>
      <c r="C118" s="198" t="s">
        <v>170</v>
      </c>
      <c r="D118" s="198" t="s">
        <v>118</v>
      </c>
      <c r="E118" s="199" t="s">
        <v>171</v>
      </c>
      <c r="F118" s="200" t="s">
        <v>172</v>
      </c>
      <c r="G118" s="201" t="s">
        <v>144</v>
      </c>
      <c r="H118" s="202">
        <v>150</v>
      </c>
      <c r="I118" s="203"/>
      <c r="J118" s="204">
        <f>ROUND(I118*H118,0)</f>
        <v>0</v>
      </c>
      <c r="K118" s="205"/>
      <c r="L118" s="44"/>
      <c r="M118" s="206" t="s">
        <v>20</v>
      </c>
      <c r="N118" s="207" t="s">
        <v>46</v>
      </c>
      <c r="O118" s="84"/>
      <c r="P118" s="208">
        <f>O118*H118</f>
        <v>0</v>
      </c>
      <c r="Q118" s="208">
        <v>0</v>
      </c>
      <c r="R118" s="208">
        <f>Q118*H118</f>
        <v>0</v>
      </c>
      <c r="S118" s="208">
        <v>0</v>
      </c>
      <c r="T118" s="209">
        <f>S118*H118</f>
        <v>0</v>
      </c>
      <c r="U118" s="38"/>
      <c r="V118" s="38"/>
      <c r="W118" s="38"/>
      <c r="X118" s="38"/>
      <c r="Y118" s="38"/>
      <c r="Z118" s="38"/>
      <c r="AA118" s="38"/>
      <c r="AB118" s="38"/>
      <c r="AC118" s="38"/>
      <c r="AD118" s="38"/>
      <c r="AE118" s="38"/>
      <c r="AR118" s="210" t="s">
        <v>122</v>
      </c>
      <c r="AT118" s="210" t="s">
        <v>118</v>
      </c>
      <c r="AU118" s="210" t="s">
        <v>81</v>
      </c>
      <c r="AY118" s="17" t="s">
        <v>116</v>
      </c>
      <c r="BE118" s="211">
        <f>IF(N118="základní",J118,0)</f>
        <v>0</v>
      </c>
      <c r="BF118" s="211">
        <f>IF(N118="snížená",J118,0)</f>
        <v>0</v>
      </c>
      <c r="BG118" s="211">
        <f>IF(N118="zákl. přenesená",J118,0)</f>
        <v>0</v>
      </c>
      <c r="BH118" s="211">
        <f>IF(N118="sníž. přenesená",J118,0)</f>
        <v>0</v>
      </c>
      <c r="BI118" s="211">
        <f>IF(N118="nulová",J118,0)</f>
        <v>0</v>
      </c>
      <c r="BJ118" s="17" t="s">
        <v>8</v>
      </c>
      <c r="BK118" s="211">
        <f>ROUND(I118*H118,0)</f>
        <v>0</v>
      </c>
      <c r="BL118" s="17" t="s">
        <v>122</v>
      </c>
      <c r="BM118" s="210" t="s">
        <v>173</v>
      </c>
    </row>
    <row r="119" s="2" customFormat="1">
      <c r="A119" s="38"/>
      <c r="B119" s="39"/>
      <c r="C119" s="40"/>
      <c r="D119" s="212" t="s">
        <v>124</v>
      </c>
      <c r="E119" s="40"/>
      <c r="F119" s="213" t="s">
        <v>174</v>
      </c>
      <c r="G119" s="40"/>
      <c r="H119" s="40"/>
      <c r="I119" s="214"/>
      <c r="J119" s="40"/>
      <c r="K119" s="40"/>
      <c r="L119" s="44"/>
      <c r="M119" s="215"/>
      <c r="N119" s="216"/>
      <c r="O119" s="84"/>
      <c r="P119" s="84"/>
      <c r="Q119" s="84"/>
      <c r="R119" s="84"/>
      <c r="S119" s="84"/>
      <c r="T119" s="85"/>
      <c r="U119" s="38"/>
      <c r="V119" s="38"/>
      <c r="W119" s="38"/>
      <c r="X119" s="38"/>
      <c r="Y119" s="38"/>
      <c r="Z119" s="38"/>
      <c r="AA119" s="38"/>
      <c r="AB119" s="38"/>
      <c r="AC119" s="38"/>
      <c r="AD119" s="38"/>
      <c r="AE119" s="38"/>
      <c r="AT119" s="17" t="s">
        <v>124</v>
      </c>
      <c r="AU119" s="17" t="s">
        <v>81</v>
      </c>
    </row>
    <row r="120" s="2" customFormat="1">
      <c r="A120" s="38"/>
      <c r="B120" s="39"/>
      <c r="C120" s="40"/>
      <c r="D120" s="212" t="s">
        <v>126</v>
      </c>
      <c r="E120" s="40"/>
      <c r="F120" s="217" t="s">
        <v>169</v>
      </c>
      <c r="G120" s="40"/>
      <c r="H120" s="40"/>
      <c r="I120" s="214"/>
      <c r="J120" s="40"/>
      <c r="K120" s="40"/>
      <c r="L120" s="44"/>
      <c r="M120" s="215"/>
      <c r="N120" s="216"/>
      <c r="O120" s="84"/>
      <c r="P120" s="84"/>
      <c r="Q120" s="84"/>
      <c r="R120" s="84"/>
      <c r="S120" s="84"/>
      <c r="T120" s="85"/>
      <c r="U120" s="38"/>
      <c r="V120" s="38"/>
      <c r="W120" s="38"/>
      <c r="X120" s="38"/>
      <c r="Y120" s="38"/>
      <c r="Z120" s="38"/>
      <c r="AA120" s="38"/>
      <c r="AB120" s="38"/>
      <c r="AC120" s="38"/>
      <c r="AD120" s="38"/>
      <c r="AE120" s="38"/>
      <c r="AT120" s="17" t="s">
        <v>126</v>
      </c>
      <c r="AU120" s="17" t="s">
        <v>81</v>
      </c>
    </row>
    <row r="121" s="2" customFormat="1" ht="16.5" customHeight="1">
      <c r="A121" s="38"/>
      <c r="B121" s="39"/>
      <c r="C121" s="198" t="s">
        <v>175</v>
      </c>
      <c r="D121" s="198" t="s">
        <v>118</v>
      </c>
      <c r="E121" s="199" t="s">
        <v>176</v>
      </c>
      <c r="F121" s="200" t="s">
        <v>177</v>
      </c>
      <c r="G121" s="201" t="s">
        <v>151</v>
      </c>
      <c r="H121" s="202">
        <v>173.66999999999999</v>
      </c>
      <c r="I121" s="203"/>
      <c r="J121" s="204">
        <f>ROUND(I121*H121,0)</f>
        <v>0</v>
      </c>
      <c r="K121" s="205"/>
      <c r="L121" s="44"/>
      <c r="M121" s="206" t="s">
        <v>20</v>
      </c>
      <c r="N121" s="207" t="s">
        <v>46</v>
      </c>
      <c r="O121" s="84"/>
      <c r="P121" s="208">
        <f>O121*H121</f>
        <v>0</v>
      </c>
      <c r="Q121" s="208">
        <v>0</v>
      </c>
      <c r="R121" s="208">
        <f>Q121*H121</f>
        <v>0</v>
      </c>
      <c r="S121" s="208">
        <v>0</v>
      </c>
      <c r="T121" s="209">
        <f>S121*H121</f>
        <v>0</v>
      </c>
      <c r="U121" s="38"/>
      <c r="V121" s="38"/>
      <c r="W121" s="38"/>
      <c r="X121" s="38"/>
      <c r="Y121" s="38"/>
      <c r="Z121" s="38"/>
      <c r="AA121" s="38"/>
      <c r="AB121" s="38"/>
      <c r="AC121" s="38"/>
      <c r="AD121" s="38"/>
      <c r="AE121" s="38"/>
      <c r="AR121" s="210" t="s">
        <v>122</v>
      </c>
      <c r="AT121" s="210" t="s">
        <v>118</v>
      </c>
      <c r="AU121" s="210" t="s">
        <v>81</v>
      </c>
      <c r="AY121" s="17" t="s">
        <v>116</v>
      </c>
      <c r="BE121" s="211">
        <f>IF(N121="základní",J121,0)</f>
        <v>0</v>
      </c>
      <c r="BF121" s="211">
        <f>IF(N121="snížená",J121,0)</f>
        <v>0</v>
      </c>
      <c r="BG121" s="211">
        <f>IF(N121="zákl. přenesená",J121,0)</f>
        <v>0</v>
      </c>
      <c r="BH121" s="211">
        <f>IF(N121="sníž. přenesená",J121,0)</f>
        <v>0</v>
      </c>
      <c r="BI121" s="211">
        <f>IF(N121="nulová",J121,0)</f>
        <v>0</v>
      </c>
      <c r="BJ121" s="17" t="s">
        <v>8</v>
      </c>
      <c r="BK121" s="211">
        <f>ROUND(I121*H121,0)</f>
        <v>0</v>
      </c>
      <c r="BL121" s="17" t="s">
        <v>122</v>
      </c>
      <c r="BM121" s="210" t="s">
        <v>178</v>
      </c>
    </row>
    <row r="122" s="2" customFormat="1">
      <c r="A122" s="38"/>
      <c r="B122" s="39"/>
      <c r="C122" s="40"/>
      <c r="D122" s="212" t="s">
        <v>124</v>
      </c>
      <c r="E122" s="40"/>
      <c r="F122" s="213" t="s">
        <v>179</v>
      </c>
      <c r="G122" s="40"/>
      <c r="H122" s="40"/>
      <c r="I122" s="214"/>
      <c r="J122" s="40"/>
      <c r="K122" s="40"/>
      <c r="L122" s="44"/>
      <c r="M122" s="215"/>
      <c r="N122" s="216"/>
      <c r="O122" s="84"/>
      <c r="P122" s="84"/>
      <c r="Q122" s="84"/>
      <c r="R122" s="84"/>
      <c r="S122" s="84"/>
      <c r="T122" s="85"/>
      <c r="U122" s="38"/>
      <c r="V122" s="38"/>
      <c r="W122" s="38"/>
      <c r="X122" s="38"/>
      <c r="Y122" s="38"/>
      <c r="Z122" s="38"/>
      <c r="AA122" s="38"/>
      <c r="AB122" s="38"/>
      <c r="AC122" s="38"/>
      <c r="AD122" s="38"/>
      <c r="AE122" s="38"/>
      <c r="AT122" s="17" t="s">
        <v>124</v>
      </c>
      <c r="AU122" s="17" t="s">
        <v>81</v>
      </c>
    </row>
    <row r="123" s="2" customFormat="1" ht="21.75" customHeight="1">
      <c r="A123" s="38"/>
      <c r="B123" s="39"/>
      <c r="C123" s="198" t="s">
        <v>180</v>
      </c>
      <c r="D123" s="198" t="s">
        <v>118</v>
      </c>
      <c r="E123" s="199" t="s">
        <v>181</v>
      </c>
      <c r="F123" s="200" t="s">
        <v>182</v>
      </c>
      <c r="G123" s="201" t="s">
        <v>151</v>
      </c>
      <c r="H123" s="202">
        <v>125.636</v>
      </c>
      <c r="I123" s="203"/>
      <c r="J123" s="204">
        <f>ROUND(I123*H123,0)</f>
        <v>0</v>
      </c>
      <c r="K123" s="205"/>
      <c r="L123" s="44"/>
      <c r="M123" s="206" t="s">
        <v>20</v>
      </c>
      <c r="N123" s="207" t="s">
        <v>46</v>
      </c>
      <c r="O123" s="84"/>
      <c r="P123" s="208">
        <f>O123*H123</f>
        <v>0</v>
      </c>
      <c r="Q123" s="208">
        <v>0</v>
      </c>
      <c r="R123" s="208">
        <f>Q123*H123</f>
        <v>0</v>
      </c>
      <c r="S123" s="208">
        <v>0</v>
      </c>
      <c r="T123" s="209">
        <f>S123*H123</f>
        <v>0</v>
      </c>
      <c r="U123" s="38"/>
      <c r="V123" s="38"/>
      <c r="W123" s="38"/>
      <c r="X123" s="38"/>
      <c r="Y123" s="38"/>
      <c r="Z123" s="38"/>
      <c r="AA123" s="38"/>
      <c r="AB123" s="38"/>
      <c r="AC123" s="38"/>
      <c r="AD123" s="38"/>
      <c r="AE123" s="38"/>
      <c r="AR123" s="210" t="s">
        <v>122</v>
      </c>
      <c r="AT123" s="210" t="s">
        <v>118</v>
      </c>
      <c r="AU123" s="210" t="s">
        <v>81</v>
      </c>
      <c r="AY123" s="17" t="s">
        <v>116</v>
      </c>
      <c r="BE123" s="211">
        <f>IF(N123="základní",J123,0)</f>
        <v>0</v>
      </c>
      <c r="BF123" s="211">
        <f>IF(N123="snížená",J123,0)</f>
        <v>0</v>
      </c>
      <c r="BG123" s="211">
        <f>IF(N123="zákl. přenesená",J123,0)</f>
        <v>0</v>
      </c>
      <c r="BH123" s="211">
        <f>IF(N123="sníž. přenesená",J123,0)</f>
        <v>0</v>
      </c>
      <c r="BI123" s="211">
        <f>IF(N123="nulová",J123,0)</f>
        <v>0</v>
      </c>
      <c r="BJ123" s="17" t="s">
        <v>8</v>
      </c>
      <c r="BK123" s="211">
        <f>ROUND(I123*H123,0)</f>
        <v>0</v>
      </c>
      <c r="BL123" s="17" t="s">
        <v>122</v>
      </c>
      <c r="BM123" s="210" t="s">
        <v>183</v>
      </c>
    </row>
    <row r="124" s="2" customFormat="1">
      <c r="A124" s="38"/>
      <c r="B124" s="39"/>
      <c r="C124" s="40"/>
      <c r="D124" s="212" t="s">
        <v>124</v>
      </c>
      <c r="E124" s="40"/>
      <c r="F124" s="213" t="s">
        <v>184</v>
      </c>
      <c r="G124" s="40"/>
      <c r="H124" s="40"/>
      <c r="I124" s="214"/>
      <c r="J124" s="40"/>
      <c r="K124" s="40"/>
      <c r="L124" s="44"/>
      <c r="M124" s="215"/>
      <c r="N124" s="216"/>
      <c r="O124" s="84"/>
      <c r="P124" s="84"/>
      <c r="Q124" s="84"/>
      <c r="R124" s="84"/>
      <c r="S124" s="84"/>
      <c r="T124" s="85"/>
      <c r="U124" s="38"/>
      <c r="V124" s="38"/>
      <c r="W124" s="38"/>
      <c r="X124" s="38"/>
      <c r="Y124" s="38"/>
      <c r="Z124" s="38"/>
      <c r="AA124" s="38"/>
      <c r="AB124" s="38"/>
      <c r="AC124" s="38"/>
      <c r="AD124" s="38"/>
      <c r="AE124" s="38"/>
      <c r="AT124" s="17" t="s">
        <v>124</v>
      </c>
      <c r="AU124" s="17" t="s">
        <v>81</v>
      </c>
    </row>
    <row r="125" s="2" customFormat="1">
      <c r="A125" s="38"/>
      <c r="B125" s="39"/>
      <c r="C125" s="40"/>
      <c r="D125" s="212" t="s">
        <v>126</v>
      </c>
      <c r="E125" s="40"/>
      <c r="F125" s="217" t="s">
        <v>185</v>
      </c>
      <c r="G125" s="40"/>
      <c r="H125" s="40"/>
      <c r="I125" s="214"/>
      <c r="J125" s="40"/>
      <c r="K125" s="40"/>
      <c r="L125" s="44"/>
      <c r="M125" s="215"/>
      <c r="N125" s="216"/>
      <c r="O125" s="84"/>
      <c r="P125" s="84"/>
      <c r="Q125" s="84"/>
      <c r="R125" s="84"/>
      <c r="S125" s="84"/>
      <c r="T125" s="85"/>
      <c r="U125" s="38"/>
      <c r="V125" s="38"/>
      <c r="W125" s="38"/>
      <c r="X125" s="38"/>
      <c r="Y125" s="38"/>
      <c r="Z125" s="38"/>
      <c r="AA125" s="38"/>
      <c r="AB125" s="38"/>
      <c r="AC125" s="38"/>
      <c r="AD125" s="38"/>
      <c r="AE125" s="38"/>
      <c r="AT125" s="17" t="s">
        <v>126</v>
      </c>
      <c r="AU125" s="17" t="s">
        <v>81</v>
      </c>
    </row>
    <row r="126" s="2" customFormat="1" ht="16.5" customHeight="1">
      <c r="A126" s="38"/>
      <c r="B126" s="39"/>
      <c r="C126" s="198" t="s">
        <v>186</v>
      </c>
      <c r="D126" s="198" t="s">
        <v>118</v>
      </c>
      <c r="E126" s="199" t="s">
        <v>187</v>
      </c>
      <c r="F126" s="200" t="s">
        <v>188</v>
      </c>
      <c r="G126" s="201" t="s">
        <v>121</v>
      </c>
      <c r="H126" s="202">
        <v>224.09999999999999</v>
      </c>
      <c r="I126" s="203"/>
      <c r="J126" s="204">
        <f>ROUND(I126*H126,0)</f>
        <v>0</v>
      </c>
      <c r="K126" s="205"/>
      <c r="L126" s="44"/>
      <c r="M126" s="206" t="s">
        <v>20</v>
      </c>
      <c r="N126" s="207" t="s">
        <v>46</v>
      </c>
      <c r="O126" s="84"/>
      <c r="P126" s="208">
        <f>O126*H126</f>
        <v>0</v>
      </c>
      <c r="Q126" s="208">
        <v>0</v>
      </c>
      <c r="R126" s="208">
        <f>Q126*H126</f>
        <v>0</v>
      </c>
      <c r="S126" s="208">
        <v>0</v>
      </c>
      <c r="T126" s="209">
        <f>S126*H126</f>
        <v>0</v>
      </c>
      <c r="U126" s="38"/>
      <c r="V126" s="38"/>
      <c r="W126" s="38"/>
      <c r="X126" s="38"/>
      <c r="Y126" s="38"/>
      <c r="Z126" s="38"/>
      <c r="AA126" s="38"/>
      <c r="AB126" s="38"/>
      <c r="AC126" s="38"/>
      <c r="AD126" s="38"/>
      <c r="AE126" s="38"/>
      <c r="AR126" s="210" t="s">
        <v>122</v>
      </c>
      <c r="AT126" s="210" t="s">
        <v>118</v>
      </c>
      <c r="AU126" s="210" t="s">
        <v>81</v>
      </c>
      <c r="AY126" s="17" t="s">
        <v>116</v>
      </c>
      <c r="BE126" s="211">
        <f>IF(N126="základní",J126,0)</f>
        <v>0</v>
      </c>
      <c r="BF126" s="211">
        <f>IF(N126="snížená",J126,0)</f>
        <v>0</v>
      </c>
      <c r="BG126" s="211">
        <f>IF(N126="zákl. přenesená",J126,0)</f>
        <v>0</v>
      </c>
      <c r="BH126" s="211">
        <f>IF(N126="sníž. přenesená",J126,0)</f>
        <v>0</v>
      </c>
      <c r="BI126" s="211">
        <f>IF(N126="nulová",J126,0)</f>
        <v>0</v>
      </c>
      <c r="BJ126" s="17" t="s">
        <v>8</v>
      </c>
      <c r="BK126" s="211">
        <f>ROUND(I126*H126,0)</f>
        <v>0</v>
      </c>
      <c r="BL126" s="17" t="s">
        <v>122</v>
      </c>
      <c r="BM126" s="210" t="s">
        <v>189</v>
      </c>
    </row>
    <row r="127" s="2" customFormat="1">
      <c r="A127" s="38"/>
      <c r="B127" s="39"/>
      <c r="C127" s="40"/>
      <c r="D127" s="212" t="s">
        <v>124</v>
      </c>
      <c r="E127" s="40"/>
      <c r="F127" s="213" t="s">
        <v>190</v>
      </c>
      <c r="G127" s="40"/>
      <c r="H127" s="40"/>
      <c r="I127" s="214"/>
      <c r="J127" s="40"/>
      <c r="K127" s="40"/>
      <c r="L127" s="44"/>
      <c r="M127" s="215"/>
      <c r="N127" s="216"/>
      <c r="O127" s="84"/>
      <c r="P127" s="84"/>
      <c r="Q127" s="84"/>
      <c r="R127" s="84"/>
      <c r="S127" s="84"/>
      <c r="T127" s="85"/>
      <c r="U127" s="38"/>
      <c r="V127" s="38"/>
      <c r="W127" s="38"/>
      <c r="X127" s="38"/>
      <c r="Y127" s="38"/>
      <c r="Z127" s="38"/>
      <c r="AA127" s="38"/>
      <c r="AB127" s="38"/>
      <c r="AC127" s="38"/>
      <c r="AD127" s="38"/>
      <c r="AE127" s="38"/>
      <c r="AT127" s="17" t="s">
        <v>124</v>
      </c>
      <c r="AU127" s="17" t="s">
        <v>81</v>
      </c>
    </row>
    <row r="128" s="2" customFormat="1">
      <c r="A128" s="38"/>
      <c r="B128" s="39"/>
      <c r="C128" s="40"/>
      <c r="D128" s="212" t="s">
        <v>126</v>
      </c>
      <c r="E128" s="40"/>
      <c r="F128" s="217" t="s">
        <v>191</v>
      </c>
      <c r="G128" s="40"/>
      <c r="H128" s="40"/>
      <c r="I128" s="214"/>
      <c r="J128" s="40"/>
      <c r="K128" s="40"/>
      <c r="L128" s="44"/>
      <c r="M128" s="215"/>
      <c r="N128" s="216"/>
      <c r="O128" s="84"/>
      <c r="P128" s="84"/>
      <c r="Q128" s="84"/>
      <c r="R128" s="84"/>
      <c r="S128" s="84"/>
      <c r="T128" s="85"/>
      <c r="U128" s="38"/>
      <c r="V128" s="38"/>
      <c r="W128" s="38"/>
      <c r="X128" s="38"/>
      <c r="Y128" s="38"/>
      <c r="Z128" s="38"/>
      <c r="AA128" s="38"/>
      <c r="AB128" s="38"/>
      <c r="AC128" s="38"/>
      <c r="AD128" s="38"/>
      <c r="AE128" s="38"/>
      <c r="AT128" s="17" t="s">
        <v>126</v>
      </c>
      <c r="AU128" s="17" t="s">
        <v>81</v>
      </c>
    </row>
    <row r="129" s="2" customFormat="1" ht="16.5" customHeight="1">
      <c r="A129" s="38"/>
      <c r="B129" s="39"/>
      <c r="C129" s="198" t="s">
        <v>192</v>
      </c>
      <c r="D129" s="198" t="s">
        <v>118</v>
      </c>
      <c r="E129" s="199" t="s">
        <v>193</v>
      </c>
      <c r="F129" s="200" t="s">
        <v>194</v>
      </c>
      <c r="G129" s="201" t="s">
        <v>151</v>
      </c>
      <c r="H129" s="202">
        <v>46.475000000000001</v>
      </c>
      <c r="I129" s="203"/>
      <c r="J129" s="204">
        <f>ROUND(I129*H129,0)</f>
        <v>0</v>
      </c>
      <c r="K129" s="205"/>
      <c r="L129" s="44"/>
      <c r="M129" s="206" t="s">
        <v>20</v>
      </c>
      <c r="N129" s="207" t="s">
        <v>46</v>
      </c>
      <c r="O129" s="84"/>
      <c r="P129" s="208">
        <f>O129*H129</f>
        <v>0</v>
      </c>
      <c r="Q129" s="208">
        <v>0</v>
      </c>
      <c r="R129" s="208">
        <f>Q129*H129</f>
        <v>0</v>
      </c>
      <c r="S129" s="208">
        <v>0</v>
      </c>
      <c r="T129" s="209">
        <f>S129*H129</f>
        <v>0</v>
      </c>
      <c r="U129" s="38"/>
      <c r="V129" s="38"/>
      <c r="W129" s="38"/>
      <c r="X129" s="38"/>
      <c r="Y129" s="38"/>
      <c r="Z129" s="38"/>
      <c r="AA129" s="38"/>
      <c r="AB129" s="38"/>
      <c r="AC129" s="38"/>
      <c r="AD129" s="38"/>
      <c r="AE129" s="38"/>
      <c r="AR129" s="210" t="s">
        <v>122</v>
      </c>
      <c r="AT129" s="210" t="s">
        <v>118</v>
      </c>
      <c r="AU129" s="210" t="s">
        <v>81</v>
      </c>
      <c r="AY129" s="17" t="s">
        <v>116</v>
      </c>
      <c r="BE129" s="211">
        <f>IF(N129="základní",J129,0)</f>
        <v>0</v>
      </c>
      <c r="BF129" s="211">
        <f>IF(N129="snížená",J129,0)</f>
        <v>0</v>
      </c>
      <c r="BG129" s="211">
        <f>IF(N129="zákl. přenesená",J129,0)</f>
        <v>0</v>
      </c>
      <c r="BH129" s="211">
        <f>IF(N129="sníž. přenesená",J129,0)</f>
        <v>0</v>
      </c>
      <c r="BI129" s="211">
        <f>IF(N129="nulová",J129,0)</f>
        <v>0</v>
      </c>
      <c r="BJ129" s="17" t="s">
        <v>8</v>
      </c>
      <c r="BK129" s="211">
        <f>ROUND(I129*H129,0)</f>
        <v>0</v>
      </c>
      <c r="BL129" s="17" t="s">
        <v>122</v>
      </c>
      <c r="BM129" s="210" t="s">
        <v>195</v>
      </c>
    </row>
    <row r="130" s="2" customFormat="1">
      <c r="A130" s="38"/>
      <c r="B130" s="39"/>
      <c r="C130" s="40"/>
      <c r="D130" s="212" t="s">
        <v>124</v>
      </c>
      <c r="E130" s="40"/>
      <c r="F130" s="213" t="s">
        <v>196</v>
      </c>
      <c r="G130" s="40"/>
      <c r="H130" s="40"/>
      <c r="I130" s="214"/>
      <c r="J130" s="40"/>
      <c r="K130" s="40"/>
      <c r="L130" s="44"/>
      <c r="M130" s="215"/>
      <c r="N130" s="216"/>
      <c r="O130" s="84"/>
      <c r="P130" s="84"/>
      <c r="Q130" s="84"/>
      <c r="R130" s="84"/>
      <c r="S130" s="84"/>
      <c r="T130" s="85"/>
      <c r="U130" s="38"/>
      <c r="V130" s="38"/>
      <c r="W130" s="38"/>
      <c r="X130" s="38"/>
      <c r="Y130" s="38"/>
      <c r="Z130" s="38"/>
      <c r="AA130" s="38"/>
      <c r="AB130" s="38"/>
      <c r="AC130" s="38"/>
      <c r="AD130" s="38"/>
      <c r="AE130" s="38"/>
      <c r="AT130" s="17" t="s">
        <v>124</v>
      </c>
      <c r="AU130" s="17" t="s">
        <v>81</v>
      </c>
    </row>
    <row r="131" s="2" customFormat="1">
      <c r="A131" s="38"/>
      <c r="B131" s="39"/>
      <c r="C131" s="40"/>
      <c r="D131" s="212" t="s">
        <v>126</v>
      </c>
      <c r="E131" s="40"/>
      <c r="F131" s="217" t="s">
        <v>197</v>
      </c>
      <c r="G131" s="40"/>
      <c r="H131" s="40"/>
      <c r="I131" s="214"/>
      <c r="J131" s="40"/>
      <c r="K131" s="40"/>
      <c r="L131" s="44"/>
      <c r="M131" s="215"/>
      <c r="N131" s="216"/>
      <c r="O131" s="84"/>
      <c r="P131" s="84"/>
      <c r="Q131" s="84"/>
      <c r="R131" s="84"/>
      <c r="S131" s="84"/>
      <c r="T131" s="85"/>
      <c r="U131" s="38"/>
      <c r="V131" s="38"/>
      <c r="W131" s="38"/>
      <c r="X131" s="38"/>
      <c r="Y131" s="38"/>
      <c r="Z131" s="38"/>
      <c r="AA131" s="38"/>
      <c r="AB131" s="38"/>
      <c r="AC131" s="38"/>
      <c r="AD131" s="38"/>
      <c r="AE131" s="38"/>
      <c r="AT131" s="17" t="s">
        <v>126</v>
      </c>
      <c r="AU131" s="17" t="s">
        <v>81</v>
      </c>
    </row>
    <row r="132" s="13" customFormat="1">
      <c r="A132" s="13"/>
      <c r="B132" s="218"/>
      <c r="C132" s="219"/>
      <c r="D132" s="212" t="s">
        <v>128</v>
      </c>
      <c r="E132" s="220" t="s">
        <v>20</v>
      </c>
      <c r="F132" s="221" t="s">
        <v>198</v>
      </c>
      <c r="G132" s="219"/>
      <c r="H132" s="222">
        <v>46.475000000000001</v>
      </c>
      <c r="I132" s="223"/>
      <c r="J132" s="219"/>
      <c r="K132" s="219"/>
      <c r="L132" s="224"/>
      <c r="M132" s="225"/>
      <c r="N132" s="226"/>
      <c r="O132" s="226"/>
      <c r="P132" s="226"/>
      <c r="Q132" s="226"/>
      <c r="R132" s="226"/>
      <c r="S132" s="226"/>
      <c r="T132" s="227"/>
      <c r="U132" s="13"/>
      <c r="V132" s="13"/>
      <c r="W132" s="13"/>
      <c r="X132" s="13"/>
      <c r="Y132" s="13"/>
      <c r="Z132" s="13"/>
      <c r="AA132" s="13"/>
      <c r="AB132" s="13"/>
      <c r="AC132" s="13"/>
      <c r="AD132" s="13"/>
      <c r="AE132" s="13"/>
      <c r="AT132" s="228" t="s">
        <v>128</v>
      </c>
      <c r="AU132" s="228" t="s">
        <v>81</v>
      </c>
      <c r="AV132" s="13" t="s">
        <v>81</v>
      </c>
      <c r="AW132" s="13" t="s">
        <v>38</v>
      </c>
      <c r="AX132" s="13" t="s">
        <v>8</v>
      </c>
      <c r="AY132" s="228" t="s">
        <v>116</v>
      </c>
    </row>
    <row r="133" s="2" customFormat="1" ht="16.5" customHeight="1">
      <c r="A133" s="38"/>
      <c r="B133" s="39"/>
      <c r="C133" s="198" t="s">
        <v>199</v>
      </c>
      <c r="D133" s="198" t="s">
        <v>118</v>
      </c>
      <c r="E133" s="199" t="s">
        <v>200</v>
      </c>
      <c r="F133" s="200" t="s">
        <v>201</v>
      </c>
      <c r="G133" s="201" t="s">
        <v>151</v>
      </c>
      <c r="H133" s="202">
        <v>46.475000000000001</v>
      </c>
      <c r="I133" s="203"/>
      <c r="J133" s="204">
        <f>ROUND(I133*H133,0)</f>
        <v>0</v>
      </c>
      <c r="K133" s="205"/>
      <c r="L133" s="44"/>
      <c r="M133" s="206" t="s">
        <v>20</v>
      </c>
      <c r="N133" s="207" t="s">
        <v>46</v>
      </c>
      <c r="O133" s="84"/>
      <c r="P133" s="208">
        <f>O133*H133</f>
        <v>0</v>
      </c>
      <c r="Q133" s="208">
        <v>0</v>
      </c>
      <c r="R133" s="208">
        <f>Q133*H133</f>
        <v>0</v>
      </c>
      <c r="S133" s="208">
        <v>0</v>
      </c>
      <c r="T133" s="209">
        <f>S133*H133</f>
        <v>0</v>
      </c>
      <c r="U133" s="38"/>
      <c r="V133" s="38"/>
      <c r="W133" s="38"/>
      <c r="X133" s="38"/>
      <c r="Y133" s="38"/>
      <c r="Z133" s="38"/>
      <c r="AA133" s="38"/>
      <c r="AB133" s="38"/>
      <c r="AC133" s="38"/>
      <c r="AD133" s="38"/>
      <c r="AE133" s="38"/>
      <c r="AR133" s="210" t="s">
        <v>122</v>
      </c>
      <c r="AT133" s="210" t="s">
        <v>118</v>
      </c>
      <c r="AU133" s="210" t="s">
        <v>81</v>
      </c>
      <c r="AY133" s="17" t="s">
        <v>116</v>
      </c>
      <c r="BE133" s="211">
        <f>IF(N133="základní",J133,0)</f>
        <v>0</v>
      </c>
      <c r="BF133" s="211">
        <f>IF(N133="snížená",J133,0)</f>
        <v>0</v>
      </c>
      <c r="BG133" s="211">
        <f>IF(N133="zákl. přenesená",J133,0)</f>
        <v>0</v>
      </c>
      <c r="BH133" s="211">
        <f>IF(N133="sníž. přenesená",J133,0)</f>
        <v>0</v>
      </c>
      <c r="BI133" s="211">
        <f>IF(N133="nulová",J133,0)</f>
        <v>0</v>
      </c>
      <c r="BJ133" s="17" t="s">
        <v>8</v>
      </c>
      <c r="BK133" s="211">
        <f>ROUND(I133*H133,0)</f>
        <v>0</v>
      </c>
      <c r="BL133" s="17" t="s">
        <v>122</v>
      </c>
      <c r="BM133" s="210" t="s">
        <v>202</v>
      </c>
    </row>
    <row r="134" s="2" customFormat="1">
      <c r="A134" s="38"/>
      <c r="B134" s="39"/>
      <c r="C134" s="40"/>
      <c r="D134" s="212" t="s">
        <v>124</v>
      </c>
      <c r="E134" s="40"/>
      <c r="F134" s="213" t="s">
        <v>203</v>
      </c>
      <c r="G134" s="40"/>
      <c r="H134" s="40"/>
      <c r="I134" s="214"/>
      <c r="J134" s="40"/>
      <c r="K134" s="40"/>
      <c r="L134" s="44"/>
      <c r="M134" s="215"/>
      <c r="N134" s="216"/>
      <c r="O134" s="84"/>
      <c r="P134" s="84"/>
      <c r="Q134" s="84"/>
      <c r="R134" s="84"/>
      <c r="S134" s="84"/>
      <c r="T134" s="85"/>
      <c r="U134" s="38"/>
      <c r="V134" s="38"/>
      <c r="W134" s="38"/>
      <c r="X134" s="38"/>
      <c r="Y134" s="38"/>
      <c r="Z134" s="38"/>
      <c r="AA134" s="38"/>
      <c r="AB134" s="38"/>
      <c r="AC134" s="38"/>
      <c r="AD134" s="38"/>
      <c r="AE134" s="38"/>
      <c r="AT134" s="17" t="s">
        <v>124</v>
      </c>
      <c r="AU134" s="17" t="s">
        <v>81</v>
      </c>
    </row>
    <row r="135" s="2" customFormat="1">
      <c r="A135" s="38"/>
      <c r="B135" s="39"/>
      <c r="C135" s="40"/>
      <c r="D135" s="212" t="s">
        <v>126</v>
      </c>
      <c r="E135" s="40"/>
      <c r="F135" s="217" t="s">
        <v>204</v>
      </c>
      <c r="G135" s="40"/>
      <c r="H135" s="40"/>
      <c r="I135" s="214"/>
      <c r="J135" s="40"/>
      <c r="K135" s="40"/>
      <c r="L135" s="44"/>
      <c r="M135" s="215"/>
      <c r="N135" s="216"/>
      <c r="O135" s="84"/>
      <c r="P135" s="84"/>
      <c r="Q135" s="84"/>
      <c r="R135" s="84"/>
      <c r="S135" s="84"/>
      <c r="T135" s="85"/>
      <c r="U135" s="38"/>
      <c r="V135" s="38"/>
      <c r="W135" s="38"/>
      <c r="X135" s="38"/>
      <c r="Y135" s="38"/>
      <c r="Z135" s="38"/>
      <c r="AA135" s="38"/>
      <c r="AB135" s="38"/>
      <c r="AC135" s="38"/>
      <c r="AD135" s="38"/>
      <c r="AE135" s="38"/>
      <c r="AT135" s="17" t="s">
        <v>126</v>
      </c>
      <c r="AU135" s="17" t="s">
        <v>81</v>
      </c>
    </row>
    <row r="136" s="2" customFormat="1" ht="16.5" customHeight="1">
      <c r="A136" s="38"/>
      <c r="B136" s="39"/>
      <c r="C136" s="198" t="s">
        <v>205</v>
      </c>
      <c r="D136" s="198" t="s">
        <v>118</v>
      </c>
      <c r="E136" s="199" t="s">
        <v>206</v>
      </c>
      <c r="F136" s="200" t="s">
        <v>207</v>
      </c>
      <c r="G136" s="201" t="s">
        <v>151</v>
      </c>
      <c r="H136" s="202">
        <v>46.475000000000001</v>
      </c>
      <c r="I136" s="203"/>
      <c r="J136" s="204">
        <f>ROUND(I136*H136,0)</f>
        <v>0</v>
      </c>
      <c r="K136" s="205"/>
      <c r="L136" s="44"/>
      <c r="M136" s="206" t="s">
        <v>20</v>
      </c>
      <c r="N136" s="207" t="s">
        <v>46</v>
      </c>
      <c r="O136" s="84"/>
      <c r="P136" s="208">
        <f>O136*H136</f>
        <v>0</v>
      </c>
      <c r="Q136" s="208">
        <v>0</v>
      </c>
      <c r="R136" s="208">
        <f>Q136*H136</f>
        <v>0</v>
      </c>
      <c r="S136" s="208">
        <v>0</v>
      </c>
      <c r="T136" s="209">
        <f>S136*H136</f>
        <v>0</v>
      </c>
      <c r="U136" s="38"/>
      <c r="V136" s="38"/>
      <c r="W136" s="38"/>
      <c r="X136" s="38"/>
      <c r="Y136" s="38"/>
      <c r="Z136" s="38"/>
      <c r="AA136" s="38"/>
      <c r="AB136" s="38"/>
      <c r="AC136" s="38"/>
      <c r="AD136" s="38"/>
      <c r="AE136" s="38"/>
      <c r="AR136" s="210" t="s">
        <v>122</v>
      </c>
      <c r="AT136" s="210" t="s">
        <v>118</v>
      </c>
      <c r="AU136" s="210" t="s">
        <v>81</v>
      </c>
      <c r="AY136" s="17" t="s">
        <v>116</v>
      </c>
      <c r="BE136" s="211">
        <f>IF(N136="základní",J136,0)</f>
        <v>0</v>
      </c>
      <c r="BF136" s="211">
        <f>IF(N136="snížená",J136,0)</f>
        <v>0</v>
      </c>
      <c r="BG136" s="211">
        <f>IF(N136="zákl. přenesená",J136,0)</f>
        <v>0</v>
      </c>
      <c r="BH136" s="211">
        <f>IF(N136="sníž. přenesená",J136,0)</f>
        <v>0</v>
      </c>
      <c r="BI136" s="211">
        <f>IF(N136="nulová",J136,0)</f>
        <v>0</v>
      </c>
      <c r="BJ136" s="17" t="s">
        <v>8</v>
      </c>
      <c r="BK136" s="211">
        <f>ROUND(I136*H136,0)</f>
        <v>0</v>
      </c>
      <c r="BL136" s="17" t="s">
        <v>122</v>
      </c>
      <c r="BM136" s="210" t="s">
        <v>208</v>
      </c>
    </row>
    <row r="137" s="2" customFormat="1">
      <c r="A137" s="38"/>
      <c r="B137" s="39"/>
      <c r="C137" s="40"/>
      <c r="D137" s="212" t="s">
        <v>124</v>
      </c>
      <c r="E137" s="40"/>
      <c r="F137" s="213" t="s">
        <v>207</v>
      </c>
      <c r="G137" s="40"/>
      <c r="H137" s="40"/>
      <c r="I137" s="214"/>
      <c r="J137" s="40"/>
      <c r="K137" s="40"/>
      <c r="L137" s="44"/>
      <c r="M137" s="215"/>
      <c r="N137" s="216"/>
      <c r="O137" s="84"/>
      <c r="P137" s="84"/>
      <c r="Q137" s="84"/>
      <c r="R137" s="84"/>
      <c r="S137" s="84"/>
      <c r="T137" s="85"/>
      <c r="U137" s="38"/>
      <c r="V137" s="38"/>
      <c r="W137" s="38"/>
      <c r="X137" s="38"/>
      <c r="Y137" s="38"/>
      <c r="Z137" s="38"/>
      <c r="AA137" s="38"/>
      <c r="AB137" s="38"/>
      <c r="AC137" s="38"/>
      <c r="AD137" s="38"/>
      <c r="AE137" s="38"/>
      <c r="AT137" s="17" t="s">
        <v>124</v>
      </c>
      <c r="AU137" s="17" t="s">
        <v>81</v>
      </c>
    </row>
    <row r="138" s="2" customFormat="1">
      <c r="A138" s="38"/>
      <c r="B138" s="39"/>
      <c r="C138" s="40"/>
      <c r="D138" s="212" t="s">
        <v>126</v>
      </c>
      <c r="E138" s="40"/>
      <c r="F138" s="217" t="s">
        <v>209</v>
      </c>
      <c r="G138" s="40"/>
      <c r="H138" s="40"/>
      <c r="I138" s="214"/>
      <c r="J138" s="40"/>
      <c r="K138" s="40"/>
      <c r="L138" s="44"/>
      <c r="M138" s="215"/>
      <c r="N138" s="216"/>
      <c r="O138" s="84"/>
      <c r="P138" s="84"/>
      <c r="Q138" s="84"/>
      <c r="R138" s="84"/>
      <c r="S138" s="84"/>
      <c r="T138" s="85"/>
      <c r="U138" s="38"/>
      <c r="V138" s="38"/>
      <c r="W138" s="38"/>
      <c r="X138" s="38"/>
      <c r="Y138" s="38"/>
      <c r="Z138" s="38"/>
      <c r="AA138" s="38"/>
      <c r="AB138" s="38"/>
      <c r="AC138" s="38"/>
      <c r="AD138" s="38"/>
      <c r="AE138" s="38"/>
      <c r="AT138" s="17" t="s">
        <v>126</v>
      </c>
      <c r="AU138" s="17" t="s">
        <v>81</v>
      </c>
    </row>
    <row r="139" s="2" customFormat="1" ht="16.5" customHeight="1">
      <c r="A139" s="38"/>
      <c r="B139" s="39"/>
      <c r="C139" s="198" t="s">
        <v>9</v>
      </c>
      <c r="D139" s="198" t="s">
        <v>118</v>
      </c>
      <c r="E139" s="199" t="s">
        <v>210</v>
      </c>
      <c r="F139" s="200" t="s">
        <v>211</v>
      </c>
      <c r="G139" s="201" t="s">
        <v>212</v>
      </c>
      <c r="H139" s="202">
        <v>85.977999999999994</v>
      </c>
      <c r="I139" s="203"/>
      <c r="J139" s="204">
        <f>ROUND(I139*H139,0)</f>
        <v>0</v>
      </c>
      <c r="K139" s="205"/>
      <c r="L139" s="44"/>
      <c r="M139" s="206" t="s">
        <v>20</v>
      </c>
      <c r="N139" s="207" t="s">
        <v>46</v>
      </c>
      <c r="O139" s="84"/>
      <c r="P139" s="208">
        <f>O139*H139</f>
        <v>0</v>
      </c>
      <c r="Q139" s="208">
        <v>0</v>
      </c>
      <c r="R139" s="208">
        <f>Q139*H139</f>
        <v>0</v>
      </c>
      <c r="S139" s="208">
        <v>0</v>
      </c>
      <c r="T139" s="209">
        <f>S139*H139</f>
        <v>0</v>
      </c>
      <c r="U139" s="38"/>
      <c r="V139" s="38"/>
      <c r="W139" s="38"/>
      <c r="X139" s="38"/>
      <c r="Y139" s="38"/>
      <c r="Z139" s="38"/>
      <c r="AA139" s="38"/>
      <c r="AB139" s="38"/>
      <c r="AC139" s="38"/>
      <c r="AD139" s="38"/>
      <c r="AE139" s="38"/>
      <c r="AR139" s="210" t="s">
        <v>122</v>
      </c>
      <c r="AT139" s="210" t="s">
        <v>118</v>
      </c>
      <c r="AU139" s="210" t="s">
        <v>81</v>
      </c>
      <c r="AY139" s="17" t="s">
        <v>116</v>
      </c>
      <c r="BE139" s="211">
        <f>IF(N139="základní",J139,0)</f>
        <v>0</v>
      </c>
      <c r="BF139" s="211">
        <f>IF(N139="snížená",J139,0)</f>
        <v>0</v>
      </c>
      <c r="BG139" s="211">
        <f>IF(N139="zákl. přenesená",J139,0)</f>
        <v>0</v>
      </c>
      <c r="BH139" s="211">
        <f>IF(N139="sníž. přenesená",J139,0)</f>
        <v>0</v>
      </c>
      <c r="BI139" s="211">
        <f>IF(N139="nulová",J139,0)</f>
        <v>0</v>
      </c>
      <c r="BJ139" s="17" t="s">
        <v>8</v>
      </c>
      <c r="BK139" s="211">
        <f>ROUND(I139*H139,0)</f>
        <v>0</v>
      </c>
      <c r="BL139" s="17" t="s">
        <v>122</v>
      </c>
      <c r="BM139" s="210" t="s">
        <v>213</v>
      </c>
    </row>
    <row r="140" s="2" customFormat="1">
      <c r="A140" s="38"/>
      <c r="B140" s="39"/>
      <c r="C140" s="40"/>
      <c r="D140" s="212" t="s">
        <v>124</v>
      </c>
      <c r="E140" s="40"/>
      <c r="F140" s="213" t="s">
        <v>214</v>
      </c>
      <c r="G140" s="40"/>
      <c r="H140" s="40"/>
      <c r="I140" s="214"/>
      <c r="J140" s="40"/>
      <c r="K140" s="40"/>
      <c r="L140" s="44"/>
      <c r="M140" s="215"/>
      <c r="N140" s="216"/>
      <c r="O140" s="84"/>
      <c r="P140" s="84"/>
      <c r="Q140" s="84"/>
      <c r="R140" s="84"/>
      <c r="S140" s="84"/>
      <c r="T140" s="85"/>
      <c r="U140" s="38"/>
      <c r="V140" s="38"/>
      <c r="W140" s="38"/>
      <c r="X140" s="38"/>
      <c r="Y140" s="38"/>
      <c r="Z140" s="38"/>
      <c r="AA140" s="38"/>
      <c r="AB140" s="38"/>
      <c r="AC140" s="38"/>
      <c r="AD140" s="38"/>
      <c r="AE140" s="38"/>
      <c r="AT140" s="17" t="s">
        <v>124</v>
      </c>
      <c r="AU140" s="17" t="s">
        <v>81</v>
      </c>
    </row>
    <row r="141" s="2" customFormat="1">
      <c r="A141" s="38"/>
      <c r="B141" s="39"/>
      <c r="C141" s="40"/>
      <c r="D141" s="212" t="s">
        <v>126</v>
      </c>
      <c r="E141" s="40"/>
      <c r="F141" s="217" t="s">
        <v>215</v>
      </c>
      <c r="G141" s="40"/>
      <c r="H141" s="40"/>
      <c r="I141" s="214"/>
      <c r="J141" s="40"/>
      <c r="K141" s="40"/>
      <c r="L141" s="44"/>
      <c r="M141" s="215"/>
      <c r="N141" s="216"/>
      <c r="O141" s="84"/>
      <c r="P141" s="84"/>
      <c r="Q141" s="84"/>
      <c r="R141" s="84"/>
      <c r="S141" s="84"/>
      <c r="T141" s="85"/>
      <c r="U141" s="38"/>
      <c r="V141" s="38"/>
      <c r="W141" s="38"/>
      <c r="X141" s="38"/>
      <c r="Y141" s="38"/>
      <c r="Z141" s="38"/>
      <c r="AA141" s="38"/>
      <c r="AB141" s="38"/>
      <c r="AC141" s="38"/>
      <c r="AD141" s="38"/>
      <c r="AE141" s="38"/>
      <c r="AT141" s="17" t="s">
        <v>126</v>
      </c>
      <c r="AU141" s="17" t="s">
        <v>81</v>
      </c>
    </row>
    <row r="142" s="12" customFormat="1" ht="22.8" customHeight="1">
      <c r="A142" s="12"/>
      <c r="B142" s="182"/>
      <c r="C142" s="183"/>
      <c r="D142" s="184" t="s">
        <v>74</v>
      </c>
      <c r="E142" s="196" t="s">
        <v>148</v>
      </c>
      <c r="F142" s="196" t="s">
        <v>216</v>
      </c>
      <c r="G142" s="183"/>
      <c r="H142" s="183"/>
      <c r="I142" s="186"/>
      <c r="J142" s="197">
        <f>BK142</f>
        <v>0</v>
      </c>
      <c r="K142" s="183"/>
      <c r="L142" s="188"/>
      <c r="M142" s="189"/>
      <c r="N142" s="190"/>
      <c r="O142" s="190"/>
      <c r="P142" s="191">
        <f>SUM(P143:P170)</f>
        <v>0</v>
      </c>
      <c r="Q142" s="190"/>
      <c r="R142" s="191">
        <f>SUM(R143:R170)</f>
        <v>10.103618225000002</v>
      </c>
      <c r="S142" s="190"/>
      <c r="T142" s="192">
        <f>SUM(T143:T170)</f>
        <v>0</v>
      </c>
      <c r="U142" s="12"/>
      <c r="V142" s="12"/>
      <c r="W142" s="12"/>
      <c r="X142" s="12"/>
      <c r="Y142" s="12"/>
      <c r="Z142" s="12"/>
      <c r="AA142" s="12"/>
      <c r="AB142" s="12"/>
      <c r="AC142" s="12"/>
      <c r="AD142" s="12"/>
      <c r="AE142" s="12"/>
      <c r="AR142" s="193" t="s">
        <v>8</v>
      </c>
      <c r="AT142" s="194" t="s">
        <v>74</v>
      </c>
      <c r="AU142" s="194" t="s">
        <v>8</v>
      </c>
      <c r="AY142" s="193" t="s">
        <v>116</v>
      </c>
      <c r="BK142" s="195">
        <f>SUM(BK143:BK170)</f>
        <v>0</v>
      </c>
    </row>
    <row r="143" s="2" customFormat="1" ht="16.5" customHeight="1">
      <c r="A143" s="38"/>
      <c r="B143" s="39"/>
      <c r="C143" s="198" t="s">
        <v>217</v>
      </c>
      <c r="D143" s="198" t="s">
        <v>118</v>
      </c>
      <c r="E143" s="199" t="s">
        <v>218</v>
      </c>
      <c r="F143" s="200" t="s">
        <v>219</v>
      </c>
      <c r="G143" s="201" t="s">
        <v>121</v>
      </c>
      <c r="H143" s="202">
        <v>198.19999999999999</v>
      </c>
      <c r="I143" s="203"/>
      <c r="J143" s="204">
        <f>ROUND(I143*H143,0)</f>
        <v>0</v>
      </c>
      <c r="K143" s="205"/>
      <c r="L143" s="44"/>
      <c r="M143" s="206" t="s">
        <v>20</v>
      </c>
      <c r="N143" s="207" t="s">
        <v>46</v>
      </c>
      <c r="O143" s="84"/>
      <c r="P143" s="208">
        <f>O143*H143</f>
        <v>0</v>
      </c>
      <c r="Q143" s="208">
        <v>0</v>
      </c>
      <c r="R143" s="208">
        <f>Q143*H143</f>
        <v>0</v>
      </c>
      <c r="S143" s="208">
        <v>0</v>
      </c>
      <c r="T143" s="209">
        <f>S143*H143</f>
        <v>0</v>
      </c>
      <c r="U143" s="38"/>
      <c r="V143" s="38"/>
      <c r="W143" s="38"/>
      <c r="X143" s="38"/>
      <c r="Y143" s="38"/>
      <c r="Z143" s="38"/>
      <c r="AA143" s="38"/>
      <c r="AB143" s="38"/>
      <c r="AC143" s="38"/>
      <c r="AD143" s="38"/>
      <c r="AE143" s="38"/>
      <c r="AR143" s="210" t="s">
        <v>122</v>
      </c>
      <c r="AT143" s="210" t="s">
        <v>118</v>
      </c>
      <c r="AU143" s="210" t="s">
        <v>81</v>
      </c>
      <c r="AY143" s="17" t="s">
        <v>116</v>
      </c>
      <c r="BE143" s="211">
        <f>IF(N143="základní",J143,0)</f>
        <v>0</v>
      </c>
      <c r="BF143" s="211">
        <f>IF(N143="snížená",J143,0)</f>
        <v>0</v>
      </c>
      <c r="BG143" s="211">
        <f>IF(N143="zákl. přenesená",J143,0)</f>
        <v>0</v>
      </c>
      <c r="BH143" s="211">
        <f>IF(N143="sníž. přenesená",J143,0)</f>
        <v>0</v>
      </c>
      <c r="BI143" s="211">
        <f>IF(N143="nulová",J143,0)</f>
        <v>0</v>
      </c>
      <c r="BJ143" s="17" t="s">
        <v>8</v>
      </c>
      <c r="BK143" s="211">
        <f>ROUND(I143*H143,0)</f>
        <v>0</v>
      </c>
      <c r="BL143" s="17" t="s">
        <v>122</v>
      </c>
      <c r="BM143" s="210" t="s">
        <v>220</v>
      </c>
    </row>
    <row r="144" s="2" customFormat="1">
      <c r="A144" s="38"/>
      <c r="B144" s="39"/>
      <c r="C144" s="40"/>
      <c r="D144" s="212" t="s">
        <v>124</v>
      </c>
      <c r="E144" s="40"/>
      <c r="F144" s="213" t="s">
        <v>221</v>
      </c>
      <c r="G144" s="40"/>
      <c r="H144" s="40"/>
      <c r="I144" s="214"/>
      <c r="J144" s="40"/>
      <c r="K144" s="40"/>
      <c r="L144" s="44"/>
      <c r="M144" s="215"/>
      <c r="N144" s="216"/>
      <c r="O144" s="84"/>
      <c r="P144" s="84"/>
      <c r="Q144" s="84"/>
      <c r="R144" s="84"/>
      <c r="S144" s="84"/>
      <c r="T144" s="85"/>
      <c r="U144" s="38"/>
      <c r="V144" s="38"/>
      <c r="W144" s="38"/>
      <c r="X144" s="38"/>
      <c r="Y144" s="38"/>
      <c r="Z144" s="38"/>
      <c r="AA144" s="38"/>
      <c r="AB144" s="38"/>
      <c r="AC144" s="38"/>
      <c r="AD144" s="38"/>
      <c r="AE144" s="38"/>
      <c r="AT144" s="17" t="s">
        <v>124</v>
      </c>
      <c r="AU144" s="17" t="s">
        <v>81</v>
      </c>
    </row>
    <row r="145" s="2" customFormat="1" ht="16.5" customHeight="1">
      <c r="A145" s="38"/>
      <c r="B145" s="39"/>
      <c r="C145" s="198" t="s">
        <v>222</v>
      </c>
      <c r="D145" s="198" t="s">
        <v>118</v>
      </c>
      <c r="E145" s="199" t="s">
        <v>223</v>
      </c>
      <c r="F145" s="200" t="s">
        <v>224</v>
      </c>
      <c r="G145" s="201" t="s">
        <v>121</v>
      </c>
      <c r="H145" s="202">
        <v>71.200000000000003</v>
      </c>
      <c r="I145" s="203"/>
      <c r="J145" s="204">
        <f>ROUND(I145*H145,0)</f>
        <v>0</v>
      </c>
      <c r="K145" s="205"/>
      <c r="L145" s="44"/>
      <c r="M145" s="206" t="s">
        <v>20</v>
      </c>
      <c r="N145" s="207" t="s">
        <v>46</v>
      </c>
      <c r="O145" s="84"/>
      <c r="P145" s="208">
        <f>O145*H145</f>
        <v>0</v>
      </c>
      <c r="Q145" s="208">
        <v>0</v>
      </c>
      <c r="R145" s="208">
        <f>Q145*H145</f>
        <v>0</v>
      </c>
      <c r="S145" s="208">
        <v>0</v>
      </c>
      <c r="T145" s="209">
        <f>S145*H145</f>
        <v>0</v>
      </c>
      <c r="U145" s="38"/>
      <c r="V145" s="38"/>
      <c r="W145" s="38"/>
      <c r="X145" s="38"/>
      <c r="Y145" s="38"/>
      <c r="Z145" s="38"/>
      <c r="AA145" s="38"/>
      <c r="AB145" s="38"/>
      <c r="AC145" s="38"/>
      <c r="AD145" s="38"/>
      <c r="AE145" s="38"/>
      <c r="AR145" s="210" t="s">
        <v>122</v>
      </c>
      <c r="AT145" s="210" t="s">
        <v>118</v>
      </c>
      <c r="AU145" s="210" t="s">
        <v>81</v>
      </c>
      <c r="AY145" s="17" t="s">
        <v>116</v>
      </c>
      <c r="BE145" s="211">
        <f>IF(N145="základní",J145,0)</f>
        <v>0</v>
      </c>
      <c r="BF145" s="211">
        <f>IF(N145="snížená",J145,0)</f>
        <v>0</v>
      </c>
      <c r="BG145" s="211">
        <f>IF(N145="zákl. přenesená",J145,0)</f>
        <v>0</v>
      </c>
      <c r="BH145" s="211">
        <f>IF(N145="sníž. přenesená",J145,0)</f>
        <v>0</v>
      </c>
      <c r="BI145" s="211">
        <f>IF(N145="nulová",J145,0)</f>
        <v>0</v>
      </c>
      <c r="BJ145" s="17" t="s">
        <v>8</v>
      </c>
      <c r="BK145" s="211">
        <f>ROUND(I145*H145,0)</f>
        <v>0</v>
      </c>
      <c r="BL145" s="17" t="s">
        <v>122</v>
      </c>
      <c r="BM145" s="210" t="s">
        <v>225</v>
      </c>
    </row>
    <row r="146" s="2" customFormat="1">
      <c r="A146" s="38"/>
      <c r="B146" s="39"/>
      <c r="C146" s="40"/>
      <c r="D146" s="212" t="s">
        <v>124</v>
      </c>
      <c r="E146" s="40"/>
      <c r="F146" s="213" t="s">
        <v>226</v>
      </c>
      <c r="G146" s="40"/>
      <c r="H146" s="40"/>
      <c r="I146" s="214"/>
      <c r="J146" s="40"/>
      <c r="K146" s="40"/>
      <c r="L146" s="44"/>
      <c r="M146" s="215"/>
      <c r="N146" s="216"/>
      <c r="O146" s="84"/>
      <c r="P146" s="84"/>
      <c r="Q146" s="84"/>
      <c r="R146" s="84"/>
      <c r="S146" s="84"/>
      <c r="T146" s="85"/>
      <c r="U146" s="38"/>
      <c r="V146" s="38"/>
      <c r="W146" s="38"/>
      <c r="X146" s="38"/>
      <c r="Y146" s="38"/>
      <c r="Z146" s="38"/>
      <c r="AA146" s="38"/>
      <c r="AB146" s="38"/>
      <c r="AC146" s="38"/>
      <c r="AD146" s="38"/>
      <c r="AE146" s="38"/>
      <c r="AT146" s="17" t="s">
        <v>124</v>
      </c>
      <c r="AU146" s="17" t="s">
        <v>81</v>
      </c>
    </row>
    <row r="147" s="2" customFormat="1" ht="16.5" customHeight="1">
      <c r="A147" s="38"/>
      <c r="B147" s="39"/>
      <c r="C147" s="198" t="s">
        <v>227</v>
      </c>
      <c r="D147" s="198" t="s">
        <v>118</v>
      </c>
      <c r="E147" s="199" t="s">
        <v>228</v>
      </c>
      <c r="F147" s="200" t="s">
        <v>229</v>
      </c>
      <c r="G147" s="201" t="s">
        <v>121</v>
      </c>
      <c r="H147" s="202">
        <v>71.200000000000003</v>
      </c>
      <c r="I147" s="203"/>
      <c r="J147" s="204">
        <f>ROUND(I147*H147,0)</f>
        <v>0</v>
      </c>
      <c r="K147" s="205"/>
      <c r="L147" s="44"/>
      <c r="M147" s="206" t="s">
        <v>20</v>
      </c>
      <c r="N147" s="207" t="s">
        <v>46</v>
      </c>
      <c r="O147" s="84"/>
      <c r="P147" s="208">
        <f>O147*H147</f>
        <v>0</v>
      </c>
      <c r="Q147" s="208">
        <v>0</v>
      </c>
      <c r="R147" s="208">
        <f>Q147*H147</f>
        <v>0</v>
      </c>
      <c r="S147" s="208">
        <v>0</v>
      </c>
      <c r="T147" s="209">
        <f>S147*H147</f>
        <v>0</v>
      </c>
      <c r="U147" s="38"/>
      <c r="V147" s="38"/>
      <c r="W147" s="38"/>
      <c r="X147" s="38"/>
      <c r="Y147" s="38"/>
      <c r="Z147" s="38"/>
      <c r="AA147" s="38"/>
      <c r="AB147" s="38"/>
      <c r="AC147" s="38"/>
      <c r="AD147" s="38"/>
      <c r="AE147" s="38"/>
      <c r="AR147" s="210" t="s">
        <v>122</v>
      </c>
      <c r="AT147" s="210" t="s">
        <v>118</v>
      </c>
      <c r="AU147" s="210" t="s">
        <v>81</v>
      </c>
      <c r="AY147" s="17" t="s">
        <v>116</v>
      </c>
      <c r="BE147" s="211">
        <f>IF(N147="základní",J147,0)</f>
        <v>0</v>
      </c>
      <c r="BF147" s="211">
        <f>IF(N147="snížená",J147,0)</f>
        <v>0</v>
      </c>
      <c r="BG147" s="211">
        <f>IF(N147="zákl. přenesená",J147,0)</f>
        <v>0</v>
      </c>
      <c r="BH147" s="211">
        <f>IF(N147="sníž. přenesená",J147,0)</f>
        <v>0</v>
      </c>
      <c r="BI147" s="211">
        <f>IF(N147="nulová",J147,0)</f>
        <v>0</v>
      </c>
      <c r="BJ147" s="17" t="s">
        <v>8</v>
      </c>
      <c r="BK147" s="211">
        <f>ROUND(I147*H147,0)</f>
        <v>0</v>
      </c>
      <c r="BL147" s="17" t="s">
        <v>122</v>
      </c>
      <c r="BM147" s="210" t="s">
        <v>230</v>
      </c>
    </row>
    <row r="148" s="2" customFormat="1">
      <c r="A148" s="38"/>
      <c r="B148" s="39"/>
      <c r="C148" s="40"/>
      <c r="D148" s="212" t="s">
        <v>124</v>
      </c>
      <c r="E148" s="40"/>
      <c r="F148" s="213" t="s">
        <v>231</v>
      </c>
      <c r="G148" s="40"/>
      <c r="H148" s="40"/>
      <c r="I148" s="214"/>
      <c r="J148" s="40"/>
      <c r="K148" s="40"/>
      <c r="L148" s="44"/>
      <c r="M148" s="215"/>
      <c r="N148" s="216"/>
      <c r="O148" s="84"/>
      <c r="P148" s="84"/>
      <c r="Q148" s="84"/>
      <c r="R148" s="84"/>
      <c r="S148" s="84"/>
      <c r="T148" s="85"/>
      <c r="U148" s="38"/>
      <c r="V148" s="38"/>
      <c r="W148" s="38"/>
      <c r="X148" s="38"/>
      <c r="Y148" s="38"/>
      <c r="Z148" s="38"/>
      <c r="AA148" s="38"/>
      <c r="AB148" s="38"/>
      <c r="AC148" s="38"/>
      <c r="AD148" s="38"/>
      <c r="AE148" s="38"/>
      <c r="AT148" s="17" t="s">
        <v>124</v>
      </c>
      <c r="AU148" s="17" t="s">
        <v>81</v>
      </c>
    </row>
    <row r="149" s="2" customFormat="1" ht="16.5" customHeight="1">
      <c r="A149" s="38"/>
      <c r="B149" s="39"/>
      <c r="C149" s="198" t="s">
        <v>232</v>
      </c>
      <c r="D149" s="198" t="s">
        <v>118</v>
      </c>
      <c r="E149" s="199" t="s">
        <v>233</v>
      </c>
      <c r="F149" s="200" t="s">
        <v>234</v>
      </c>
      <c r="G149" s="201" t="s">
        <v>121</v>
      </c>
      <c r="H149" s="202">
        <v>65.5</v>
      </c>
      <c r="I149" s="203"/>
      <c r="J149" s="204">
        <f>ROUND(I149*H149,0)</f>
        <v>0</v>
      </c>
      <c r="K149" s="205"/>
      <c r="L149" s="44"/>
      <c r="M149" s="206" t="s">
        <v>20</v>
      </c>
      <c r="N149" s="207" t="s">
        <v>46</v>
      </c>
      <c r="O149" s="84"/>
      <c r="P149" s="208">
        <f>O149*H149</f>
        <v>0</v>
      </c>
      <c r="Q149" s="208">
        <v>0</v>
      </c>
      <c r="R149" s="208">
        <f>Q149*H149</f>
        <v>0</v>
      </c>
      <c r="S149" s="208">
        <v>0</v>
      </c>
      <c r="T149" s="209">
        <f>S149*H149</f>
        <v>0</v>
      </c>
      <c r="U149" s="38"/>
      <c r="V149" s="38"/>
      <c r="W149" s="38"/>
      <c r="X149" s="38"/>
      <c r="Y149" s="38"/>
      <c r="Z149" s="38"/>
      <c r="AA149" s="38"/>
      <c r="AB149" s="38"/>
      <c r="AC149" s="38"/>
      <c r="AD149" s="38"/>
      <c r="AE149" s="38"/>
      <c r="AR149" s="210" t="s">
        <v>122</v>
      </c>
      <c r="AT149" s="210" t="s">
        <v>118</v>
      </c>
      <c r="AU149" s="210" t="s">
        <v>81</v>
      </c>
      <c r="AY149" s="17" t="s">
        <v>116</v>
      </c>
      <c r="BE149" s="211">
        <f>IF(N149="základní",J149,0)</f>
        <v>0</v>
      </c>
      <c r="BF149" s="211">
        <f>IF(N149="snížená",J149,0)</f>
        <v>0</v>
      </c>
      <c r="BG149" s="211">
        <f>IF(N149="zákl. přenesená",J149,0)</f>
        <v>0</v>
      </c>
      <c r="BH149" s="211">
        <f>IF(N149="sníž. přenesená",J149,0)</f>
        <v>0</v>
      </c>
      <c r="BI149" s="211">
        <f>IF(N149="nulová",J149,0)</f>
        <v>0</v>
      </c>
      <c r="BJ149" s="17" t="s">
        <v>8</v>
      </c>
      <c r="BK149" s="211">
        <f>ROUND(I149*H149,0)</f>
        <v>0</v>
      </c>
      <c r="BL149" s="17" t="s">
        <v>122</v>
      </c>
      <c r="BM149" s="210" t="s">
        <v>235</v>
      </c>
    </row>
    <row r="150" s="2" customFormat="1">
      <c r="A150" s="38"/>
      <c r="B150" s="39"/>
      <c r="C150" s="40"/>
      <c r="D150" s="212" t="s">
        <v>124</v>
      </c>
      <c r="E150" s="40"/>
      <c r="F150" s="213" t="s">
        <v>236</v>
      </c>
      <c r="G150" s="40"/>
      <c r="H150" s="40"/>
      <c r="I150" s="214"/>
      <c r="J150" s="40"/>
      <c r="K150" s="40"/>
      <c r="L150" s="44"/>
      <c r="M150" s="215"/>
      <c r="N150" s="216"/>
      <c r="O150" s="84"/>
      <c r="P150" s="84"/>
      <c r="Q150" s="84"/>
      <c r="R150" s="84"/>
      <c r="S150" s="84"/>
      <c r="T150" s="85"/>
      <c r="U150" s="38"/>
      <c r="V150" s="38"/>
      <c r="W150" s="38"/>
      <c r="X150" s="38"/>
      <c r="Y150" s="38"/>
      <c r="Z150" s="38"/>
      <c r="AA150" s="38"/>
      <c r="AB150" s="38"/>
      <c r="AC150" s="38"/>
      <c r="AD150" s="38"/>
      <c r="AE150" s="38"/>
      <c r="AT150" s="17" t="s">
        <v>124</v>
      </c>
      <c r="AU150" s="17" t="s">
        <v>81</v>
      </c>
    </row>
    <row r="151" s="2" customFormat="1" ht="16.5" customHeight="1">
      <c r="A151" s="38"/>
      <c r="B151" s="39"/>
      <c r="C151" s="198" t="s">
        <v>237</v>
      </c>
      <c r="D151" s="198" t="s">
        <v>118</v>
      </c>
      <c r="E151" s="199" t="s">
        <v>238</v>
      </c>
      <c r="F151" s="200" t="s">
        <v>239</v>
      </c>
      <c r="G151" s="201" t="s">
        <v>121</v>
      </c>
      <c r="H151" s="202">
        <v>65.5</v>
      </c>
      <c r="I151" s="203"/>
      <c r="J151" s="204">
        <f>ROUND(I151*H151,0)</f>
        <v>0</v>
      </c>
      <c r="K151" s="205"/>
      <c r="L151" s="44"/>
      <c r="M151" s="206" t="s">
        <v>20</v>
      </c>
      <c r="N151" s="207" t="s">
        <v>46</v>
      </c>
      <c r="O151" s="84"/>
      <c r="P151" s="208">
        <f>O151*H151</f>
        <v>0</v>
      </c>
      <c r="Q151" s="208">
        <v>0.084250000000000005</v>
      </c>
      <c r="R151" s="208">
        <f>Q151*H151</f>
        <v>5.5183750000000007</v>
      </c>
      <c r="S151" s="208">
        <v>0</v>
      </c>
      <c r="T151" s="209">
        <f>S151*H151</f>
        <v>0</v>
      </c>
      <c r="U151" s="38"/>
      <c r="V151" s="38"/>
      <c r="W151" s="38"/>
      <c r="X151" s="38"/>
      <c r="Y151" s="38"/>
      <c r="Z151" s="38"/>
      <c r="AA151" s="38"/>
      <c r="AB151" s="38"/>
      <c r="AC151" s="38"/>
      <c r="AD151" s="38"/>
      <c r="AE151" s="38"/>
      <c r="AR151" s="210" t="s">
        <v>122</v>
      </c>
      <c r="AT151" s="210" t="s">
        <v>118</v>
      </c>
      <c r="AU151" s="210" t="s">
        <v>81</v>
      </c>
      <c r="AY151" s="17" t="s">
        <v>116</v>
      </c>
      <c r="BE151" s="211">
        <f>IF(N151="základní",J151,0)</f>
        <v>0</v>
      </c>
      <c r="BF151" s="211">
        <f>IF(N151="snížená",J151,0)</f>
        <v>0</v>
      </c>
      <c r="BG151" s="211">
        <f>IF(N151="zákl. přenesená",J151,0)</f>
        <v>0</v>
      </c>
      <c r="BH151" s="211">
        <f>IF(N151="sníž. přenesená",J151,0)</f>
        <v>0</v>
      </c>
      <c r="BI151" s="211">
        <f>IF(N151="nulová",J151,0)</f>
        <v>0</v>
      </c>
      <c r="BJ151" s="17" t="s">
        <v>8</v>
      </c>
      <c r="BK151" s="211">
        <f>ROUND(I151*H151,0)</f>
        <v>0</v>
      </c>
      <c r="BL151" s="17" t="s">
        <v>122</v>
      </c>
      <c r="BM151" s="210" t="s">
        <v>240</v>
      </c>
    </row>
    <row r="152" s="2" customFormat="1">
      <c r="A152" s="38"/>
      <c r="B152" s="39"/>
      <c r="C152" s="40"/>
      <c r="D152" s="212" t="s">
        <v>124</v>
      </c>
      <c r="E152" s="40"/>
      <c r="F152" s="213" t="s">
        <v>241</v>
      </c>
      <c r="G152" s="40"/>
      <c r="H152" s="40"/>
      <c r="I152" s="214"/>
      <c r="J152" s="40"/>
      <c r="K152" s="40"/>
      <c r="L152" s="44"/>
      <c r="M152" s="215"/>
      <c r="N152" s="216"/>
      <c r="O152" s="84"/>
      <c r="P152" s="84"/>
      <c r="Q152" s="84"/>
      <c r="R152" s="84"/>
      <c r="S152" s="84"/>
      <c r="T152" s="85"/>
      <c r="U152" s="38"/>
      <c r="V152" s="38"/>
      <c r="W152" s="38"/>
      <c r="X152" s="38"/>
      <c r="Y152" s="38"/>
      <c r="Z152" s="38"/>
      <c r="AA152" s="38"/>
      <c r="AB152" s="38"/>
      <c r="AC152" s="38"/>
      <c r="AD152" s="38"/>
      <c r="AE152" s="38"/>
      <c r="AT152" s="17" t="s">
        <v>124</v>
      </c>
      <c r="AU152" s="17" t="s">
        <v>81</v>
      </c>
    </row>
    <row r="153" s="2" customFormat="1">
      <c r="A153" s="38"/>
      <c r="B153" s="39"/>
      <c r="C153" s="40"/>
      <c r="D153" s="212" t="s">
        <v>126</v>
      </c>
      <c r="E153" s="40"/>
      <c r="F153" s="217" t="s">
        <v>242</v>
      </c>
      <c r="G153" s="40"/>
      <c r="H153" s="40"/>
      <c r="I153" s="214"/>
      <c r="J153" s="40"/>
      <c r="K153" s="40"/>
      <c r="L153" s="44"/>
      <c r="M153" s="215"/>
      <c r="N153" s="216"/>
      <c r="O153" s="84"/>
      <c r="P153" s="84"/>
      <c r="Q153" s="84"/>
      <c r="R153" s="84"/>
      <c r="S153" s="84"/>
      <c r="T153" s="85"/>
      <c r="U153" s="38"/>
      <c r="V153" s="38"/>
      <c r="W153" s="38"/>
      <c r="X153" s="38"/>
      <c r="Y153" s="38"/>
      <c r="Z153" s="38"/>
      <c r="AA153" s="38"/>
      <c r="AB153" s="38"/>
      <c r="AC153" s="38"/>
      <c r="AD153" s="38"/>
      <c r="AE153" s="38"/>
      <c r="AT153" s="17" t="s">
        <v>126</v>
      </c>
      <c r="AU153" s="17" t="s">
        <v>81</v>
      </c>
    </row>
    <row r="154" s="2" customFormat="1" ht="16.5" customHeight="1">
      <c r="A154" s="38"/>
      <c r="B154" s="39"/>
      <c r="C154" s="198" t="s">
        <v>7</v>
      </c>
      <c r="D154" s="198" t="s">
        <v>118</v>
      </c>
      <c r="E154" s="199" t="s">
        <v>243</v>
      </c>
      <c r="F154" s="200" t="s">
        <v>244</v>
      </c>
      <c r="G154" s="201" t="s">
        <v>212</v>
      </c>
      <c r="H154" s="202">
        <v>9.75</v>
      </c>
      <c r="I154" s="203"/>
      <c r="J154" s="204">
        <f>ROUND(I154*H154,0)</f>
        <v>0</v>
      </c>
      <c r="K154" s="205"/>
      <c r="L154" s="44"/>
      <c r="M154" s="206" t="s">
        <v>20</v>
      </c>
      <c r="N154" s="207" t="s">
        <v>46</v>
      </c>
      <c r="O154" s="84"/>
      <c r="P154" s="208">
        <f>O154*H154</f>
        <v>0</v>
      </c>
      <c r="Q154" s="208">
        <v>0</v>
      </c>
      <c r="R154" s="208">
        <f>Q154*H154</f>
        <v>0</v>
      </c>
      <c r="S154" s="208">
        <v>0</v>
      </c>
      <c r="T154" s="209">
        <f>S154*H154</f>
        <v>0</v>
      </c>
      <c r="U154" s="38"/>
      <c r="V154" s="38"/>
      <c r="W154" s="38"/>
      <c r="X154" s="38"/>
      <c r="Y154" s="38"/>
      <c r="Z154" s="38"/>
      <c r="AA154" s="38"/>
      <c r="AB154" s="38"/>
      <c r="AC154" s="38"/>
      <c r="AD154" s="38"/>
      <c r="AE154" s="38"/>
      <c r="AR154" s="210" t="s">
        <v>122</v>
      </c>
      <c r="AT154" s="210" t="s">
        <v>118</v>
      </c>
      <c r="AU154" s="210" t="s">
        <v>81</v>
      </c>
      <c r="AY154" s="17" t="s">
        <v>116</v>
      </c>
      <c r="BE154" s="211">
        <f>IF(N154="základní",J154,0)</f>
        <v>0</v>
      </c>
      <c r="BF154" s="211">
        <f>IF(N154="snížená",J154,0)</f>
        <v>0</v>
      </c>
      <c r="BG154" s="211">
        <f>IF(N154="zákl. přenesená",J154,0)</f>
        <v>0</v>
      </c>
      <c r="BH154" s="211">
        <f>IF(N154="sníž. přenesená",J154,0)</f>
        <v>0</v>
      </c>
      <c r="BI154" s="211">
        <f>IF(N154="nulová",J154,0)</f>
        <v>0</v>
      </c>
      <c r="BJ154" s="17" t="s">
        <v>8</v>
      </c>
      <c r="BK154" s="211">
        <f>ROUND(I154*H154,0)</f>
        <v>0</v>
      </c>
      <c r="BL154" s="17" t="s">
        <v>122</v>
      </c>
      <c r="BM154" s="210" t="s">
        <v>245</v>
      </c>
    </row>
    <row r="155" s="2" customFormat="1">
      <c r="A155" s="38"/>
      <c r="B155" s="39"/>
      <c r="C155" s="40"/>
      <c r="D155" s="212" t="s">
        <v>124</v>
      </c>
      <c r="E155" s="40"/>
      <c r="F155" s="213" t="s">
        <v>246</v>
      </c>
      <c r="G155" s="40"/>
      <c r="H155" s="40"/>
      <c r="I155" s="214"/>
      <c r="J155" s="40"/>
      <c r="K155" s="40"/>
      <c r="L155" s="44"/>
      <c r="M155" s="215"/>
      <c r="N155" s="216"/>
      <c r="O155" s="84"/>
      <c r="P155" s="84"/>
      <c r="Q155" s="84"/>
      <c r="R155" s="84"/>
      <c r="S155" s="84"/>
      <c r="T155" s="85"/>
      <c r="U155" s="38"/>
      <c r="V155" s="38"/>
      <c r="W155" s="38"/>
      <c r="X155" s="38"/>
      <c r="Y155" s="38"/>
      <c r="Z155" s="38"/>
      <c r="AA155" s="38"/>
      <c r="AB155" s="38"/>
      <c r="AC155" s="38"/>
      <c r="AD155" s="38"/>
      <c r="AE155" s="38"/>
      <c r="AT155" s="17" t="s">
        <v>124</v>
      </c>
      <c r="AU155" s="17" t="s">
        <v>81</v>
      </c>
    </row>
    <row r="156" s="2" customFormat="1" ht="16.5" customHeight="1">
      <c r="A156" s="38"/>
      <c r="B156" s="39"/>
      <c r="C156" s="198" t="s">
        <v>247</v>
      </c>
      <c r="D156" s="198" t="s">
        <v>118</v>
      </c>
      <c r="E156" s="199" t="s">
        <v>248</v>
      </c>
      <c r="F156" s="200" t="s">
        <v>249</v>
      </c>
      <c r="G156" s="201" t="s">
        <v>121</v>
      </c>
      <c r="H156" s="202">
        <v>65.5</v>
      </c>
      <c r="I156" s="203"/>
      <c r="J156" s="204">
        <f>ROUND(I156*H156,0)</f>
        <v>0</v>
      </c>
      <c r="K156" s="205"/>
      <c r="L156" s="44"/>
      <c r="M156" s="206" t="s">
        <v>20</v>
      </c>
      <c r="N156" s="207" t="s">
        <v>46</v>
      </c>
      <c r="O156" s="84"/>
      <c r="P156" s="208">
        <f>O156*H156</f>
        <v>0</v>
      </c>
      <c r="Q156" s="208">
        <v>0.070000000000000007</v>
      </c>
      <c r="R156" s="208">
        <f>Q156*H156</f>
        <v>4.5850000000000009</v>
      </c>
      <c r="S156" s="208">
        <v>0</v>
      </c>
      <c r="T156" s="209">
        <f>S156*H156</f>
        <v>0</v>
      </c>
      <c r="U156" s="38"/>
      <c r="V156" s="38"/>
      <c r="W156" s="38"/>
      <c r="X156" s="38"/>
      <c r="Y156" s="38"/>
      <c r="Z156" s="38"/>
      <c r="AA156" s="38"/>
      <c r="AB156" s="38"/>
      <c r="AC156" s="38"/>
      <c r="AD156" s="38"/>
      <c r="AE156" s="38"/>
      <c r="AR156" s="210" t="s">
        <v>122</v>
      </c>
      <c r="AT156" s="210" t="s">
        <v>118</v>
      </c>
      <c r="AU156" s="210" t="s">
        <v>81</v>
      </c>
      <c r="AY156" s="17" t="s">
        <v>116</v>
      </c>
      <c r="BE156" s="211">
        <f>IF(N156="základní",J156,0)</f>
        <v>0</v>
      </c>
      <c r="BF156" s="211">
        <f>IF(N156="snížená",J156,0)</f>
        <v>0</v>
      </c>
      <c r="BG156" s="211">
        <f>IF(N156="zákl. přenesená",J156,0)</f>
        <v>0</v>
      </c>
      <c r="BH156" s="211">
        <f>IF(N156="sníž. přenesená",J156,0)</f>
        <v>0</v>
      </c>
      <c r="BI156" s="211">
        <f>IF(N156="nulová",J156,0)</f>
        <v>0</v>
      </c>
      <c r="BJ156" s="17" t="s">
        <v>8</v>
      </c>
      <c r="BK156" s="211">
        <f>ROUND(I156*H156,0)</f>
        <v>0</v>
      </c>
      <c r="BL156" s="17" t="s">
        <v>122</v>
      </c>
      <c r="BM156" s="210" t="s">
        <v>250</v>
      </c>
    </row>
    <row r="157" s="2" customFormat="1">
      <c r="A157" s="38"/>
      <c r="B157" s="39"/>
      <c r="C157" s="40"/>
      <c r="D157" s="212" t="s">
        <v>124</v>
      </c>
      <c r="E157" s="40"/>
      <c r="F157" s="213" t="s">
        <v>251</v>
      </c>
      <c r="G157" s="40"/>
      <c r="H157" s="40"/>
      <c r="I157" s="214"/>
      <c r="J157" s="40"/>
      <c r="K157" s="40"/>
      <c r="L157" s="44"/>
      <c r="M157" s="215"/>
      <c r="N157" s="216"/>
      <c r="O157" s="84"/>
      <c r="P157" s="84"/>
      <c r="Q157" s="84"/>
      <c r="R157" s="84"/>
      <c r="S157" s="84"/>
      <c r="T157" s="85"/>
      <c r="U157" s="38"/>
      <c r="V157" s="38"/>
      <c r="W157" s="38"/>
      <c r="X157" s="38"/>
      <c r="Y157" s="38"/>
      <c r="Z157" s="38"/>
      <c r="AA157" s="38"/>
      <c r="AB157" s="38"/>
      <c r="AC157" s="38"/>
      <c r="AD157" s="38"/>
      <c r="AE157" s="38"/>
      <c r="AT157" s="17" t="s">
        <v>124</v>
      </c>
      <c r="AU157" s="17" t="s">
        <v>81</v>
      </c>
    </row>
    <row r="158" s="2" customFormat="1">
      <c r="A158" s="38"/>
      <c r="B158" s="39"/>
      <c r="C158" s="40"/>
      <c r="D158" s="212" t="s">
        <v>126</v>
      </c>
      <c r="E158" s="40"/>
      <c r="F158" s="217" t="s">
        <v>252</v>
      </c>
      <c r="G158" s="40"/>
      <c r="H158" s="40"/>
      <c r="I158" s="214"/>
      <c r="J158" s="40"/>
      <c r="K158" s="40"/>
      <c r="L158" s="44"/>
      <c r="M158" s="215"/>
      <c r="N158" s="216"/>
      <c r="O158" s="84"/>
      <c r="P158" s="84"/>
      <c r="Q158" s="84"/>
      <c r="R158" s="84"/>
      <c r="S158" s="84"/>
      <c r="T158" s="85"/>
      <c r="U158" s="38"/>
      <c r="V158" s="38"/>
      <c r="W158" s="38"/>
      <c r="X158" s="38"/>
      <c r="Y158" s="38"/>
      <c r="Z158" s="38"/>
      <c r="AA158" s="38"/>
      <c r="AB158" s="38"/>
      <c r="AC158" s="38"/>
      <c r="AD158" s="38"/>
      <c r="AE158" s="38"/>
      <c r="AT158" s="17" t="s">
        <v>126</v>
      </c>
      <c r="AU158" s="17" t="s">
        <v>81</v>
      </c>
    </row>
    <row r="159" s="2" customFormat="1" ht="21.75" customHeight="1">
      <c r="A159" s="38"/>
      <c r="B159" s="39"/>
      <c r="C159" s="198" t="s">
        <v>253</v>
      </c>
      <c r="D159" s="198" t="s">
        <v>118</v>
      </c>
      <c r="E159" s="199" t="s">
        <v>254</v>
      </c>
      <c r="F159" s="200" t="s">
        <v>255</v>
      </c>
      <c r="G159" s="201" t="s">
        <v>121</v>
      </c>
      <c r="H159" s="202">
        <v>71.200000000000003</v>
      </c>
      <c r="I159" s="203"/>
      <c r="J159" s="204">
        <f>ROUND(I159*H159,0)</f>
        <v>0</v>
      </c>
      <c r="K159" s="205"/>
      <c r="L159" s="44"/>
      <c r="M159" s="206" t="s">
        <v>20</v>
      </c>
      <c r="N159" s="207" t="s">
        <v>46</v>
      </c>
      <c r="O159" s="84"/>
      <c r="P159" s="208">
        <f>O159*H159</f>
        <v>0</v>
      </c>
      <c r="Q159" s="208">
        <v>0</v>
      </c>
      <c r="R159" s="208">
        <f>Q159*H159</f>
        <v>0</v>
      </c>
      <c r="S159" s="208">
        <v>0</v>
      </c>
      <c r="T159" s="209">
        <f>S159*H159</f>
        <v>0</v>
      </c>
      <c r="U159" s="38"/>
      <c r="V159" s="38"/>
      <c r="W159" s="38"/>
      <c r="X159" s="38"/>
      <c r="Y159" s="38"/>
      <c r="Z159" s="38"/>
      <c r="AA159" s="38"/>
      <c r="AB159" s="38"/>
      <c r="AC159" s="38"/>
      <c r="AD159" s="38"/>
      <c r="AE159" s="38"/>
      <c r="AR159" s="210" t="s">
        <v>122</v>
      </c>
      <c r="AT159" s="210" t="s">
        <v>118</v>
      </c>
      <c r="AU159" s="210" t="s">
        <v>81</v>
      </c>
      <c r="AY159" s="17" t="s">
        <v>116</v>
      </c>
      <c r="BE159" s="211">
        <f>IF(N159="základní",J159,0)</f>
        <v>0</v>
      </c>
      <c r="BF159" s="211">
        <f>IF(N159="snížená",J159,0)</f>
        <v>0</v>
      </c>
      <c r="BG159" s="211">
        <f>IF(N159="zákl. přenesená",J159,0)</f>
        <v>0</v>
      </c>
      <c r="BH159" s="211">
        <f>IF(N159="sníž. přenesená",J159,0)</f>
        <v>0</v>
      </c>
      <c r="BI159" s="211">
        <f>IF(N159="nulová",J159,0)</f>
        <v>0</v>
      </c>
      <c r="BJ159" s="17" t="s">
        <v>8</v>
      </c>
      <c r="BK159" s="211">
        <f>ROUND(I159*H159,0)</f>
        <v>0</v>
      </c>
      <c r="BL159" s="17" t="s">
        <v>122</v>
      </c>
      <c r="BM159" s="210" t="s">
        <v>256</v>
      </c>
    </row>
    <row r="160" s="2" customFormat="1">
      <c r="A160" s="38"/>
      <c r="B160" s="39"/>
      <c r="C160" s="40"/>
      <c r="D160" s="212" t="s">
        <v>124</v>
      </c>
      <c r="E160" s="40"/>
      <c r="F160" s="213" t="s">
        <v>257</v>
      </c>
      <c r="G160" s="40"/>
      <c r="H160" s="40"/>
      <c r="I160" s="214"/>
      <c r="J160" s="40"/>
      <c r="K160" s="40"/>
      <c r="L160" s="44"/>
      <c r="M160" s="215"/>
      <c r="N160" s="216"/>
      <c r="O160" s="84"/>
      <c r="P160" s="84"/>
      <c r="Q160" s="84"/>
      <c r="R160" s="84"/>
      <c r="S160" s="84"/>
      <c r="T160" s="85"/>
      <c r="U160" s="38"/>
      <c r="V160" s="38"/>
      <c r="W160" s="38"/>
      <c r="X160" s="38"/>
      <c r="Y160" s="38"/>
      <c r="Z160" s="38"/>
      <c r="AA160" s="38"/>
      <c r="AB160" s="38"/>
      <c r="AC160" s="38"/>
      <c r="AD160" s="38"/>
      <c r="AE160" s="38"/>
      <c r="AT160" s="17" t="s">
        <v>124</v>
      </c>
      <c r="AU160" s="17" t="s">
        <v>81</v>
      </c>
    </row>
    <row r="161" s="2" customFormat="1">
      <c r="A161" s="38"/>
      <c r="B161" s="39"/>
      <c r="C161" s="40"/>
      <c r="D161" s="212" t="s">
        <v>126</v>
      </c>
      <c r="E161" s="40"/>
      <c r="F161" s="217" t="s">
        <v>258</v>
      </c>
      <c r="G161" s="40"/>
      <c r="H161" s="40"/>
      <c r="I161" s="214"/>
      <c r="J161" s="40"/>
      <c r="K161" s="40"/>
      <c r="L161" s="44"/>
      <c r="M161" s="215"/>
      <c r="N161" s="216"/>
      <c r="O161" s="84"/>
      <c r="P161" s="84"/>
      <c r="Q161" s="84"/>
      <c r="R161" s="84"/>
      <c r="S161" s="84"/>
      <c r="T161" s="85"/>
      <c r="U161" s="38"/>
      <c r="V161" s="38"/>
      <c r="W161" s="38"/>
      <c r="X161" s="38"/>
      <c r="Y161" s="38"/>
      <c r="Z161" s="38"/>
      <c r="AA161" s="38"/>
      <c r="AB161" s="38"/>
      <c r="AC161" s="38"/>
      <c r="AD161" s="38"/>
      <c r="AE161" s="38"/>
      <c r="AT161" s="17" t="s">
        <v>126</v>
      </c>
      <c r="AU161" s="17" t="s">
        <v>81</v>
      </c>
    </row>
    <row r="162" s="2" customFormat="1" ht="16.5" customHeight="1">
      <c r="A162" s="38"/>
      <c r="B162" s="39"/>
      <c r="C162" s="198" t="s">
        <v>259</v>
      </c>
      <c r="D162" s="198" t="s">
        <v>118</v>
      </c>
      <c r="E162" s="199" t="s">
        <v>260</v>
      </c>
      <c r="F162" s="200" t="s">
        <v>261</v>
      </c>
      <c r="G162" s="201" t="s">
        <v>121</v>
      </c>
      <c r="H162" s="202">
        <v>61.5</v>
      </c>
      <c r="I162" s="203"/>
      <c r="J162" s="204">
        <f>ROUND(I162*H162,0)</f>
        <v>0</v>
      </c>
      <c r="K162" s="205"/>
      <c r="L162" s="44"/>
      <c r="M162" s="206" t="s">
        <v>20</v>
      </c>
      <c r="N162" s="207" t="s">
        <v>46</v>
      </c>
      <c r="O162" s="84"/>
      <c r="P162" s="208">
        <f>O162*H162</f>
        <v>0</v>
      </c>
      <c r="Q162" s="208">
        <v>0</v>
      </c>
      <c r="R162" s="208">
        <f>Q162*H162</f>
        <v>0</v>
      </c>
      <c r="S162" s="208">
        <v>0</v>
      </c>
      <c r="T162" s="209">
        <f>S162*H162</f>
        <v>0</v>
      </c>
      <c r="U162" s="38"/>
      <c r="V162" s="38"/>
      <c r="W162" s="38"/>
      <c r="X162" s="38"/>
      <c r="Y162" s="38"/>
      <c r="Z162" s="38"/>
      <c r="AA162" s="38"/>
      <c r="AB162" s="38"/>
      <c r="AC162" s="38"/>
      <c r="AD162" s="38"/>
      <c r="AE162" s="38"/>
      <c r="AR162" s="210" t="s">
        <v>122</v>
      </c>
      <c r="AT162" s="210" t="s">
        <v>118</v>
      </c>
      <c r="AU162" s="210" t="s">
        <v>81</v>
      </c>
      <c r="AY162" s="17" t="s">
        <v>116</v>
      </c>
      <c r="BE162" s="211">
        <f>IF(N162="základní",J162,0)</f>
        <v>0</v>
      </c>
      <c r="BF162" s="211">
        <f>IF(N162="snížená",J162,0)</f>
        <v>0</v>
      </c>
      <c r="BG162" s="211">
        <f>IF(N162="zákl. přenesená",J162,0)</f>
        <v>0</v>
      </c>
      <c r="BH162" s="211">
        <f>IF(N162="sníž. přenesená",J162,0)</f>
        <v>0</v>
      </c>
      <c r="BI162" s="211">
        <f>IF(N162="nulová",J162,0)</f>
        <v>0</v>
      </c>
      <c r="BJ162" s="17" t="s">
        <v>8</v>
      </c>
      <c r="BK162" s="211">
        <f>ROUND(I162*H162,0)</f>
        <v>0</v>
      </c>
      <c r="BL162" s="17" t="s">
        <v>122</v>
      </c>
      <c r="BM162" s="210" t="s">
        <v>262</v>
      </c>
    </row>
    <row r="163" s="2" customFormat="1">
      <c r="A163" s="38"/>
      <c r="B163" s="39"/>
      <c r="C163" s="40"/>
      <c r="D163" s="212" t="s">
        <v>124</v>
      </c>
      <c r="E163" s="40"/>
      <c r="F163" s="213" t="s">
        <v>263</v>
      </c>
      <c r="G163" s="40"/>
      <c r="H163" s="40"/>
      <c r="I163" s="214"/>
      <c r="J163" s="40"/>
      <c r="K163" s="40"/>
      <c r="L163" s="44"/>
      <c r="M163" s="215"/>
      <c r="N163" s="216"/>
      <c r="O163" s="84"/>
      <c r="P163" s="84"/>
      <c r="Q163" s="84"/>
      <c r="R163" s="84"/>
      <c r="S163" s="84"/>
      <c r="T163" s="85"/>
      <c r="U163" s="38"/>
      <c r="V163" s="38"/>
      <c r="W163" s="38"/>
      <c r="X163" s="38"/>
      <c r="Y163" s="38"/>
      <c r="Z163" s="38"/>
      <c r="AA163" s="38"/>
      <c r="AB163" s="38"/>
      <c r="AC163" s="38"/>
      <c r="AD163" s="38"/>
      <c r="AE163" s="38"/>
      <c r="AT163" s="17" t="s">
        <v>124</v>
      </c>
      <c r="AU163" s="17" t="s">
        <v>81</v>
      </c>
    </row>
    <row r="164" s="2" customFormat="1">
      <c r="A164" s="38"/>
      <c r="B164" s="39"/>
      <c r="C164" s="40"/>
      <c r="D164" s="212" t="s">
        <v>126</v>
      </c>
      <c r="E164" s="40"/>
      <c r="F164" s="217" t="s">
        <v>264</v>
      </c>
      <c r="G164" s="40"/>
      <c r="H164" s="40"/>
      <c r="I164" s="214"/>
      <c r="J164" s="40"/>
      <c r="K164" s="40"/>
      <c r="L164" s="44"/>
      <c r="M164" s="215"/>
      <c r="N164" s="216"/>
      <c r="O164" s="84"/>
      <c r="P164" s="84"/>
      <c r="Q164" s="84"/>
      <c r="R164" s="84"/>
      <c r="S164" s="84"/>
      <c r="T164" s="85"/>
      <c r="U164" s="38"/>
      <c r="V164" s="38"/>
      <c r="W164" s="38"/>
      <c r="X164" s="38"/>
      <c r="Y164" s="38"/>
      <c r="Z164" s="38"/>
      <c r="AA164" s="38"/>
      <c r="AB164" s="38"/>
      <c r="AC164" s="38"/>
      <c r="AD164" s="38"/>
      <c r="AE164" s="38"/>
      <c r="AT164" s="17" t="s">
        <v>126</v>
      </c>
      <c r="AU164" s="17" t="s">
        <v>81</v>
      </c>
    </row>
    <row r="165" s="2" customFormat="1" ht="16.5" customHeight="1">
      <c r="A165" s="38"/>
      <c r="B165" s="39"/>
      <c r="C165" s="198" t="s">
        <v>265</v>
      </c>
      <c r="D165" s="198" t="s">
        <v>118</v>
      </c>
      <c r="E165" s="199" t="s">
        <v>266</v>
      </c>
      <c r="F165" s="200" t="s">
        <v>267</v>
      </c>
      <c r="G165" s="201" t="s">
        <v>144</v>
      </c>
      <c r="H165" s="202">
        <v>23.5</v>
      </c>
      <c r="I165" s="203"/>
      <c r="J165" s="204">
        <f>ROUND(I165*H165,0)</f>
        <v>0</v>
      </c>
      <c r="K165" s="205"/>
      <c r="L165" s="44"/>
      <c r="M165" s="206" t="s">
        <v>20</v>
      </c>
      <c r="N165" s="207" t="s">
        <v>46</v>
      </c>
      <c r="O165" s="84"/>
      <c r="P165" s="208">
        <f>O165*H165</f>
        <v>0</v>
      </c>
      <c r="Q165" s="208">
        <v>1.0349999999999999E-05</v>
      </c>
      <c r="R165" s="208">
        <f>Q165*H165</f>
        <v>0.00024322499999999999</v>
      </c>
      <c r="S165" s="208">
        <v>0</v>
      </c>
      <c r="T165" s="209">
        <f>S165*H165</f>
        <v>0</v>
      </c>
      <c r="U165" s="38"/>
      <c r="V165" s="38"/>
      <c r="W165" s="38"/>
      <c r="X165" s="38"/>
      <c r="Y165" s="38"/>
      <c r="Z165" s="38"/>
      <c r="AA165" s="38"/>
      <c r="AB165" s="38"/>
      <c r="AC165" s="38"/>
      <c r="AD165" s="38"/>
      <c r="AE165" s="38"/>
      <c r="AR165" s="210" t="s">
        <v>122</v>
      </c>
      <c r="AT165" s="210" t="s">
        <v>118</v>
      </c>
      <c r="AU165" s="210" t="s">
        <v>81</v>
      </c>
      <c r="AY165" s="17" t="s">
        <v>116</v>
      </c>
      <c r="BE165" s="211">
        <f>IF(N165="základní",J165,0)</f>
        <v>0</v>
      </c>
      <c r="BF165" s="211">
        <f>IF(N165="snížená",J165,0)</f>
        <v>0</v>
      </c>
      <c r="BG165" s="211">
        <f>IF(N165="zákl. přenesená",J165,0)</f>
        <v>0</v>
      </c>
      <c r="BH165" s="211">
        <f>IF(N165="sníž. přenesená",J165,0)</f>
        <v>0</v>
      </c>
      <c r="BI165" s="211">
        <f>IF(N165="nulová",J165,0)</f>
        <v>0</v>
      </c>
      <c r="BJ165" s="17" t="s">
        <v>8</v>
      </c>
      <c r="BK165" s="211">
        <f>ROUND(I165*H165,0)</f>
        <v>0</v>
      </c>
      <c r="BL165" s="17" t="s">
        <v>122</v>
      </c>
      <c r="BM165" s="210" t="s">
        <v>268</v>
      </c>
    </row>
    <row r="166" s="2" customFormat="1">
      <c r="A166" s="38"/>
      <c r="B166" s="39"/>
      <c r="C166" s="40"/>
      <c r="D166" s="212" t="s">
        <v>124</v>
      </c>
      <c r="E166" s="40"/>
      <c r="F166" s="213" t="s">
        <v>269</v>
      </c>
      <c r="G166" s="40"/>
      <c r="H166" s="40"/>
      <c r="I166" s="214"/>
      <c r="J166" s="40"/>
      <c r="K166" s="40"/>
      <c r="L166" s="44"/>
      <c r="M166" s="215"/>
      <c r="N166" s="216"/>
      <c r="O166" s="84"/>
      <c r="P166" s="84"/>
      <c r="Q166" s="84"/>
      <c r="R166" s="84"/>
      <c r="S166" s="84"/>
      <c r="T166" s="85"/>
      <c r="U166" s="38"/>
      <c r="V166" s="38"/>
      <c r="W166" s="38"/>
      <c r="X166" s="38"/>
      <c r="Y166" s="38"/>
      <c r="Z166" s="38"/>
      <c r="AA166" s="38"/>
      <c r="AB166" s="38"/>
      <c r="AC166" s="38"/>
      <c r="AD166" s="38"/>
      <c r="AE166" s="38"/>
      <c r="AT166" s="17" t="s">
        <v>124</v>
      </c>
      <c r="AU166" s="17" t="s">
        <v>81</v>
      </c>
    </row>
    <row r="167" s="2" customFormat="1">
      <c r="A167" s="38"/>
      <c r="B167" s="39"/>
      <c r="C167" s="40"/>
      <c r="D167" s="212" t="s">
        <v>126</v>
      </c>
      <c r="E167" s="40"/>
      <c r="F167" s="217" t="s">
        <v>270</v>
      </c>
      <c r="G167" s="40"/>
      <c r="H167" s="40"/>
      <c r="I167" s="214"/>
      <c r="J167" s="40"/>
      <c r="K167" s="40"/>
      <c r="L167" s="44"/>
      <c r="M167" s="215"/>
      <c r="N167" s="216"/>
      <c r="O167" s="84"/>
      <c r="P167" s="84"/>
      <c r="Q167" s="84"/>
      <c r="R167" s="84"/>
      <c r="S167" s="84"/>
      <c r="T167" s="85"/>
      <c r="U167" s="38"/>
      <c r="V167" s="38"/>
      <c r="W167" s="38"/>
      <c r="X167" s="38"/>
      <c r="Y167" s="38"/>
      <c r="Z167" s="38"/>
      <c r="AA167" s="38"/>
      <c r="AB167" s="38"/>
      <c r="AC167" s="38"/>
      <c r="AD167" s="38"/>
      <c r="AE167" s="38"/>
      <c r="AT167" s="17" t="s">
        <v>126</v>
      </c>
      <c r="AU167" s="17" t="s">
        <v>81</v>
      </c>
    </row>
    <row r="168" s="2" customFormat="1" ht="21.75" customHeight="1">
      <c r="A168" s="38"/>
      <c r="B168" s="39"/>
      <c r="C168" s="198" t="s">
        <v>271</v>
      </c>
      <c r="D168" s="198" t="s">
        <v>118</v>
      </c>
      <c r="E168" s="199" t="s">
        <v>272</v>
      </c>
      <c r="F168" s="200" t="s">
        <v>273</v>
      </c>
      <c r="G168" s="201" t="s">
        <v>212</v>
      </c>
      <c r="H168" s="202">
        <v>24.321000000000002</v>
      </c>
      <c r="I168" s="203"/>
      <c r="J168" s="204">
        <f>ROUND(I168*H168,0)</f>
        <v>0</v>
      </c>
      <c r="K168" s="205"/>
      <c r="L168" s="44"/>
      <c r="M168" s="206" t="s">
        <v>20</v>
      </c>
      <c r="N168" s="207" t="s">
        <v>46</v>
      </c>
      <c r="O168" s="84"/>
      <c r="P168" s="208">
        <f>O168*H168</f>
        <v>0</v>
      </c>
      <c r="Q168" s="208">
        <v>0</v>
      </c>
      <c r="R168" s="208">
        <f>Q168*H168</f>
        <v>0</v>
      </c>
      <c r="S168" s="208">
        <v>0</v>
      </c>
      <c r="T168" s="209">
        <f>S168*H168</f>
        <v>0</v>
      </c>
      <c r="U168" s="38"/>
      <c r="V168" s="38"/>
      <c r="W168" s="38"/>
      <c r="X168" s="38"/>
      <c r="Y168" s="38"/>
      <c r="Z168" s="38"/>
      <c r="AA168" s="38"/>
      <c r="AB168" s="38"/>
      <c r="AC168" s="38"/>
      <c r="AD168" s="38"/>
      <c r="AE168" s="38"/>
      <c r="AR168" s="210" t="s">
        <v>122</v>
      </c>
      <c r="AT168" s="210" t="s">
        <v>118</v>
      </c>
      <c r="AU168" s="210" t="s">
        <v>81</v>
      </c>
      <c r="AY168" s="17" t="s">
        <v>116</v>
      </c>
      <c r="BE168" s="211">
        <f>IF(N168="základní",J168,0)</f>
        <v>0</v>
      </c>
      <c r="BF168" s="211">
        <f>IF(N168="snížená",J168,0)</f>
        <v>0</v>
      </c>
      <c r="BG168" s="211">
        <f>IF(N168="zákl. přenesená",J168,0)</f>
        <v>0</v>
      </c>
      <c r="BH168" s="211">
        <f>IF(N168="sníž. přenesená",J168,0)</f>
        <v>0</v>
      </c>
      <c r="BI168" s="211">
        <f>IF(N168="nulová",J168,0)</f>
        <v>0</v>
      </c>
      <c r="BJ168" s="17" t="s">
        <v>8</v>
      </c>
      <c r="BK168" s="211">
        <f>ROUND(I168*H168,0)</f>
        <v>0</v>
      </c>
      <c r="BL168" s="17" t="s">
        <v>122</v>
      </c>
      <c r="BM168" s="210" t="s">
        <v>274</v>
      </c>
    </row>
    <row r="169" s="2" customFormat="1">
      <c r="A169" s="38"/>
      <c r="B169" s="39"/>
      <c r="C169" s="40"/>
      <c r="D169" s="212" t="s">
        <v>124</v>
      </c>
      <c r="E169" s="40"/>
      <c r="F169" s="213" t="s">
        <v>275</v>
      </c>
      <c r="G169" s="40"/>
      <c r="H169" s="40"/>
      <c r="I169" s="214"/>
      <c r="J169" s="40"/>
      <c r="K169" s="40"/>
      <c r="L169" s="44"/>
      <c r="M169" s="215"/>
      <c r="N169" s="216"/>
      <c r="O169" s="84"/>
      <c r="P169" s="84"/>
      <c r="Q169" s="84"/>
      <c r="R169" s="84"/>
      <c r="S169" s="84"/>
      <c r="T169" s="85"/>
      <c r="U169" s="38"/>
      <c r="V169" s="38"/>
      <c r="W169" s="38"/>
      <c r="X169" s="38"/>
      <c r="Y169" s="38"/>
      <c r="Z169" s="38"/>
      <c r="AA169" s="38"/>
      <c r="AB169" s="38"/>
      <c r="AC169" s="38"/>
      <c r="AD169" s="38"/>
      <c r="AE169" s="38"/>
      <c r="AT169" s="17" t="s">
        <v>124</v>
      </c>
      <c r="AU169" s="17" t="s">
        <v>81</v>
      </c>
    </row>
    <row r="170" s="2" customFormat="1">
      <c r="A170" s="38"/>
      <c r="B170" s="39"/>
      <c r="C170" s="40"/>
      <c r="D170" s="212" t="s">
        <v>126</v>
      </c>
      <c r="E170" s="40"/>
      <c r="F170" s="217" t="s">
        <v>276</v>
      </c>
      <c r="G170" s="40"/>
      <c r="H170" s="40"/>
      <c r="I170" s="214"/>
      <c r="J170" s="40"/>
      <c r="K170" s="40"/>
      <c r="L170" s="44"/>
      <c r="M170" s="215"/>
      <c r="N170" s="216"/>
      <c r="O170" s="84"/>
      <c r="P170" s="84"/>
      <c r="Q170" s="84"/>
      <c r="R170" s="84"/>
      <c r="S170" s="84"/>
      <c r="T170" s="85"/>
      <c r="U170" s="38"/>
      <c r="V170" s="38"/>
      <c r="W170" s="38"/>
      <c r="X170" s="38"/>
      <c r="Y170" s="38"/>
      <c r="Z170" s="38"/>
      <c r="AA170" s="38"/>
      <c r="AB170" s="38"/>
      <c r="AC170" s="38"/>
      <c r="AD170" s="38"/>
      <c r="AE170" s="38"/>
      <c r="AT170" s="17" t="s">
        <v>126</v>
      </c>
      <c r="AU170" s="17" t="s">
        <v>81</v>
      </c>
    </row>
    <row r="171" s="12" customFormat="1" ht="22.8" customHeight="1">
      <c r="A171" s="12"/>
      <c r="B171" s="182"/>
      <c r="C171" s="183"/>
      <c r="D171" s="184" t="s">
        <v>74</v>
      </c>
      <c r="E171" s="196" t="s">
        <v>170</v>
      </c>
      <c r="F171" s="196" t="s">
        <v>277</v>
      </c>
      <c r="G171" s="183"/>
      <c r="H171" s="183"/>
      <c r="I171" s="186"/>
      <c r="J171" s="197">
        <f>BK171</f>
        <v>0</v>
      </c>
      <c r="K171" s="183"/>
      <c r="L171" s="188"/>
      <c r="M171" s="189"/>
      <c r="N171" s="190"/>
      <c r="O171" s="190"/>
      <c r="P171" s="191">
        <f>SUM(P172:P189)</f>
        <v>0</v>
      </c>
      <c r="Q171" s="190"/>
      <c r="R171" s="191">
        <f>SUM(R172:R189)</f>
        <v>1.1578045000000001</v>
      </c>
      <c r="S171" s="190"/>
      <c r="T171" s="192">
        <f>SUM(T172:T189)</f>
        <v>0</v>
      </c>
      <c r="U171" s="12"/>
      <c r="V171" s="12"/>
      <c r="W171" s="12"/>
      <c r="X171" s="12"/>
      <c r="Y171" s="12"/>
      <c r="Z171" s="12"/>
      <c r="AA171" s="12"/>
      <c r="AB171" s="12"/>
      <c r="AC171" s="12"/>
      <c r="AD171" s="12"/>
      <c r="AE171" s="12"/>
      <c r="AR171" s="193" t="s">
        <v>8</v>
      </c>
      <c r="AT171" s="194" t="s">
        <v>74</v>
      </c>
      <c r="AU171" s="194" t="s">
        <v>8</v>
      </c>
      <c r="AY171" s="193" t="s">
        <v>116</v>
      </c>
      <c r="BK171" s="195">
        <f>SUM(BK172:BK189)</f>
        <v>0</v>
      </c>
    </row>
    <row r="172" s="2" customFormat="1" ht="16.5" customHeight="1">
      <c r="A172" s="38"/>
      <c r="B172" s="39"/>
      <c r="C172" s="198" t="s">
        <v>278</v>
      </c>
      <c r="D172" s="198" t="s">
        <v>118</v>
      </c>
      <c r="E172" s="199" t="s">
        <v>279</v>
      </c>
      <c r="F172" s="200" t="s">
        <v>280</v>
      </c>
      <c r="G172" s="201" t="s">
        <v>144</v>
      </c>
      <c r="H172" s="202">
        <v>5</v>
      </c>
      <c r="I172" s="203"/>
      <c r="J172" s="204">
        <f>ROUND(I172*H172,0)</f>
        <v>0</v>
      </c>
      <c r="K172" s="205"/>
      <c r="L172" s="44"/>
      <c r="M172" s="206" t="s">
        <v>20</v>
      </c>
      <c r="N172" s="207" t="s">
        <v>46</v>
      </c>
      <c r="O172" s="84"/>
      <c r="P172" s="208">
        <f>O172*H172</f>
        <v>0</v>
      </c>
      <c r="Q172" s="208">
        <v>0.001276</v>
      </c>
      <c r="R172" s="208">
        <f>Q172*H172</f>
        <v>0.0063800000000000003</v>
      </c>
      <c r="S172" s="208">
        <v>0</v>
      </c>
      <c r="T172" s="209">
        <f>S172*H172</f>
        <v>0</v>
      </c>
      <c r="U172" s="38"/>
      <c r="V172" s="38"/>
      <c r="W172" s="38"/>
      <c r="X172" s="38"/>
      <c r="Y172" s="38"/>
      <c r="Z172" s="38"/>
      <c r="AA172" s="38"/>
      <c r="AB172" s="38"/>
      <c r="AC172" s="38"/>
      <c r="AD172" s="38"/>
      <c r="AE172" s="38"/>
      <c r="AR172" s="210" t="s">
        <v>122</v>
      </c>
      <c r="AT172" s="210" t="s">
        <v>118</v>
      </c>
      <c r="AU172" s="210" t="s">
        <v>81</v>
      </c>
      <c r="AY172" s="17" t="s">
        <v>116</v>
      </c>
      <c r="BE172" s="211">
        <f>IF(N172="základní",J172,0)</f>
        <v>0</v>
      </c>
      <c r="BF172" s="211">
        <f>IF(N172="snížená",J172,0)</f>
        <v>0</v>
      </c>
      <c r="BG172" s="211">
        <f>IF(N172="zákl. přenesená",J172,0)</f>
        <v>0</v>
      </c>
      <c r="BH172" s="211">
        <f>IF(N172="sníž. přenesená",J172,0)</f>
        <v>0</v>
      </c>
      <c r="BI172" s="211">
        <f>IF(N172="nulová",J172,0)</f>
        <v>0</v>
      </c>
      <c r="BJ172" s="17" t="s">
        <v>8</v>
      </c>
      <c r="BK172" s="211">
        <f>ROUND(I172*H172,0)</f>
        <v>0</v>
      </c>
      <c r="BL172" s="17" t="s">
        <v>122</v>
      </c>
      <c r="BM172" s="210" t="s">
        <v>281</v>
      </c>
    </row>
    <row r="173" s="2" customFormat="1">
      <c r="A173" s="38"/>
      <c r="B173" s="39"/>
      <c r="C173" s="40"/>
      <c r="D173" s="212" t="s">
        <v>124</v>
      </c>
      <c r="E173" s="40"/>
      <c r="F173" s="213" t="s">
        <v>282</v>
      </c>
      <c r="G173" s="40"/>
      <c r="H173" s="40"/>
      <c r="I173" s="214"/>
      <c r="J173" s="40"/>
      <c r="K173" s="40"/>
      <c r="L173" s="44"/>
      <c r="M173" s="215"/>
      <c r="N173" s="216"/>
      <c r="O173" s="84"/>
      <c r="P173" s="84"/>
      <c r="Q173" s="84"/>
      <c r="R173" s="84"/>
      <c r="S173" s="84"/>
      <c r="T173" s="85"/>
      <c r="U173" s="38"/>
      <c r="V173" s="38"/>
      <c r="W173" s="38"/>
      <c r="X173" s="38"/>
      <c r="Y173" s="38"/>
      <c r="Z173" s="38"/>
      <c r="AA173" s="38"/>
      <c r="AB173" s="38"/>
      <c r="AC173" s="38"/>
      <c r="AD173" s="38"/>
      <c r="AE173" s="38"/>
      <c r="AT173" s="17" t="s">
        <v>124</v>
      </c>
      <c r="AU173" s="17" t="s">
        <v>81</v>
      </c>
    </row>
    <row r="174" s="2" customFormat="1">
      <c r="A174" s="38"/>
      <c r="B174" s="39"/>
      <c r="C174" s="40"/>
      <c r="D174" s="212" t="s">
        <v>126</v>
      </c>
      <c r="E174" s="40"/>
      <c r="F174" s="217" t="s">
        <v>283</v>
      </c>
      <c r="G174" s="40"/>
      <c r="H174" s="40"/>
      <c r="I174" s="214"/>
      <c r="J174" s="40"/>
      <c r="K174" s="40"/>
      <c r="L174" s="44"/>
      <c r="M174" s="215"/>
      <c r="N174" s="216"/>
      <c r="O174" s="84"/>
      <c r="P174" s="84"/>
      <c r="Q174" s="84"/>
      <c r="R174" s="84"/>
      <c r="S174" s="84"/>
      <c r="T174" s="85"/>
      <c r="U174" s="38"/>
      <c r="V174" s="38"/>
      <c r="W174" s="38"/>
      <c r="X174" s="38"/>
      <c r="Y174" s="38"/>
      <c r="Z174" s="38"/>
      <c r="AA174" s="38"/>
      <c r="AB174" s="38"/>
      <c r="AC174" s="38"/>
      <c r="AD174" s="38"/>
      <c r="AE174" s="38"/>
      <c r="AT174" s="17" t="s">
        <v>126</v>
      </c>
      <c r="AU174" s="17" t="s">
        <v>81</v>
      </c>
    </row>
    <row r="175" s="2" customFormat="1" ht="16.5" customHeight="1">
      <c r="A175" s="38"/>
      <c r="B175" s="39"/>
      <c r="C175" s="198" t="s">
        <v>284</v>
      </c>
      <c r="D175" s="198" t="s">
        <v>118</v>
      </c>
      <c r="E175" s="199" t="s">
        <v>285</v>
      </c>
      <c r="F175" s="200" t="s">
        <v>286</v>
      </c>
      <c r="G175" s="201" t="s">
        <v>144</v>
      </c>
      <c r="H175" s="202">
        <v>2</v>
      </c>
      <c r="I175" s="203"/>
      <c r="J175" s="204">
        <f>ROUND(I175*H175,0)</f>
        <v>0</v>
      </c>
      <c r="K175" s="205"/>
      <c r="L175" s="44"/>
      <c r="M175" s="206" t="s">
        <v>20</v>
      </c>
      <c r="N175" s="207" t="s">
        <v>46</v>
      </c>
      <c r="O175" s="84"/>
      <c r="P175" s="208">
        <f>O175*H175</f>
        <v>0</v>
      </c>
      <c r="Q175" s="208">
        <v>0.0027409999999999999</v>
      </c>
      <c r="R175" s="208">
        <f>Q175*H175</f>
        <v>0.0054819999999999999</v>
      </c>
      <c r="S175" s="208">
        <v>0</v>
      </c>
      <c r="T175" s="209">
        <f>S175*H175</f>
        <v>0</v>
      </c>
      <c r="U175" s="38"/>
      <c r="V175" s="38"/>
      <c r="W175" s="38"/>
      <c r="X175" s="38"/>
      <c r="Y175" s="38"/>
      <c r="Z175" s="38"/>
      <c r="AA175" s="38"/>
      <c r="AB175" s="38"/>
      <c r="AC175" s="38"/>
      <c r="AD175" s="38"/>
      <c r="AE175" s="38"/>
      <c r="AR175" s="210" t="s">
        <v>122</v>
      </c>
      <c r="AT175" s="210" t="s">
        <v>118</v>
      </c>
      <c r="AU175" s="210" t="s">
        <v>81</v>
      </c>
      <c r="AY175" s="17" t="s">
        <v>116</v>
      </c>
      <c r="BE175" s="211">
        <f>IF(N175="základní",J175,0)</f>
        <v>0</v>
      </c>
      <c r="BF175" s="211">
        <f>IF(N175="snížená",J175,0)</f>
        <v>0</v>
      </c>
      <c r="BG175" s="211">
        <f>IF(N175="zákl. přenesená",J175,0)</f>
        <v>0</v>
      </c>
      <c r="BH175" s="211">
        <f>IF(N175="sníž. přenesená",J175,0)</f>
        <v>0</v>
      </c>
      <c r="BI175" s="211">
        <f>IF(N175="nulová",J175,0)</f>
        <v>0</v>
      </c>
      <c r="BJ175" s="17" t="s">
        <v>8</v>
      </c>
      <c r="BK175" s="211">
        <f>ROUND(I175*H175,0)</f>
        <v>0</v>
      </c>
      <c r="BL175" s="17" t="s">
        <v>122</v>
      </c>
      <c r="BM175" s="210" t="s">
        <v>287</v>
      </c>
    </row>
    <row r="176" s="2" customFormat="1">
      <c r="A176" s="38"/>
      <c r="B176" s="39"/>
      <c r="C176" s="40"/>
      <c r="D176" s="212" t="s">
        <v>124</v>
      </c>
      <c r="E176" s="40"/>
      <c r="F176" s="213" t="s">
        <v>288</v>
      </c>
      <c r="G176" s="40"/>
      <c r="H176" s="40"/>
      <c r="I176" s="214"/>
      <c r="J176" s="40"/>
      <c r="K176" s="40"/>
      <c r="L176" s="44"/>
      <c r="M176" s="215"/>
      <c r="N176" s="216"/>
      <c r="O176" s="84"/>
      <c r="P176" s="84"/>
      <c r="Q176" s="84"/>
      <c r="R176" s="84"/>
      <c r="S176" s="84"/>
      <c r="T176" s="85"/>
      <c r="U176" s="38"/>
      <c r="V176" s="38"/>
      <c r="W176" s="38"/>
      <c r="X176" s="38"/>
      <c r="Y176" s="38"/>
      <c r="Z176" s="38"/>
      <c r="AA176" s="38"/>
      <c r="AB176" s="38"/>
      <c r="AC176" s="38"/>
      <c r="AD176" s="38"/>
      <c r="AE176" s="38"/>
      <c r="AT176" s="17" t="s">
        <v>124</v>
      </c>
      <c r="AU176" s="17" t="s">
        <v>81</v>
      </c>
    </row>
    <row r="177" s="2" customFormat="1">
      <c r="A177" s="38"/>
      <c r="B177" s="39"/>
      <c r="C177" s="40"/>
      <c r="D177" s="212" t="s">
        <v>126</v>
      </c>
      <c r="E177" s="40"/>
      <c r="F177" s="217" t="s">
        <v>283</v>
      </c>
      <c r="G177" s="40"/>
      <c r="H177" s="40"/>
      <c r="I177" s="214"/>
      <c r="J177" s="40"/>
      <c r="K177" s="40"/>
      <c r="L177" s="44"/>
      <c r="M177" s="215"/>
      <c r="N177" s="216"/>
      <c r="O177" s="84"/>
      <c r="P177" s="84"/>
      <c r="Q177" s="84"/>
      <c r="R177" s="84"/>
      <c r="S177" s="84"/>
      <c r="T177" s="85"/>
      <c r="U177" s="38"/>
      <c r="V177" s="38"/>
      <c r="W177" s="38"/>
      <c r="X177" s="38"/>
      <c r="Y177" s="38"/>
      <c r="Z177" s="38"/>
      <c r="AA177" s="38"/>
      <c r="AB177" s="38"/>
      <c r="AC177" s="38"/>
      <c r="AD177" s="38"/>
      <c r="AE177" s="38"/>
      <c r="AT177" s="17" t="s">
        <v>126</v>
      </c>
      <c r="AU177" s="17" t="s">
        <v>81</v>
      </c>
    </row>
    <row r="178" s="2" customFormat="1" ht="24.15" customHeight="1">
      <c r="A178" s="38"/>
      <c r="B178" s="39"/>
      <c r="C178" s="198" t="s">
        <v>289</v>
      </c>
      <c r="D178" s="198" t="s">
        <v>118</v>
      </c>
      <c r="E178" s="199" t="s">
        <v>290</v>
      </c>
      <c r="F178" s="200" t="s">
        <v>291</v>
      </c>
      <c r="G178" s="201" t="s">
        <v>144</v>
      </c>
      <c r="H178" s="202">
        <v>7</v>
      </c>
      <c r="I178" s="203"/>
      <c r="J178" s="204">
        <f>ROUND(I178*H178,0)</f>
        <v>0</v>
      </c>
      <c r="K178" s="205"/>
      <c r="L178" s="44"/>
      <c r="M178" s="206" t="s">
        <v>20</v>
      </c>
      <c r="N178" s="207" t="s">
        <v>46</v>
      </c>
      <c r="O178" s="84"/>
      <c r="P178" s="208">
        <f>O178*H178</f>
        <v>0</v>
      </c>
      <c r="Q178" s="208">
        <v>0.053425</v>
      </c>
      <c r="R178" s="208">
        <f>Q178*H178</f>
        <v>0.373975</v>
      </c>
      <c r="S178" s="208">
        <v>0</v>
      </c>
      <c r="T178" s="209">
        <f>S178*H178</f>
        <v>0</v>
      </c>
      <c r="U178" s="38"/>
      <c r="V178" s="38"/>
      <c r="W178" s="38"/>
      <c r="X178" s="38"/>
      <c r="Y178" s="38"/>
      <c r="Z178" s="38"/>
      <c r="AA178" s="38"/>
      <c r="AB178" s="38"/>
      <c r="AC178" s="38"/>
      <c r="AD178" s="38"/>
      <c r="AE178" s="38"/>
      <c r="AR178" s="210" t="s">
        <v>122</v>
      </c>
      <c r="AT178" s="210" t="s">
        <v>118</v>
      </c>
      <c r="AU178" s="210" t="s">
        <v>81</v>
      </c>
      <c r="AY178" s="17" t="s">
        <v>116</v>
      </c>
      <c r="BE178" s="211">
        <f>IF(N178="základní",J178,0)</f>
        <v>0</v>
      </c>
      <c r="BF178" s="211">
        <f>IF(N178="snížená",J178,0)</f>
        <v>0</v>
      </c>
      <c r="BG178" s="211">
        <f>IF(N178="zákl. přenesená",J178,0)</f>
        <v>0</v>
      </c>
      <c r="BH178" s="211">
        <f>IF(N178="sníž. přenesená",J178,0)</f>
        <v>0</v>
      </c>
      <c r="BI178" s="211">
        <f>IF(N178="nulová",J178,0)</f>
        <v>0</v>
      </c>
      <c r="BJ178" s="17" t="s">
        <v>8</v>
      </c>
      <c r="BK178" s="211">
        <f>ROUND(I178*H178,0)</f>
        <v>0</v>
      </c>
      <c r="BL178" s="17" t="s">
        <v>122</v>
      </c>
      <c r="BM178" s="210" t="s">
        <v>292</v>
      </c>
    </row>
    <row r="179" s="2" customFormat="1">
      <c r="A179" s="38"/>
      <c r="B179" s="39"/>
      <c r="C179" s="40"/>
      <c r="D179" s="212" t="s">
        <v>124</v>
      </c>
      <c r="E179" s="40"/>
      <c r="F179" s="213" t="s">
        <v>293</v>
      </c>
      <c r="G179" s="40"/>
      <c r="H179" s="40"/>
      <c r="I179" s="214"/>
      <c r="J179" s="40"/>
      <c r="K179" s="40"/>
      <c r="L179" s="44"/>
      <c r="M179" s="215"/>
      <c r="N179" s="216"/>
      <c r="O179" s="84"/>
      <c r="P179" s="84"/>
      <c r="Q179" s="84"/>
      <c r="R179" s="84"/>
      <c r="S179" s="84"/>
      <c r="T179" s="85"/>
      <c r="U179" s="38"/>
      <c r="V179" s="38"/>
      <c r="W179" s="38"/>
      <c r="X179" s="38"/>
      <c r="Y179" s="38"/>
      <c r="Z179" s="38"/>
      <c r="AA179" s="38"/>
      <c r="AB179" s="38"/>
      <c r="AC179" s="38"/>
      <c r="AD179" s="38"/>
      <c r="AE179" s="38"/>
      <c r="AT179" s="17" t="s">
        <v>124</v>
      </c>
      <c r="AU179" s="17" t="s">
        <v>81</v>
      </c>
    </row>
    <row r="180" s="2" customFormat="1">
      <c r="A180" s="38"/>
      <c r="B180" s="39"/>
      <c r="C180" s="40"/>
      <c r="D180" s="212" t="s">
        <v>126</v>
      </c>
      <c r="E180" s="40"/>
      <c r="F180" s="217" t="s">
        <v>294</v>
      </c>
      <c r="G180" s="40"/>
      <c r="H180" s="40"/>
      <c r="I180" s="214"/>
      <c r="J180" s="40"/>
      <c r="K180" s="40"/>
      <c r="L180" s="44"/>
      <c r="M180" s="215"/>
      <c r="N180" s="216"/>
      <c r="O180" s="84"/>
      <c r="P180" s="84"/>
      <c r="Q180" s="84"/>
      <c r="R180" s="84"/>
      <c r="S180" s="84"/>
      <c r="T180" s="85"/>
      <c r="U180" s="38"/>
      <c r="V180" s="38"/>
      <c r="W180" s="38"/>
      <c r="X180" s="38"/>
      <c r="Y180" s="38"/>
      <c r="Z180" s="38"/>
      <c r="AA180" s="38"/>
      <c r="AB180" s="38"/>
      <c r="AC180" s="38"/>
      <c r="AD180" s="38"/>
      <c r="AE180" s="38"/>
      <c r="AT180" s="17" t="s">
        <v>126</v>
      </c>
      <c r="AU180" s="17" t="s">
        <v>81</v>
      </c>
    </row>
    <row r="181" s="2" customFormat="1" ht="16.5" customHeight="1">
      <c r="A181" s="38"/>
      <c r="B181" s="39"/>
      <c r="C181" s="198" t="s">
        <v>295</v>
      </c>
      <c r="D181" s="198" t="s">
        <v>118</v>
      </c>
      <c r="E181" s="199" t="s">
        <v>296</v>
      </c>
      <c r="F181" s="200" t="s">
        <v>297</v>
      </c>
      <c r="G181" s="201" t="s">
        <v>298</v>
      </c>
      <c r="H181" s="202">
        <v>1</v>
      </c>
      <c r="I181" s="203"/>
      <c r="J181" s="204">
        <f>ROUND(I181*H181,0)</f>
        <v>0</v>
      </c>
      <c r="K181" s="205"/>
      <c r="L181" s="44"/>
      <c r="M181" s="206" t="s">
        <v>20</v>
      </c>
      <c r="N181" s="207" t="s">
        <v>46</v>
      </c>
      <c r="O181" s="84"/>
      <c r="P181" s="208">
        <f>O181*H181</f>
        <v>0</v>
      </c>
      <c r="Q181" s="208">
        <v>0.0020730000000000002</v>
      </c>
      <c r="R181" s="208">
        <f>Q181*H181</f>
        <v>0.0020730000000000002</v>
      </c>
      <c r="S181" s="208">
        <v>0</v>
      </c>
      <c r="T181" s="209">
        <f>S181*H181</f>
        <v>0</v>
      </c>
      <c r="U181" s="38"/>
      <c r="V181" s="38"/>
      <c r="W181" s="38"/>
      <c r="X181" s="38"/>
      <c r="Y181" s="38"/>
      <c r="Z181" s="38"/>
      <c r="AA181" s="38"/>
      <c r="AB181" s="38"/>
      <c r="AC181" s="38"/>
      <c r="AD181" s="38"/>
      <c r="AE181" s="38"/>
      <c r="AR181" s="210" t="s">
        <v>122</v>
      </c>
      <c r="AT181" s="210" t="s">
        <v>118</v>
      </c>
      <c r="AU181" s="210" t="s">
        <v>81</v>
      </c>
      <c r="AY181" s="17" t="s">
        <v>116</v>
      </c>
      <c r="BE181" s="211">
        <f>IF(N181="základní",J181,0)</f>
        <v>0</v>
      </c>
      <c r="BF181" s="211">
        <f>IF(N181="snížená",J181,0)</f>
        <v>0</v>
      </c>
      <c r="BG181" s="211">
        <f>IF(N181="zákl. přenesená",J181,0)</f>
        <v>0</v>
      </c>
      <c r="BH181" s="211">
        <f>IF(N181="sníž. přenesená",J181,0)</f>
        <v>0</v>
      </c>
      <c r="BI181" s="211">
        <f>IF(N181="nulová",J181,0)</f>
        <v>0</v>
      </c>
      <c r="BJ181" s="17" t="s">
        <v>8</v>
      </c>
      <c r="BK181" s="211">
        <f>ROUND(I181*H181,0)</f>
        <v>0</v>
      </c>
      <c r="BL181" s="17" t="s">
        <v>122</v>
      </c>
      <c r="BM181" s="210" t="s">
        <v>299</v>
      </c>
    </row>
    <row r="182" s="2" customFormat="1">
      <c r="A182" s="38"/>
      <c r="B182" s="39"/>
      <c r="C182" s="40"/>
      <c r="D182" s="212" t="s">
        <v>124</v>
      </c>
      <c r="E182" s="40"/>
      <c r="F182" s="213" t="s">
        <v>300</v>
      </c>
      <c r="G182" s="40"/>
      <c r="H182" s="40"/>
      <c r="I182" s="214"/>
      <c r="J182" s="40"/>
      <c r="K182" s="40"/>
      <c r="L182" s="44"/>
      <c r="M182" s="215"/>
      <c r="N182" s="216"/>
      <c r="O182" s="84"/>
      <c r="P182" s="84"/>
      <c r="Q182" s="84"/>
      <c r="R182" s="84"/>
      <c r="S182" s="84"/>
      <c r="T182" s="85"/>
      <c r="U182" s="38"/>
      <c r="V182" s="38"/>
      <c r="W182" s="38"/>
      <c r="X182" s="38"/>
      <c r="Y182" s="38"/>
      <c r="Z182" s="38"/>
      <c r="AA182" s="38"/>
      <c r="AB182" s="38"/>
      <c r="AC182" s="38"/>
      <c r="AD182" s="38"/>
      <c r="AE182" s="38"/>
      <c r="AT182" s="17" t="s">
        <v>124</v>
      </c>
      <c r="AU182" s="17" t="s">
        <v>81</v>
      </c>
    </row>
    <row r="183" s="2" customFormat="1">
      <c r="A183" s="38"/>
      <c r="B183" s="39"/>
      <c r="C183" s="40"/>
      <c r="D183" s="212" t="s">
        <v>126</v>
      </c>
      <c r="E183" s="40"/>
      <c r="F183" s="217" t="s">
        <v>301</v>
      </c>
      <c r="G183" s="40"/>
      <c r="H183" s="40"/>
      <c r="I183" s="214"/>
      <c r="J183" s="40"/>
      <c r="K183" s="40"/>
      <c r="L183" s="44"/>
      <c r="M183" s="215"/>
      <c r="N183" s="216"/>
      <c r="O183" s="84"/>
      <c r="P183" s="84"/>
      <c r="Q183" s="84"/>
      <c r="R183" s="84"/>
      <c r="S183" s="84"/>
      <c r="T183" s="85"/>
      <c r="U183" s="38"/>
      <c r="V183" s="38"/>
      <c r="W183" s="38"/>
      <c r="X183" s="38"/>
      <c r="Y183" s="38"/>
      <c r="Z183" s="38"/>
      <c r="AA183" s="38"/>
      <c r="AB183" s="38"/>
      <c r="AC183" s="38"/>
      <c r="AD183" s="38"/>
      <c r="AE183" s="38"/>
      <c r="AT183" s="17" t="s">
        <v>126</v>
      </c>
      <c r="AU183" s="17" t="s">
        <v>81</v>
      </c>
    </row>
    <row r="184" s="2" customFormat="1" ht="21.75" customHeight="1">
      <c r="A184" s="38"/>
      <c r="B184" s="39"/>
      <c r="C184" s="198" t="s">
        <v>302</v>
      </c>
      <c r="D184" s="198" t="s">
        <v>118</v>
      </c>
      <c r="E184" s="199" t="s">
        <v>303</v>
      </c>
      <c r="F184" s="200" t="s">
        <v>304</v>
      </c>
      <c r="G184" s="201" t="s">
        <v>144</v>
      </c>
      <c r="H184" s="202">
        <v>5</v>
      </c>
      <c r="I184" s="203"/>
      <c r="J184" s="204">
        <f>ROUND(I184*H184,0)</f>
        <v>0</v>
      </c>
      <c r="K184" s="205"/>
      <c r="L184" s="44"/>
      <c r="M184" s="206" t="s">
        <v>20</v>
      </c>
      <c r="N184" s="207" t="s">
        <v>46</v>
      </c>
      <c r="O184" s="84"/>
      <c r="P184" s="208">
        <f>O184*H184</f>
        <v>0</v>
      </c>
      <c r="Q184" s="208">
        <v>0.15395690000000001</v>
      </c>
      <c r="R184" s="208">
        <f>Q184*H184</f>
        <v>0.76978450000000009</v>
      </c>
      <c r="S184" s="208">
        <v>0</v>
      </c>
      <c r="T184" s="209">
        <f>S184*H184</f>
        <v>0</v>
      </c>
      <c r="U184" s="38"/>
      <c r="V184" s="38"/>
      <c r="W184" s="38"/>
      <c r="X184" s="38"/>
      <c r="Y184" s="38"/>
      <c r="Z184" s="38"/>
      <c r="AA184" s="38"/>
      <c r="AB184" s="38"/>
      <c r="AC184" s="38"/>
      <c r="AD184" s="38"/>
      <c r="AE184" s="38"/>
      <c r="AR184" s="210" t="s">
        <v>122</v>
      </c>
      <c r="AT184" s="210" t="s">
        <v>118</v>
      </c>
      <c r="AU184" s="210" t="s">
        <v>81</v>
      </c>
      <c r="AY184" s="17" t="s">
        <v>116</v>
      </c>
      <c r="BE184" s="211">
        <f>IF(N184="základní",J184,0)</f>
        <v>0</v>
      </c>
      <c r="BF184" s="211">
        <f>IF(N184="snížená",J184,0)</f>
        <v>0</v>
      </c>
      <c r="BG184" s="211">
        <f>IF(N184="zákl. přenesená",J184,0)</f>
        <v>0</v>
      </c>
      <c r="BH184" s="211">
        <f>IF(N184="sníž. přenesená",J184,0)</f>
        <v>0</v>
      </c>
      <c r="BI184" s="211">
        <f>IF(N184="nulová",J184,0)</f>
        <v>0</v>
      </c>
      <c r="BJ184" s="17" t="s">
        <v>8</v>
      </c>
      <c r="BK184" s="211">
        <f>ROUND(I184*H184,0)</f>
        <v>0</v>
      </c>
      <c r="BL184" s="17" t="s">
        <v>122</v>
      </c>
      <c r="BM184" s="210" t="s">
        <v>305</v>
      </c>
    </row>
    <row r="185" s="2" customFormat="1">
      <c r="A185" s="38"/>
      <c r="B185" s="39"/>
      <c r="C185" s="40"/>
      <c r="D185" s="212" t="s">
        <v>124</v>
      </c>
      <c r="E185" s="40"/>
      <c r="F185" s="213" t="s">
        <v>306</v>
      </c>
      <c r="G185" s="40"/>
      <c r="H185" s="40"/>
      <c r="I185" s="214"/>
      <c r="J185" s="40"/>
      <c r="K185" s="40"/>
      <c r="L185" s="44"/>
      <c r="M185" s="215"/>
      <c r="N185" s="216"/>
      <c r="O185" s="84"/>
      <c r="P185" s="84"/>
      <c r="Q185" s="84"/>
      <c r="R185" s="84"/>
      <c r="S185" s="84"/>
      <c r="T185" s="85"/>
      <c r="U185" s="38"/>
      <c r="V185" s="38"/>
      <c r="W185" s="38"/>
      <c r="X185" s="38"/>
      <c r="Y185" s="38"/>
      <c r="Z185" s="38"/>
      <c r="AA185" s="38"/>
      <c r="AB185" s="38"/>
      <c r="AC185" s="38"/>
      <c r="AD185" s="38"/>
      <c r="AE185" s="38"/>
      <c r="AT185" s="17" t="s">
        <v>124</v>
      </c>
      <c r="AU185" s="17" t="s">
        <v>81</v>
      </c>
    </row>
    <row r="186" s="2" customFormat="1">
      <c r="A186" s="38"/>
      <c r="B186" s="39"/>
      <c r="C186" s="40"/>
      <c r="D186" s="212" t="s">
        <v>126</v>
      </c>
      <c r="E186" s="40"/>
      <c r="F186" s="217" t="s">
        <v>307</v>
      </c>
      <c r="G186" s="40"/>
      <c r="H186" s="40"/>
      <c r="I186" s="214"/>
      <c r="J186" s="40"/>
      <c r="K186" s="40"/>
      <c r="L186" s="44"/>
      <c r="M186" s="215"/>
      <c r="N186" s="216"/>
      <c r="O186" s="84"/>
      <c r="P186" s="84"/>
      <c r="Q186" s="84"/>
      <c r="R186" s="84"/>
      <c r="S186" s="84"/>
      <c r="T186" s="85"/>
      <c r="U186" s="38"/>
      <c r="V186" s="38"/>
      <c r="W186" s="38"/>
      <c r="X186" s="38"/>
      <c r="Y186" s="38"/>
      <c r="Z186" s="38"/>
      <c r="AA186" s="38"/>
      <c r="AB186" s="38"/>
      <c r="AC186" s="38"/>
      <c r="AD186" s="38"/>
      <c r="AE186" s="38"/>
      <c r="AT186" s="17" t="s">
        <v>126</v>
      </c>
      <c r="AU186" s="17" t="s">
        <v>81</v>
      </c>
    </row>
    <row r="187" s="2" customFormat="1" ht="16.5" customHeight="1">
      <c r="A187" s="38"/>
      <c r="B187" s="39"/>
      <c r="C187" s="198" t="s">
        <v>308</v>
      </c>
      <c r="D187" s="198" t="s">
        <v>118</v>
      </c>
      <c r="E187" s="199" t="s">
        <v>309</v>
      </c>
      <c r="F187" s="200" t="s">
        <v>310</v>
      </c>
      <c r="G187" s="201" t="s">
        <v>298</v>
      </c>
      <c r="H187" s="202">
        <v>1</v>
      </c>
      <c r="I187" s="203"/>
      <c r="J187" s="204">
        <f>ROUND(I187*H187,0)</f>
        <v>0</v>
      </c>
      <c r="K187" s="205"/>
      <c r="L187" s="44"/>
      <c r="M187" s="206" t="s">
        <v>20</v>
      </c>
      <c r="N187" s="207" t="s">
        <v>46</v>
      </c>
      <c r="O187" s="84"/>
      <c r="P187" s="208">
        <f>O187*H187</f>
        <v>0</v>
      </c>
      <c r="Q187" s="208">
        <v>0.00011</v>
      </c>
      <c r="R187" s="208">
        <f>Q187*H187</f>
        <v>0.00011</v>
      </c>
      <c r="S187" s="208">
        <v>0</v>
      </c>
      <c r="T187" s="209">
        <f>S187*H187</f>
        <v>0</v>
      </c>
      <c r="U187" s="38"/>
      <c r="V187" s="38"/>
      <c r="W187" s="38"/>
      <c r="X187" s="38"/>
      <c r="Y187" s="38"/>
      <c r="Z187" s="38"/>
      <c r="AA187" s="38"/>
      <c r="AB187" s="38"/>
      <c r="AC187" s="38"/>
      <c r="AD187" s="38"/>
      <c r="AE187" s="38"/>
      <c r="AR187" s="210" t="s">
        <v>122</v>
      </c>
      <c r="AT187" s="210" t="s">
        <v>118</v>
      </c>
      <c r="AU187" s="210" t="s">
        <v>81</v>
      </c>
      <c r="AY187" s="17" t="s">
        <v>116</v>
      </c>
      <c r="BE187" s="211">
        <f>IF(N187="základní",J187,0)</f>
        <v>0</v>
      </c>
      <c r="BF187" s="211">
        <f>IF(N187="snížená",J187,0)</f>
        <v>0</v>
      </c>
      <c r="BG187" s="211">
        <f>IF(N187="zákl. přenesená",J187,0)</f>
        <v>0</v>
      </c>
      <c r="BH187" s="211">
        <f>IF(N187="sníž. přenesená",J187,0)</f>
        <v>0</v>
      </c>
      <c r="BI187" s="211">
        <f>IF(N187="nulová",J187,0)</f>
        <v>0</v>
      </c>
      <c r="BJ187" s="17" t="s">
        <v>8</v>
      </c>
      <c r="BK187" s="211">
        <f>ROUND(I187*H187,0)</f>
        <v>0</v>
      </c>
      <c r="BL187" s="17" t="s">
        <v>122</v>
      </c>
      <c r="BM187" s="210" t="s">
        <v>311</v>
      </c>
    </row>
    <row r="188" s="2" customFormat="1">
      <c r="A188" s="38"/>
      <c r="B188" s="39"/>
      <c r="C188" s="40"/>
      <c r="D188" s="212" t="s">
        <v>124</v>
      </c>
      <c r="E188" s="40"/>
      <c r="F188" s="213" t="s">
        <v>310</v>
      </c>
      <c r="G188" s="40"/>
      <c r="H188" s="40"/>
      <c r="I188" s="214"/>
      <c r="J188" s="40"/>
      <c r="K188" s="40"/>
      <c r="L188" s="44"/>
      <c r="M188" s="215"/>
      <c r="N188" s="216"/>
      <c r="O188" s="84"/>
      <c r="P188" s="84"/>
      <c r="Q188" s="84"/>
      <c r="R188" s="84"/>
      <c r="S188" s="84"/>
      <c r="T188" s="85"/>
      <c r="U188" s="38"/>
      <c r="V188" s="38"/>
      <c r="W188" s="38"/>
      <c r="X188" s="38"/>
      <c r="Y188" s="38"/>
      <c r="Z188" s="38"/>
      <c r="AA188" s="38"/>
      <c r="AB188" s="38"/>
      <c r="AC188" s="38"/>
      <c r="AD188" s="38"/>
      <c r="AE188" s="38"/>
      <c r="AT188" s="17" t="s">
        <v>124</v>
      </c>
      <c r="AU188" s="17" t="s">
        <v>81</v>
      </c>
    </row>
    <row r="189" s="2" customFormat="1">
      <c r="A189" s="38"/>
      <c r="B189" s="39"/>
      <c r="C189" s="40"/>
      <c r="D189" s="212" t="s">
        <v>126</v>
      </c>
      <c r="E189" s="40"/>
      <c r="F189" s="217" t="s">
        <v>307</v>
      </c>
      <c r="G189" s="40"/>
      <c r="H189" s="40"/>
      <c r="I189" s="214"/>
      <c r="J189" s="40"/>
      <c r="K189" s="40"/>
      <c r="L189" s="44"/>
      <c r="M189" s="215"/>
      <c r="N189" s="216"/>
      <c r="O189" s="84"/>
      <c r="P189" s="84"/>
      <c r="Q189" s="84"/>
      <c r="R189" s="84"/>
      <c r="S189" s="84"/>
      <c r="T189" s="85"/>
      <c r="U189" s="38"/>
      <c r="V189" s="38"/>
      <c r="W189" s="38"/>
      <c r="X189" s="38"/>
      <c r="Y189" s="38"/>
      <c r="Z189" s="38"/>
      <c r="AA189" s="38"/>
      <c r="AB189" s="38"/>
      <c r="AC189" s="38"/>
      <c r="AD189" s="38"/>
      <c r="AE189" s="38"/>
      <c r="AT189" s="17" t="s">
        <v>126</v>
      </c>
      <c r="AU189" s="17" t="s">
        <v>81</v>
      </c>
    </row>
    <row r="190" s="12" customFormat="1" ht="22.8" customHeight="1">
      <c r="A190" s="12"/>
      <c r="B190" s="182"/>
      <c r="C190" s="183"/>
      <c r="D190" s="184" t="s">
        <v>74</v>
      </c>
      <c r="E190" s="196" t="s">
        <v>175</v>
      </c>
      <c r="F190" s="196" t="s">
        <v>312</v>
      </c>
      <c r="G190" s="183"/>
      <c r="H190" s="183"/>
      <c r="I190" s="186"/>
      <c r="J190" s="197">
        <f>BK190</f>
        <v>0</v>
      </c>
      <c r="K190" s="183"/>
      <c r="L190" s="188"/>
      <c r="M190" s="189"/>
      <c r="N190" s="190"/>
      <c r="O190" s="190"/>
      <c r="P190" s="191">
        <f>SUM(P191:P207)</f>
        <v>0</v>
      </c>
      <c r="Q190" s="190"/>
      <c r="R190" s="191">
        <f>SUM(R191:R207)</f>
        <v>0.047328094000000001</v>
      </c>
      <c r="S190" s="190"/>
      <c r="T190" s="192">
        <f>SUM(T191:T207)</f>
        <v>3</v>
      </c>
      <c r="U190" s="12"/>
      <c r="V190" s="12"/>
      <c r="W190" s="12"/>
      <c r="X190" s="12"/>
      <c r="Y190" s="12"/>
      <c r="Z190" s="12"/>
      <c r="AA190" s="12"/>
      <c r="AB190" s="12"/>
      <c r="AC190" s="12"/>
      <c r="AD190" s="12"/>
      <c r="AE190" s="12"/>
      <c r="AR190" s="193" t="s">
        <v>8</v>
      </c>
      <c r="AT190" s="194" t="s">
        <v>74</v>
      </c>
      <c r="AU190" s="194" t="s">
        <v>8</v>
      </c>
      <c r="AY190" s="193" t="s">
        <v>116</v>
      </c>
      <c r="BK190" s="195">
        <f>SUM(BK191:BK207)</f>
        <v>0</v>
      </c>
    </row>
    <row r="191" s="2" customFormat="1" ht="16.5" customHeight="1">
      <c r="A191" s="38"/>
      <c r="B191" s="39"/>
      <c r="C191" s="198" t="s">
        <v>313</v>
      </c>
      <c r="D191" s="198" t="s">
        <v>118</v>
      </c>
      <c r="E191" s="199" t="s">
        <v>314</v>
      </c>
      <c r="F191" s="200" t="s">
        <v>315</v>
      </c>
      <c r="G191" s="201" t="s">
        <v>144</v>
      </c>
      <c r="H191" s="202">
        <v>71.200000000000003</v>
      </c>
      <c r="I191" s="203"/>
      <c r="J191" s="204">
        <f>ROUND(I191*H191,0)</f>
        <v>0</v>
      </c>
      <c r="K191" s="205"/>
      <c r="L191" s="44"/>
      <c r="M191" s="206" t="s">
        <v>20</v>
      </c>
      <c r="N191" s="207" t="s">
        <v>46</v>
      </c>
      <c r="O191" s="84"/>
      <c r="P191" s="208">
        <f>O191*H191</f>
        <v>0</v>
      </c>
      <c r="Q191" s="208">
        <v>1.6449999999999999E-06</v>
      </c>
      <c r="R191" s="208">
        <f>Q191*H191</f>
        <v>0.000117124</v>
      </c>
      <c r="S191" s="208">
        <v>0</v>
      </c>
      <c r="T191" s="209">
        <f>S191*H191</f>
        <v>0</v>
      </c>
      <c r="U191" s="38"/>
      <c r="V191" s="38"/>
      <c r="W191" s="38"/>
      <c r="X191" s="38"/>
      <c r="Y191" s="38"/>
      <c r="Z191" s="38"/>
      <c r="AA191" s="38"/>
      <c r="AB191" s="38"/>
      <c r="AC191" s="38"/>
      <c r="AD191" s="38"/>
      <c r="AE191" s="38"/>
      <c r="AR191" s="210" t="s">
        <v>122</v>
      </c>
      <c r="AT191" s="210" t="s">
        <v>118</v>
      </c>
      <c r="AU191" s="210" t="s">
        <v>81</v>
      </c>
      <c r="AY191" s="17" t="s">
        <v>116</v>
      </c>
      <c r="BE191" s="211">
        <f>IF(N191="základní",J191,0)</f>
        <v>0</v>
      </c>
      <c r="BF191" s="211">
        <f>IF(N191="snížená",J191,0)</f>
        <v>0</v>
      </c>
      <c r="BG191" s="211">
        <f>IF(N191="zákl. přenesená",J191,0)</f>
        <v>0</v>
      </c>
      <c r="BH191" s="211">
        <f>IF(N191="sníž. přenesená",J191,0)</f>
        <v>0</v>
      </c>
      <c r="BI191" s="211">
        <f>IF(N191="nulová",J191,0)</f>
        <v>0</v>
      </c>
      <c r="BJ191" s="17" t="s">
        <v>8</v>
      </c>
      <c r="BK191" s="211">
        <f>ROUND(I191*H191,0)</f>
        <v>0</v>
      </c>
      <c r="BL191" s="17" t="s">
        <v>122</v>
      </c>
      <c r="BM191" s="210" t="s">
        <v>316</v>
      </c>
    </row>
    <row r="192" s="2" customFormat="1">
      <c r="A192" s="38"/>
      <c r="B192" s="39"/>
      <c r="C192" s="40"/>
      <c r="D192" s="212" t="s">
        <v>124</v>
      </c>
      <c r="E192" s="40"/>
      <c r="F192" s="213" t="s">
        <v>317</v>
      </c>
      <c r="G192" s="40"/>
      <c r="H192" s="40"/>
      <c r="I192" s="214"/>
      <c r="J192" s="40"/>
      <c r="K192" s="40"/>
      <c r="L192" s="44"/>
      <c r="M192" s="215"/>
      <c r="N192" s="216"/>
      <c r="O192" s="84"/>
      <c r="P192" s="84"/>
      <c r="Q192" s="84"/>
      <c r="R192" s="84"/>
      <c r="S192" s="84"/>
      <c r="T192" s="85"/>
      <c r="U192" s="38"/>
      <c r="V192" s="38"/>
      <c r="W192" s="38"/>
      <c r="X192" s="38"/>
      <c r="Y192" s="38"/>
      <c r="Z192" s="38"/>
      <c r="AA192" s="38"/>
      <c r="AB192" s="38"/>
      <c r="AC192" s="38"/>
      <c r="AD192" s="38"/>
      <c r="AE192" s="38"/>
      <c r="AT192" s="17" t="s">
        <v>124</v>
      </c>
      <c r="AU192" s="17" t="s">
        <v>81</v>
      </c>
    </row>
    <row r="193" s="2" customFormat="1">
      <c r="A193" s="38"/>
      <c r="B193" s="39"/>
      <c r="C193" s="40"/>
      <c r="D193" s="212" t="s">
        <v>126</v>
      </c>
      <c r="E193" s="40"/>
      <c r="F193" s="217" t="s">
        <v>318</v>
      </c>
      <c r="G193" s="40"/>
      <c r="H193" s="40"/>
      <c r="I193" s="214"/>
      <c r="J193" s="40"/>
      <c r="K193" s="40"/>
      <c r="L193" s="44"/>
      <c r="M193" s="215"/>
      <c r="N193" s="216"/>
      <c r="O193" s="84"/>
      <c r="P193" s="84"/>
      <c r="Q193" s="84"/>
      <c r="R193" s="84"/>
      <c r="S193" s="84"/>
      <c r="T193" s="85"/>
      <c r="U193" s="38"/>
      <c r="V193" s="38"/>
      <c r="W193" s="38"/>
      <c r="X193" s="38"/>
      <c r="Y193" s="38"/>
      <c r="Z193" s="38"/>
      <c r="AA193" s="38"/>
      <c r="AB193" s="38"/>
      <c r="AC193" s="38"/>
      <c r="AD193" s="38"/>
      <c r="AE193" s="38"/>
      <c r="AT193" s="17" t="s">
        <v>126</v>
      </c>
      <c r="AU193" s="17" t="s">
        <v>81</v>
      </c>
    </row>
    <row r="194" s="13" customFormat="1">
      <c r="A194" s="13"/>
      <c r="B194" s="218"/>
      <c r="C194" s="219"/>
      <c r="D194" s="212" t="s">
        <v>128</v>
      </c>
      <c r="E194" s="220" t="s">
        <v>20</v>
      </c>
      <c r="F194" s="221" t="s">
        <v>141</v>
      </c>
      <c r="G194" s="219"/>
      <c r="H194" s="222">
        <v>71.200000000000003</v>
      </c>
      <c r="I194" s="223"/>
      <c r="J194" s="219"/>
      <c r="K194" s="219"/>
      <c r="L194" s="224"/>
      <c r="M194" s="225"/>
      <c r="N194" s="226"/>
      <c r="O194" s="226"/>
      <c r="P194" s="226"/>
      <c r="Q194" s="226"/>
      <c r="R194" s="226"/>
      <c r="S194" s="226"/>
      <c r="T194" s="227"/>
      <c r="U194" s="13"/>
      <c r="V194" s="13"/>
      <c r="W194" s="13"/>
      <c r="X194" s="13"/>
      <c r="Y194" s="13"/>
      <c r="Z194" s="13"/>
      <c r="AA194" s="13"/>
      <c r="AB194" s="13"/>
      <c r="AC194" s="13"/>
      <c r="AD194" s="13"/>
      <c r="AE194" s="13"/>
      <c r="AT194" s="228" t="s">
        <v>128</v>
      </c>
      <c r="AU194" s="228" t="s">
        <v>81</v>
      </c>
      <c r="AV194" s="13" t="s">
        <v>81</v>
      </c>
      <c r="AW194" s="13" t="s">
        <v>38</v>
      </c>
      <c r="AX194" s="13" t="s">
        <v>8</v>
      </c>
      <c r="AY194" s="228" t="s">
        <v>116</v>
      </c>
    </row>
    <row r="195" s="2" customFormat="1" ht="16.5" customHeight="1">
      <c r="A195" s="38"/>
      <c r="B195" s="39"/>
      <c r="C195" s="198" t="s">
        <v>319</v>
      </c>
      <c r="D195" s="198" t="s">
        <v>118</v>
      </c>
      <c r="E195" s="199" t="s">
        <v>320</v>
      </c>
      <c r="F195" s="200" t="s">
        <v>321</v>
      </c>
      <c r="G195" s="201" t="s">
        <v>144</v>
      </c>
      <c r="H195" s="202">
        <v>63.5</v>
      </c>
      <c r="I195" s="203"/>
      <c r="J195" s="204">
        <f>ROUND(I195*H195,0)</f>
        <v>0</v>
      </c>
      <c r="K195" s="205"/>
      <c r="L195" s="44"/>
      <c r="M195" s="206" t="s">
        <v>20</v>
      </c>
      <c r="N195" s="207" t="s">
        <v>46</v>
      </c>
      <c r="O195" s="84"/>
      <c r="P195" s="208">
        <f>O195*H195</f>
        <v>0</v>
      </c>
      <c r="Q195" s="208">
        <v>2.3099999999999999E-05</v>
      </c>
      <c r="R195" s="208">
        <f>Q195*H195</f>
        <v>0.00146685</v>
      </c>
      <c r="S195" s="208">
        <v>0</v>
      </c>
      <c r="T195" s="209">
        <f>S195*H195</f>
        <v>0</v>
      </c>
      <c r="U195" s="38"/>
      <c r="V195" s="38"/>
      <c r="W195" s="38"/>
      <c r="X195" s="38"/>
      <c r="Y195" s="38"/>
      <c r="Z195" s="38"/>
      <c r="AA195" s="38"/>
      <c r="AB195" s="38"/>
      <c r="AC195" s="38"/>
      <c r="AD195" s="38"/>
      <c r="AE195" s="38"/>
      <c r="AR195" s="210" t="s">
        <v>122</v>
      </c>
      <c r="AT195" s="210" t="s">
        <v>118</v>
      </c>
      <c r="AU195" s="210" t="s">
        <v>81</v>
      </c>
      <c r="AY195" s="17" t="s">
        <v>116</v>
      </c>
      <c r="BE195" s="211">
        <f>IF(N195="základní",J195,0)</f>
        <v>0</v>
      </c>
      <c r="BF195" s="211">
        <f>IF(N195="snížená",J195,0)</f>
        <v>0</v>
      </c>
      <c r="BG195" s="211">
        <f>IF(N195="zákl. přenesená",J195,0)</f>
        <v>0</v>
      </c>
      <c r="BH195" s="211">
        <f>IF(N195="sníž. přenesená",J195,0)</f>
        <v>0</v>
      </c>
      <c r="BI195" s="211">
        <f>IF(N195="nulová",J195,0)</f>
        <v>0</v>
      </c>
      <c r="BJ195" s="17" t="s">
        <v>8</v>
      </c>
      <c r="BK195" s="211">
        <f>ROUND(I195*H195,0)</f>
        <v>0</v>
      </c>
      <c r="BL195" s="17" t="s">
        <v>122</v>
      </c>
      <c r="BM195" s="210" t="s">
        <v>322</v>
      </c>
    </row>
    <row r="196" s="2" customFormat="1">
      <c r="A196" s="38"/>
      <c r="B196" s="39"/>
      <c r="C196" s="40"/>
      <c r="D196" s="212" t="s">
        <v>124</v>
      </c>
      <c r="E196" s="40"/>
      <c r="F196" s="213" t="s">
        <v>323</v>
      </c>
      <c r="G196" s="40"/>
      <c r="H196" s="40"/>
      <c r="I196" s="214"/>
      <c r="J196" s="40"/>
      <c r="K196" s="40"/>
      <c r="L196" s="44"/>
      <c r="M196" s="215"/>
      <c r="N196" s="216"/>
      <c r="O196" s="84"/>
      <c r="P196" s="84"/>
      <c r="Q196" s="84"/>
      <c r="R196" s="84"/>
      <c r="S196" s="84"/>
      <c r="T196" s="85"/>
      <c r="U196" s="38"/>
      <c r="V196" s="38"/>
      <c r="W196" s="38"/>
      <c r="X196" s="38"/>
      <c r="Y196" s="38"/>
      <c r="Z196" s="38"/>
      <c r="AA196" s="38"/>
      <c r="AB196" s="38"/>
      <c r="AC196" s="38"/>
      <c r="AD196" s="38"/>
      <c r="AE196" s="38"/>
      <c r="AT196" s="17" t="s">
        <v>124</v>
      </c>
      <c r="AU196" s="17" t="s">
        <v>81</v>
      </c>
    </row>
    <row r="197" s="2" customFormat="1">
      <c r="A197" s="38"/>
      <c r="B197" s="39"/>
      <c r="C197" s="40"/>
      <c r="D197" s="212" t="s">
        <v>126</v>
      </c>
      <c r="E197" s="40"/>
      <c r="F197" s="217" t="s">
        <v>318</v>
      </c>
      <c r="G197" s="40"/>
      <c r="H197" s="40"/>
      <c r="I197" s="214"/>
      <c r="J197" s="40"/>
      <c r="K197" s="40"/>
      <c r="L197" s="44"/>
      <c r="M197" s="215"/>
      <c r="N197" s="216"/>
      <c r="O197" s="84"/>
      <c r="P197" s="84"/>
      <c r="Q197" s="84"/>
      <c r="R197" s="84"/>
      <c r="S197" s="84"/>
      <c r="T197" s="85"/>
      <c r="U197" s="38"/>
      <c r="V197" s="38"/>
      <c r="W197" s="38"/>
      <c r="X197" s="38"/>
      <c r="Y197" s="38"/>
      <c r="Z197" s="38"/>
      <c r="AA197" s="38"/>
      <c r="AB197" s="38"/>
      <c r="AC197" s="38"/>
      <c r="AD197" s="38"/>
      <c r="AE197" s="38"/>
      <c r="AT197" s="17" t="s">
        <v>126</v>
      </c>
      <c r="AU197" s="17" t="s">
        <v>81</v>
      </c>
    </row>
    <row r="198" s="13" customFormat="1">
      <c r="A198" s="13"/>
      <c r="B198" s="218"/>
      <c r="C198" s="219"/>
      <c r="D198" s="212" t="s">
        <v>128</v>
      </c>
      <c r="E198" s="220" t="s">
        <v>20</v>
      </c>
      <c r="F198" s="221" t="s">
        <v>324</v>
      </c>
      <c r="G198" s="219"/>
      <c r="H198" s="222">
        <v>63.499999999999993</v>
      </c>
      <c r="I198" s="223"/>
      <c r="J198" s="219"/>
      <c r="K198" s="219"/>
      <c r="L198" s="224"/>
      <c r="M198" s="225"/>
      <c r="N198" s="226"/>
      <c r="O198" s="226"/>
      <c r="P198" s="226"/>
      <c r="Q198" s="226"/>
      <c r="R198" s="226"/>
      <c r="S198" s="226"/>
      <c r="T198" s="227"/>
      <c r="U198" s="13"/>
      <c r="V198" s="13"/>
      <c r="W198" s="13"/>
      <c r="X198" s="13"/>
      <c r="Y198" s="13"/>
      <c r="Z198" s="13"/>
      <c r="AA198" s="13"/>
      <c r="AB198" s="13"/>
      <c r="AC198" s="13"/>
      <c r="AD198" s="13"/>
      <c r="AE198" s="13"/>
      <c r="AT198" s="228" t="s">
        <v>128</v>
      </c>
      <c r="AU198" s="228" t="s">
        <v>81</v>
      </c>
      <c r="AV198" s="13" t="s">
        <v>81</v>
      </c>
      <c r="AW198" s="13" t="s">
        <v>38</v>
      </c>
      <c r="AX198" s="13" t="s">
        <v>8</v>
      </c>
      <c r="AY198" s="228" t="s">
        <v>116</v>
      </c>
    </row>
    <row r="199" s="2" customFormat="1" ht="16.5" customHeight="1">
      <c r="A199" s="38"/>
      <c r="B199" s="39"/>
      <c r="C199" s="198" t="s">
        <v>325</v>
      </c>
      <c r="D199" s="198" t="s">
        <v>118</v>
      </c>
      <c r="E199" s="199" t="s">
        <v>326</v>
      </c>
      <c r="F199" s="200" t="s">
        <v>327</v>
      </c>
      <c r="G199" s="201" t="s">
        <v>144</v>
      </c>
      <c r="H199" s="202">
        <v>134.69999999999999</v>
      </c>
      <c r="I199" s="203"/>
      <c r="J199" s="204">
        <f>ROUND(I199*H199,0)</f>
        <v>0</v>
      </c>
      <c r="K199" s="205"/>
      <c r="L199" s="44"/>
      <c r="M199" s="206" t="s">
        <v>20</v>
      </c>
      <c r="N199" s="207" t="s">
        <v>46</v>
      </c>
      <c r="O199" s="84"/>
      <c r="P199" s="208">
        <f>O199*H199</f>
        <v>0</v>
      </c>
      <c r="Q199" s="208">
        <v>0.00033960000000000001</v>
      </c>
      <c r="R199" s="208">
        <f>Q199*H199</f>
        <v>0.045744119999999999</v>
      </c>
      <c r="S199" s="208">
        <v>0</v>
      </c>
      <c r="T199" s="209">
        <f>S199*H199</f>
        <v>0</v>
      </c>
      <c r="U199" s="38"/>
      <c r="V199" s="38"/>
      <c r="W199" s="38"/>
      <c r="X199" s="38"/>
      <c r="Y199" s="38"/>
      <c r="Z199" s="38"/>
      <c r="AA199" s="38"/>
      <c r="AB199" s="38"/>
      <c r="AC199" s="38"/>
      <c r="AD199" s="38"/>
      <c r="AE199" s="38"/>
      <c r="AR199" s="210" t="s">
        <v>122</v>
      </c>
      <c r="AT199" s="210" t="s">
        <v>118</v>
      </c>
      <c r="AU199" s="210" t="s">
        <v>81</v>
      </c>
      <c r="AY199" s="17" t="s">
        <v>116</v>
      </c>
      <c r="BE199" s="211">
        <f>IF(N199="základní",J199,0)</f>
        <v>0</v>
      </c>
      <c r="BF199" s="211">
        <f>IF(N199="snížená",J199,0)</f>
        <v>0</v>
      </c>
      <c r="BG199" s="211">
        <f>IF(N199="zákl. přenesená",J199,0)</f>
        <v>0</v>
      </c>
      <c r="BH199" s="211">
        <f>IF(N199="sníž. přenesená",J199,0)</f>
        <v>0</v>
      </c>
      <c r="BI199" s="211">
        <f>IF(N199="nulová",J199,0)</f>
        <v>0</v>
      </c>
      <c r="BJ199" s="17" t="s">
        <v>8</v>
      </c>
      <c r="BK199" s="211">
        <f>ROUND(I199*H199,0)</f>
        <v>0</v>
      </c>
      <c r="BL199" s="17" t="s">
        <v>122</v>
      </c>
      <c r="BM199" s="210" t="s">
        <v>328</v>
      </c>
    </row>
    <row r="200" s="2" customFormat="1">
      <c r="A200" s="38"/>
      <c r="B200" s="39"/>
      <c r="C200" s="40"/>
      <c r="D200" s="212" t="s">
        <v>124</v>
      </c>
      <c r="E200" s="40"/>
      <c r="F200" s="213" t="s">
        <v>329</v>
      </c>
      <c r="G200" s="40"/>
      <c r="H200" s="40"/>
      <c r="I200" s="214"/>
      <c r="J200" s="40"/>
      <c r="K200" s="40"/>
      <c r="L200" s="44"/>
      <c r="M200" s="215"/>
      <c r="N200" s="216"/>
      <c r="O200" s="84"/>
      <c r="P200" s="84"/>
      <c r="Q200" s="84"/>
      <c r="R200" s="84"/>
      <c r="S200" s="84"/>
      <c r="T200" s="85"/>
      <c r="U200" s="38"/>
      <c r="V200" s="38"/>
      <c r="W200" s="38"/>
      <c r="X200" s="38"/>
      <c r="Y200" s="38"/>
      <c r="Z200" s="38"/>
      <c r="AA200" s="38"/>
      <c r="AB200" s="38"/>
      <c r="AC200" s="38"/>
      <c r="AD200" s="38"/>
      <c r="AE200" s="38"/>
      <c r="AT200" s="17" t="s">
        <v>124</v>
      </c>
      <c r="AU200" s="17" t="s">
        <v>81</v>
      </c>
    </row>
    <row r="201" s="2" customFormat="1">
      <c r="A201" s="38"/>
      <c r="B201" s="39"/>
      <c r="C201" s="40"/>
      <c r="D201" s="212" t="s">
        <v>126</v>
      </c>
      <c r="E201" s="40"/>
      <c r="F201" s="217" t="s">
        <v>330</v>
      </c>
      <c r="G201" s="40"/>
      <c r="H201" s="40"/>
      <c r="I201" s="214"/>
      <c r="J201" s="40"/>
      <c r="K201" s="40"/>
      <c r="L201" s="44"/>
      <c r="M201" s="215"/>
      <c r="N201" s="216"/>
      <c r="O201" s="84"/>
      <c r="P201" s="84"/>
      <c r="Q201" s="84"/>
      <c r="R201" s="84"/>
      <c r="S201" s="84"/>
      <c r="T201" s="85"/>
      <c r="U201" s="38"/>
      <c r="V201" s="38"/>
      <c r="W201" s="38"/>
      <c r="X201" s="38"/>
      <c r="Y201" s="38"/>
      <c r="Z201" s="38"/>
      <c r="AA201" s="38"/>
      <c r="AB201" s="38"/>
      <c r="AC201" s="38"/>
      <c r="AD201" s="38"/>
      <c r="AE201" s="38"/>
      <c r="AT201" s="17" t="s">
        <v>126</v>
      </c>
      <c r="AU201" s="17" t="s">
        <v>81</v>
      </c>
    </row>
    <row r="202" s="2" customFormat="1" ht="16.5" customHeight="1">
      <c r="A202" s="38"/>
      <c r="B202" s="39"/>
      <c r="C202" s="198" t="s">
        <v>331</v>
      </c>
      <c r="D202" s="198" t="s">
        <v>118</v>
      </c>
      <c r="E202" s="199" t="s">
        <v>332</v>
      </c>
      <c r="F202" s="200" t="s">
        <v>333</v>
      </c>
      <c r="G202" s="201" t="s">
        <v>121</v>
      </c>
      <c r="H202" s="202">
        <v>65.5</v>
      </c>
      <c r="I202" s="203"/>
      <c r="J202" s="204">
        <f>ROUND(I202*H202,0)</f>
        <v>0</v>
      </c>
      <c r="K202" s="205"/>
      <c r="L202" s="44"/>
      <c r="M202" s="206" t="s">
        <v>20</v>
      </c>
      <c r="N202" s="207" t="s">
        <v>46</v>
      </c>
      <c r="O202" s="84"/>
      <c r="P202" s="208">
        <f>O202*H202</f>
        <v>0</v>
      </c>
      <c r="Q202" s="208">
        <v>0</v>
      </c>
      <c r="R202" s="208">
        <f>Q202*H202</f>
        <v>0</v>
      </c>
      <c r="S202" s="208">
        <v>0</v>
      </c>
      <c r="T202" s="209">
        <f>S202*H202</f>
        <v>0</v>
      </c>
      <c r="U202" s="38"/>
      <c r="V202" s="38"/>
      <c r="W202" s="38"/>
      <c r="X202" s="38"/>
      <c r="Y202" s="38"/>
      <c r="Z202" s="38"/>
      <c r="AA202" s="38"/>
      <c r="AB202" s="38"/>
      <c r="AC202" s="38"/>
      <c r="AD202" s="38"/>
      <c r="AE202" s="38"/>
      <c r="AR202" s="210" t="s">
        <v>334</v>
      </c>
      <c r="AT202" s="210" t="s">
        <v>118</v>
      </c>
      <c r="AU202" s="210" t="s">
        <v>81</v>
      </c>
      <c r="AY202" s="17" t="s">
        <v>116</v>
      </c>
      <c r="BE202" s="211">
        <f>IF(N202="základní",J202,0)</f>
        <v>0</v>
      </c>
      <c r="BF202" s="211">
        <f>IF(N202="snížená",J202,0)</f>
        <v>0</v>
      </c>
      <c r="BG202" s="211">
        <f>IF(N202="zákl. přenesená",J202,0)</f>
        <v>0</v>
      </c>
      <c r="BH202" s="211">
        <f>IF(N202="sníž. přenesená",J202,0)</f>
        <v>0</v>
      </c>
      <c r="BI202" s="211">
        <f>IF(N202="nulová",J202,0)</f>
        <v>0</v>
      </c>
      <c r="BJ202" s="17" t="s">
        <v>8</v>
      </c>
      <c r="BK202" s="211">
        <f>ROUND(I202*H202,0)</f>
        <v>0</v>
      </c>
      <c r="BL202" s="17" t="s">
        <v>334</v>
      </c>
      <c r="BM202" s="210" t="s">
        <v>335</v>
      </c>
    </row>
    <row r="203" s="2" customFormat="1">
      <c r="A203" s="38"/>
      <c r="B203" s="39"/>
      <c r="C203" s="40"/>
      <c r="D203" s="212" t="s">
        <v>124</v>
      </c>
      <c r="E203" s="40"/>
      <c r="F203" s="213" t="s">
        <v>336</v>
      </c>
      <c r="G203" s="40"/>
      <c r="H203" s="40"/>
      <c r="I203" s="214"/>
      <c r="J203" s="40"/>
      <c r="K203" s="40"/>
      <c r="L203" s="44"/>
      <c r="M203" s="215"/>
      <c r="N203" s="216"/>
      <c r="O203" s="84"/>
      <c r="P203" s="84"/>
      <c r="Q203" s="84"/>
      <c r="R203" s="84"/>
      <c r="S203" s="84"/>
      <c r="T203" s="85"/>
      <c r="U203" s="38"/>
      <c r="V203" s="38"/>
      <c r="W203" s="38"/>
      <c r="X203" s="38"/>
      <c r="Y203" s="38"/>
      <c r="Z203" s="38"/>
      <c r="AA203" s="38"/>
      <c r="AB203" s="38"/>
      <c r="AC203" s="38"/>
      <c r="AD203" s="38"/>
      <c r="AE203" s="38"/>
      <c r="AT203" s="17" t="s">
        <v>124</v>
      </c>
      <c r="AU203" s="17" t="s">
        <v>81</v>
      </c>
    </row>
    <row r="204" s="2" customFormat="1">
      <c r="A204" s="38"/>
      <c r="B204" s="39"/>
      <c r="C204" s="40"/>
      <c r="D204" s="212" t="s">
        <v>126</v>
      </c>
      <c r="E204" s="40"/>
      <c r="F204" s="217" t="s">
        <v>337</v>
      </c>
      <c r="G204" s="40"/>
      <c r="H204" s="40"/>
      <c r="I204" s="214"/>
      <c r="J204" s="40"/>
      <c r="K204" s="40"/>
      <c r="L204" s="44"/>
      <c r="M204" s="215"/>
      <c r="N204" s="216"/>
      <c r="O204" s="84"/>
      <c r="P204" s="84"/>
      <c r="Q204" s="84"/>
      <c r="R204" s="84"/>
      <c r="S204" s="84"/>
      <c r="T204" s="85"/>
      <c r="U204" s="38"/>
      <c r="V204" s="38"/>
      <c r="W204" s="38"/>
      <c r="X204" s="38"/>
      <c r="Y204" s="38"/>
      <c r="Z204" s="38"/>
      <c r="AA204" s="38"/>
      <c r="AB204" s="38"/>
      <c r="AC204" s="38"/>
      <c r="AD204" s="38"/>
      <c r="AE204" s="38"/>
      <c r="AT204" s="17" t="s">
        <v>126</v>
      </c>
      <c r="AU204" s="17" t="s">
        <v>81</v>
      </c>
    </row>
    <row r="205" s="2" customFormat="1" ht="16.5" customHeight="1">
      <c r="A205" s="38"/>
      <c r="B205" s="39"/>
      <c r="C205" s="198" t="s">
        <v>338</v>
      </c>
      <c r="D205" s="198" t="s">
        <v>118</v>
      </c>
      <c r="E205" s="199" t="s">
        <v>339</v>
      </c>
      <c r="F205" s="200" t="s">
        <v>340</v>
      </c>
      <c r="G205" s="201" t="s">
        <v>144</v>
      </c>
      <c r="H205" s="202">
        <v>5</v>
      </c>
      <c r="I205" s="203"/>
      <c r="J205" s="204">
        <f>ROUND(I205*H205,0)</f>
        <v>0</v>
      </c>
      <c r="K205" s="205"/>
      <c r="L205" s="44"/>
      <c r="M205" s="206" t="s">
        <v>20</v>
      </c>
      <c r="N205" s="207" t="s">
        <v>46</v>
      </c>
      <c r="O205" s="84"/>
      <c r="P205" s="208">
        <f>O205*H205</f>
        <v>0</v>
      </c>
      <c r="Q205" s="208">
        <v>0</v>
      </c>
      <c r="R205" s="208">
        <f>Q205*H205</f>
        <v>0</v>
      </c>
      <c r="S205" s="208">
        <v>0.59999999999999998</v>
      </c>
      <c r="T205" s="209">
        <f>S205*H205</f>
        <v>3</v>
      </c>
      <c r="U205" s="38"/>
      <c r="V205" s="38"/>
      <c r="W205" s="38"/>
      <c r="X205" s="38"/>
      <c r="Y205" s="38"/>
      <c r="Z205" s="38"/>
      <c r="AA205" s="38"/>
      <c r="AB205" s="38"/>
      <c r="AC205" s="38"/>
      <c r="AD205" s="38"/>
      <c r="AE205" s="38"/>
      <c r="AR205" s="210" t="s">
        <v>122</v>
      </c>
      <c r="AT205" s="210" t="s">
        <v>118</v>
      </c>
      <c r="AU205" s="210" t="s">
        <v>81</v>
      </c>
      <c r="AY205" s="17" t="s">
        <v>116</v>
      </c>
      <c r="BE205" s="211">
        <f>IF(N205="základní",J205,0)</f>
        <v>0</v>
      </c>
      <c r="BF205" s="211">
        <f>IF(N205="snížená",J205,0)</f>
        <v>0</v>
      </c>
      <c r="BG205" s="211">
        <f>IF(N205="zákl. přenesená",J205,0)</f>
        <v>0</v>
      </c>
      <c r="BH205" s="211">
        <f>IF(N205="sníž. přenesená",J205,0)</f>
        <v>0</v>
      </c>
      <c r="BI205" s="211">
        <f>IF(N205="nulová",J205,0)</f>
        <v>0</v>
      </c>
      <c r="BJ205" s="17" t="s">
        <v>8</v>
      </c>
      <c r="BK205" s="211">
        <f>ROUND(I205*H205,0)</f>
        <v>0</v>
      </c>
      <c r="BL205" s="17" t="s">
        <v>122</v>
      </c>
      <c r="BM205" s="210" t="s">
        <v>341</v>
      </c>
    </row>
    <row r="206" s="2" customFormat="1">
      <c r="A206" s="38"/>
      <c r="B206" s="39"/>
      <c r="C206" s="40"/>
      <c r="D206" s="212" t="s">
        <v>124</v>
      </c>
      <c r="E206" s="40"/>
      <c r="F206" s="213" t="s">
        <v>342</v>
      </c>
      <c r="G206" s="40"/>
      <c r="H206" s="40"/>
      <c r="I206" s="214"/>
      <c r="J206" s="40"/>
      <c r="K206" s="40"/>
      <c r="L206" s="44"/>
      <c r="M206" s="215"/>
      <c r="N206" s="216"/>
      <c r="O206" s="84"/>
      <c r="P206" s="84"/>
      <c r="Q206" s="84"/>
      <c r="R206" s="84"/>
      <c r="S206" s="84"/>
      <c r="T206" s="85"/>
      <c r="U206" s="38"/>
      <c r="V206" s="38"/>
      <c r="W206" s="38"/>
      <c r="X206" s="38"/>
      <c r="Y206" s="38"/>
      <c r="Z206" s="38"/>
      <c r="AA206" s="38"/>
      <c r="AB206" s="38"/>
      <c r="AC206" s="38"/>
      <c r="AD206" s="38"/>
      <c r="AE206" s="38"/>
      <c r="AT206" s="17" t="s">
        <v>124</v>
      </c>
      <c r="AU206" s="17" t="s">
        <v>81</v>
      </c>
    </row>
    <row r="207" s="2" customFormat="1">
      <c r="A207" s="38"/>
      <c r="B207" s="39"/>
      <c r="C207" s="40"/>
      <c r="D207" s="212" t="s">
        <v>126</v>
      </c>
      <c r="E207" s="40"/>
      <c r="F207" s="217" t="s">
        <v>343</v>
      </c>
      <c r="G207" s="40"/>
      <c r="H207" s="40"/>
      <c r="I207" s="214"/>
      <c r="J207" s="40"/>
      <c r="K207" s="40"/>
      <c r="L207" s="44"/>
      <c r="M207" s="215"/>
      <c r="N207" s="216"/>
      <c r="O207" s="84"/>
      <c r="P207" s="84"/>
      <c r="Q207" s="84"/>
      <c r="R207" s="84"/>
      <c r="S207" s="84"/>
      <c r="T207" s="85"/>
      <c r="U207" s="38"/>
      <c r="V207" s="38"/>
      <c r="W207" s="38"/>
      <c r="X207" s="38"/>
      <c r="Y207" s="38"/>
      <c r="Z207" s="38"/>
      <c r="AA207" s="38"/>
      <c r="AB207" s="38"/>
      <c r="AC207" s="38"/>
      <c r="AD207" s="38"/>
      <c r="AE207" s="38"/>
      <c r="AT207" s="17" t="s">
        <v>126</v>
      </c>
      <c r="AU207" s="17" t="s">
        <v>81</v>
      </c>
    </row>
    <row r="208" s="12" customFormat="1" ht="22.8" customHeight="1">
      <c r="A208" s="12"/>
      <c r="B208" s="182"/>
      <c r="C208" s="183"/>
      <c r="D208" s="184" t="s">
        <v>74</v>
      </c>
      <c r="E208" s="196" t="s">
        <v>344</v>
      </c>
      <c r="F208" s="196" t="s">
        <v>345</v>
      </c>
      <c r="G208" s="183"/>
      <c r="H208" s="183"/>
      <c r="I208" s="186"/>
      <c r="J208" s="197">
        <f>BK208</f>
        <v>0</v>
      </c>
      <c r="K208" s="183"/>
      <c r="L208" s="188"/>
      <c r="M208" s="189"/>
      <c r="N208" s="190"/>
      <c r="O208" s="190"/>
      <c r="P208" s="191">
        <f>SUM(P209:P226)</f>
        <v>0</v>
      </c>
      <c r="Q208" s="190"/>
      <c r="R208" s="191">
        <f>SUM(R209:R226)</f>
        <v>0</v>
      </c>
      <c r="S208" s="190"/>
      <c r="T208" s="192">
        <f>SUM(T209:T226)</f>
        <v>0</v>
      </c>
      <c r="U208" s="12"/>
      <c r="V208" s="12"/>
      <c r="W208" s="12"/>
      <c r="X208" s="12"/>
      <c r="Y208" s="12"/>
      <c r="Z208" s="12"/>
      <c r="AA208" s="12"/>
      <c r="AB208" s="12"/>
      <c r="AC208" s="12"/>
      <c r="AD208" s="12"/>
      <c r="AE208" s="12"/>
      <c r="AR208" s="193" t="s">
        <v>8</v>
      </c>
      <c r="AT208" s="194" t="s">
        <v>74</v>
      </c>
      <c r="AU208" s="194" t="s">
        <v>8</v>
      </c>
      <c r="AY208" s="193" t="s">
        <v>116</v>
      </c>
      <c r="BK208" s="195">
        <f>SUM(BK209:BK226)</f>
        <v>0</v>
      </c>
    </row>
    <row r="209" s="2" customFormat="1" ht="16.5" customHeight="1">
      <c r="A209" s="38"/>
      <c r="B209" s="39"/>
      <c r="C209" s="198" t="s">
        <v>346</v>
      </c>
      <c r="D209" s="198" t="s">
        <v>118</v>
      </c>
      <c r="E209" s="199" t="s">
        <v>347</v>
      </c>
      <c r="F209" s="200" t="s">
        <v>348</v>
      </c>
      <c r="G209" s="201" t="s">
        <v>212</v>
      </c>
      <c r="H209" s="202">
        <v>51.033999999999999</v>
      </c>
      <c r="I209" s="203"/>
      <c r="J209" s="204">
        <f>ROUND(I209*H209,0)</f>
        <v>0</v>
      </c>
      <c r="K209" s="205"/>
      <c r="L209" s="44"/>
      <c r="M209" s="206" t="s">
        <v>20</v>
      </c>
      <c r="N209" s="207" t="s">
        <v>46</v>
      </c>
      <c r="O209" s="84"/>
      <c r="P209" s="208">
        <f>O209*H209</f>
        <v>0</v>
      </c>
      <c r="Q209" s="208">
        <v>0</v>
      </c>
      <c r="R209" s="208">
        <f>Q209*H209</f>
        <v>0</v>
      </c>
      <c r="S209" s="208">
        <v>0</v>
      </c>
      <c r="T209" s="209">
        <f>S209*H209</f>
        <v>0</v>
      </c>
      <c r="U209" s="38"/>
      <c r="V209" s="38"/>
      <c r="W209" s="38"/>
      <c r="X209" s="38"/>
      <c r="Y209" s="38"/>
      <c r="Z209" s="38"/>
      <c r="AA209" s="38"/>
      <c r="AB209" s="38"/>
      <c r="AC209" s="38"/>
      <c r="AD209" s="38"/>
      <c r="AE209" s="38"/>
      <c r="AR209" s="210" t="s">
        <v>122</v>
      </c>
      <c r="AT209" s="210" t="s">
        <v>118</v>
      </c>
      <c r="AU209" s="210" t="s">
        <v>81</v>
      </c>
      <c r="AY209" s="17" t="s">
        <v>116</v>
      </c>
      <c r="BE209" s="211">
        <f>IF(N209="základní",J209,0)</f>
        <v>0</v>
      </c>
      <c r="BF209" s="211">
        <f>IF(N209="snížená",J209,0)</f>
        <v>0</v>
      </c>
      <c r="BG209" s="211">
        <f>IF(N209="zákl. přenesená",J209,0)</f>
        <v>0</v>
      </c>
      <c r="BH209" s="211">
        <f>IF(N209="sníž. přenesená",J209,0)</f>
        <v>0</v>
      </c>
      <c r="BI209" s="211">
        <f>IF(N209="nulová",J209,0)</f>
        <v>0</v>
      </c>
      <c r="BJ209" s="17" t="s">
        <v>8</v>
      </c>
      <c r="BK209" s="211">
        <f>ROUND(I209*H209,0)</f>
        <v>0</v>
      </c>
      <c r="BL209" s="17" t="s">
        <v>122</v>
      </c>
      <c r="BM209" s="210" t="s">
        <v>349</v>
      </c>
    </row>
    <row r="210" s="2" customFormat="1">
      <c r="A210" s="38"/>
      <c r="B210" s="39"/>
      <c r="C210" s="40"/>
      <c r="D210" s="212" t="s">
        <v>124</v>
      </c>
      <c r="E210" s="40"/>
      <c r="F210" s="213" t="s">
        <v>350</v>
      </c>
      <c r="G210" s="40"/>
      <c r="H210" s="40"/>
      <c r="I210" s="214"/>
      <c r="J210" s="40"/>
      <c r="K210" s="40"/>
      <c r="L210" s="44"/>
      <c r="M210" s="215"/>
      <c r="N210" s="216"/>
      <c r="O210" s="84"/>
      <c r="P210" s="84"/>
      <c r="Q210" s="84"/>
      <c r="R210" s="84"/>
      <c r="S210" s="84"/>
      <c r="T210" s="85"/>
      <c r="U210" s="38"/>
      <c r="V210" s="38"/>
      <c r="W210" s="38"/>
      <c r="X210" s="38"/>
      <c r="Y210" s="38"/>
      <c r="Z210" s="38"/>
      <c r="AA210" s="38"/>
      <c r="AB210" s="38"/>
      <c r="AC210" s="38"/>
      <c r="AD210" s="38"/>
      <c r="AE210" s="38"/>
      <c r="AT210" s="17" t="s">
        <v>124</v>
      </c>
      <c r="AU210" s="17" t="s">
        <v>81</v>
      </c>
    </row>
    <row r="211" s="2" customFormat="1">
      <c r="A211" s="38"/>
      <c r="B211" s="39"/>
      <c r="C211" s="40"/>
      <c r="D211" s="212" t="s">
        <v>126</v>
      </c>
      <c r="E211" s="40"/>
      <c r="F211" s="217" t="s">
        <v>351</v>
      </c>
      <c r="G211" s="40"/>
      <c r="H211" s="40"/>
      <c r="I211" s="214"/>
      <c r="J211" s="40"/>
      <c r="K211" s="40"/>
      <c r="L211" s="44"/>
      <c r="M211" s="215"/>
      <c r="N211" s="216"/>
      <c r="O211" s="84"/>
      <c r="P211" s="84"/>
      <c r="Q211" s="84"/>
      <c r="R211" s="84"/>
      <c r="S211" s="84"/>
      <c r="T211" s="85"/>
      <c r="U211" s="38"/>
      <c r="V211" s="38"/>
      <c r="W211" s="38"/>
      <c r="X211" s="38"/>
      <c r="Y211" s="38"/>
      <c r="Z211" s="38"/>
      <c r="AA211" s="38"/>
      <c r="AB211" s="38"/>
      <c r="AC211" s="38"/>
      <c r="AD211" s="38"/>
      <c r="AE211" s="38"/>
      <c r="AT211" s="17" t="s">
        <v>126</v>
      </c>
      <c r="AU211" s="17" t="s">
        <v>81</v>
      </c>
    </row>
    <row r="212" s="2" customFormat="1" ht="16.5" customHeight="1">
      <c r="A212" s="38"/>
      <c r="B212" s="39"/>
      <c r="C212" s="198" t="s">
        <v>352</v>
      </c>
      <c r="D212" s="198" t="s">
        <v>118</v>
      </c>
      <c r="E212" s="199" t="s">
        <v>353</v>
      </c>
      <c r="F212" s="200" t="s">
        <v>354</v>
      </c>
      <c r="G212" s="201" t="s">
        <v>212</v>
      </c>
      <c r="H212" s="202">
        <v>17.030000000000001</v>
      </c>
      <c r="I212" s="203"/>
      <c r="J212" s="204">
        <f>ROUND(I212*H212,0)</f>
        <v>0</v>
      </c>
      <c r="K212" s="205"/>
      <c r="L212" s="44"/>
      <c r="M212" s="206" t="s">
        <v>20</v>
      </c>
      <c r="N212" s="207" t="s">
        <v>46</v>
      </c>
      <c r="O212" s="84"/>
      <c r="P212" s="208">
        <f>O212*H212</f>
        <v>0</v>
      </c>
      <c r="Q212" s="208">
        <v>0</v>
      </c>
      <c r="R212" s="208">
        <f>Q212*H212</f>
        <v>0</v>
      </c>
      <c r="S212" s="208">
        <v>0</v>
      </c>
      <c r="T212" s="209">
        <f>S212*H212</f>
        <v>0</v>
      </c>
      <c r="U212" s="38"/>
      <c r="V212" s="38"/>
      <c r="W212" s="38"/>
      <c r="X212" s="38"/>
      <c r="Y212" s="38"/>
      <c r="Z212" s="38"/>
      <c r="AA212" s="38"/>
      <c r="AB212" s="38"/>
      <c r="AC212" s="38"/>
      <c r="AD212" s="38"/>
      <c r="AE212" s="38"/>
      <c r="AR212" s="210" t="s">
        <v>122</v>
      </c>
      <c r="AT212" s="210" t="s">
        <v>118</v>
      </c>
      <c r="AU212" s="210" t="s">
        <v>81</v>
      </c>
      <c r="AY212" s="17" t="s">
        <v>116</v>
      </c>
      <c r="BE212" s="211">
        <f>IF(N212="základní",J212,0)</f>
        <v>0</v>
      </c>
      <c r="BF212" s="211">
        <f>IF(N212="snížená",J212,0)</f>
        <v>0</v>
      </c>
      <c r="BG212" s="211">
        <f>IF(N212="zákl. přenesená",J212,0)</f>
        <v>0</v>
      </c>
      <c r="BH212" s="211">
        <f>IF(N212="sníž. přenesená",J212,0)</f>
        <v>0</v>
      </c>
      <c r="BI212" s="211">
        <f>IF(N212="nulová",J212,0)</f>
        <v>0</v>
      </c>
      <c r="BJ212" s="17" t="s">
        <v>8</v>
      </c>
      <c r="BK212" s="211">
        <f>ROUND(I212*H212,0)</f>
        <v>0</v>
      </c>
      <c r="BL212" s="17" t="s">
        <v>122</v>
      </c>
      <c r="BM212" s="210" t="s">
        <v>355</v>
      </c>
    </row>
    <row r="213" s="2" customFormat="1">
      <c r="A213" s="38"/>
      <c r="B213" s="39"/>
      <c r="C213" s="40"/>
      <c r="D213" s="212" t="s">
        <v>124</v>
      </c>
      <c r="E213" s="40"/>
      <c r="F213" s="213" t="s">
        <v>356</v>
      </c>
      <c r="G213" s="40"/>
      <c r="H213" s="40"/>
      <c r="I213" s="214"/>
      <c r="J213" s="40"/>
      <c r="K213" s="40"/>
      <c r="L213" s="44"/>
      <c r="M213" s="215"/>
      <c r="N213" s="216"/>
      <c r="O213" s="84"/>
      <c r="P213" s="84"/>
      <c r="Q213" s="84"/>
      <c r="R213" s="84"/>
      <c r="S213" s="84"/>
      <c r="T213" s="85"/>
      <c r="U213" s="38"/>
      <c r="V213" s="38"/>
      <c r="W213" s="38"/>
      <c r="X213" s="38"/>
      <c r="Y213" s="38"/>
      <c r="Z213" s="38"/>
      <c r="AA213" s="38"/>
      <c r="AB213" s="38"/>
      <c r="AC213" s="38"/>
      <c r="AD213" s="38"/>
      <c r="AE213" s="38"/>
      <c r="AT213" s="17" t="s">
        <v>124</v>
      </c>
      <c r="AU213" s="17" t="s">
        <v>81</v>
      </c>
    </row>
    <row r="214" s="2" customFormat="1">
      <c r="A214" s="38"/>
      <c r="B214" s="39"/>
      <c r="C214" s="40"/>
      <c r="D214" s="212" t="s">
        <v>126</v>
      </c>
      <c r="E214" s="40"/>
      <c r="F214" s="217" t="s">
        <v>357</v>
      </c>
      <c r="G214" s="40"/>
      <c r="H214" s="40"/>
      <c r="I214" s="214"/>
      <c r="J214" s="40"/>
      <c r="K214" s="40"/>
      <c r="L214" s="44"/>
      <c r="M214" s="215"/>
      <c r="N214" s="216"/>
      <c r="O214" s="84"/>
      <c r="P214" s="84"/>
      <c r="Q214" s="84"/>
      <c r="R214" s="84"/>
      <c r="S214" s="84"/>
      <c r="T214" s="85"/>
      <c r="U214" s="38"/>
      <c r="V214" s="38"/>
      <c r="W214" s="38"/>
      <c r="X214" s="38"/>
      <c r="Y214" s="38"/>
      <c r="Z214" s="38"/>
      <c r="AA214" s="38"/>
      <c r="AB214" s="38"/>
      <c r="AC214" s="38"/>
      <c r="AD214" s="38"/>
      <c r="AE214" s="38"/>
      <c r="AT214" s="17" t="s">
        <v>126</v>
      </c>
      <c r="AU214" s="17" t="s">
        <v>81</v>
      </c>
    </row>
    <row r="215" s="2" customFormat="1" ht="21.75" customHeight="1">
      <c r="A215" s="38"/>
      <c r="B215" s="39"/>
      <c r="C215" s="198" t="s">
        <v>358</v>
      </c>
      <c r="D215" s="198" t="s">
        <v>118</v>
      </c>
      <c r="E215" s="199" t="s">
        <v>359</v>
      </c>
      <c r="F215" s="200" t="s">
        <v>360</v>
      </c>
      <c r="G215" s="201" t="s">
        <v>212</v>
      </c>
      <c r="H215" s="202">
        <v>34.003999999999998</v>
      </c>
      <c r="I215" s="203"/>
      <c r="J215" s="204">
        <f>ROUND(I215*H215,0)</f>
        <v>0</v>
      </c>
      <c r="K215" s="205"/>
      <c r="L215" s="44"/>
      <c r="M215" s="206" t="s">
        <v>20</v>
      </c>
      <c r="N215" s="207" t="s">
        <v>46</v>
      </c>
      <c r="O215" s="84"/>
      <c r="P215" s="208">
        <f>O215*H215</f>
        <v>0</v>
      </c>
      <c r="Q215" s="208">
        <v>0</v>
      </c>
      <c r="R215" s="208">
        <f>Q215*H215</f>
        <v>0</v>
      </c>
      <c r="S215" s="208">
        <v>0</v>
      </c>
      <c r="T215" s="209">
        <f>S215*H215</f>
        <v>0</v>
      </c>
      <c r="U215" s="38"/>
      <c r="V215" s="38"/>
      <c r="W215" s="38"/>
      <c r="X215" s="38"/>
      <c r="Y215" s="38"/>
      <c r="Z215" s="38"/>
      <c r="AA215" s="38"/>
      <c r="AB215" s="38"/>
      <c r="AC215" s="38"/>
      <c r="AD215" s="38"/>
      <c r="AE215" s="38"/>
      <c r="AR215" s="210" t="s">
        <v>122</v>
      </c>
      <c r="AT215" s="210" t="s">
        <v>118</v>
      </c>
      <c r="AU215" s="210" t="s">
        <v>81</v>
      </c>
      <c r="AY215" s="17" t="s">
        <v>116</v>
      </c>
      <c r="BE215" s="211">
        <f>IF(N215="základní",J215,0)</f>
        <v>0</v>
      </c>
      <c r="BF215" s="211">
        <f>IF(N215="snížená",J215,0)</f>
        <v>0</v>
      </c>
      <c r="BG215" s="211">
        <f>IF(N215="zákl. přenesená",J215,0)</f>
        <v>0</v>
      </c>
      <c r="BH215" s="211">
        <f>IF(N215="sníž. přenesená",J215,0)</f>
        <v>0</v>
      </c>
      <c r="BI215" s="211">
        <f>IF(N215="nulová",J215,0)</f>
        <v>0</v>
      </c>
      <c r="BJ215" s="17" t="s">
        <v>8</v>
      </c>
      <c r="BK215" s="211">
        <f>ROUND(I215*H215,0)</f>
        <v>0</v>
      </c>
      <c r="BL215" s="17" t="s">
        <v>122</v>
      </c>
      <c r="BM215" s="210" t="s">
        <v>361</v>
      </c>
    </row>
    <row r="216" s="2" customFormat="1">
      <c r="A216" s="38"/>
      <c r="B216" s="39"/>
      <c r="C216" s="40"/>
      <c r="D216" s="212" t="s">
        <v>124</v>
      </c>
      <c r="E216" s="40"/>
      <c r="F216" s="213" t="s">
        <v>362</v>
      </c>
      <c r="G216" s="40"/>
      <c r="H216" s="40"/>
      <c r="I216" s="214"/>
      <c r="J216" s="40"/>
      <c r="K216" s="40"/>
      <c r="L216" s="44"/>
      <c r="M216" s="215"/>
      <c r="N216" s="216"/>
      <c r="O216" s="84"/>
      <c r="P216" s="84"/>
      <c r="Q216" s="84"/>
      <c r="R216" s="84"/>
      <c r="S216" s="84"/>
      <c r="T216" s="85"/>
      <c r="U216" s="38"/>
      <c r="V216" s="38"/>
      <c r="W216" s="38"/>
      <c r="X216" s="38"/>
      <c r="Y216" s="38"/>
      <c r="Z216" s="38"/>
      <c r="AA216" s="38"/>
      <c r="AB216" s="38"/>
      <c r="AC216" s="38"/>
      <c r="AD216" s="38"/>
      <c r="AE216" s="38"/>
      <c r="AT216" s="17" t="s">
        <v>124</v>
      </c>
      <c r="AU216" s="17" t="s">
        <v>81</v>
      </c>
    </row>
    <row r="217" s="2" customFormat="1">
      <c r="A217" s="38"/>
      <c r="B217" s="39"/>
      <c r="C217" s="40"/>
      <c r="D217" s="212" t="s">
        <v>126</v>
      </c>
      <c r="E217" s="40"/>
      <c r="F217" s="217" t="s">
        <v>363</v>
      </c>
      <c r="G217" s="40"/>
      <c r="H217" s="40"/>
      <c r="I217" s="214"/>
      <c r="J217" s="40"/>
      <c r="K217" s="40"/>
      <c r="L217" s="44"/>
      <c r="M217" s="215"/>
      <c r="N217" s="216"/>
      <c r="O217" s="84"/>
      <c r="P217" s="84"/>
      <c r="Q217" s="84"/>
      <c r="R217" s="84"/>
      <c r="S217" s="84"/>
      <c r="T217" s="85"/>
      <c r="U217" s="38"/>
      <c r="V217" s="38"/>
      <c r="W217" s="38"/>
      <c r="X217" s="38"/>
      <c r="Y217" s="38"/>
      <c r="Z217" s="38"/>
      <c r="AA217" s="38"/>
      <c r="AB217" s="38"/>
      <c r="AC217" s="38"/>
      <c r="AD217" s="38"/>
      <c r="AE217" s="38"/>
      <c r="AT217" s="17" t="s">
        <v>126</v>
      </c>
      <c r="AU217" s="17" t="s">
        <v>81</v>
      </c>
    </row>
    <row r="218" s="2" customFormat="1" ht="16.5" customHeight="1">
      <c r="A218" s="38"/>
      <c r="B218" s="39"/>
      <c r="C218" s="198" t="s">
        <v>364</v>
      </c>
      <c r="D218" s="198" t="s">
        <v>118</v>
      </c>
      <c r="E218" s="199" t="s">
        <v>365</v>
      </c>
      <c r="F218" s="200" t="s">
        <v>366</v>
      </c>
      <c r="G218" s="201" t="s">
        <v>212</v>
      </c>
      <c r="H218" s="202">
        <v>639.27499999999998</v>
      </c>
      <c r="I218" s="203"/>
      <c r="J218" s="204">
        <f>ROUND(I218*H218,0)</f>
        <v>0</v>
      </c>
      <c r="K218" s="205"/>
      <c r="L218" s="44"/>
      <c r="M218" s="206" t="s">
        <v>20</v>
      </c>
      <c r="N218" s="207" t="s">
        <v>46</v>
      </c>
      <c r="O218" s="84"/>
      <c r="P218" s="208">
        <f>O218*H218</f>
        <v>0</v>
      </c>
      <c r="Q218" s="208">
        <v>0</v>
      </c>
      <c r="R218" s="208">
        <f>Q218*H218</f>
        <v>0</v>
      </c>
      <c r="S218" s="208">
        <v>0</v>
      </c>
      <c r="T218" s="209">
        <f>S218*H218</f>
        <v>0</v>
      </c>
      <c r="U218" s="38"/>
      <c r="V218" s="38"/>
      <c r="W218" s="38"/>
      <c r="X218" s="38"/>
      <c r="Y218" s="38"/>
      <c r="Z218" s="38"/>
      <c r="AA218" s="38"/>
      <c r="AB218" s="38"/>
      <c r="AC218" s="38"/>
      <c r="AD218" s="38"/>
      <c r="AE218" s="38"/>
      <c r="AR218" s="210" t="s">
        <v>122</v>
      </c>
      <c r="AT218" s="210" t="s">
        <v>118</v>
      </c>
      <c r="AU218" s="210" t="s">
        <v>81</v>
      </c>
      <c r="AY218" s="17" t="s">
        <v>116</v>
      </c>
      <c r="BE218" s="211">
        <f>IF(N218="základní",J218,0)</f>
        <v>0</v>
      </c>
      <c r="BF218" s="211">
        <f>IF(N218="snížená",J218,0)</f>
        <v>0</v>
      </c>
      <c r="BG218" s="211">
        <f>IF(N218="zákl. přenesená",J218,0)</f>
        <v>0</v>
      </c>
      <c r="BH218" s="211">
        <f>IF(N218="sníž. přenesená",J218,0)</f>
        <v>0</v>
      </c>
      <c r="BI218" s="211">
        <f>IF(N218="nulová",J218,0)</f>
        <v>0</v>
      </c>
      <c r="BJ218" s="17" t="s">
        <v>8</v>
      </c>
      <c r="BK218" s="211">
        <f>ROUND(I218*H218,0)</f>
        <v>0</v>
      </c>
      <c r="BL218" s="17" t="s">
        <v>122</v>
      </c>
      <c r="BM218" s="210" t="s">
        <v>367</v>
      </c>
    </row>
    <row r="219" s="2" customFormat="1">
      <c r="A219" s="38"/>
      <c r="B219" s="39"/>
      <c r="C219" s="40"/>
      <c r="D219" s="212" t="s">
        <v>124</v>
      </c>
      <c r="E219" s="40"/>
      <c r="F219" s="213" t="s">
        <v>368</v>
      </c>
      <c r="G219" s="40"/>
      <c r="H219" s="40"/>
      <c r="I219" s="214"/>
      <c r="J219" s="40"/>
      <c r="K219" s="40"/>
      <c r="L219" s="44"/>
      <c r="M219" s="215"/>
      <c r="N219" s="216"/>
      <c r="O219" s="84"/>
      <c r="P219" s="84"/>
      <c r="Q219" s="84"/>
      <c r="R219" s="84"/>
      <c r="S219" s="84"/>
      <c r="T219" s="85"/>
      <c r="U219" s="38"/>
      <c r="V219" s="38"/>
      <c r="W219" s="38"/>
      <c r="X219" s="38"/>
      <c r="Y219" s="38"/>
      <c r="Z219" s="38"/>
      <c r="AA219" s="38"/>
      <c r="AB219" s="38"/>
      <c r="AC219" s="38"/>
      <c r="AD219" s="38"/>
      <c r="AE219" s="38"/>
      <c r="AT219" s="17" t="s">
        <v>124</v>
      </c>
      <c r="AU219" s="17" t="s">
        <v>81</v>
      </c>
    </row>
    <row r="220" s="2" customFormat="1">
      <c r="A220" s="38"/>
      <c r="B220" s="39"/>
      <c r="C220" s="40"/>
      <c r="D220" s="212" t="s">
        <v>126</v>
      </c>
      <c r="E220" s="40"/>
      <c r="F220" s="217" t="s">
        <v>363</v>
      </c>
      <c r="G220" s="40"/>
      <c r="H220" s="40"/>
      <c r="I220" s="214"/>
      <c r="J220" s="40"/>
      <c r="K220" s="40"/>
      <c r="L220" s="44"/>
      <c r="M220" s="215"/>
      <c r="N220" s="216"/>
      <c r="O220" s="84"/>
      <c r="P220" s="84"/>
      <c r="Q220" s="84"/>
      <c r="R220" s="84"/>
      <c r="S220" s="84"/>
      <c r="T220" s="85"/>
      <c r="U220" s="38"/>
      <c r="V220" s="38"/>
      <c r="W220" s="38"/>
      <c r="X220" s="38"/>
      <c r="Y220" s="38"/>
      <c r="Z220" s="38"/>
      <c r="AA220" s="38"/>
      <c r="AB220" s="38"/>
      <c r="AC220" s="38"/>
      <c r="AD220" s="38"/>
      <c r="AE220" s="38"/>
      <c r="AT220" s="17" t="s">
        <v>126</v>
      </c>
      <c r="AU220" s="17" t="s">
        <v>81</v>
      </c>
    </row>
    <row r="221" s="2" customFormat="1" ht="21.75" customHeight="1">
      <c r="A221" s="38"/>
      <c r="B221" s="39"/>
      <c r="C221" s="198" t="s">
        <v>369</v>
      </c>
      <c r="D221" s="198" t="s">
        <v>118</v>
      </c>
      <c r="E221" s="199" t="s">
        <v>370</v>
      </c>
      <c r="F221" s="200" t="s">
        <v>371</v>
      </c>
      <c r="G221" s="201" t="s">
        <v>212</v>
      </c>
      <c r="H221" s="202">
        <v>18.34</v>
      </c>
      <c r="I221" s="203"/>
      <c r="J221" s="204">
        <f>ROUND(I221*H221,0)</f>
        <v>0</v>
      </c>
      <c r="K221" s="205"/>
      <c r="L221" s="44"/>
      <c r="M221" s="206" t="s">
        <v>20</v>
      </c>
      <c r="N221" s="207" t="s">
        <v>46</v>
      </c>
      <c r="O221" s="84"/>
      <c r="P221" s="208">
        <f>O221*H221</f>
        <v>0</v>
      </c>
      <c r="Q221" s="208">
        <v>0</v>
      </c>
      <c r="R221" s="208">
        <f>Q221*H221</f>
        <v>0</v>
      </c>
      <c r="S221" s="208">
        <v>0</v>
      </c>
      <c r="T221" s="209">
        <f>S221*H221</f>
        <v>0</v>
      </c>
      <c r="U221" s="38"/>
      <c r="V221" s="38"/>
      <c r="W221" s="38"/>
      <c r="X221" s="38"/>
      <c r="Y221" s="38"/>
      <c r="Z221" s="38"/>
      <c r="AA221" s="38"/>
      <c r="AB221" s="38"/>
      <c r="AC221" s="38"/>
      <c r="AD221" s="38"/>
      <c r="AE221" s="38"/>
      <c r="AR221" s="210" t="s">
        <v>122</v>
      </c>
      <c r="AT221" s="210" t="s">
        <v>118</v>
      </c>
      <c r="AU221" s="210" t="s">
        <v>81</v>
      </c>
      <c r="AY221" s="17" t="s">
        <v>116</v>
      </c>
      <c r="BE221" s="211">
        <f>IF(N221="základní",J221,0)</f>
        <v>0</v>
      </c>
      <c r="BF221" s="211">
        <f>IF(N221="snížená",J221,0)</f>
        <v>0</v>
      </c>
      <c r="BG221" s="211">
        <f>IF(N221="zákl. přenesená",J221,0)</f>
        <v>0</v>
      </c>
      <c r="BH221" s="211">
        <f>IF(N221="sníž. přenesená",J221,0)</f>
        <v>0</v>
      </c>
      <c r="BI221" s="211">
        <f>IF(N221="nulová",J221,0)</f>
        <v>0</v>
      </c>
      <c r="BJ221" s="17" t="s">
        <v>8</v>
      </c>
      <c r="BK221" s="211">
        <f>ROUND(I221*H221,0)</f>
        <v>0</v>
      </c>
      <c r="BL221" s="17" t="s">
        <v>122</v>
      </c>
      <c r="BM221" s="210" t="s">
        <v>372</v>
      </c>
    </row>
    <row r="222" s="2" customFormat="1">
      <c r="A222" s="38"/>
      <c r="B222" s="39"/>
      <c r="C222" s="40"/>
      <c r="D222" s="212" t="s">
        <v>124</v>
      </c>
      <c r="E222" s="40"/>
      <c r="F222" s="213" t="s">
        <v>373</v>
      </c>
      <c r="G222" s="40"/>
      <c r="H222" s="40"/>
      <c r="I222" s="214"/>
      <c r="J222" s="40"/>
      <c r="K222" s="40"/>
      <c r="L222" s="44"/>
      <c r="M222" s="215"/>
      <c r="N222" s="216"/>
      <c r="O222" s="84"/>
      <c r="P222" s="84"/>
      <c r="Q222" s="84"/>
      <c r="R222" s="84"/>
      <c r="S222" s="84"/>
      <c r="T222" s="85"/>
      <c r="U222" s="38"/>
      <c r="V222" s="38"/>
      <c r="W222" s="38"/>
      <c r="X222" s="38"/>
      <c r="Y222" s="38"/>
      <c r="Z222" s="38"/>
      <c r="AA222" s="38"/>
      <c r="AB222" s="38"/>
      <c r="AC222" s="38"/>
      <c r="AD222" s="38"/>
      <c r="AE222" s="38"/>
      <c r="AT222" s="17" t="s">
        <v>124</v>
      </c>
      <c r="AU222" s="17" t="s">
        <v>81</v>
      </c>
    </row>
    <row r="223" s="2" customFormat="1">
      <c r="A223" s="38"/>
      <c r="B223" s="39"/>
      <c r="C223" s="40"/>
      <c r="D223" s="212" t="s">
        <v>126</v>
      </c>
      <c r="E223" s="40"/>
      <c r="F223" s="217" t="s">
        <v>215</v>
      </c>
      <c r="G223" s="40"/>
      <c r="H223" s="40"/>
      <c r="I223" s="214"/>
      <c r="J223" s="40"/>
      <c r="K223" s="40"/>
      <c r="L223" s="44"/>
      <c r="M223" s="215"/>
      <c r="N223" s="216"/>
      <c r="O223" s="84"/>
      <c r="P223" s="84"/>
      <c r="Q223" s="84"/>
      <c r="R223" s="84"/>
      <c r="S223" s="84"/>
      <c r="T223" s="85"/>
      <c r="U223" s="38"/>
      <c r="V223" s="38"/>
      <c r="W223" s="38"/>
      <c r="X223" s="38"/>
      <c r="Y223" s="38"/>
      <c r="Z223" s="38"/>
      <c r="AA223" s="38"/>
      <c r="AB223" s="38"/>
      <c r="AC223" s="38"/>
      <c r="AD223" s="38"/>
      <c r="AE223" s="38"/>
      <c r="AT223" s="17" t="s">
        <v>126</v>
      </c>
      <c r="AU223" s="17" t="s">
        <v>81</v>
      </c>
    </row>
    <row r="224" s="2" customFormat="1" ht="16.5" customHeight="1">
      <c r="A224" s="38"/>
      <c r="B224" s="39"/>
      <c r="C224" s="198" t="s">
        <v>374</v>
      </c>
      <c r="D224" s="198" t="s">
        <v>118</v>
      </c>
      <c r="E224" s="199" t="s">
        <v>375</v>
      </c>
      <c r="F224" s="200" t="s">
        <v>376</v>
      </c>
      <c r="G224" s="201" t="s">
        <v>212</v>
      </c>
      <c r="H224" s="202">
        <v>15.664</v>
      </c>
      <c r="I224" s="203"/>
      <c r="J224" s="204">
        <f>ROUND(I224*H224,0)</f>
        <v>0</v>
      </c>
      <c r="K224" s="205"/>
      <c r="L224" s="44"/>
      <c r="M224" s="206" t="s">
        <v>20</v>
      </c>
      <c r="N224" s="207" t="s">
        <v>46</v>
      </c>
      <c r="O224" s="84"/>
      <c r="P224" s="208">
        <f>O224*H224</f>
        <v>0</v>
      </c>
      <c r="Q224" s="208">
        <v>0</v>
      </c>
      <c r="R224" s="208">
        <f>Q224*H224</f>
        <v>0</v>
      </c>
      <c r="S224" s="208">
        <v>0</v>
      </c>
      <c r="T224" s="209">
        <f>S224*H224</f>
        <v>0</v>
      </c>
      <c r="U224" s="38"/>
      <c r="V224" s="38"/>
      <c r="W224" s="38"/>
      <c r="X224" s="38"/>
      <c r="Y224" s="38"/>
      <c r="Z224" s="38"/>
      <c r="AA224" s="38"/>
      <c r="AB224" s="38"/>
      <c r="AC224" s="38"/>
      <c r="AD224" s="38"/>
      <c r="AE224" s="38"/>
      <c r="AR224" s="210" t="s">
        <v>122</v>
      </c>
      <c r="AT224" s="210" t="s">
        <v>118</v>
      </c>
      <c r="AU224" s="210" t="s">
        <v>81</v>
      </c>
      <c r="AY224" s="17" t="s">
        <v>116</v>
      </c>
      <c r="BE224" s="211">
        <f>IF(N224="základní",J224,0)</f>
        <v>0</v>
      </c>
      <c r="BF224" s="211">
        <f>IF(N224="snížená",J224,0)</f>
        <v>0</v>
      </c>
      <c r="BG224" s="211">
        <f>IF(N224="zákl. přenesená",J224,0)</f>
        <v>0</v>
      </c>
      <c r="BH224" s="211">
        <f>IF(N224="sníž. přenesená",J224,0)</f>
        <v>0</v>
      </c>
      <c r="BI224" s="211">
        <f>IF(N224="nulová",J224,0)</f>
        <v>0</v>
      </c>
      <c r="BJ224" s="17" t="s">
        <v>8</v>
      </c>
      <c r="BK224" s="211">
        <f>ROUND(I224*H224,0)</f>
        <v>0</v>
      </c>
      <c r="BL224" s="17" t="s">
        <v>122</v>
      </c>
      <c r="BM224" s="210" t="s">
        <v>377</v>
      </c>
    </row>
    <row r="225" s="2" customFormat="1">
      <c r="A225" s="38"/>
      <c r="B225" s="39"/>
      <c r="C225" s="40"/>
      <c r="D225" s="212" t="s">
        <v>124</v>
      </c>
      <c r="E225" s="40"/>
      <c r="F225" s="213" t="s">
        <v>378</v>
      </c>
      <c r="G225" s="40"/>
      <c r="H225" s="40"/>
      <c r="I225" s="214"/>
      <c r="J225" s="40"/>
      <c r="K225" s="40"/>
      <c r="L225" s="44"/>
      <c r="M225" s="215"/>
      <c r="N225" s="216"/>
      <c r="O225" s="84"/>
      <c r="P225" s="84"/>
      <c r="Q225" s="84"/>
      <c r="R225" s="84"/>
      <c r="S225" s="84"/>
      <c r="T225" s="85"/>
      <c r="U225" s="38"/>
      <c r="V225" s="38"/>
      <c r="W225" s="38"/>
      <c r="X225" s="38"/>
      <c r="Y225" s="38"/>
      <c r="Z225" s="38"/>
      <c r="AA225" s="38"/>
      <c r="AB225" s="38"/>
      <c r="AC225" s="38"/>
      <c r="AD225" s="38"/>
      <c r="AE225" s="38"/>
      <c r="AT225" s="17" t="s">
        <v>124</v>
      </c>
      <c r="AU225" s="17" t="s">
        <v>81</v>
      </c>
    </row>
    <row r="226" s="2" customFormat="1">
      <c r="A226" s="38"/>
      <c r="B226" s="39"/>
      <c r="C226" s="40"/>
      <c r="D226" s="212" t="s">
        <v>126</v>
      </c>
      <c r="E226" s="40"/>
      <c r="F226" s="217" t="s">
        <v>215</v>
      </c>
      <c r="G226" s="40"/>
      <c r="H226" s="40"/>
      <c r="I226" s="214"/>
      <c r="J226" s="40"/>
      <c r="K226" s="40"/>
      <c r="L226" s="44"/>
      <c r="M226" s="215"/>
      <c r="N226" s="216"/>
      <c r="O226" s="84"/>
      <c r="P226" s="84"/>
      <c r="Q226" s="84"/>
      <c r="R226" s="84"/>
      <c r="S226" s="84"/>
      <c r="T226" s="85"/>
      <c r="U226" s="38"/>
      <c r="V226" s="38"/>
      <c r="W226" s="38"/>
      <c r="X226" s="38"/>
      <c r="Y226" s="38"/>
      <c r="Z226" s="38"/>
      <c r="AA226" s="38"/>
      <c r="AB226" s="38"/>
      <c r="AC226" s="38"/>
      <c r="AD226" s="38"/>
      <c r="AE226" s="38"/>
      <c r="AT226" s="17" t="s">
        <v>126</v>
      </c>
      <c r="AU226" s="17" t="s">
        <v>81</v>
      </c>
    </row>
    <row r="227" s="12" customFormat="1" ht="25.92" customHeight="1">
      <c r="A227" s="12"/>
      <c r="B227" s="182"/>
      <c r="C227" s="183"/>
      <c r="D227" s="184" t="s">
        <v>74</v>
      </c>
      <c r="E227" s="185" t="s">
        <v>379</v>
      </c>
      <c r="F227" s="185" t="s">
        <v>380</v>
      </c>
      <c r="G227" s="183"/>
      <c r="H227" s="183"/>
      <c r="I227" s="186"/>
      <c r="J227" s="187">
        <f>BK227</f>
        <v>0</v>
      </c>
      <c r="K227" s="183"/>
      <c r="L227" s="188"/>
      <c r="M227" s="189"/>
      <c r="N227" s="190"/>
      <c r="O227" s="190"/>
      <c r="P227" s="191">
        <f>P228+P241</f>
        <v>0</v>
      </c>
      <c r="Q227" s="190"/>
      <c r="R227" s="191">
        <f>R228+R241</f>
        <v>0.29316000000000003</v>
      </c>
      <c r="S227" s="190"/>
      <c r="T227" s="192">
        <f>T228+T241</f>
        <v>0</v>
      </c>
      <c r="U227" s="12"/>
      <c r="V227" s="12"/>
      <c r="W227" s="12"/>
      <c r="X227" s="12"/>
      <c r="Y227" s="12"/>
      <c r="Z227" s="12"/>
      <c r="AA227" s="12"/>
      <c r="AB227" s="12"/>
      <c r="AC227" s="12"/>
      <c r="AD227" s="12"/>
      <c r="AE227" s="12"/>
      <c r="AR227" s="193" t="s">
        <v>81</v>
      </c>
      <c r="AT227" s="194" t="s">
        <v>74</v>
      </c>
      <c r="AU227" s="194" t="s">
        <v>75</v>
      </c>
      <c r="AY227" s="193" t="s">
        <v>116</v>
      </c>
      <c r="BK227" s="195">
        <f>BK228+BK241</f>
        <v>0</v>
      </c>
    </row>
    <row r="228" s="12" customFormat="1" ht="22.8" customHeight="1">
      <c r="A228" s="12"/>
      <c r="B228" s="182"/>
      <c r="C228" s="183"/>
      <c r="D228" s="184" t="s">
        <v>74</v>
      </c>
      <c r="E228" s="196" t="s">
        <v>381</v>
      </c>
      <c r="F228" s="196" t="s">
        <v>382</v>
      </c>
      <c r="G228" s="183"/>
      <c r="H228" s="183"/>
      <c r="I228" s="186"/>
      <c r="J228" s="197">
        <f>BK228</f>
        <v>0</v>
      </c>
      <c r="K228" s="183"/>
      <c r="L228" s="188"/>
      <c r="M228" s="189"/>
      <c r="N228" s="190"/>
      <c r="O228" s="190"/>
      <c r="P228" s="191">
        <f>SUM(P229:P240)</f>
        <v>0</v>
      </c>
      <c r="Q228" s="190"/>
      <c r="R228" s="191">
        <f>SUM(R229:R240)</f>
        <v>0.27456000000000003</v>
      </c>
      <c r="S228" s="190"/>
      <c r="T228" s="192">
        <f>SUM(T229:T240)</f>
        <v>0</v>
      </c>
      <c r="U228" s="12"/>
      <c r="V228" s="12"/>
      <c r="W228" s="12"/>
      <c r="X228" s="12"/>
      <c r="Y228" s="12"/>
      <c r="Z228" s="12"/>
      <c r="AA228" s="12"/>
      <c r="AB228" s="12"/>
      <c r="AC228" s="12"/>
      <c r="AD228" s="12"/>
      <c r="AE228" s="12"/>
      <c r="AR228" s="193" t="s">
        <v>81</v>
      </c>
      <c r="AT228" s="194" t="s">
        <v>74</v>
      </c>
      <c r="AU228" s="194" t="s">
        <v>8</v>
      </c>
      <c r="AY228" s="193" t="s">
        <v>116</v>
      </c>
      <c r="BK228" s="195">
        <f>SUM(BK229:BK240)</f>
        <v>0</v>
      </c>
    </row>
    <row r="229" s="2" customFormat="1" ht="16.5" customHeight="1">
      <c r="A229" s="38"/>
      <c r="B229" s="39"/>
      <c r="C229" s="198" t="s">
        <v>383</v>
      </c>
      <c r="D229" s="198" t="s">
        <v>118</v>
      </c>
      <c r="E229" s="199" t="s">
        <v>384</v>
      </c>
      <c r="F229" s="200" t="s">
        <v>385</v>
      </c>
      <c r="G229" s="201" t="s">
        <v>121</v>
      </c>
      <c r="H229" s="202">
        <v>381.60000000000002</v>
      </c>
      <c r="I229" s="203"/>
      <c r="J229" s="204">
        <f>ROUND(I229*H229,0)</f>
        <v>0</v>
      </c>
      <c r="K229" s="205"/>
      <c r="L229" s="44"/>
      <c r="M229" s="206" t="s">
        <v>20</v>
      </c>
      <c r="N229" s="207" t="s">
        <v>46</v>
      </c>
      <c r="O229" s="84"/>
      <c r="P229" s="208">
        <f>O229*H229</f>
        <v>0</v>
      </c>
      <c r="Q229" s="208">
        <v>0</v>
      </c>
      <c r="R229" s="208">
        <f>Q229*H229</f>
        <v>0</v>
      </c>
      <c r="S229" s="208">
        <v>0</v>
      </c>
      <c r="T229" s="209">
        <f>S229*H229</f>
        <v>0</v>
      </c>
      <c r="U229" s="38"/>
      <c r="V229" s="38"/>
      <c r="W229" s="38"/>
      <c r="X229" s="38"/>
      <c r="Y229" s="38"/>
      <c r="Z229" s="38"/>
      <c r="AA229" s="38"/>
      <c r="AB229" s="38"/>
      <c r="AC229" s="38"/>
      <c r="AD229" s="38"/>
      <c r="AE229" s="38"/>
      <c r="AR229" s="210" t="s">
        <v>217</v>
      </c>
      <c r="AT229" s="210" t="s">
        <v>118</v>
      </c>
      <c r="AU229" s="210" t="s">
        <v>81</v>
      </c>
      <c r="AY229" s="17" t="s">
        <v>116</v>
      </c>
      <c r="BE229" s="211">
        <f>IF(N229="základní",J229,0)</f>
        <v>0</v>
      </c>
      <c r="BF229" s="211">
        <f>IF(N229="snížená",J229,0)</f>
        <v>0</v>
      </c>
      <c r="BG229" s="211">
        <f>IF(N229="zákl. přenesená",J229,0)</f>
        <v>0</v>
      </c>
      <c r="BH229" s="211">
        <f>IF(N229="sníž. přenesená",J229,0)</f>
        <v>0</v>
      </c>
      <c r="BI229" s="211">
        <f>IF(N229="nulová",J229,0)</f>
        <v>0</v>
      </c>
      <c r="BJ229" s="17" t="s">
        <v>8</v>
      </c>
      <c r="BK229" s="211">
        <f>ROUND(I229*H229,0)</f>
        <v>0</v>
      </c>
      <c r="BL229" s="17" t="s">
        <v>217</v>
      </c>
      <c r="BM229" s="210" t="s">
        <v>386</v>
      </c>
    </row>
    <row r="230" s="2" customFormat="1">
      <c r="A230" s="38"/>
      <c r="B230" s="39"/>
      <c r="C230" s="40"/>
      <c r="D230" s="212" t="s">
        <v>124</v>
      </c>
      <c r="E230" s="40"/>
      <c r="F230" s="213" t="s">
        <v>387</v>
      </c>
      <c r="G230" s="40"/>
      <c r="H230" s="40"/>
      <c r="I230" s="214"/>
      <c r="J230" s="40"/>
      <c r="K230" s="40"/>
      <c r="L230" s="44"/>
      <c r="M230" s="215"/>
      <c r="N230" s="216"/>
      <c r="O230" s="84"/>
      <c r="P230" s="84"/>
      <c r="Q230" s="84"/>
      <c r="R230" s="84"/>
      <c r="S230" s="84"/>
      <c r="T230" s="85"/>
      <c r="U230" s="38"/>
      <c r="V230" s="38"/>
      <c r="W230" s="38"/>
      <c r="X230" s="38"/>
      <c r="Y230" s="38"/>
      <c r="Z230" s="38"/>
      <c r="AA230" s="38"/>
      <c r="AB230" s="38"/>
      <c r="AC230" s="38"/>
      <c r="AD230" s="38"/>
      <c r="AE230" s="38"/>
      <c r="AT230" s="17" t="s">
        <v>124</v>
      </c>
      <c r="AU230" s="17" t="s">
        <v>81</v>
      </c>
    </row>
    <row r="231" s="2" customFormat="1">
      <c r="A231" s="38"/>
      <c r="B231" s="39"/>
      <c r="C231" s="40"/>
      <c r="D231" s="212" t="s">
        <v>126</v>
      </c>
      <c r="E231" s="40"/>
      <c r="F231" s="217" t="s">
        <v>388</v>
      </c>
      <c r="G231" s="40"/>
      <c r="H231" s="40"/>
      <c r="I231" s="214"/>
      <c r="J231" s="40"/>
      <c r="K231" s="40"/>
      <c r="L231" s="44"/>
      <c r="M231" s="215"/>
      <c r="N231" s="216"/>
      <c r="O231" s="84"/>
      <c r="P231" s="84"/>
      <c r="Q231" s="84"/>
      <c r="R231" s="84"/>
      <c r="S231" s="84"/>
      <c r="T231" s="85"/>
      <c r="U231" s="38"/>
      <c r="V231" s="38"/>
      <c r="W231" s="38"/>
      <c r="X231" s="38"/>
      <c r="Y231" s="38"/>
      <c r="Z231" s="38"/>
      <c r="AA231" s="38"/>
      <c r="AB231" s="38"/>
      <c r="AC231" s="38"/>
      <c r="AD231" s="38"/>
      <c r="AE231" s="38"/>
      <c r="AT231" s="17" t="s">
        <v>126</v>
      </c>
      <c r="AU231" s="17" t="s">
        <v>81</v>
      </c>
    </row>
    <row r="232" s="13" customFormat="1">
      <c r="A232" s="13"/>
      <c r="B232" s="218"/>
      <c r="C232" s="219"/>
      <c r="D232" s="212" t="s">
        <v>128</v>
      </c>
      <c r="E232" s="220" t="s">
        <v>20</v>
      </c>
      <c r="F232" s="221" t="s">
        <v>389</v>
      </c>
      <c r="G232" s="219"/>
      <c r="H232" s="222">
        <v>381.60000000000002</v>
      </c>
      <c r="I232" s="223"/>
      <c r="J232" s="219"/>
      <c r="K232" s="219"/>
      <c r="L232" s="224"/>
      <c r="M232" s="225"/>
      <c r="N232" s="226"/>
      <c r="O232" s="226"/>
      <c r="P232" s="226"/>
      <c r="Q232" s="226"/>
      <c r="R232" s="226"/>
      <c r="S232" s="226"/>
      <c r="T232" s="227"/>
      <c r="U232" s="13"/>
      <c r="V232" s="13"/>
      <c r="W232" s="13"/>
      <c r="X232" s="13"/>
      <c r="Y232" s="13"/>
      <c r="Z232" s="13"/>
      <c r="AA232" s="13"/>
      <c r="AB232" s="13"/>
      <c r="AC232" s="13"/>
      <c r="AD232" s="13"/>
      <c r="AE232" s="13"/>
      <c r="AT232" s="228" t="s">
        <v>128</v>
      </c>
      <c r="AU232" s="228" t="s">
        <v>81</v>
      </c>
      <c r="AV232" s="13" t="s">
        <v>81</v>
      </c>
      <c r="AW232" s="13" t="s">
        <v>38</v>
      </c>
      <c r="AX232" s="13" t="s">
        <v>8</v>
      </c>
      <c r="AY232" s="228" t="s">
        <v>116</v>
      </c>
    </row>
    <row r="233" s="2" customFormat="1" ht="16.5" customHeight="1">
      <c r="A233" s="38"/>
      <c r="B233" s="39"/>
      <c r="C233" s="240" t="s">
        <v>390</v>
      </c>
      <c r="D233" s="240" t="s">
        <v>391</v>
      </c>
      <c r="E233" s="241" t="s">
        <v>392</v>
      </c>
      <c r="F233" s="242" t="s">
        <v>393</v>
      </c>
      <c r="G233" s="243" t="s">
        <v>121</v>
      </c>
      <c r="H233" s="244">
        <v>457.92000000000002</v>
      </c>
      <c r="I233" s="245"/>
      <c r="J233" s="246">
        <f>ROUND(I233*H233,0)</f>
        <v>0</v>
      </c>
      <c r="K233" s="247"/>
      <c r="L233" s="248"/>
      <c r="M233" s="249" t="s">
        <v>20</v>
      </c>
      <c r="N233" s="250" t="s">
        <v>46</v>
      </c>
      <c r="O233" s="84"/>
      <c r="P233" s="208">
        <f>O233*H233</f>
        <v>0</v>
      </c>
      <c r="Q233" s="208">
        <v>0.00050000000000000001</v>
      </c>
      <c r="R233" s="208">
        <f>Q233*H233</f>
        <v>0.22896000000000003</v>
      </c>
      <c r="S233" s="208">
        <v>0</v>
      </c>
      <c r="T233" s="209">
        <f>S233*H233</f>
        <v>0</v>
      </c>
      <c r="U233" s="38"/>
      <c r="V233" s="38"/>
      <c r="W233" s="38"/>
      <c r="X233" s="38"/>
      <c r="Y233" s="38"/>
      <c r="Z233" s="38"/>
      <c r="AA233" s="38"/>
      <c r="AB233" s="38"/>
      <c r="AC233" s="38"/>
      <c r="AD233" s="38"/>
      <c r="AE233" s="38"/>
      <c r="AR233" s="210" t="s">
        <v>308</v>
      </c>
      <c r="AT233" s="210" t="s">
        <v>391</v>
      </c>
      <c r="AU233" s="210" t="s">
        <v>81</v>
      </c>
      <c r="AY233" s="17" t="s">
        <v>116</v>
      </c>
      <c r="BE233" s="211">
        <f>IF(N233="základní",J233,0)</f>
        <v>0</v>
      </c>
      <c r="BF233" s="211">
        <f>IF(N233="snížená",J233,0)</f>
        <v>0</v>
      </c>
      <c r="BG233" s="211">
        <f>IF(N233="zákl. přenesená",J233,0)</f>
        <v>0</v>
      </c>
      <c r="BH233" s="211">
        <f>IF(N233="sníž. přenesená",J233,0)</f>
        <v>0</v>
      </c>
      <c r="BI233" s="211">
        <f>IF(N233="nulová",J233,0)</f>
        <v>0</v>
      </c>
      <c r="BJ233" s="17" t="s">
        <v>8</v>
      </c>
      <c r="BK233" s="211">
        <f>ROUND(I233*H233,0)</f>
        <v>0</v>
      </c>
      <c r="BL233" s="17" t="s">
        <v>217</v>
      </c>
      <c r="BM233" s="210" t="s">
        <v>394</v>
      </c>
    </row>
    <row r="234" s="2" customFormat="1">
      <c r="A234" s="38"/>
      <c r="B234" s="39"/>
      <c r="C234" s="40"/>
      <c r="D234" s="212" t="s">
        <v>124</v>
      </c>
      <c r="E234" s="40"/>
      <c r="F234" s="213" t="s">
        <v>393</v>
      </c>
      <c r="G234" s="40"/>
      <c r="H234" s="40"/>
      <c r="I234" s="214"/>
      <c r="J234" s="40"/>
      <c r="K234" s="40"/>
      <c r="L234" s="44"/>
      <c r="M234" s="215"/>
      <c r="N234" s="216"/>
      <c r="O234" s="84"/>
      <c r="P234" s="84"/>
      <c r="Q234" s="84"/>
      <c r="R234" s="84"/>
      <c r="S234" s="84"/>
      <c r="T234" s="85"/>
      <c r="U234" s="38"/>
      <c r="V234" s="38"/>
      <c r="W234" s="38"/>
      <c r="X234" s="38"/>
      <c r="Y234" s="38"/>
      <c r="Z234" s="38"/>
      <c r="AA234" s="38"/>
      <c r="AB234" s="38"/>
      <c r="AC234" s="38"/>
      <c r="AD234" s="38"/>
      <c r="AE234" s="38"/>
      <c r="AT234" s="17" t="s">
        <v>124</v>
      </c>
      <c r="AU234" s="17" t="s">
        <v>81</v>
      </c>
    </row>
    <row r="235" s="13" customFormat="1">
      <c r="A235" s="13"/>
      <c r="B235" s="218"/>
      <c r="C235" s="219"/>
      <c r="D235" s="212" t="s">
        <v>128</v>
      </c>
      <c r="E235" s="219"/>
      <c r="F235" s="221" t="s">
        <v>395</v>
      </c>
      <c r="G235" s="219"/>
      <c r="H235" s="222">
        <v>457.92000000000002</v>
      </c>
      <c r="I235" s="223"/>
      <c r="J235" s="219"/>
      <c r="K235" s="219"/>
      <c r="L235" s="224"/>
      <c r="M235" s="225"/>
      <c r="N235" s="226"/>
      <c r="O235" s="226"/>
      <c r="P235" s="226"/>
      <c r="Q235" s="226"/>
      <c r="R235" s="226"/>
      <c r="S235" s="226"/>
      <c r="T235" s="227"/>
      <c r="U235" s="13"/>
      <c r="V235" s="13"/>
      <c r="W235" s="13"/>
      <c r="X235" s="13"/>
      <c r="Y235" s="13"/>
      <c r="Z235" s="13"/>
      <c r="AA235" s="13"/>
      <c r="AB235" s="13"/>
      <c r="AC235" s="13"/>
      <c r="AD235" s="13"/>
      <c r="AE235" s="13"/>
      <c r="AT235" s="228" t="s">
        <v>128</v>
      </c>
      <c r="AU235" s="228" t="s">
        <v>81</v>
      </c>
      <c r="AV235" s="13" t="s">
        <v>81</v>
      </c>
      <c r="AW235" s="13" t="s">
        <v>4</v>
      </c>
      <c r="AX235" s="13" t="s">
        <v>8</v>
      </c>
      <c r="AY235" s="228" t="s">
        <v>116</v>
      </c>
    </row>
    <row r="236" s="2" customFormat="1" ht="16.5" customHeight="1">
      <c r="A236" s="38"/>
      <c r="B236" s="39"/>
      <c r="C236" s="198" t="s">
        <v>396</v>
      </c>
      <c r="D236" s="198" t="s">
        <v>118</v>
      </c>
      <c r="E236" s="199" t="s">
        <v>397</v>
      </c>
      <c r="F236" s="200" t="s">
        <v>398</v>
      </c>
      <c r="G236" s="201" t="s">
        <v>144</v>
      </c>
      <c r="H236" s="202">
        <v>120</v>
      </c>
      <c r="I236" s="203"/>
      <c r="J236" s="204">
        <f>ROUND(I236*H236,0)</f>
        <v>0</v>
      </c>
      <c r="K236" s="205"/>
      <c r="L236" s="44"/>
      <c r="M236" s="206" t="s">
        <v>20</v>
      </c>
      <c r="N236" s="207" t="s">
        <v>46</v>
      </c>
      <c r="O236" s="84"/>
      <c r="P236" s="208">
        <f>O236*H236</f>
        <v>0</v>
      </c>
      <c r="Q236" s="208">
        <v>0.00038000000000000002</v>
      </c>
      <c r="R236" s="208">
        <f>Q236*H236</f>
        <v>0.045600000000000002</v>
      </c>
      <c r="S236" s="208">
        <v>0</v>
      </c>
      <c r="T236" s="209">
        <f>S236*H236</f>
        <v>0</v>
      </c>
      <c r="U236" s="38"/>
      <c r="V236" s="38"/>
      <c r="W236" s="38"/>
      <c r="X236" s="38"/>
      <c r="Y236" s="38"/>
      <c r="Z236" s="38"/>
      <c r="AA236" s="38"/>
      <c r="AB236" s="38"/>
      <c r="AC236" s="38"/>
      <c r="AD236" s="38"/>
      <c r="AE236" s="38"/>
      <c r="AR236" s="210" t="s">
        <v>217</v>
      </c>
      <c r="AT236" s="210" t="s">
        <v>118</v>
      </c>
      <c r="AU236" s="210" t="s">
        <v>81</v>
      </c>
      <c r="AY236" s="17" t="s">
        <v>116</v>
      </c>
      <c r="BE236" s="211">
        <f>IF(N236="základní",J236,0)</f>
        <v>0</v>
      </c>
      <c r="BF236" s="211">
        <f>IF(N236="snížená",J236,0)</f>
        <v>0</v>
      </c>
      <c r="BG236" s="211">
        <f>IF(N236="zákl. přenesená",J236,0)</f>
        <v>0</v>
      </c>
      <c r="BH236" s="211">
        <f>IF(N236="sníž. přenesená",J236,0)</f>
        <v>0</v>
      </c>
      <c r="BI236" s="211">
        <f>IF(N236="nulová",J236,0)</f>
        <v>0</v>
      </c>
      <c r="BJ236" s="17" t="s">
        <v>8</v>
      </c>
      <c r="BK236" s="211">
        <f>ROUND(I236*H236,0)</f>
        <v>0</v>
      </c>
      <c r="BL236" s="17" t="s">
        <v>217</v>
      </c>
      <c r="BM236" s="210" t="s">
        <v>399</v>
      </c>
    </row>
    <row r="237" s="2" customFormat="1">
      <c r="A237" s="38"/>
      <c r="B237" s="39"/>
      <c r="C237" s="40"/>
      <c r="D237" s="212" t="s">
        <v>124</v>
      </c>
      <c r="E237" s="40"/>
      <c r="F237" s="213" t="s">
        <v>398</v>
      </c>
      <c r="G237" s="40"/>
      <c r="H237" s="40"/>
      <c r="I237" s="214"/>
      <c r="J237" s="40"/>
      <c r="K237" s="40"/>
      <c r="L237" s="44"/>
      <c r="M237" s="215"/>
      <c r="N237" s="216"/>
      <c r="O237" s="84"/>
      <c r="P237" s="84"/>
      <c r="Q237" s="84"/>
      <c r="R237" s="84"/>
      <c r="S237" s="84"/>
      <c r="T237" s="85"/>
      <c r="U237" s="38"/>
      <c r="V237" s="38"/>
      <c r="W237" s="38"/>
      <c r="X237" s="38"/>
      <c r="Y237" s="38"/>
      <c r="Z237" s="38"/>
      <c r="AA237" s="38"/>
      <c r="AB237" s="38"/>
      <c r="AC237" s="38"/>
      <c r="AD237" s="38"/>
      <c r="AE237" s="38"/>
      <c r="AT237" s="17" t="s">
        <v>124</v>
      </c>
      <c r="AU237" s="17" t="s">
        <v>81</v>
      </c>
    </row>
    <row r="238" s="2" customFormat="1" ht="16.5" customHeight="1">
      <c r="A238" s="38"/>
      <c r="B238" s="39"/>
      <c r="C238" s="198" t="s">
        <v>400</v>
      </c>
      <c r="D238" s="198" t="s">
        <v>118</v>
      </c>
      <c r="E238" s="199" t="s">
        <v>401</v>
      </c>
      <c r="F238" s="200" t="s">
        <v>402</v>
      </c>
      <c r="G238" s="201" t="s">
        <v>212</v>
      </c>
      <c r="H238" s="202">
        <v>0.27500000000000002</v>
      </c>
      <c r="I238" s="203"/>
      <c r="J238" s="204">
        <f>ROUND(I238*H238,0)</f>
        <v>0</v>
      </c>
      <c r="K238" s="205"/>
      <c r="L238" s="44"/>
      <c r="M238" s="206" t="s">
        <v>20</v>
      </c>
      <c r="N238" s="207" t="s">
        <v>46</v>
      </c>
      <c r="O238" s="84"/>
      <c r="P238" s="208">
        <f>O238*H238</f>
        <v>0</v>
      </c>
      <c r="Q238" s="208">
        <v>0</v>
      </c>
      <c r="R238" s="208">
        <f>Q238*H238</f>
        <v>0</v>
      </c>
      <c r="S238" s="208">
        <v>0</v>
      </c>
      <c r="T238" s="209">
        <f>S238*H238</f>
        <v>0</v>
      </c>
      <c r="U238" s="38"/>
      <c r="V238" s="38"/>
      <c r="W238" s="38"/>
      <c r="X238" s="38"/>
      <c r="Y238" s="38"/>
      <c r="Z238" s="38"/>
      <c r="AA238" s="38"/>
      <c r="AB238" s="38"/>
      <c r="AC238" s="38"/>
      <c r="AD238" s="38"/>
      <c r="AE238" s="38"/>
      <c r="AR238" s="210" t="s">
        <v>217</v>
      </c>
      <c r="AT238" s="210" t="s">
        <v>118</v>
      </c>
      <c r="AU238" s="210" t="s">
        <v>81</v>
      </c>
      <c r="AY238" s="17" t="s">
        <v>116</v>
      </c>
      <c r="BE238" s="211">
        <f>IF(N238="základní",J238,0)</f>
        <v>0</v>
      </c>
      <c r="BF238" s="211">
        <f>IF(N238="snížená",J238,0)</f>
        <v>0</v>
      </c>
      <c r="BG238" s="211">
        <f>IF(N238="zákl. přenesená",J238,0)</f>
        <v>0</v>
      </c>
      <c r="BH238" s="211">
        <f>IF(N238="sníž. přenesená",J238,0)</f>
        <v>0</v>
      </c>
      <c r="BI238" s="211">
        <f>IF(N238="nulová",J238,0)</f>
        <v>0</v>
      </c>
      <c r="BJ238" s="17" t="s">
        <v>8</v>
      </c>
      <c r="BK238" s="211">
        <f>ROUND(I238*H238,0)</f>
        <v>0</v>
      </c>
      <c r="BL238" s="17" t="s">
        <v>217</v>
      </c>
      <c r="BM238" s="210" t="s">
        <v>403</v>
      </c>
    </row>
    <row r="239" s="2" customFormat="1">
      <c r="A239" s="38"/>
      <c r="B239" s="39"/>
      <c r="C239" s="40"/>
      <c r="D239" s="212" t="s">
        <v>124</v>
      </c>
      <c r="E239" s="40"/>
      <c r="F239" s="213" t="s">
        <v>404</v>
      </c>
      <c r="G239" s="40"/>
      <c r="H239" s="40"/>
      <c r="I239" s="214"/>
      <c r="J239" s="40"/>
      <c r="K239" s="40"/>
      <c r="L239" s="44"/>
      <c r="M239" s="215"/>
      <c r="N239" s="216"/>
      <c r="O239" s="84"/>
      <c r="P239" s="84"/>
      <c r="Q239" s="84"/>
      <c r="R239" s="84"/>
      <c r="S239" s="84"/>
      <c r="T239" s="85"/>
      <c r="U239" s="38"/>
      <c r="V239" s="38"/>
      <c r="W239" s="38"/>
      <c r="X239" s="38"/>
      <c r="Y239" s="38"/>
      <c r="Z239" s="38"/>
      <c r="AA239" s="38"/>
      <c r="AB239" s="38"/>
      <c r="AC239" s="38"/>
      <c r="AD239" s="38"/>
      <c r="AE239" s="38"/>
      <c r="AT239" s="17" t="s">
        <v>124</v>
      </c>
      <c r="AU239" s="17" t="s">
        <v>81</v>
      </c>
    </row>
    <row r="240" s="2" customFormat="1">
      <c r="A240" s="38"/>
      <c r="B240" s="39"/>
      <c r="C240" s="40"/>
      <c r="D240" s="212" t="s">
        <v>126</v>
      </c>
      <c r="E240" s="40"/>
      <c r="F240" s="217" t="s">
        <v>405</v>
      </c>
      <c r="G240" s="40"/>
      <c r="H240" s="40"/>
      <c r="I240" s="214"/>
      <c r="J240" s="40"/>
      <c r="K240" s="40"/>
      <c r="L240" s="44"/>
      <c r="M240" s="215"/>
      <c r="N240" s="216"/>
      <c r="O240" s="84"/>
      <c r="P240" s="84"/>
      <c r="Q240" s="84"/>
      <c r="R240" s="84"/>
      <c r="S240" s="84"/>
      <c r="T240" s="85"/>
      <c r="U240" s="38"/>
      <c r="V240" s="38"/>
      <c r="W240" s="38"/>
      <c r="X240" s="38"/>
      <c r="Y240" s="38"/>
      <c r="Z240" s="38"/>
      <c r="AA240" s="38"/>
      <c r="AB240" s="38"/>
      <c r="AC240" s="38"/>
      <c r="AD240" s="38"/>
      <c r="AE240" s="38"/>
      <c r="AT240" s="17" t="s">
        <v>126</v>
      </c>
      <c r="AU240" s="17" t="s">
        <v>81</v>
      </c>
    </row>
    <row r="241" s="12" customFormat="1" ht="22.8" customHeight="1">
      <c r="A241" s="12"/>
      <c r="B241" s="182"/>
      <c r="C241" s="183"/>
      <c r="D241" s="184" t="s">
        <v>74</v>
      </c>
      <c r="E241" s="196" t="s">
        <v>406</v>
      </c>
      <c r="F241" s="196" t="s">
        <v>407</v>
      </c>
      <c r="G241" s="183"/>
      <c r="H241" s="183"/>
      <c r="I241" s="186"/>
      <c r="J241" s="197">
        <f>BK241</f>
        <v>0</v>
      </c>
      <c r="K241" s="183"/>
      <c r="L241" s="188"/>
      <c r="M241" s="189"/>
      <c r="N241" s="190"/>
      <c r="O241" s="190"/>
      <c r="P241" s="191">
        <f>SUM(P242:P251)</f>
        <v>0</v>
      </c>
      <c r="Q241" s="190"/>
      <c r="R241" s="191">
        <f>SUM(R242:R251)</f>
        <v>0.018599999999999998</v>
      </c>
      <c r="S241" s="190"/>
      <c r="T241" s="192">
        <f>SUM(T242:T251)</f>
        <v>0</v>
      </c>
      <c r="U241" s="12"/>
      <c r="V241" s="12"/>
      <c r="W241" s="12"/>
      <c r="X241" s="12"/>
      <c r="Y241" s="12"/>
      <c r="Z241" s="12"/>
      <c r="AA241" s="12"/>
      <c r="AB241" s="12"/>
      <c r="AC241" s="12"/>
      <c r="AD241" s="12"/>
      <c r="AE241" s="12"/>
      <c r="AR241" s="193" t="s">
        <v>81</v>
      </c>
      <c r="AT241" s="194" t="s">
        <v>74</v>
      </c>
      <c r="AU241" s="194" t="s">
        <v>8</v>
      </c>
      <c r="AY241" s="193" t="s">
        <v>116</v>
      </c>
      <c r="BK241" s="195">
        <f>SUM(BK242:BK251)</f>
        <v>0</v>
      </c>
    </row>
    <row r="242" s="2" customFormat="1" ht="16.5" customHeight="1">
      <c r="A242" s="38"/>
      <c r="B242" s="39"/>
      <c r="C242" s="198" t="s">
        <v>408</v>
      </c>
      <c r="D242" s="198" t="s">
        <v>118</v>
      </c>
      <c r="E242" s="199" t="s">
        <v>409</v>
      </c>
      <c r="F242" s="200" t="s">
        <v>410</v>
      </c>
      <c r="G242" s="201" t="s">
        <v>144</v>
      </c>
      <c r="H242" s="202">
        <v>2</v>
      </c>
      <c r="I242" s="203"/>
      <c r="J242" s="204">
        <f>ROUND(I242*H242,0)</f>
        <v>0</v>
      </c>
      <c r="K242" s="205"/>
      <c r="L242" s="44"/>
      <c r="M242" s="206" t="s">
        <v>20</v>
      </c>
      <c r="N242" s="207" t="s">
        <v>46</v>
      </c>
      <c r="O242" s="84"/>
      <c r="P242" s="208">
        <f>O242*H242</f>
        <v>0</v>
      </c>
      <c r="Q242" s="208">
        <v>0</v>
      </c>
      <c r="R242" s="208">
        <f>Q242*H242</f>
        <v>0</v>
      </c>
      <c r="S242" s="208">
        <v>0</v>
      </c>
      <c r="T242" s="209">
        <f>S242*H242</f>
        <v>0</v>
      </c>
      <c r="U242" s="38"/>
      <c r="V242" s="38"/>
      <c r="W242" s="38"/>
      <c r="X242" s="38"/>
      <c r="Y242" s="38"/>
      <c r="Z242" s="38"/>
      <c r="AA242" s="38"/>
      <c r="AB242" s="38"/>
      <c r="AC242" s="38"/>
      <c r="AD242" s="38"/>
      <c r="AE242" s="38"/>
      <c r="AR242" s="210" t="s">
        <v>217</v>
      </c>
      <c r="AT242" s="210" t="s">
        <v>118</v>
      </c>
      <c r="AU242" s="210" t="s">
        <v>81</v>
      </c>
      <c r="AY242" s="17" t="s">
        <v>116</v>
      </c>
      <c r="BE242" s="211">
        <f>IF(N242="základní",J242,0)</f>
        <v>0</v>
      </c>
      <c r="BF242" s="211">
        <f>IF(N242="snížená",J242,0)</f>
        <v>0</v>
      </c>
      <c r="BG242" s="211">
        <f>IF(N242="zákl. přenesená",J242,0)</f>
        <v>0</v>
      </c>
      <c r="BH242" s="211">
        <f>IF(N242="sníž. přenesená",J242,0)</f>
        <v>0</v>
      </c>
      <c r="BI242" s="211">
        <f>IF(N242="nulová",J242,0)</f>
        <v>0</v>
      </c>
      <c r="BJ242" s="17" t="s">
        <v>8</v>
      </c>
      <c r="BK242" s="211">
        <f>ROUND(I242*H242,0)</f>
        <v>0</v>
      </c>
      <c r="BL242" s="17" t="s">
        <v>217</v>
      </c>
      <c r="BM242" s="210" t="s">
        <v>411</v>
      </c>
    </row>
    <row r="243" s="2" customFormat="1">
      <c r="A243" s="38"/>
      <c r="B243" s="39"/>
      <c r="C243" s="40"/>
      <c r="D243" s="212" t="s">
        <v>124</v>
      </c>
      <c r="E243" s="40"/>
      <c r="F243" s="213" t="s">
        <v>412</v>
      </c>
      <c r="G243" s="40"/>
      <c r="H243" s="40"/>
      <c r="I243" s="214"/>
      <c r="J243" s="40"/>
      <c r="K243" s="40"/>
      <c r="L243" s="44"/>
      <c r="M243" s="215"/>
      <c r="N243" s="216"/>
      <c r="O243" s="84"/>
      <c r="P243" s="84"/>
      <c r="Q243" s="84"/>
      <c r="R243" s="84"/>
      <c r="S243" s="84"/>
      <c r="T243" s="85"/>
      <c r="U243" s="38"/>
      <c r="V243" s="38"/>
      <c r="W243" s="38"/>
      <c r="X243" s="38"/>
      <c r="Y243" s="38"/>
      <c r="Z243" s="38"/>
      <c r="AA243" s="38"/>
      <c r="AB243" s="38"/>
      <c r="AC243" s="38"/>
      <c r="AD243" s="38"/>
      <c r="AE243" s="38"/>
      <c r="AT243" s="17" t="s">
        <v>124</v>
      </c>
      <c r="AU243" s="17" t="s">
        <v>81</v>
      </c>
    </row>
    <row r="244" s="2" customFormat="1">
      <c r="A244" s="38"/>
      <c r="B244" s="39"/>
      <c r="C244" s="40"/>
      <c r="D244" s="212" t="s">
        <v>126</v>
      </c>
      <c r="E244" s="40"/>
      <c r="F244" s="217" t="s">
        <v>413</v>
      </c>
      <c r="G244" s="40"/>
      <c r="H244" s="40"/>
      <c r="I244" s="214"/>
      <c r="J244" s="40"/>
      <c r="K244" s="40"/>
      <c r="L244" s="44"/>
      <c r="M244" s="215"/>
      <c r="N244" s="216"/>
      <c r="O244" s="84"/>
      <c r="P244" s="84"/>
      <c r="Q244" s="84"/>
      <c r="R244" s="84"/>
      <c r="S244" s="84"/>
      <c r="T244" s="85"/>
      <c r="U244" s="38"/>
      <c r="V244" s="38"/>
      <c r="W244" s="38"/>
      <c r="X244" s="38"/>
      <c r="Y244" s="38"/>
      <c r="Z244" s="38"/>
      <c r="AA244" s="38"/>
      <c r="AB244" s="38"/>
      <c r="AC244" s="38"/>
      <c r="AD244" s="38"/>
      <c r="AE244" s="38"/>
      <c r="AT244" s="17" t="s">
        <v>126</v>
      </c>
      <c r="AU244" s="17" t="s">
        <v>81</v>
      </c>
    </row>
    <row r="245" s="2" customFormat="1" ht="16.5" customHeight="1">
      <c r="A245" s="38"/>
      <c r="B245" s="39"/>
      <c r="C245" s="240" t="s">
        <v>414</v>
      </c>
      <c r="D245" s="240" t="s">
        <v>391</v>
      </c>
      <c r="E245" s="241" t="s">
        <v>415</v>
      </c>
      <c r="F245" s="242" t="s">
        <v>416</v>
      </c>
      <c r="G245" s="243" t="s">
        <v>144</v>
      </c>
      <c r="H245" s="244">
        <v>2</v>
      </c>
      <c r="I245" s="245"/>
      <c r="J245" s="246">
        <f>ROUND(I245*H245,0)</f>
        <v>0</v>
      </c>
      <c r="K245" s="247"/>
      <c r="L245" s="248"/>
      <c r="M245" s="249" t="s">
        <v>20</v>
      </c>
      <c r="N245" s="250" t="s">
        <v>46</v>
      </c>
      <c r="O245" s="84"/>
      <c r="P245" s="208">
        <f>O245*H245</f>
        <v>0</v>
      </c>
      <c r="Q245" s="208">
        <v>0.00029999999999999997</v>
      </c>
      <c r="R245" s="208">
        <f>Q245*H245</f>
        <v>0.00059999999999999995</v>
      </c>
      <c r="S245" s="208">
        <v>0</v>
      </c>
      <c r="T245" s="209">
        <f>S245*H245</f>
        <v>0</v>
      </c>
      <c r="U245" s="38"/>
      <c r="V245" s="38"/>
      <c r="W245" s="38"/>
      <c r="X245" s="38"/>
      <c r="Y245" s="38"/>
      <c r="Z245" s="38"/>
      <c r="AA245" s="38"/>
      <c r="AB245" s="38"/>
      <c r="AC245" s="38"/>
      <c r="AD245" s="38"/>
      <c r="AE245" s="38"/>
      <c r="AR245" s="210" t="s">
        <v>308</v>
      </c>
      <c r="AT245" s="210" t="s">
        <v>391</v>
      </c>
      <c r="AU245" s="210" t="s">
        <v>81</v>
      </c>
      <c r="AY245" s="17" t="s">
        <v>116</v>
      </c>
      <c r="BE245" s="211">
        <f>IF(N245="základní",J245,0)</f>
        <v>0</v>
      </c>
      <c r="BF245" s="211">
        <f>IF(N245="snížená",J245,0)</f>
        <v>0</v>
      </c>
      <c r="BG245" s="211">
        <f>IF(N245="zákl. přenesená",J245,0)</f>
        <v>0</v>
      </c>
      <c r="BH245" s="211">
        <f>IF(N245="sníž. přenesená",J245,0)</f>
        <v>0</v>
      </c>
      <c r="BI245" s="211">
        <f>IF(N245="nulová",J245,0)</f>
        <v>0</v>
      </c>
      <c r="BJ245" s="17" t="s">
        <v>8</v>
      </c>
      <c r="BK245" s="211">
        <f>ROUND(I245*H245,0)</f>
        <v>0</v>
      </c>
      <c r="BL245" s="17" t="s">
        <v>217</v>
      </c>
      <c r="BM245" s="210" t="s">
        <v>417</v>
      </c>
    </row>
    <row r="246" s="2" customFormat="1">
      <c r="A246" s="38"/>
      <c r="B246" s="39"/>
      <c r="C246" s="40"/>
      <c r="D246" s="212" t="s">
        <v>124</v>
      </c>
      <c r="E246" s="40"/>
      <c r="F246" s="213" t="s">
        <v>416</v>
      </c>
      <c r="G246" s="40"/>
      <c r="H246" s="40"/>
      <c r="I246" s="214"/>
      <c r="J246" s="40"/>
      <c r="K246" s="40"/>
      <c r="L246" s="44"/>
      <c r="M246" s="215"/>
      <c r="N246" s="216"/>
      <c r="O246" s="84"/>
      <c r="P246" s="84"/>
      <c r="Q246" s="84"/>
      <c r="R246" s="84"/>
      <c r="S246" s="84"/>
      <c r="T246" s="85"/>
      <c r="U246" s="38"/>
      <c r="V246" s="38"/>
      <c r="W246" s="38"/>
      <c r="X246" s="38"/>
      <c r="Y246" s="38"/>
      <c r="Z246" s="38"/>
      <c r="AA246" s="38"/>
      <c r="AB246" s="38"/>
      <c r="AC246" s="38"/>
      <c r="AD246" s="38"/>
      <c r="AE246" s="38"/>
      <c r="AT246" s="17" t="s">
        <v>124</v>
      </c>
      <c r="AU246" s="17" t="s">
        <v>81</v>
      </c>
    </row>
    <row r="247" s="2" customFormat="1" ht="16.5" customHeight="1">
      <c r="A247" s="38"/>
      <c r="B247" s="39"/>
      <c r="C247" s="198" t="s">
        <v>418</v>
      </c>
      <c r="D247" s="198" t="s">
        <v>118</v>
      </c>
      <c r="E247" s="199" t="s">
        <v>419</v>
      </c>
      <c r="F247" s="200" t="s">
        <v>420</v>
      </c>
      <c r="G247" s="201" t="s">
        <v>298</v>
      </c>
      <c r="H247" s="202">
        <v>1</v>
      </c>
      <c r="I247" s="203"/>
      <c r="J247" s="204">
        <f>ROUND(I247*H247,0)</f>
        <v>0</v>
      </c>
      <c r="K247" s="205"/>
      <c r="L247" s="44"/>
      <c r="M247" s="206" t="s">
        <v>20</v>
      </c>
      <c r="N247" s="207" t="s">
        <v>46</v>
      </c>
      <c r="O247" s="84"/>
      <c r="P247" s="208">
        <f>O247*H247</f>
        <v>0</v>
      </c>
      <c r="Q247" s="208">
        <v>0</v>
      </c>
      <c r="R247" s="208">
        <f>Q247*H247</f>
        <v>0</v>
      </c>
      <c r="S247" s="208">
        <v>0</v>
      </c>
      <c r="T247" s="209">
        <f>S247*H247</f>
        <v>0</v>
      </c>
      <c r="U247" s="38"/>
      <c r="V247" s="38"/>
      <c r="W247" s="38"/>
      <c r="X247" s="38"/>
      <c r="Y247" s="38"/>
      <c r="Z247" s="38"/>
      <c r="AA247" s="38"/>
      <c r="AB247" s="38"/>
      <c r="AC247" s="38"/>
      <c r="AD247" s="38"/>
      <c r="AE247" s="38"/>
      <c r="AR247" s="210" t="s">
        <v>217</v>
      </c>
      <c r="AT247" s="210" t="s">
        <v>118</v>
      </c>
      <c r="AU247" s="210" t="s">
        <v>81</v>
      </c>
      <c r="AY247" s="17" t="s">
        <v>116</v>
      </c>
      <c r="BE247" s="211">
        <f>IF(N247="základní",J247,0)</f>
        <v>0</v>
      </c>
      <c r="BF247" s="211">
        <f>IF(N247="snížená",J247,0)</f>
        <v>0</v>
      </c>
      <c r="BG247" s="211">
        <f>IF(N247="zákl. přenesená",J247,0)</f>
        <v>0</v>
      </c>
      <c r="BH247" s="211">
        <f>IF(N247="sníž. přenesená",J247,0)</f>
        <v>0</v>
      </c>
      <c r="BI247" s="211">
        <f>IF(N247="nulová",J247,0)</f>
        <v>0</v>
      </c>
      <c r="BJ247" s="17" t="s">
        <v>8</v>
      </c>
      <c r="BK247" s="211">
        <f>ROUND(I247*H247,0)</f>
        <v>0</v>
      </c>
      <c r="BL247" s="17" t="s">
        <v>217</v>
      </c>
      <c r="BM247" s="210" t="s">
        <v>421</v>
      </c>
    </row>
    <row r="248" s="2" customFormat="1">
      <c r="A248" s="38"/>
      <c r="B248" s="39"/>
      <c r="C248" s="40"/>
      <c r="D248" s="212" t="s">
        <v>124</v>
      </c>
      <c r="E248" s="40"/>
      <c r="F248" s="213" t="s">
        <v>422</v>
      </c>
      <c r="G248" s="40"/>
      <c r="H248" s="40"/>
      <c r="I248" s="214"/>
      <c r="J248" s="40"/>
      <c r="K248" s="40"/>
      <c r="L248" s="44"/>
      <c r="M248" s="215"/>
      <c r="N248" s="216"/>
      <c r="O248" s="84"/>
      <c r="P248" s="84"/>
      <c r="Q248" s="84"/>
      <c r="R248" s="84"/>
      <c r="S248" s="84"/>
      <c r="T248" s="85"/>
      <c r="U248" s="38"/>
      <c r="V248" s="38"/>
      <c r="W248" s="38"/>
      <c r="X248" s="38"/>
      <c r="Y248" s="38"/>
      <c r="Z248" s="38"/>
      <c r="AA248" s="38"/>
      <c r="AB248" s="38"/>
      <c r="AC248" s="38"/>
      <c r="AD248" s="38"/>
      <c r="AE248" s="38"/>
      <c r="AT248" s="17" t="s">
        <v>124</v>
      </c>
      <c r="AU248" s="17" t="s">
        <v>81</v>
      </c>
    </row>
    <row r="249" s="2" customFormat="1">
      <c r="A249" s="38"/>
      <c r="B249" s="39"/>
      <c r="C249" s="40"/>
      <c r="D249" s="212" t="s">
        <v>126</v>
      </c>
      <c r="E249" s="40"/>
      <c r="F249" s="217" t="s">
        <v>413</v>
      </c>
      <c r="G249" s="40"/>
      <c r="H249" s="40"/>
      <c r="I249" s="214"/>
      <c r="J249" s="40"/>
      <c r="K249" s="40"/>
      <c r="L249" s="44"/>
      <c r="M249" s="215"/>
      <c r="N249" s="216"/>
      <c r="O249" s="84"/>
      <c r="P249" s="84"/>
      <c r="Q249" s="84"/>
      <c r="R249" s="84"/>
      <c r="S249" s="84"/>
      <c r="T249" s="85"/>
      <c r="U249" s="38"/>
      <c r="V249" s="38"/>
      <c r="W249" s="38"/>
      <c r="X249" s="38"/>
      <c r="Y249" s="38"/>
      <c r="Z249" s="38"/>
      <c r="AA249" s="38"/>
      <c r="AB249" s="38"/>
      <c r="AC249" s="38"/>
      <c r="AD249" s="38"/>
      <c r="AE249" s="38"/>
      <c r="AT249" s="17" t="s">
        <v>126</v>
      </c>
      <c r="AU249" s="17" t="s">
        <v>81</v>
      </c>
    </row>
    <row r="250" s="2" customFormat="1" ht="16.5" customHeight="1">
      <c r="A250" s="38"/>
      <c r="B250" s="39"/>
      <c r="C250" s="240" t="s">
        <v>423</v>
      </c>
      <c r="D250" s="240" t="s">
        <v>391</v>
      </c>
      <c r="E250" s="241" t="s">
        <v>424</v>
      </c>
      <c r="F250" s="242" t="s">
        <v>425</v>
      </c>
      <c r="G250" s="243" t="s">
        <v>298</v>
      </c>
      <c r="H250" s="244">
        <v>1</v>
      </c>
      <c r="I250" s="245"/>
      <c r="J250" s="246">
        <f>ROUND(I250*H250,0)</f>
        <v>0</v>
      </c>
      <c r="K250" s="247"/>
      <c r="L250" s="248"/>
      <c r="M250" s="249" t="s">
        <v>20</v>
      </c>
      <c r="N250" s="250" t="s">
        <v>46</v>
      </c>
      <c r="O250" s="84"/>
      <c r="P250" s="208">
        <f>O250*H250</f>
        <v>0</v>
      </c>
      <c r="Q250" s="208">
        <v>0.017999999999999999</v>
      </c>
      <c r="R250" s="208">
        <f>Q250*H250</f>
        <v>0.017999999999999999</v>
      </c>
      <c r="S250" s="208">
        <v>0</v>
      </c>
      <c r="T250" s="209">
        <f>S250*H250</f>
        <v>0</v>
      </c>
      <c r="U250" s="38"/>
      <c r="V250" s="38"/>
      <c r="W250" s="38"/>
      <c r="X250" s="38"/>
      <c r="Y250" s="38"/>
      <c r="Z250" s="38"/>
      <c r="AA250" s="38"/>
      <c r="AB250" s="38"/>
      <c r="AC250" s="38"/>
      <c r="AD250" s="38"/>
      <c r="AE250" s="38"/>
      <c r="AR250" s="210" t="s">
        <v>308</v>
      </c>
      <c r="AT250" s="210" t="s">
        <v>391</v>
      </c>
      <c r="AU250" s="210" t="s">
        <v>81</v>
      </c>
      <c r="AY250" s="17" t="s">
        <v>116</v>
      </c>
      <c r="BE250" s="211">
        <f>IF(N250="základní",J250,0)</f>
        <v>0</v>
      </c>
      <c r="BF250" s="211">
        <f>IF(N250="snížená",J250,0)</f>
        <v>0</v>
      </c>
      <c r="BG250" s="211">
        <f>IF(N250="zákl. přenesená",J250,0)</f>
        <v>0</v>
      </c>
      <c r="BH250" s="211">
        <f>IF(N250="sníž. přenesená",J250,0)</f>
        <v>0</v>
      </c>
      <c r="BI250" s="211">
        <f>IF(N250="nulová",J250,0)</f>
        <v>0</v>
      </c>
      <c r="BJ250" s="17" t="s">
        <v>8</v>
      </c>
      <c r="BK250" s="211">
        <f>ROUND(I250*H250,0)</f>
        <v>0</v>
      </c>
      <c r="BL250" s="17" t="s">
        <v>217</v>
      </c>
      <c r="BM250" s="210" t="s">
        <v>426</v>
      </c>
    </row>
    <row r="251" s="2" customFormat="1">
      <c r="A251" s="38"/>
      <c r="B251" s="39"/>
      <c r="C251" s="40"/>
      <c r="D251" s="212" t="s">
        <v>124</v>
      </c>
      <c r="E251" s="40"/>
      <c r="F251" s="213" t="s">
        <v>427</v>
      </c>
      <c r="G251" s="40"/>
      <c r="H251" s="40"/>
      <c r="I251" s="214"/>
      <c r="J251" s="40"/>
      <c r="K251" s="40"/>
      <c r="L251" s="44"/>
      <c r="M251" s="215"/>
      <c r="N251" s="216"/>
      <c r="O251" s="84"/>
      <c r="P251" s="84"/>
      <c r="Q251" s="84"/>
      <c r="R251" s="84"/>
      <c r="S251" s="84"/>
      <c r="T251" s="85"/>
      <c r="U251" s="38"/>
      <c r="V251" s="38"/>
      <c r="W251" s="38"/>
      <c r="X251" s="38"/>
      <c r="Y251" s="38"/>
      <c r="Z251" s="38"/>
      <c r="AA251" s="38"/>
      <c r="AB251" s="38"/>
      <c r="AC251" s="38"/>
      <c r="AD251" s="38"/>
      <c r="AE251" s="38"/>
      <c r="AT251" s="17" t="s">
        <v>124</v>
      </c>
      <c r="AU251" s="17" t="s">
        <v>81</v>
      </c>
    </row>
    <row r="252" s="12" customFormat="1" ht="25.92" customHeight="1">
      <c r="A252" s="12"/>
      <c r="B252" s="182"/>
      <c r="C252" s="183"/>
      <c r="D252" s="184" t="s">
        <v>74</v>
      </c>
      <c r="E252" s="185" t="s">
        <v>428</v>
      </c>
      <c r="F252" s="185" t="s">
        <v>429</v>
      </c>
      <c r="G252" s="183"/>
      <c r="H252" s="183"/>
      <c r="I252" s="186"/>
      <c r="J252" s="187">
        <f>BK252</f>
        <v>0</v>
      </c>
      <c r="K252" s="183"/>
      <c r="L252" s="188"/>
      <c r="M252" s="189"/>
      <c r="N252" s="190"/>
      <c r="O252" s="190"/>
      <c r="P252" s="191">
        <f>P253+P266+P269+P272</f>
        <v>0</v>
      </c>
      <c r="Q252" s="190"/>
      <c r="R252" s="191">
        <f>R253+R266+R269+R272</f>
        <v>0.23058000000000001</v>
      </c>
      <c r="S252" s="190"/>
      <c r="T252" s="192">
        <f>T253+T266+T269+T272</f>
        <v>0</v>
      </c>
      <c r="U252" s="12"/>
      <c r="V252" s="12"/>
      <c r="W252" s="12"/>
      <c r="X252" s="12"/>
      <c r="Y252" s="12"/>
      <c r="Z252" s="12"/>
      <c r="AA252" s="12"/>
      <c r="AB252" s="12"/>
      <c r="AC252" s="12"/>
      <c r="AD252" s="12"/>
      <c r="AE252" s="12"/>
      <c r="AR252" s="193" t="s">
        <v>148</v>
      </c>
      <c r="AT252" s="194" t="s">
        <v>74</v>
      </c>
      <c r="AU252" s="194" t="s">
        <v>75</v>
      </c>
      <c r="AY252" s="193" t="s">
        <v>116</v>
      </c>
      <c r="BK252" s="195">
        <f>BK253+BK266+BK269+BK272</f>
        <v>0</v>
      </c>
    </row>
    <row r="253" s="12" customFormat="1" ht="22.8" customHeight="1">
      <c r="A253" s="12"/>
      <c r="B253" s="182"/>
      <c r="C253" s="183"/>
      <c r="D253" s="184" t="s">
        <v>74</v>
      </c>
      <c r="E253" s="196" t="s">
        <v>430</v>
      </c>
      <c r="F253" s="196" t="s">
        <v>431</v>
      </c>
      <c r="G253" s="183"/>
      <c r="H253" s="183"/>
      <c r="I253" s="186"/>
      <c r="J253" s="197">
        <f>BK253</f>
        <v>0</v>
      </c>
      <c r="K253" s="183"/>
      <c r="L253" s="188"/>
      <c r="M253" s="189"/>
      <c r="N253" s="190"/>
      <c r="O253" s="190"/>
      <c r="P253" s="191">
        <f>SUM(P254:P265)</f>
        <v>0</v>
      </c>
      <c r="Q253" s="190"/>
      <c r="R253" s="191">
        <f>SUM(R254:R265)</f>
        <v>0.23058000000000001</v>
      </c>
      <c r="S253" s="190"/>
      <c r="T253" s="192">
        <f>SUM(T254:T265)</f>
        <v>0</v>
      </c>
      <c r="U253" s="12"/>
      <c r="V253" s="12"/>
      <c r="W253" s="12"/>
      <c r="X253" s="12"/>
      <c r="Y253" s="12"/>
      <c r="Z253" s="12"/>
      <c r="AA253" s="12"/>
      <c r="AB253" s="12"/>
      <c r="AC253" s="12"/>
      <c r="AD253" s="12"/>
      <c r="AE253" s="12"/>
      <c r="AR253" s="193" t="s">
        <v>148</v>
      </c>
      <c r="AT253" s="194" t="s">
        <v>74</v>
      </c>
      <c r="AU253" s="194" t="s">
        <v>8</v>
      </c>
      <c r="AY253" s="193" t="s">
        <v>116</v>
      </c>
      <c r="BK253" s="195">
        <f>SUM(BK254:BK265)</f>
        <v>0</v>
      </c>
    </row>
    <row r="254" s="2" customFormat="1" ht="16.5" customHeight="1">
      <c r="A254" s="38"/>
      <c r="B254" s="39"/>
      <c r="C254" s="198" t="s">
        <v>432</v>
      </c>
      <c r="D254" s="198" t="s">
        <v>118</v>
      </c>
      <c r="E254" s="199" t="s">
        <v>433</v>
      </c>
      <c r="F254" s="200" t="s">
        <v>431</v>
      </c>
      <c r="G254" s="201" t="s">
        <v>434</v>
      </c>
      <c r="H254" s="202">
        <v>1</v>
      </c>
      <c r="I254" s="203"/>
      <c r="J254" s="204">
        <f>ROUND(I254*H254,0)</f>
        <v>0</v>
      </c>
      <c r="K254" s="205"/>
      <c r="L254" s="44"/>
      <c r="M254" s="206" t="s">
        <v>20</v>
      </c>
      <c r="N254" s="207" t="s">
        <v>46</v>
      </c>
      <c r="O254" s="84"/>
      <c r="P254" s="208">
        <f>O254*H254</f>
        <v>0</v>
      </c>
      <c r="Q254" s="208">
        <v>0</v>
      </c>
      <c r="R254" s="208">
        <f>Q254*H254</f>
        <v>0</v>
      </c>
      <c r="S254" s="208">
        <v>0</v>
      </c>
      <c r="T254" s="209">
        <f>S254*H254</f>
        <v>0</v>
      </c>
      <c r="U254" s="38"/>
      <c r="V254" s="38"/>
      <c r="W254" s="38"/>
      <c r="X254" s="38"/>
      <c r="Y254" s="38"/>
      <c r="Z254" s="38"/>
      <c r="AA254" s="38"/>
      <c r="AB254" s="38"/>
      <c r="AC254" s="38"/>
      <c r="AD254" s="38"/>
      <c r="AE254" s="38"/>
      <c r="AR254" s="210" t="s">
        <v>435</v>
      </c>
      <c r="AT254" s="210" t="s">
        <v>118</v>
      </c>
      <c r="AU254" s="210" t="s">
        <v>81</v>
      </c>
      <c r="AY254" s="17" t="s">
        <v>116</v>
      </c>
      <c r="BE254" s="211">
        <f>IF(N254="základní",J254,0)</f>
        <v>0</v>
      </c>
      <c r="BF254" s="211">
        <f>IF(N254="snížená",J254,0)</f>
        <v>0</v>
      </c>
      <c r="BG254" s="211">
        <f>IF(N254="zákl. přenesená",J254,0)</f>
        <v>0</v>
      </c>
      <c r="BH254" s="211">
        <f>IF(N254="sníž. přenesená",J254,0)</f>
        <v>0</v>
      </c>
      <c r="BI254" s="211">
        <f>IF(N254="nulová",J254,0)</f>
        <v>0</v>
      </c>
      <c r="BJ254" s="17" t="s">
        <v>8</v>
      </c>
      <c r="BK254" s="211">
        <f>ROUND(I254*H254,0)</f>
        <v>0</v>
      </c>
      <c r="BL254" s="17" t="s">
        <v>435</v>
      </c>
      <c r="BM254" s="210" t="s">
        <v>436</v>
      </c>
    </row>
    <row r="255" s="2" customFormat="1">
      <c r="A255" s="38"/>
      <c r="B255" s="39"/>
      <c r="C255" s="40"/>
      <c r="D255" s="212" t="s">
        <v>124</v>
      </c>
      <c r="E255" s="40"/>
      <c r="F255" s="213" t="s">
        <v>431</v>
      </c>
      <c r="G255" s="40"/>
      <c r="H255" s="40"/>
      <c r="I255" s="214"/>
      <c r="J255" s="40"/>
      <c r="K255" s="40"/>
      <c r="L255" s="44"/>
      <c r="M255" s="215"/>
      <c r="N255" s="216"/>
      <c r="O255" s="84"/>
      <c r="P255" s="84"/>
      <c r="Q255" s="84"/>
      <c r="R255" s="84"/>
      <c r="S255" s="84"/>
      <c r="T255" s="85"/>
      <c r="U255" s="38"/>
      <c r="V255" s="38"/>
      <c r="W255" s="38"/>
      <c r="X255" s="38"/>
      <c r="Y255" s="38"/>
      <c r="Z255" s="38"/>
      <c r="AA255" s="38"/>
      <c r="AB255" s="38"/>
      <c r="AC255" s="38"/>
      <c r="AD255" s="38"/>
      <c r="AE255" s="38"/>
      <c r="AT255" s="17" t="s">
        <v>124</v>
      </c>
      <c r="AU255" s="17" t="s">
        <v>81</v>
      </c>
    </row>
    <row r="256" s="2" customFormat="1" ht="16.5" customHeight="1">
      <c r="A256" s="38"/>
      <c r="B256" s="39"/>
      <c r="C256" s="198" t="s">
        <v>437</v>
      </c>
      <c r="D256" s="198" t="s">
        <v>118</v>
      </c>
      <c r="E256" s="199" t="s">
        <v>438</v>
      </c>
      <c r="F256" s="200" t="s">
        <v>439</v>
      </c>
      <c r="G256" s="201" t="s">
        <v>144</v>
      </c>
      <c r="H256" s="202">
        <v>120</v>
      </c>
      <c r="I256" s="203"/>
      <c r="J256" s="204">
        <f>ROUND(I256*H256,0)</f>
        <v>0</v>
      </c>
      <c r="K256" s="205"/>
      <c r="L256" s="44"/>
      <c r="M256" s="206" t="s">
        <v>20</v>
      </c>
      <c r="N256" s="207" t="s">
        <v>46</v>
      </c>
      <c r="O256" s="84"/>
      <c r="P256" s="208">
        <f>O256*H256</f>
        <v>0</v>
      </c>
      <c r="Q256" s="208">
        <v>0.0016715</v>
      </c>
      <c r="R256" s="208">
        <f>Q256*H256</f>
        <v>0.20058000000000001</v>
      </c>
      <c r="S256" s="208">
        <v>0</v>
      </c>
      <c r="T256" s="209">
        <f>S256*H256</f>
        <v>0</v>
      </c>
      <c r="U256" s="38"/>
      <c r="V256" s="38"/>
      <c r="W256" s="38"/>
      <c r="X256" s="38"/>
      <c r="Y256" s="38"/>
      <c r="Z256" s="38"/>
      <c r="AA256" s="38"/>
      <c r="AB256" s="38"/>
      <c r="AC256" s="38"/>
      <c r="AD256" s="38"/>
      <c r="AE256" s="38"/>
      <c r="AR256" s="210" t="s">
        <v>122</v>
      </c>
      <c r="AT256" s="210" t="s">
        <v>118</v>
      </c>
      <c r="AU256" s="210" t="s">
        <v>81</v>
      </c>
      <c r="AY256" s="17" t="s">
        <v>116</v>
      </c>
      <c r="BE256" s="211">
        <f>IF(N256="základní",J256,0)</f>
        <v>0</v>
      </c>
      <c r="BF256" s="211">
        <f>IF(N256="snížená",J256,0)</f>
        <v>0</v>
      </c>
      <c r="BG256" s="211">
        <f>IF(N256="zákl. přenesená",J256,0)</f>
        <v>0</v>
      </c>
      <c r="BH256" s="211">
        <f>IF(N256="sníž. přenesená",J256,0)</f>
        <v>0</v>
      </c>
      <c r="BI256" s="211">
        <f>IF(N256="nulová",J256,0)</f>
        <v>0</v>
      </c>
      <c r="BJ256" s="17" t="s">
        <v>8</v>
      </c>
      <c r="BK256" s="211">
        <f>ROUND(I256*H256,0)</f>
        <v>0</v>
      </c>
      <c r="BL256" s="17" t="s">
        <v>122</v>
      </c>
      <c r="BM256" s="210" t="s">
        <v>440</v>
      </c>
    </row>
    <row r="257" s="2" customFormat="1">
      <c r="A257" s="38"/>
      <c r="B257" s="39"/>
      <c r="C257" s="40"/>
      <c r="D257" s="212" t="s">
        <v>124</v>
      </c>
      <c r="E257" s="40"/>
      <c r="F257" s="213" t="s">
        <v>439</v>
      </c>
      <c r="G257" s="40"/>
      <c r="H257" s="40"/>
      <c r="I257" s="214"/>
      <c r="J257" s="40"/>
      <c r="K257" s="40"/>
      <c r="L257" s="44"/>
      <c r="M257" s="215"/>
      <c r="N257" s="216"/>
      <c r="O257" s="84"/>
      <c r="P257" s="84"/>
      <c r="Q257" s="84"/>
      <c r="R257" s="84"/>
      <c r="S257" s="84"/>
      <c r="T257" s="85"/>
      <c r="U257" s="38"/>
      <c r="V257" s="38"/>
      <c r="W257" s="38"/>
      <c r="X257" s="38"/>
      <c r="Y257" s="38"/>
      <c r="Z257" s="38"/>
      <c r="AA257" s="38"/>
      <c r="AB257" s="38"/>
      <c r="AC257" s="38"/>
      <c r="AD257" s="38"/>
      <c r="AE257" s="38"/>
      <c r="AT257" s="17" t="s">
        <v>124</v>
      </c>
      <c r="AU257" s="17" t="s">
        <v>81</v>
      </c>
    </row>
    <row r="258" s="2" customFormat="1" ht="16.5" customHeight="1">
      <c r="A258" s="38"/>
      <c r="B258" s="39"/>
      <c r="C258" s="198" t="s">
        <v>441</v>
      </c>
      <c r="D258" s="198" t="s">
        <v>118</v>
      </c>
      <c r="E258" s="199" t="s">
        <v>442</v>
      </c>
      <c r="F258" s="200" t="s">
        <v>443</v>
      </c>
      <c r="G258" s="201" t="s">
        <v>434</v>
      </c>
      <c r="H258" s="202">
        <v>1</v>
      </c>
      <c r="I258" s="203"/>
      <c r="J258" s="204">
        <f>ROUND(I258*H258,0)</f>
        <v>0</v>
      </c>
      <c r="K258" s="205"/>
      <c r="L258" s="44"/>
      <c r="M258" s="206" t="s">
        <v>20</v>
      </c>
      <c r="N258" s="207" t="s">
        <v>46</v>
      </c>
      <c r="O258" s="84"/>
      <c r="P258" s="208">
        <f>O258*H258</f>
        <v>0</v>
      </c>
      <c r="Q258" s="208">
        <v>0</v>
      </c>
      <c r="R258" s="208">
        <f>Q258*H258</f>
        <v>0</v>
      </c>
      <c r="S258" s="208">
        <v>0</v>
      </c>
      <c r="T258" s="209">
        <f>S258*H258</f>
        <v>0</v>
      </c>
      <c r="U258" s="38"/>
      <c r="V258" s="38"/>
      <c r="W258" s="38"/>
      <c r="X258" s="38"/>
      <c r="Y258" s="38"/>
      <c r="Z258" s="38"/>
      <c r="AA258" s="38"/>
      <c r="AB258" s="38"/>
      <c r="AC258" s="38"/>
      <c r="AD258" s="38"/>
      <c r="AE258" s="38"/>
      <c r="AR258" s="210" t="s">
        <v>435</v>
      </c>
      <c r="AT258" s="210" t="s">
        <v>118</v>
      </c>
      <c r="AU258" s="210" t="s">
        <v>81</v>
      </c>
      <c r="AY258" s="17" t="s">
        <v>116</v>
      </c>
      <c r="BE258" s="211">
        <f>IF(N258="základní",J258,0)</f>
        <v>0</v>
      </c>
      <c r="BF258" s="211">
        <f>IF(N258="snížená",J258,0)</f>
        <v>0</v>
      </c>
      <c r="BG258" s="211">
        <f>IF(N258="zákl. přenesená",J258,0)</f>
        <v>0</v>
      </c>
      <c r="BH258" s="211">
        <f>IF(N258="sníž. přenesená",J258,0)</f>
        <v>0</v>
      </c>
      <c r="BI258" s="211">
        <f>IF(N258="nulová",J258,0)</f>
        <v>0</v>
      </c>
      <c r="BJ258" s="17" t="s">
        <v>8</v>
      </c>
      <c r="BK258" s="211">
        <f>ROUND(I258*H258,0)</f>
        <v>0</v>
      </c>
      <c r="BL258" s="17" t="s">
        <v>435</v>
      </c>
      <c r="BM258" s="210" t="s">
        <v>444</v>
      </c>
    </row>
    <row r="259" s="2" customFormat="1">
      <c r="A259" s="38"/>
      <c r="B259" s="39"/>
      <c r="C259" s="40"/>
      <c r="D259" s="212" t="s">
        <v>124</v>
      </c>
      <c r="E259" s="40"/>
      <c r="F259" s="213" t="s">
        <v>443</v>
      </c>
      <c r="G259" s="40"/>
      <c r="H259" s="40"/>
      <c r="I259" s="214"/>
      <c r="J259" s="40"/>
      <c r="K259" s="40"/>
      <c r="L259" s="44"/>
      <c r="M259" s="215"/>
      <c r="N259" s="216"/>
      <c r="O259" s="84"/>
      <c r="P259" s="84"/>
      <c r="Q259" s="84"/>
      <c r="R259" s="84"/>
      <c r="S259" s="84"/>
      <c r="T259" s="85"/>
      <c r="U259" s="38"/>
      <c r="V259" s="38"/>
      <c r="W259" s="38"/>
      <c r="X259" s="38"/>
      <c r="Y259" s="38"/>
      <c r="Z259" s="38"/>
      <c r="AA259" s="38"/>
      <c r="AB259" s="38"/>
      <c r="AC259" s="38"/>
      <c r="AD259" s="38"/>
      <c r="AE259" s="38"/>
      <c r="AT259" s="17" t="s">
        <v>124</v>
      </c>
      <c r="AU259" s="17" t="s">
        <v>81</v>
      </c>
    </row>
    <row r="260" s="2" customFormat="1" ht="16.5" customHeight="1">
      <c r="A260" s="38"/>
      <c r="B260" s="39"/>
      <c r="C260" s="198" t="s">
        <v>445</v>
      </c>
      <c r="D260" s="198" t="s">
        <v>118</v>
      </c>
      <c r="E260" s="199" t="s">
        <v>446</v>
      </c>
      <c r="F260" s="200" t="s">
        <v>447</v>
      </c>
      <c r="G260" s="201" t="s">
        <v>144</v>
      </c>
      <c r="H260" s="202">
        <v>120</v>
      </c>
      <c r="I260" s="203"/>
      <c r="J260" s="204">
        <f>ROUND(I260*H260,0)</f>
        <v>0</v>
      </c>
      <c r="K260" s="205"/>
      <c r="L260" s="44"/>
      <c r="M260" s="206" t="s">
        <v>20</v>
      </c>
      <c r="N260" s="207" t="s">
        <v>46</v>
      </c>
      <c r="O260" s="84"/>
      <c r="P260" s="208">
        <f>O260*H260</f>
        <v>0</v>
      </c>
      <c r="Q260" s="208">
        <v>0.00025000000000000001</v>
      </c>
      <c r="R260" s="208">
        <f>Q260*H260</f>
        <v>0.029999999999999999</v>
      </c>
      <c r="S260" s="208">
        <v>0</v>
      </c>
      <c r="T260" s="209">
        <f>S260*H260</f>
        <v>0</v>
      </c>
      <c r="U260" s="38"/>
      <c r="V260" s="38"/>
      <c r="W260" s="38"/>
      <c r="X260" s="38"/>
      <c r="Y260" s="38"/>
      <c r="Z260" s="38"/>
      <c r="AA260" s="38"/>
      <c r="AB260" s="38"/>
      <c r="AC260" s="38"/>
      <c r="AD260" s="38"/>
      <c r="AE260" s="38"/>
      <c r="AR260" s="210" t="s">
        <v>122</v>
      </c>
      <c r="AT260" s="210" t="s">
        <v>118</v>
      </c>
      <c r="AU260" s="210" t="s">
        <v>81</v>
      </c>
      <c r="AY260" s="17" t="s">
        <v>116</v>
      </c>
      <c r="BE260" s="211">
        <f>IF(N260="základní",J260,0)</f>
        <v>0</v>
      </c>
      <c r="BF260" s="211">
        <f>IF(N260="snížená",J260,0)</f>
        <v>0</v>
      </c>
      <c r="BG260" s="211">
        <f>IF(N260="zákl. přenesená",J260,0)</f>
        <v>0</v>
      </c>
      <c r="BH260" s="211">
        <f>IF(N260="sníž. přenesená",J260,0)</f>
        <v>0</v>
      </c>
      <c r="BI260" s="211">
        <f>IF(N260="nulová",J260,0)</f>
        <v>0</v>
      </c>
      <c r="BJ260" s="17" t="s">
        <v>8</v>
      </c>
      <c r="BK260" s="211">
        <f>ROUND(I260*H260,0)</f>
        <v>0</v>
      </c>
      <c r="BL260" s="17" t="s">
        <v>122</v>
      </c>
      <c r="BM260" s="210" t="s">
        <v>448</v>
      </c>
    </row>
    <row r="261" s="2" customFormat="1">
      <c r="A261" s="38"/>
      <c r="B261" s="39"/>
      <c r="C261" s="40"/>
      <c r="D261" s="212" t="s">
        <v>124</v>
      </c>
      <c r="E261" s="40"/>
      <c r="F261" s="213" t="s">
        <v>449</v>
      </c>
      <c r="G261" s="40"/>
      <c r="H261" s="40"/>
      <c r="I261" s="214"/>
      <c r="J261" s="40"/>
      <c r="K261" s="40"/>
      <c r="L261" s="44"/>
      <c r="M261" s="215"/>
      <c r="N261" s="216"/>
      <c r="O261" s="84"/>
      <c r="P261" s="84"/>
      <c r="Q261" s="84"/>
      <c r="R261" s="84"/>
      <c r="S261" s="84"/>
      <c r="T261" s="85"/>
      <c r="U261" s="38"/>
      <c r="V261" s="38"/>
      <c r="W261" s="38"/>
      <c r="X261" s="38"/>
      <c r="Y261" s="38"/>
      <c r="Z261" s="38"/>
      <c r="AA261" s="38"/>
      <c r="AB261" s="38"/>
      <c r="AC261" s="38"/>
      <c r="AD261" s="38"/>
      <c r="AE261" s="38"/>
      <c r="AT261" s="17" t="s">
        <v>124</v>
      </c>
      <c r="AU261" s="17" t="s">
        <v>81</v>
      </c>
    </row>
    <row r="262" s="2" customFormat="1">
      <c r="A262" s="38"/>
      <c r="B262" s="39"/>
      <c r="C262" s="40"/>
      <c r="D262" s="212" t="s">
        <v>126</v>
      </c>
      <c r="E262" s="40"/>
      <c r="F262" s="217" t="s">
        <v>169</v>
      </c>
      <c r="G262" s="40"/>
      <c r="H262" s="40"/>
      <c r="I262" s="214"/>
      <c r="J262" s="40"/>
      <c r="K262" s="40"/>
      <c r="L262" s="44"/>
      <c r="M262" s="215"/>
      <c r="N262" s="216"/>
      <c r="O262" s="84"/>
      <c r="P262" s="84"/>
      <c r="Q262" s="84"/>
      <c r="R262" s="84"/>
      <c r="S262" s="84"/>
      <c r="T262" s="85"/>
      <c r="U262" s="38"/>
      <c r="V262" s="38"/>
      <c r="W262" s="38"/>
      <c r="X262" s="38"/>
      <c r="Y262" s="38"/>
      <c r="Z262" s="38"/>
      <c r="AA262" s="38"/>
      <c r="AB262" s="38"/>
      <c r="AC262" s="38"/>
      <c r="AD262" s="38"/>
      <c r="AE262" s="38"/>
      <c r="AT262" s="17" t="s">
        <v>126</v>
      </c>
      <c r="AU262" s="17" t="s">
        <v>81</v>
      </c>
    </row>
    <row r="263" s="2" customFormat="1" ht="16.5" customHeight="1">
      <c r="A263" s="38"/>
      <c r="B263" s="39"/>
      <c r="C263" s="198" t="s">
        <v>450</v>
      </c>
      <c r="D263" s="198" t="s">
        <v>118</v>
      </c>
      <c r="E263" s="199" t="s">
        <v>451</v>
      </c>
      <c r="F263" s="200" t="s">
        <v>452</v>
      </c>
      <c r="G263" s="201" t="s">
        <v>144</v>
      </c>
      <c r="H263" s="202">
        <v>120</v>
      </c>
      <c r="I263" s="203"/>
      <c r="J263" s="204">
        <f>ROUND(I263*H263,0)</f>
        <v>0</v>
      </c>
      <c r="K263" s="205"/>
      <c r="L263" s="44"/>
      <c r="M263" s="206" t="s">
        <v>20</v>
      </c>
      <c r="N263" s="207" t="s">
        <v>46</v>
      </c>
      <c r="O263" s="84"/>
      <c r="P263" s="208">
        <f>O263*H263</f>
        <v>0</v>
      </c>
      <c r="Q263" s="208">
        <v>0</v>
      </c>
      <c r="R263" s="208">
        <f>Q263*H263</f>
        <v>0</v>
      </c>
      <c r="S263" s="208">
        <v>0</v>
      </c>
      <c r="T263" s="209">
        <f>S263*H263</f>
        <v>0</v>
      </c>
      <c r="U263" s="38"/>
      <c r="V263" s="38"/>
      <c r="W263" s="38"/>
      <c r="X263" s="38"/>
      <c r="Y263" s="38"/>
      <c r="Z263" s="38"/>
      <c r="AA263" s="38"/>
      <c r="AB263" s="38"/>
      <c r="AC263" s="38"/>
      <c r="AD263" s="38"/>
      <c r="AE263" s="38"/>
      <c r="AR263" s="210" t="s">
        <v>122</v>
      </c>
      <c r="AT263" s="210" t="s">
        <v>118</v>
      </c>
      <c r="AU263" s="210" t="s">
        <v>81</v>
      </c>
      <c r="AY263" s="17" t="s">
        <v>116</v>
      </c>
      <c r="BE263" s="211">
        <f>IF(N263="základní",J263,0)</f>
        <v>0</v>
      </c>
      <c r="BF263" s="211">
        <f>IF(N263="snížená",J263,0)</f>
        <v>0</v>
      </c>
      <c r="BG263" s="211">
        <f>IF(N263="zákl. přenesená",J263,0)</f>
        <v>0</v>
      </c>
      <c r="BH263" s="211">
        <f>IF(N263="sníž. přenesená",J263,0)</f>
        <v>0</v>
      </c>
      <c r="BI263" s="211">
        <f>IF(N263="nulová",J263,0)</f>
        <v>0</v>
      </c>
      <c r="BJ263" s="17" t="s">
        <v>8</v>
      </c>
      <c r="BK263" s="211">
        <f>ROUND(I263*H263,0)</f>
        <v>0</v>
      </c>
      <c r="BL263" s="17" t="s">
        <v>122</v>
      </c>
      <c r="BM263" s="210" t="s">
        <v>453</v>
      </c>
    </row>
    <row r="264" s="2" customFormat="1">
      <c r="A264" s="38"/>
      <c r="B264" s="39"/>
      <c r="C264" s="40"/>
      <c r="D264" s="212" t="s">
        <v>124</v>
      </c>
      <c r="E264" s="40"/>
      <c r="F264" s="213" t="s">
        <v>454</v>
      </c>
      <c r="G264" s="40"/>
      <c r="H264" s="40"/>
      <c r="I264" s="214"/>
      <c r="J264" s="40"/>
      <c r="K264" s="40"/>
      <c r="L264" s="44"/>
      <c r="M264" s="215"/>
      <c r="N264" s="216"/>
      <c r="O264" s="84"/>
      <c r="P264" s="84"/>
      <c r="Q264" s="84"/>
      <c r="R264" s="84"/>
      <c r="S264" s="84"/>
      <c r="T264" s="85"/>
      <c r="U264" s="38"/>
      <c r="V264" s="38"/>
      <c r="W264" s="38"/>
      <c r="X264" s="38"/>
      <c r="Y264" s="38"/>
      <c r="Z264" s="38"/>
      <c r="AA264" s="38"/>
      <c r="AB264" s="38"/>
      <c r="AC264" s="38"/>
      <c r="AD264" s="38"/>
      <c r="AE264" s="38"/>
      <c r="AT264" s="17" t="s">
        <v>124</v>
      </c>
      <c r="AU264" s="17" t="s">
        <v>81</v>
      </c>
    </row>
    <row r="265" s="2" customFormat="1">
      <c r="A265" s="38"/>
      <c r="B265" s="39"/>
      <c r="C265" s="40"/>
      <c r="D265" s="212" t="s">
        <v>126</v>
      </c>
      <c r="E265" s="40"/>
      <c r="F265" s="217" t="s">
        <v>169</v>
      </c>
      <c r="G265" s="40"/>
      <c r="H265" s="40"/>
      <c r="I265" s="214"/>
      <c r="J265" s="40"/>
      <c r="K265" s="40"/>
      <c r="L265" s="44"/>
      <c r="M265" s="215"/>
      <c r="N265" s="216"/>
      <c r="O265" s="84"/>
      <c r="P265" s="84"/>
      <c r="Q265" s="84"/>
      <c r="R265" s="84"/>
      <c r="S265" s="84"/>
      <c r="T265" s="85"/>
      <c r="U265" s="38"/>
      <c r="V265" s="38"/>
      <c r="W265" s="38"/>
      <c r="X265" s="38"/>
      <c r="Y265" s="38"/>
      <c r="Z265" s="38"/>
      <c r="AA265" s="38"/>
      <c r="AB265" s="38"/>
      <c r="AC265" s="38"/>
      <c r="AD265" s="38"/>
      <c r="AE265" s="38"/>
      <c r="AT265" s="17" t="s">
        <v>126</v>
      </c>
      <c r="AU265" s="17" t="s">
        <v>81</v>
      </c>
    </row>
    <row r="266" s="12" customFormat="1" ht="22.8" customHeight="1">
      <c r="A266" s="12"/>
      <c r="B266" s="182"/>
      <c r="C266" s="183"/>
      <c r="D266" s="184" t="s">
        <v>74</v>
      </c>
      <c r="E266" s="196" t="s">
        <v>455</v>
      </c>
      <c r="F266" s="196" t="s">
        <v>456</v>
      </c>
      <c r="G266" s="183"/>
      <c r="H266" s="183"/>
      <c r="I266" s="186"/>
      <c r="J266" s="197">
        <f>BK266</f>
        <v>0</v>
      </c>
      <c r="K266" s="183"/>
      <c r="L266" s="188"/>
      <c r="M266" s="189"/>
      <c r="N266" s="190"/>
      <c r="O266" s="190"/>
      <c r="P266" s="191">
        <f>SUM(P267:P268)</f>
        <v>0</v>
      </c>
      <c r="Q266" s="190"/>
      <c r="R266" s="191">
        <f>SUM(R267:R268)</f>
        <v>0</v>
      </c>
      <c r="S266" s="190"/>
      <c r="T266" s="192">
        <f>SUM(T267:T268)</f>
        <v>0</v>
      </c>
      <c r="U266" s="12"/>
      <c r="V266" s="12"/>
      <c r="W266" s="12"/>
      <c r="X266" s="12"/>
      <c r="Y266" s="12"/>
      <c r="Z266" s="12"/>
      <c r="AA266" s="12"/>
      <c r="AB266" s="12"/>
      <c r="AC266" s="12"/>
      <c r="AD266" s="12"/>
      <c r="AE266" s="12"/>
      <c r="AR266" s="193" t="s">
        <v>148</v>
      </c>
      <c r="AT266" s="194" t="s">
        <v>74</v>
      </c>
      <c r="AU266" s="194" t="s">
        <v>8</v>
      </c>
      <c r="AY266" s="193" t="s">
        <v>116</v>
      </c>
      <c r="BK266" s="195">
        <f>SUM(BK267:BK268)</f>
        <v>0</v>
      </c>
    </row>
    <row r="267" s="2" customFormat="1" ht="16.5" customHeight="1">
      <c r="A267" s="38"/>
      <c r="B267" s="39"/>
      <c r="C267" s="198" t="s">
        <v>457</v>
      </c>
      <c r="D267" s="198" t="s">
        <v>118</v>
      </c>
      <c r="E267" s="199" t="s">
        <v>458</v>
      </c>
      <c r="F267" s="200" t="s">
        <v>459</v>
      </c>
      <c r="G267" s="201" t="s">
        <v>434</v>
      </c>
      <c r="H267" s="202">
        <v>1</v>
      </c>
      <c r="I267" s="203"/>
      <c r="J267" s="204">
        <f>ROUND(I267*H267,0)</f>
        <v>0</v>
      </c>
      <c r="K267" s="205"/>
      <c r="L267" s="44"/>
      <c r="M267" s="206" t="s">
        <v>20</v>
      </c>
      <c r="N267" s="207" t="s">
        <v>46</v>
      </c>
      <c r="O267" s="84"/>
      <c r="P267" s="208">
        <f>O267*H267</f>
        <v>0</v>
      </c>
      <c r="Q267" s="208">
        <v>0</v>
      </c>
      <c r="R267" s="208">
        <f>Q267*H267</f>
        <v>0</v>
      </c>
      <c r="S267" s="208">
        <v>0</v>
      </c>
      <c r="T267" s="209">
        <f>S267*H267</f>
        <v>0</v>
      </c>
      <c r="U267" s="38"/>
      <c r="V267" s="38"/>
      <c r="W267" s="38"/>
      <c r="X267" s="38"/>
      <c r="Y267" s="38"/>
      <c r="Z267" s="38"/>
      <c r="AA267" s="38"/>
      <c r="AB267" s="38"/>
      <c r="AC267" s="38"/>
      <c r="AD267" s="38"/>
      <c r="AE267" s="38"/>
      <c r="AR267" s="210" t="s">
        <v>435</v>
      </c>
      <c r="AT267" s="210" t="s">
        <v>118</v>
      </c>
      <c r="AU267" s="210" t="s">
        <v>81</v>
      </c>
      <c r="AY267" s="17" t="s">
        <v>116</v>
      </c>
      <c r="BE267" s="211">
        <f>IF(N267="základní",J267,0)</f>
        <v>0</v>
      </c>
      <c r="BF267" s="211">
        <f>IF(N267="snížená",J267,0)</f>
        <v>0</v>
      </c>
      <c r="BG267" s="211">
        <f>IF(N267="zákl. přenesená",J267,0)</f>
        <v>0</v>
      </c>
      <c r="BH267" s="211">
        <f>IF(N267="sníž. přenesená",J267,0)</f>
        <v>0</v>
      </c>
      <c r="BI267" s="211">
        <f>IF(N267="nulová",J267,0)</f>
        <v>0</v>
      </c>
      <c r="BJ267" s="17" t="s">
        <v>8</v>
      </c>
      <c r="BK267" s="211">
        <f>ROUND(I267*H267,0)</f>
        <v>0</v>
      </c>
      <c r="BL267" s="17" t="s">
        <v>435</v>
      </c>
      <c r="BM267" s="210" t="s">
        <v>460</v>
      </c>
    </row>
    <row r="268" s="2" customFormat="1">
      <c r="A268" s="38"/>
      <c r="B268" s="39"/>
      <c r="C268" s="40"/>
      <c r="D268" s="212" t="s">
        <v>124</v>
      </c>
      <c r="E268" s="40"/>
      <c r="F268" s="213" t="s">
        <v>459</v>
      </c>
      <c r="G268" s="40"/>
      <c r="H268" s="40"/>
      <c r="I268" s="214"/>
      <c r="J268" s="40"/>
      <c r="K268" s="40"/>
      <c r="L268" s="44"/>
      <c r="M268" s="215"/>
      <c r="N268" s="216"/>
      <c r="O268" s="84"/>
      <c r="P268" s="84"/>
      <c r="Q268" s="84"/>
      <c r="R268" s="84"/>
      <c r="S268" s="84"/>
      <c r="T268" s="85"/>
      <c r="U268" s="38"/>
      <c r="V268" s="38"/>
      <c r="W268" s="38"/>
      <c r="X268" s="38"/>
      <c r="Y268" s="38"/>
      <c r="Z268" s="38"/>
      <c r="AA268" s="38"/>
      <c r="AB268" s="38"/>
      <c r="AC268" s="38"/>
      <c r="AD268" s="38"/>
      <c r="AE268" s="38"/>
      <c r="AT268" s="17" t="s">
        <v>124</v>
      </c>
      <c r="AU268" s="17" t="s">
        <v>81</v>
      </c>
    </row>
    <row r="269" s="12" customFormat="1" ht="22.8" customHeight="1">
      <c r="A269" s="12"/>
      <c r="B269" s="182"/>
      <c r="C269" s="183"/>
      <c r="D269" s="184" t="s">
        <v>74</v>
      </c>
      <c r="E269" s="196" t="s">
        <v>461</v>
      </c>
      <c r="F269" s="196" t="s">
        <v>462</v>
      </c>
      <c r="G269" s="183"/>
      <c r="H269" s="183"/>
      <c r="I269" s="186"/>
      <c r="J269" s="197">
        <f>BK269</f>
        <v>0</v>
      </c>
      <c r="K269" s="183"/>
      <c r="L269" s="188"/>
      <c r="M269" s="189"/>
      <c r="N269" s="190"/>
      <c r="O269" s="190"/>
      <c r="P269" s="191">
        <f>SUM(P270:P271)</f>
        <v>0</v>
      </c>
      <c r="Q269" s="190"/>
      <c r="R269" s="191">
        <f>SUM(R270:R271)</f>
        <v>0</v>
      </c>
      <c r="S269" s="190"/>
      <c r="T269" s="192">
        <f>SUM(T270:T271)</f>
        <v>0</v>
      </c>
      <c r="U269" s="12"/>
      <c r="V269" s="12"/>
      <c r="W269" s="12"/>
      <c r="X269" s="12"/>
      <c r="Y269" s="12"/>
      <c r="Z269" s="12"/>
      <c r="AA269" s="12"/>
      <c r="AB269" s="12"/>
      <c r="AC269" s="12"/>
      <c r="AD269" s="12"/>
      <c r="AE269" s="12"/>
      <c r="AR269" s="193" t="s">
        <v>148</v>
      </c>
      <c r="AT269" s="194" t="s">
        <v>74</v>
      </c>
      <c r="AU269" s="194" t="s">
        <v>8</v>
      </c>
      <c r="AY269" s="193" t="s">
        <v>116</v>
      </c>
      <c r="BK269" s="195">
        <f>SUM(BK270:BK271)</f>
        <v>0</v>
      </c>
    </row>
    <row r="270" s="2" customFormat="1" ht="16.5" customHeight="1">
      <c r="A270" s="38"/>
      <c r="B270" s="39"/>
      <c r="C270" s="198" t="s">
        <v>463</v>
      </c>
      <c r="D270" s="198" t="s">
        <v>118</v>
      </c>
      <c r="E270" s="199" t="s">
        <v>464</v>
      </c>
      <c r="F270" s="200" t="s">
        <v>465</v>
      </c>
      <c r="G270" s="201" t="s">
        <v>434</v>
      </c>
      <c r="H270" s="202">
        <v>1</v>
      </c>
      <c r="I270" s="203"/>
      <c r="J270" s="204">
        <f>ROUND(I270*H270,0)</f>
        <v>0</v>
      </c>
      <c r="K270" s="205"/>
      <c r="L270" s="44"/>
      <c r="M270" s="206" t="s">
        <v>20</v>
      </c>
      <c r="N270" s="207" t="s">
        <v>46</v>
      </c>
      <c r="O270" s="84"/>
      <c r="P270" s="208">
        <f>O270*H270</f>
        <v>0</v>
      </c>
      <c r="Q270" s="208">
        <v>0</v>
      </c>
      <c r="R270" s="208">
        <f>Q270*H270</f>
        <v>0</v>
      </c>
      <c r="S270" s="208">
        <v>0</v>
      </c>
      <c r="T270" s="209">
        <f>S270*H270</f>
        <v>0</v>
      </c>
      <c r="U270" s="38"/>
      <c r="V270" s="38"/>
      <c r="W270" s="38"/>
      <c r="X270" s="38"/>
      <c r="Y270" s="38"/>
      <c r="Z270" s="38"/>
      <c r="AA270" s="38"/>
      <c r="AB270" s="38"/>
      <c r="AC270" s="38"/>
      <c r="AD270" s="38"/>
      <c r="AE270" s="38"/>
      <c r="AR270" s="210" t="s">
        <v>435</v>
      </c>
      <c r="AT270" s="210" t="s">
        <v>118</v>
      </c>
      <c r="AU270" s="210" t="s">
        <v>81</v>
      </c>
      <c r="AY270" s="17" t="s">
        <v>116</v>
      </c>
      <c r="BE270" s="211">
        <f>IF(N270="základní",J270,0)</f>
        <v>0</v>
      </c>
      <c r="BF270" s="211">
        <f>IF(N270="snížená",J270,0)</f>
        <v>0</v>
      </c>
      <c r="BG270" s="211">
        <f>IF(N270="zákl. přenesená",J270,0)</f>
        <v>0</v>
      </c>
      <c r="BH270" s="211">
        <f>IF(N270="sníž. přenesená",J270,0)</f>
        <v>0</v>
      </c>
      <c r="BI270" s="211">
        <f>IF(N270="nulová",J270,0)</f>
        <v>0</v>
      </c>
      <c r="BJ270" s="17" t="s">
        <v>8</v>
      </c>
      <c r="BK270" s="211">
        <f>ROUND(I270*H270,0)</f>
        <v>0</v>
      </c>
      <c r="BL270" s="17" t="s">
        <v>435</v>
      </c>
      <c r="BM270" s="210" t="s">
        <v>466</v>
      </c>
    </row>
    <row r="271" s="2" customFormat="1">
      <c r="A271" s="38"/>
      <c r="B271" s="39"/>
      <c r="C271" s="40"/>
      <c r="D271" s="212" t="s">
        <v>124</v>
      </c>
      <c r="E271" s="40"/>
      <c r="F271" s="213" t="s">
        <v>465</v>
      </c>
      <c r="G271" s="40"/>
      <c r="H271" s="40"/>
      <c r="I271" s="214"/>
      <c r="J271" s="40"/>
      <c r="K271" s="40"/>
      <c r="L271" s="44"/>
      <c r="M271" s="215"/>
      <c r="N271" s="216"/>
      <c r="O271" s="84"/>
      <c r="P271" s="84"/>
      <c r="Q271" s="84"/>
      <c r="R271" s="84"/>
      <c r="S271" s="84"/>
      <c r="T271" s="85"/>
      <c r="U271" s="38"/>
      <c r="V271" s="38"/>
      <c r="W271" s="38"/>
      <c r="X271" s="38"/>
      <c r="Y271" s="38"/>
      <c r="Z271" s="38"/>
      <c r="AA271" s="38"/>
      <c r="AB271" s="38"/>
      <c r="AC271" s="38"/>
      <c r="AD271" s="38"/>
      <c r="AE271" s="38"/>
      <c r="AT271" s="17" t="s">
        <v>124</v>
      </c>
      <c r="AU271" s="17" t="s">
        <v>81</v>
      </c>
    </row>
    <row r="272" s="12" customFormat="1" ht="22.8" customHeight="1">
      <c r="A272" s="12"/>
      <c r="B272" s="182"/>
      <c r="C272" s="183"/>
      <c r="D272" s="184" t="s">
        <v>74</v>
      </c>
      <c r="E272" s="196" t="s">
        <v>467</v>
      </c>
      <c r="F272" s="196" t="s">
        <v>468</v>
      </c>
      <c r="G272" s="183"/>
      <c r="H272" s="183"/>
      <c r="I272" s="186"/>
      <c r="J272" s="197">
        <f>BK272</f>
        <v>0</v>
      </c>
      <c r="K272" s="183"/>
      <c r="L272" s="188"/>
      <c r="M272" s="189"/>
      <c r="N272" s="190"/>
      <c r="O272" s="190"/>
      <c r="P272" s="191">
        <f>SUM(P273:P274)</f>
        <v>0</v>
      </c>
      <c r="Q272" s="190"/>
      <c r="R272" s="191">
        <f>SUM(R273:R274)</f>
        <v>0</v>
      </c>
      <c r="S272" s="190"/>
      <c r="T272" s="192">
        <f>SUM(T273:T274)</f>
        <v>0</v>
      </c>
      <c r="U272" s="12"/>
      <c r="V272" s="12"/>
      <c r="W272" s="12"/>
      <c r="X272" s="12"/>
      <c r="Y272" s="12"/>
      <c r="Z272" s="12"/>
      <c r="AA272" s="12"/>
      <c r="AB272" s="12"/>
      <c r="AC272" s="12"/>
      <c r="AD272" s="12"/>
      <c r="AE272" s="12"/>
      <c r="AR272" s="193" t="s">
        <v>148</v>
      </c>
      <c r="AT272" s="194" t="s">
        <v>74</v>
      </c>
      <c r="AU272" s="194" t="s">
        <v>8</v>
      </c>
      <c r="AY272" s="193" t="s">
        <v>116</v>
      </c>
      <c r="BK272" s="195">
        <f>SUM(BK273:BK274)</f>
        <v>0</v>
      </c>
    </row>
    <row r="273" s="2" customFormat="1" ht="16.5" customHeight="1">
      <c r="A273" s="38"/>
      <c r="B273" s="39"/>
      <c r="C273" s="198" t="s">
        <v>469</v>
      </c>
      <c r="D273" s="198" t="s">
        <v>118</v>
      </c>
      <c r="E273" s="199" t="s">
        <v>470</v>
      </c>
      <c r="F273" s="200" t="s">
        <v>471</v>
      </c>
      <c r="G273" s="201" t="s">
        <v>434</v>
      </c>
      <c r="H273" s="202">
        <v>1</v>
      </c>
      <c r="I273" s="203"/>
      <c r="J273" s="204">
        <f>ROUND(I273*H273,0)</f>
        <v>0</v>
      </c>
      <c r="K273" s="205"/>
      <c r="L273" s="44"/>
      <c r="M273" s="206" t="s">
        <v>20</v>
      </c>
      <c r="N273" s="207" t="s">
        <v>46</v>
      </c>
      <c r="O273" s="84"/>
      <c r="P273" s="208">
        <f>O273*H273</f>
        <v>0</v>
      </c>
      <c r="Q273" s="208">
        <v>0</v>
      </c>
      <c r="R273" s="208">
        <f>Q273*H273</f>
        <v>0</v>
      </c>
      <c r="S273" s="208">
        <v>0</v>
      </c>
      <c r="T273" s="209">
        <f>S273*H273</f>
        <v>0</v>
      </c>
      <c r="U273" s="38"/>
      <c r="V273" s="38"/>
      <c r="W273" s="38"/>
      <c r="X273" s="38"/>
      <c r="Y273" s="38"/>
      <c r="Z273" s="38"/>
      <c r="AA273" s="38"/>
      <c r="AB273" s="38"/>
      <c r="AC273" s="38"/>
      <c r="AD273" s="38"/>
      <c r="AE273" s="38"/>
      <c r="AR273" s="210" t="s">
        <v>435</v>
      </c>
      <c r="AT273" s="210" t="s">
        <v>118</v>
      </c>
      <c r="AU273" s="210" t="s">
        <v>81</v>
      </c>
      <c r="AY273" s="17" t="s">
        <v>116</v>
      </c>
      <c r="BE273" s="211">
        <f>IF(N273="základní",J273,0)</f>
        <v>0</v>
      </c>
      <c r="BF273" s="211">
        <f>IF(N273="snížená",J273,0)</f>
        <v>0</v>
      </c>
      <c r="BG273" s="211">
        <f>IF(N273="zákl. přenesená",J273,0)</f>
        <v>0</v>
      </c>
      <c r="BH273" s="211">
        <f>IF(N273="sníž. přenesená",J273,0)</f>
        <v>0</v>
      </c>
      <c r="BI273" s="211">
        <f>IF(N273="nulová",J273,0)</f>
        <v>0</v>
      </c>
      <c r="BJ273" s="17" t="s">
        <v>8</v>
      </c>
      <c r="BK273" s="211">
        <f>ROUND(I273*H273,0)</f>
        <v>0</v>
      </c>
      <c r="BL273" s="17" t="s">
        <v>435</v>
      </c>
      <c r="BM273" s="210" t="s">
        <v>472</v>
      </c>
    </row>
    <row r="274" s="2" customFormat="1">
      <c r="A274" s="38"/>
      <c r="B274" s="39"/>
      <c r="C274" s="40"/>
      <c r="D274" s="212" t="s">
        <v>124</v>
      </c>
      <c r="E274" s="40"/>
      <c r="F274" s="213" t="s">
        <v>471</v>
      </c>
      <c r="G274" s="40"/>
      <c r="H274" s="40"/>
      <c r="I274" s="214"/>
      <c r="J274" s="40"/>
      <c r="K274" s="40"/>
      <c r="L274" s="44"/>
      <c r="M274" s="251"/>
      <c r="N274" s="252"/>
      <c r="O274" s="253"/>
      <c r="P274" s="253"/>
      <c r="Q274" s="253"/>
      <c r="R274" s="253"/>
      <c r="S274" s="253"/>
      <c r="T274" s="254"/>
      <c r="U274" s="38"/>
      <c r="V274" s="38"/>
      <c r="W274" s="38"/>
      <c r="X274" s="38"/>
      <c r="Y274" s="38"/>
      <c r="Z274" s="38"/>
      <c r="AA274" s="38"/>
      <c r="AB274" s="38"/>
      <c r="AC274" s="38"/>
      <c r="AD274" s="38"/>
      <c r="AE274" s="38"/>
      <c r="AT274" s="17" t="s">
        <v>124</v>
      </c>
      <c r="AU274" s="17" t="s">
        <v>81</v>
      </c>
    </row>
    <row r="275" s="2" customFormat="1" ht="6.96" customHeight="1">
      <c r="A275" s="38"/>
      <c r="B275" s="59"/>
      <c r="C275" s="60"/>
      <c r="D275" s="60"/>
      <c r="E275" s="60"/>
      <c r="F275" s="60"/>
      <c r="G275" s="60"/>
      <c r="H275" s="60"/>
      <c r="I275" s="60"/>
      <c r="J275" s="60"/>
      <c r="K275" s="60"/>
      <c r="L275" s="44"/>
      <c r="M275" s="38"/>
      <c r="O275" s="38"/>
      <c r="P275" s="38"/>
      <c r="Q275" s="38"/>
      <c r="R275" s="38"/>
      <c r="S275" s="38"/>
      <c r="T275" s="38"/>
      <c r="U275" s="38"/>
      <c r="V275" s="38"/>
      <c r="W275" s="38"/>
      <c r="X275" s="38"/>
      <c r="Y275" s="38"/>
      <c r="Z275" s="38"/>
      <c r="AA275" s="38"/>
      <c r="AB275" s="38"/>
      <c r="AC275" s="38"/>
      <c r="AD275" s="38"/>
      <c r="AE275" s="38"/>
    </row>
  </sheetData>
  <sheetProtection sheet="1" autoFilter="0" formatColumns="0" formatRows="0" objects="1" scenarios="1" spinCount="100000" saltValue="SVhKPZaUGIWuSHrhPxRhtfEfXbXYFyCMHsckGwr+/aKqRqSZk1ubA0gqyOlWuL7qoTO/Xxl9fTS8DVlO/knblQ==" hashValue="1rhayj5fsCszOUQYh+8KLj+Cix7nsQsEuGasCzckZR4N715skx+cQI5u/u/AZfebrEAGW87XogIZNPbvgHx3LA==" algorithmName="SHA-512" password="E04B"/>
  <autoFilter ref="C86:K274"/>
  <mergeCells count="6">
    <mergeCell ref="E7:H7"/>
    <mergeCell ref="E16:H16"/>
    <mergeCell ref="E25:H25"/>
    <mergeCell ref="E46:H46"/>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55" customWidth="1"/>
    <col min="2" max="2" width="1.667969" style="255" customWidth="1"/>
    <col min="3" max="4" width="5" style="255" customWidth="1"/>
    <col min="5" max="5" width="11.66016" style="255" customWidth="1"/>
    <col min="6" max="6" width="9.160156" style="255" customWidth="1"/>
    <col min="7" max="7" width="5" style="255" customWidth="1"/>
    <col min="8" max="8" width="77.83203" style="255" customWidth="1"/>
    <col min="9" max="10" width="20" style="255" customWidth="1"/>
    <col min="11" max="11" width="1.667969" style="255" customWidth="1"/>
  </cols>
  <sheetData>
    <row r="1" s="1" customFormat="1" ht="37.5" customHeight="1"/>
    <row r="2" s="1" customFormat="1" ht="7.5" customHeight="1">
      <c r="B2" s="256"/>
      <c r="C2" s="257"/>
      <c r="D2" s="257"/>
      <c r="E2" s="257"/>
      <c r="F2" s="257"/>
      <c r="G2" s="257"/>
      <c r="H2" s="257"/>
      <c r="I2" s="257"/>
      <c r="J2" s="257"/>
      <c r="K2" s="258"/>
    </row>
    <row r="3" s="15" customFormat="1" ht="45" customHeight="1">
      <c r="B3" s="259"/>
      <c r="C3" s="260" t="s">
        <v>473</v>
      </c>
      <c r="D3" s="260"/>
      <c r="E3" s="260"/>
      <c r="F3" s="260"/>
      <c r="G3" s="260"/>
      <c r="H3" s="260"/>
      <c r="I3" s="260"/>
      <c r="J3" s="260"/>
      <c r="K3" s="261"/>
    </row>
    <row r="4" s="1" customFormat="1" ht="25.5" customHeight="1">
      <c r="B4" s="262"/>
      <c r="C4" s="263" t="s">
        <v>474</v>
      </c>
      <c r="D4" s="263"/>
      <c r="E4" s="263"/>
      <c r="F4" s="263"/>
      <c r="G4" s="263"/>
      <c r="H4" s="263"/>
      <c r="I4" s="263"/>
      <c r="J4" s="263"/>
      <c r="K4" s="264"/>
    </row>
    <row r="5" s="1" customFormat="1" ht="5.25" customHeight="1">
      <c r="B5" s="262"/>
      <c r="C5" s="265"/>
      <c r="D5" s="265"/>
      <c r="E5" s="265"/>
      <c r="F5" s="265"/>
      <c r="G5" s="265"/>
      <c r="H5" s="265"/>
      <c r="I5" s="265"/>
      <c r="J5" s="265"/>
      <c r="K5" s="264"/>
    </row>
    <row r="6" s="1" customFormat="1" ht="15" customHeight="1">
      <c r="B6" s="262"/>
      <c r="C6" s="266" t="s">
        <v>475</v>
      </c>
      <c r="D6" s="266"/>
      <c r="E6" s="266"/>
      <c r="F6" s="266"/>
      <c r="G6" s="266"/>
      <c r="H6" s="266"/>
      <c r="I6" s="266"/>
      <c r="J6" s="266"/>
      <c r="K6" s="264"/>
    </row>
    <row r="7" s="1" customFormat="1" ht="15" customHeight="1">
      <c r="B7" s="267"/>
      <c r="C7" s="266" t="s">
        <v>476</v>
      </c>
      <c r="D7" s="266"/>
      <c r="E7" s="266"/>
      <c r="F7" s="266"/>
      <c r="G7" s="266"/>
      <c r="H7" s="266"/>
      <c r="I7" s="266"/>
      <c r="J7" s="266"/>
      <c r="K7" s="264"/>
    </row>
    <row r="8" s="1" customFormat="1" ht="12.75" customHeight="1">
      <c r="B8" s="267"/>
      <c r="C8" s="266"/>
      <c r="D8" s="266"/>
      <c r="E8" s="266"/>
      <c r="F8" s="266"/>
      <c r="G8" s="266"/>
      <c r="H8" s="266"/>
      <c r="I8" s="266"/>
      <c r="J8" s="266"/>
      <c r="K8" s="264"/>
    </row>
    <row r="9" s="1" customFormat="1" ht="15" customHeight="1">
      <c r="B9" s="267"/>
      <c r="C9" s="266" t="s">
        <v>477</v>
      </c>
      <c r="D9" s="266"/>
      <c r="E9" s="266"/>
      <c r="F9" s="266"/>
      <c r="G9" s="266"/>
      <c r="H9" s="266"/>
      <c r="I9" s="266"/>
      <c r="J9" s="266"/>
      <c r="K9" s="264"/>
    </row>
    <row r="10" s="1" customFormat="1" ht="15" customHeight="1">
      <c r="B10" s="267"/>
      <c r="C10" s="266"/>
      <c r="D10" s="266" t="s">
        <v>478</v>
      </c>
      <c r="E10" s="266"/>
      <c r="F10" s="266"/>
      <c r="G10" s="266"/>
      <c r="H10" s="266"/>
      <c r="I10" s="266"/>
      <c r="J10" s="266"/>
      <c r="K10" s="264"/>
    </row>
    <row r="11" s="1" customFormat="1" ht="15" customHeight="1">
      <c r="B11" s="267"/>
      <c r="C11" s="268"/>
      <c r="D11" s="266" t="s">
        <v>479</v>
      </c>
      <c r="E11" s="266"/>
      <c r="F11" s="266"/>
      <c r="G11" s="266"/>
      <c r="H11" s="266"/>
      <c r="I11" s="266"/>
      <c r="J11" s="266"/>
      <c r="K11" s="264"/>
    </row>
    <row r="12" s="1" customFormat="1" ht="15" customHeight="1">
      <c r="B12" s="267"/>
      <c r="C12" s="268"/>
      <c r="D12" s="266"/>
      <c r="E12" s="266"/>
      <c r="F12" s="266"/>
      <c r="G12" s="266"/>
      <c r="H12" s="266"/>
      <c r="I12" s="266"/>
      <c r="J12" s="266"/>
      <c r="K12" s="264"/>
    </row>
    <row r="13" s="1" customFormat="1" ht="15" customHeight="1">
      <c r="B13" s="267"/>
      <c r="C13" s="268"/>
      <c r="D13" s="269" t="s">
        <v>480</v>
      </c>
      <c r="E13" s="266"/>
      <c r="F13" s="266"/>
      <c r="G13" s="266"/>
      <c r="H13" s="266"/>
      <c r="I13" s="266"/>
      <c r="J13" s="266"/>
      <c r="K13" s="264"/>
    </row>
    <row r="14" s="1" customFormat="1" ht="12.75" customHeight="1">
      <c r="B14" s="267"/>
      <c r="C14" s="268"/>
      <c r="D14" s="268"/>
      <c r="E14" s="268"/>
      <c r="F14" s="268"/>
      <c r="G14" s="268"/>
      <c r="H14" s="268"/>
      <c r="I14" s="268"/>
      <c r="J14" s="268"/>
      <c r="K14" s="264"/>
    </row>
    <row r="15" s="1" customFormat="1" ht="15" customHeight="1">
      <c r="B15" s="267"/>
      <c r="C15" s="268"/>
      <c r="D15" s="266" t="s">
        <v>481</v>
      </c>
      <c r="E15" s="266"/>
      <c r="F15" s="266"/>
      <c r="G15" s="266"/>
      <c r="H15" s="266"/>
      <c r="I15" s="266"/>
      <c r="J15" s="266"/>
      <c r="K15" s="264"/>
    </row>
    <row r="16" s="1" customFormat="1" ht="15" customHeight="1">
      <c r="B16" s="267"/>
      <c r="C16" s="268"/>
      <c r="D16" s="266" t="s">
        <v>482</v>
      </c>
      <c r="E16" s="266"/>
      <c r="F16" s="266"/>
      <c r="G16" s="266"/>
      <c r="H16" s="266"/>
      <c r="I16" s="266"/>
      <c r="J16" s="266"/>
      <c r="K16" s="264"/>
    </row>
    <row r="17" s="1" customFormat="1" ht="15" customHeight="1">
      <c r="B17" s="267"/>
      <c r="C17" s="268"/>
      <c r="D17" s="266" t="s">
        <v>483</v>
      </c>
      <c r="E17" s="266"/>
      <c r="F17" s="266"/>
      <c r="G17" s="266"/>
      <c r="H17" s="266"/>
      <c r="I17" s="266"/>
      <c r="J17" s="266"/>
      <c r="K17" s="264"/>
    </row>
    <row r="18" s="1" customFormat="1" ht="15" customHeight="1">
      <c r="B18" s="267"/>
      <c r="C18" s="268"/>
      <c r="D18" s="268"/>
      <c r="E18" s="270" t="s">
        <v>79</v>
      </c>
      <c r="F18" s="266" t="s">
        <v>484</v>
      </c>
      <c r="G18" s="266"/>
      <c r="H18" s="266"/>
      <c r="I18" s="266"/>
      <c r="J18" s="266"/>
      <c r="K18" s="264"/>
    </row>
    <row r="19" s="1" customFormat="1" ht="15" customHeight="1">
      <c r="B19" s="267"/>
      <c r="C19" s="268"/>
      <c r="D19" s="268"/>
      <c r="E19" s="270" t="s">
        <v>485</v>
      </c>
      <c r="F19" s="266" t="s">
        <v>486</v>
      </c>
      <c r="G19" s="266"/>
      <c r="H19" s="266"/>
      <c r="I19" s="266"/>
      <c r="J19" s="266"/>
      <c r="K19" s="264"/>
    </row>
    <row r="20" s="1" customFormat="1" ht="15" customHeight="1">
      <c r="B20" s="267"/>
      <c r="C20" s="268"/>
      <c r="D20" s="268"/>
      <c r="E20" s="270" t="s">
        <v>487</v>
      </c>
      <c r="F20" s="266" t="s">
        <v>488</v>
      </c>
      <c r="G20" s="266"/>
      <c r="H20" s="266"/>
      <c r="I20" s="266"/>
      <c r="J20" s="266"/>
      <c r="K20" s="264"/>
    </row>
    <row r="21" s="1" customFormat="1" ht="15" customHeight="1">
      <c r="B21" s="267"/>
      <c r="C21" s="268"/>
      <c r="D21" s="268"/>
      <c r="E21" s="270" t="s">
        <v>489</v>
      </c>
      <c r="F21" s="266" t="s">
        <v>490</v>
      </c>
      <c r="G21" s="266"/>
      <c r="H21" s="266"/>
      <c r="I21" s="266"/>
      <c r="J21" s="266"/>
      <c r="K21" s="264"/>
    </row>
    <row r="22" s="1" customFormat="1" ht="15" customHeight="1">
      <c r="B22" s="267"/>
      <c r="C22" s="268"/>
      <c r="D22" s="268"/>
      <c r="E22" s="270" t="s">
        <v>491</v>
      </c>
      <c r="F22" s="266" t="s">
        <v>492</v>
      </c>
      <c r="G22" s="266"/>
      <c r="H22" s="266"/>
      <c r="I22" s="266"/>
      <c r="J22" s="266"/>
      <c r="K22" s="264"/>
    </row>
    <row r="23" s="1" customFormat="1" ht="15" customHeight="1">
      <c r="B23" s="267"/>
      <c r="C23" s="268"/>
      <c r="D23" s="268"/>
      <c r="E23" s="270" t="s">
        <v>493</v>
      </c>
      <c r="F23" s="266" t="s">
        <v>494</v>
      </c>
      <c r="G23" s="266"/>
      <c r="H23" s="266"/>
      <c r="I23" s="266"/>
      <c r="J23" s="266"/>
      <c r="K23" s="264"/>
    </row>
    <row r="24" s="1" customFormat="1" ht="12.75" customHeight="1">
      <c r="B24" s="267"/>
      <c r="C24" s="268"/>
      <c r="D24" s="268"/>
      <c r="E24" s="268"/>
      <c r="F24" s="268"/>
      <c r="G24" s="268"/>
      <c r="H24" s="268"/>
      <c r="I24" s="268"/>
      <c r="J24" s="268"/>
      <c r="K24" s="264"/>
    </row>
    <row r="25" s="1" customFormat="1" ht="15" customHeight="1">
      <c r="B25" s="267"/>
      <c r="C25" s="266" t="s">
        <v>495</v>
      </c>
      <c r="D25" s="266"/>
      <c r="E25" s="266"/>
      <c r="F25" s="266"/>
      <c r="G25" s="266"/>
      <c r="H25" s="266"/>
      <c r="I25" s="266"/>
      <c r="J25" s="266"/>
      <c r="K25" s="264"/>
    </row>
    <row r="26" s="1" customFormat="1" ht="15" customHeight="1">
      <c r="B26" s="267"/>
      <c r="C26" s="266" t="s">
        <v>496</v>
      </c>
      <c r="D26" s="266"/>
      <c r="E26" s="266"/>
      <c r="F26" s="266"/>
      <c r="G26" s="266"/>
      <c r="H26" s="266"/>
      <c r="I26" s="266"/>
      <c r="J26" s="266"/>
      <c r="K26" s="264"/>
    </row>
    <row r="27" s="1" customFormat="1" ht="15" customHeight="1">
      <c r="B27" s="267"/>
      <c r="C27" s="266"/>
      <c r="D27" s="266" t="s">
        <v>497</v>
      </c>
      <c r="E27" s="266"/>
      <c r="F27" s="266"/>
      <c r="G27" s="266"/>
      <c r="H27" s="266"/>
      <c r="I27" s="266"/>
      <c r="J27" s="266"/>
      <c r="K27" s="264"/>
    </row>
    <row r="28" s="1" customFormat="1" ht="15" customHeight="1">
      <c r="B28" s="267"/>
      <c r="C28" s="268"/>
      <c r="D28" s="266" t="s">
        <v>498</v>
      </c>
      <c r="E28" s="266"/>
      <c r="F28" s="266"/>
      <c r="G28" s="266"/>
      <c r="H28" s="266"/>
      <c r="I28" s="266"/>
      <c r="J28" s="266"/>
      <c r="K28" s="264"/>
    </row>
    <row r="29" s="1" customFormat="1" ht="12.75" customHeight="1">
      <c r="B29" s="267"/>
      <c r="C29" s="268"/>
      <c r="D29" s="268"/>
      <c r="E29" s="268"/>
      <c r="F29" s="268"/>
      <c r="G29" s="268"/>
      <c r="H29" s="268"/>
      <c r="I29" s="268"/>
      <c r="J29" s="268"/>
      <c r="K29" s="264"/>
    </row>
    <row r="30" s="1" customFormat="1" ht="15" customHeight="1">
      <c r="B30" s="267"/>
      <c r="C30" s="268"/>
      <c r="D30" s="266" t="s">
        <v>499</v>
      </c>
      <c r="E30" s="266"/>
      <c r="F30" s="266"/>
      <c r="G30" s="266"/>
      <c r="H30" s="266"/>
      <c r="I30" s="266"/>
      <c r="J30" s="266"/>
      <c r="K30" s="264"/>
    </row>
    <row r="31" s="1" customFormat="1" ht="15" customHeight="1">
      <c r="B31" s="267"/>
      <c r="C31" s="268"/>
      <c r="D31" s="266" t="s">
        <v>500</v>
      </c>
      <c r="E31" s="266"/>
      <c r="F31" s="266"/>
      <c r="G31" s="266"/>
      <c r="H31" s="266"/>
      <c r="I31" s="266"/>
      <c r="J31" s="266"/>
      <c r="K31" s="264"/>
    </row>
    <row r="32" s="1" customFormat="1" ht="12.75" customHeight="1">
      <c r="B32" s="267"/>
      <c r="C32" s="268"/>
      <c r="D32" s="268"/>
      <c r="E32" s="268"/>
      <c r="F32" s="268"/>
      <c r="G32" s="268"/>
      <c r="H32" s="268"/>
      <c r="I32" s="268"/>
      <c r="J32" s="268"/>
      <c r="K32" s="264"/>
    </row>
    <row r="33" s="1" customFormat="1" ht="15" customHeight="1">
      <c r="B33" s="267"/>
      <c r="C33" s="268"/>
      <c r="D33" s="266" t="s">
        <v>501</v>
      </c>
      <c r="E33" s="266"/>
      <c r="F33" s="266"/>
      <c r="G33" s="266"/>
      <c r="H33" s="266"/>
      <c r="I33" s="266"/>
      <c r="J33" s="266"/>
      <c r="K33" s="264"/>
    </row>
    <row r="34" s="1" customFormat="1" ht="15" customHeight="1">
      <c r="B34" s="267"/>
      <c r="C34" s="268"/>
      <c r="D34" s="266" t="s">
        <v>502</v>
      </c>
      <c r="E34" s="266"/>
      <c r="F34" s="266"/>
      <c r="G34" s="266"/>
      <c r="H34" s="266"/>
      <c r="I34" s="266"/>
      <c r="J34" s="266"/>
      <c r="K34" s="264"/>
    </row>
    <row r="35" s="1" customFormat="1" ht="15" customHeight="1">
      <c r="B35" s="267"/>
      <c r="C35" s="268"/>
      <c r="D35" s="266" t="s">
        <v>503</v>
      </c>
      <c r="E35" s="266"/>
      <c r="F35" s="266"/>
      <c r="G35" s="266"/>
      <c r="H35" s="266"/>
      <c r="I35" s="266"/>
      <c r="J35" s="266"/>
      <c r="K35" s="264"/>
    </row>
    <row r="36" s="1" customFormat="1" ht="15" customHeight="1">
      <c r="B36" s="267"/>
      <c r="C36" s="268"/>
      <c r="D36" s="266"/>
      <c r="E36" s="269" t="s">
        <v>102</v>
      </c>
      <c r="F36" s="266"/>
      <c r="G36" s="266" t="s">
        <v>504</v>
      </c>
      <c r="H36" s="266"/>
      <c r="I36" s="266"/>
      <c r="J36" s="266"/>
      <c r="K36" s="264"/>
    </row>
    <row r="37" s="1" customFormat="1" ht="30.75" customHeight="1">
      <c r="B37" s="267"/>
      <c r="C37" s="268"/>
      <c r="D37" s="266"/>
      <c r="E37" s="269" t="s">
        <v>505</v>
      </c>
      <c r="F37" s="266"/>
      <c r="G37" s="266" t="s">
        <v>506</v>
      </c>
      <c r="H37" s="266"/>
      <c r="I37" s="266"/>
      <c r="J37" s="266"/>
      <c r="K37" s="264"/>
    </row>
    <row r="38" s="1" customFormat="1" ht="15" customHeight="1">
      <c r="B38" s="267"/>
      <c r="C38" s="268"/>
      <c r="D38" s="266"/>
      <c r="E38" s="269" t="s">
        <v>56</v>
      </c>
      <c r="F38" s="266"/>
      <c r="G38" s="266" t="s">
        <v>507</v>
      </c>
      <c r="H38" s="266"/>
      <c r="I38" s="266"/>
      <c r="J38" s="266"/>
      <c r="K38" s="264"/>
    </row>
    <row r="39" s="1" customFormat="1" ht="15" customHeight="1">
      <c r="B39" s="267"/>
      <c r="C39" s="268"/>
      <c r="D39" s="266"/>
      <c r="E39" s="269" t="s">
        <v>57</v>
      </c>
      <c r="F39" s="266"/>
      <c r="G39" s="266" t="s">
        <v>508</v>
      </c>
      <c r="H39" s="266"/>
      <c r="I39" s="266"/>
      <c r="J39" s="266"/>
      <c r="K39" s="264"/>
    </row>
    <row r="40" s="1" customFormat="1" ht="15" customHeight="1">
      <c r="B40" s="267"/>
      <c r="C40" s="268"/>
      <c r="D40" s="266"/>
      <c r="E40" s="269" t="s">
        <v>103</v>
      </c>
      <c r="F40" s="266"/>
      <c r="G40" s="266" t="s">
        <v>509</v>
      </c>
      <c r="H40" s="266"/>
      <c r="I40" s="266"/>
      <c r="J40" s="266"/>
      <c r="K40" s="264"/>
    </row>
    <row r="41" s="1" customFormat="1" ht="15" customHeight="1">
      <c r="B41" s="267"/>
      <c r="C41" s="268"/>
      <c r="D41" s="266"/>
      <c r="E41" s="269" t="s">
        <v>104</v>
      </c>
      <c r="F41" s="266"/>
      <c r="G41" s="266" t="s">
        <v>510</v>
      </c>
      <c r="H41" s="266"/>
      <c r="I41" s="266"/>
      <c r="J41" s="266"/>
      <c r="K41" s="264"/>
    </row>
    <row r="42" s="1" customFormat="1" ht="15" customHeight="1">
      <c r="B42" s="267"/>
      <c r="C42" s="268"/>
      <c r="D42" s="266"/>
      <c r="E42" s="269" t="s">
        <v>511</v>
      </c>
      <c r="F42" s="266"/>
      <c r="G42" s="266" t="s">
        <v>512</v>
      </c>
      <c r="H42" s="266"/>
      <c r="I42" s="266"/>
      <c r="J42" s="266"/>
      <c r="K42" s="264"/>
    </row>
    <row r="43" s="1" customFormat="1" ht="15" customHeight="1">
      <c r="B43" s="267"/>
      <c r="C43" s="268"/>
      <c r="D43" s="266"/>
      <c r="E43" s="269"/>
      <c r="F43" s="266"/>
      <c r="G43" s="266" t="s">
        <v>513</v>
      </c>
      <c r="H43" s="266"/>
      <c r="I43" s="266"/>
      <c r="J43" s="266"/>
      <c r="K43" s="264"/>
    </row>
    <row r="44" s="1" customFormat="1" ht="15" customHeight="1">
      <c r="B44" s="267"/>
      <c r="C44" s="268"/>
      <c r="D44" s="266"/>
      <c r="E44" s="269" t="s">
        <v>514</v>
      </c>
      <c r="F44" s="266"/>
      <c r="G44" s="266" t="s">
        <v>515</v>
      </c>
      <c r="H44" s="266"/>
      <c r="I44" s="266"/>
      <c r="J44" s="266"/>
      <c r="K44" s="264"/>
    </row>
    <row r="45" s="1" customFormat="1" ht="15" customHeight="1">
      <c r="B45" s="267"/>
      <c r="C45" s="268"/>
      <c r="D45" s="266"/>
      <c r="E45" s="269" t="s">
        <v>106</v>
      </c>
      <c r="F45" s="266"/>
      <c r="G45" s="266" t="s">
        <v>516</v>
      </c>
      <c r="H45" s="266"/>
      <c r="I45" s="266"/>
      <c r="J45" s="266"/>
      <c r="K45" s="264"/>
    </row>
    <row r="46" s="1" customFormat="1" ht="12.75" customHeight="1">
      <c r="B46" s="267"/>
      <c r="C46" s="268"/>
      <c r="D46" s="266"/>
      <c r="E46" s="266"/>
      <c r="F46" s="266"/>
      <c r="G46" s="266"/>
      <c r="H46" s="266"/>
      <c r="I46" s="266"/>
      <c r="J46" s="266"/>
      <c r="K46" s="264"/>
    </row>
    <row r="47" s="1" customFormat="1" ht="15" customHeight="1">
      <c r="B47" s="267"/>
      <c r="C47" s="268"/>
      <c r="D47" s="266" t="s">
        <v>517</v>
      </c>
      <c r="E47" s="266"/>
      <c r="F47" s="266"/>
      <c r="G47" s="266"/>
      <c r="H47" s="266"/>
      <c r="I47" s="266"/>
      <c r="J47" s="266"/>
      <c r="K47" s="264"/>
    </row>
    <row r="48" s="1" customFormat="1" ht="15" customHeight="1">
      <c r="B48" s="267"/>
      <c r="C48" s="268"/>
      <c r="D48" s="268"/>
      <c r="E48" s="266" t="s">
        <v>518</v>
      </c>
      <c r="F48" s="266"/>
      <c r="G48" s="266"/>
      <c r="H48" s="266"/>
      <c r="I48" s="266"/>
      <c r="J48" s="266"/>
      <c r="K48" s="264"/>
    </row>
    <row r="49" s="1" customFormat="1" ht="15" customHeight="1">
      <c r="B49" s="267"/>
      <c r="C49" s="268"/>
      <c r="D49" s="268"/>
      <c r="E49" s="266" t="s">
        <v>519</v>
      </c>
      <c r="F49" s="266"/>
      <c r="G49" s="266"/>
      <c r="H49" s="266"/>
      <c r="I49" s="266"/>
      <c r="J49" s="266"/>
      <c r="K49" s="264"/>
    </row>
    <row r="50" s="1" customFormat="1" ht="15" customHeight="1">
      <c r="B50" s="267"/>
      <c r="C50" s="268"/>
      <c r="D50" s="268"/>
      <c r="E50" s="266" t="s">
        <v>520</v>
      </c>
      <c r="F50" s="266"/>
      <c r="G50" s="266"/>
      <c r="H50" s="266"/>
      <c r="I50" s="266"/>
      <c r="J50" s="266"/>
      <c r="K50" s="264"/>
    </row>
    <row r="51" s="1" customFormat="1" ht="15" customHeight="1">
      <c r="B51" s="267"/>
      <c r="C51" s="268"/>
      <c r="D51" s="266" t="s">
        <v>521</v>
      </c>
      <c r="E51" s="266"/>
      <c r="F51" s="266"/>
      <c r="G51" s="266"/>
      <c r="H51" s="266"/>
      <c r="I51" s="266"/>
      <c r="J51" s="266"/>
      <c r="K51" s="264"/>
    </row>
    <row r="52" s="1" customFormat="1" ht="25.5" customHeight="1">
      <c r="B52" s="262"/>
      <c r="C52" s="263" t="s">
        <v>522</v>
      </c>
      <c r="D52" s="263"/>
      <c r="E52" s="263"/>
      <c r="F52" s="263"/>
      <c r="G52" s="263"/>
      <c r="H52" s="263"/>
      <c r="I52" s="263"/>
      <c r="J52" s="263"/>
      <c r="K52" s="264"/>
    </row>
    <row r="53" s="1" customFormat="1" ht="5.25" customHeight="1">
      <c r="B53" s="262"/>
      <c r="C53" s="265"/>
      <c r="D53" s="265"/>
      <c r="E53" s="265"/>
      <c r="F53" s="265"/>
      <c r="G53" s="265"/>
      <c r="H53" s="265"/>
      <c r="I53" s="265"/>
      <c r="J53" s="265"/>
      <c r="K53" s="264"/>
    </row>
    <row r="54" s="1" customFormat="1" ht="15" customHeight="1">
      <c r="B54" s="262"/>
      <c r="C54" s="266" t="s">
        <v>523</v>
      </c>
      <c r="D54" s="266"/>
      <c r="E54" s="266"/>
      <c r="F54" s="266"/>
      <c r="G54" s="266"/>
      <c r="H54" s="266"/>
      <c r="I54" s="266"/>
      <c r="J54" s="266"/>
      <c r="K54" s="264"/>
    </row>
    <row r="55" s="1" customFormat="1" ht="15" customHeight="1">
      <c r="B55" s="262"/>
      <c r="C55" s="266" t="s">
        <v>524</v>
      </c>
      <c r="D55" s="266"/>
      <c r="E55" s="266"/>
      <c r="F55" s="266"/>
      <c r="G55" s="266"/>
      <c r="H55" s="266"/>
      <c r="I55" s="266"/>
      <c r="J55" s="266"/>
      <c r="K55" s="264"/>
    </row>
    <row r="56" s="1" customFormat="1" ht="12.75" customHeight="1">
      <c r="B56" s="262"/>
      <c r="C56" s="266"/>
      <c r="D56" s="266"/>
      <c r="E56" s="266"/>
      <c r="F56" s="266"/>
      <c r="G56" s="266"/>
      <c r="H56" s="266"/>
      <c r="I56" s="266"/>
      <c r="J56" s="266"/>
      <c r="K56" s="264"/>
    </row>
    <row r="57" s="1" customFormat="1" ht="15" customHeight="1">
      <c r="B57" s="262"/>
      <c r="C57" s="266" t="s">
        <v>525</v>
      </c>
      <c r="D57" s="266"/>
      <c r="E57" s="266"/>
      <c r="F57" s="266"/>
      <c r="G57" s="266"/>
      <c r="H57" s="266"/>
      <c r="I57" s="266"/>
      <c r="J57" s="266"/>
      <c r="K57" s="264"/>
    </row>
    <row r="58" s="1" customFormat="1" ht="15" customHeight="1">
      <c r="B58" s="262"/>
      <c r="C58" s="268"/>
      <c r="D58" s="266" t="s">
        <v>526</v>
      </c>
      <c r="E58" s="266"/>
      <c r="F58" s="266"/>
      <c r="G58" s="266"/>
      <c r="H58" s="266"/>
      <c r="I58" s="266"/>
      <c r="J58" s="266"/>
      <c r="K58" s="264"/>
    </row>
    <row r="59" s="1" customFormat="1" ht="15" customHeight="1">
      <c r="B59" s="262"/>
      <c r="C59" s="268"/>
      <c r="D59" s="266" t="s">
        <v>527</v>
      </c>
      <c r="E59" s="266"/>
      <c r="F59" s="266"/>
      <c r="G59" s="266"/>
      <c r="H59" s="266"/>
      <c r="I59" s="266"/>
      <c r="J59" s="266"/>
      <c r="K59" s="264"/>
    </row>
    <row r="60" s="1" customFormat="1" ht="15" customHeight="1">
      <c r="B60" s="262"/>
      <c r="C60" s="268"/>
      <c r="D60" s="266" t="s">
        <v>528</v>
      </c>
      <c r="E60" s="266"/>
      <c r="F60" s="266"/>
      <c r="G60" s="266"/>
      <c r="H60" s="266"/>
      <c r="I60" s="266"/>
      <c r="J60" s="266"/>
      <c r="K60" s="264"/>
    </row>
    <row r="61" s="1" customFormat="1" ht="15" customHeight="1">
      <c r="B61" s="262"/>
      <c r="C61" s="268"/>
      <c r="D61" s="266" t="s">
        <v>529</v>
      </c>
      <c r="E61" s="266"/>
      <c r="F61" s="266"/>
      <c r="G61" s="266"/>
      <c r="H61" s="266"/>
      <c r="I61" s="266"/>
      <c r="J61" s="266"/>
      <c r="K61" s="264"/>
    </row>
    <row r="62" s="1" customFormat="1" ht="15" customHeight="1">
      <c r="B62" s="262"/>
      <c r="C62" s="268"/>
      <c r="D62" s="271" t="s">
        <v>530</v>
      </c>
      <c r="E62" s="271"/>
      <c r="F62" s="271"/>
      <c r="G62" s="271"/>
      <c r="H62" s="271"/>
      <c r="I62" s="271"/>
      <c r="J62" s="271"/>
      <c r="K62" s="264"/>
    </row>
    <row r="63" s="1" customFormat="1" ht="15" customHeight="1">
      <c r="B63" s="262"/>
      <c r="C63" s="268"/>
      <c r="D63" s="266" t="s">
        <v>531</v>
      </c>
      <c r="E63" s="266"/>
      <c r="F63" s="266"/>
      <c r="G63" s="266"/>
      <c r="H63" s="266"/>
      <c r="I63" s="266"/>
      <c r="J63" s="266"/>
      <c r="K63" s="264"/>
    </row>
    <row r="64" s="1" customFormat="1" ht="12.75" customHeight="1">
      <c r="B64" s="262"/>
      <c r="C64" s="268"/>
      <c r="D64" s="268"/>
      <c r="E64" s="272"/>
      <c r="F64" s="268"/>
      <c r="G64" s="268"/>
      <c r="H64" s="268"/>
      <c r="I64" s="268"/>
      <c r="J64" s="268"/>
      <c r="K64" s="264"/>
    </row>
    <row r="65" s="1" customFormat="1" ht="15" customHeight="1">
      <c r="B65" s="262"/>
      <c r="C65" s="268"/>
      <c r="D65" s="266" t="s">
        <v>532</v>
      </c>
      <c r="E65" s="266"/>
      <c r="F65" s="266"/>
      <c r="G65" s="266"/>
      <c r="H65" s="266"/>
      <c r="I65" s="266"/>
      <c r="J65" s="266"/>
      <c r="K65" s="264"/>
    </row>
    <row r="66" s="1" customFormat="1" ht="15" customHeight="1">
      <c r="B66" s="262"/>
      <c r="C66" s="268"/>
      <c r="D66" s="271" t="s">
        <v>533</v>
      </c>
      <c r="E66" s="271"/>
      <c r="F66" s="271"/>
      <c r="G66" s="271"/>
      <c r="H66" s="271"/>
      <c r="I66" s="271"/>
      <c r="J66" s="271"/>
      <c r="K66" s="264"/>
    </row>
    <row r="67" s="1" customFormat="1" ht="15" customHeight="1">
      <c r="B67" s="262"/>
      <c r="C67" s="268"/>
      <c r="D67" s="266" t="s">
        <v>534</v>
      </c>
      <c r="E67" s="266"/>
      <c r="F67" s="266"/>
      <c r="G67" s="266"/>
      <c r="H67" s="266"/>
      <c r="I67" s="266"/>
      <c r="J67" s="266"/>
      <c r="K67" s="264"/>
    </row>
    <row r="68" s="1" customFormat="1" ht="15" customHeight="1">
      <c r="B68" s="262"/>
      <c r="C68" s="268"/>
      <c r="D68" s="266" t="s">
        <v>535</v>
      </c>
      <c r="E68" s="266"/>
      <c r="F68" s="266"/>
      <c r="G68" s="266"/>
      <c r="H68" s="266"/>
      <c r="I68" s="266"/>
      <c r="J68" s="266"/>
      <c r="K68" s="264"/>
    </row>
    <row r="69" s="1" customFormat="1" ht="15" customHeight="1">
      <c r="B69" s="262"/>
      <c r="C69" s="268"/>
      <c r="D69" s="266" t="s">
        <v>536</v>
      </c>
      <c r="E69" s="266"/>
      <c r="F69" s="266"/>
      <c r="G69" s="266"/>
      <c r="H69" s="266"/>
      <c r="I69" s="266"/>
      <c r="J69" s="266"/>
      <c r="K69" s="264"/>
    </row>
    <row r="70" s="1" customFormat="1" ht="15" customHeight="1">
      <c r="B70" s="262"/>
      <c r="C70" s="268"/>
      <c r="D70" s="266" t="s">
        <v>537</v>
      </c>
      <c r="E70" s="266"/>
      <c r="F70" s="266"/>
      <c r="G70" s="266"/>
      <c r="H70" s="266"/>
      <c r="I70" s="266"/>
      <c r="J70" s="266"/>
      <c r="K70" s="264"/>
    </row>
    <row r="71" s="1" customFormat="1" ht="12.75" customHeight="1">
      <c r="B71" s="273"/>
      <c r="C71" s="274"/>
      <c r="D71" s="274"/>
      <c r="E71" s="274"/>
      <c r="F71" s="274"/>
      <c r="G71" s="274"/>
      <c r="H71" s="274"/>
      <c r="I71" s="274"/>
      <c r="J71" s="274"/>
      <c r="K71" s="275"/>
    </row>
    <row r="72" s="1" customFormat="1" ht="18.75" customHeight="1">
      <c r="B72" s="276"/>
      <c r="C72" s="276"/>
      <c r="D72" s="276"/>
      <c r="E72" s="276"/>
      <c r="F72" s="276"/>
      <c r="G72" s="276"/>
      <c r="H72" s="276"/>
      <c r="I72" s="276"/>
      <c r="J72" s="276"/>
      <c r="K72" s="277"/>
    </row>
    <row r="73" s="1" customFormat="1" ht="18.75" customHeight="1">
      <c r="B73" s="277"/>
      <c r="C73" s="277"/>
      <c r="D73" s="277"/>
      <c r="E73" s="277"/>
      <c r="F73" s="277"/>
      <c r="G73" s="277"/>
      <c r="H73" s="277"/>
      <c r="I73" s="277"/>
      <c r="J73" s="277"/>
      <c r="K73" s="277"/>
    </row>
    <row r="74" s="1" customFormat="1" ht="7.5" customHeight="1">
      <c r="B74" s="278"/>
      <c r="C74" s="279"/>
      <c r="D74" s="279"/>
      <c r="E74" s="279"/>
      <c r="F74" s="279"/>
      <c r="G74" s="279"/>
      <c r="H74" s="279"/>
      <c r="I74" s="279"/>
      <c r="J74" s="279"/>
      <c r="K74" s="280"/>
    </row>
    <row r="75" s="1" customFormat="1" ht="45" customHeight="1">
      <c r="B75" s="281"/>
      <c r="C75" s="282" t="s">
        <v>538</v>
      </c>
      <c r="D75" s="282"/>
      <c r="E75" s="282"/>
      <c r="F75" s="282"/>
      <c r="G75" s="282"/>
      <c r="H75" s="282"/>
      <c r="I75" s="282"/>
      <c r="J75" s="282"/>
      <c r="K75" s="283"/>
    </row>
    <row r="76" s="1" customFormat="1" ht="17.25" customHeight="1">
      <c r="B76" s="281"/>
      <c r="C76" s="284" t="s">
        <v>539</v>
      </c>
      <c r="D76" s="284"/>
      <c r="E76" s="284"/>
      <c r="F76" s="284" t="s">
        <v>540</v>
      </c>
      <c r="G76" s="285"/>
      <c r="H76" s="284" t="s">
        <v>57</v>
      </c>
      <c r="I76" s="284" t="s">
        <v>60</v>
      </c>
      <c r="J76" s="284" t="s">
        <v>541</v>
      </c>
      <c r="K76" s="283"/>
    </row>
    <row r="77" s="1" customFormat="1" ht="17.25" customHeight="1">
      <c r="B77" s="281"/>
      <c r="C77" s="286" t="s">
        <v>542</v>
      </c>
      <c r="D77" s="286"/>
      <c r="E77" s="286"/>
      <c r="F77" s="287" t="s">
        <v>543</v>
      </c>
      <c r="G77" s="288"/>
      <c r="H77" s="286"/>
      <c r="I77" s="286"/>
      <c r="J77" s="286" t="s">
        <v>544</v>
      </c>
      <c r="K77" s="283"/>
    </row>
    <row r="78" s="1" customFormat="1" ht="5.25" customHeight="1">
      <c r="B78" s="281"/>
      <c r="C78" s="289"/>
      <c r="D78" s="289"/>
      <c r="E78" s="289"/>
      <c r="F78" s="289"/>
      <c r="G78" s="290"/>
      <c r="H78" s="289"/>
      <c r="I78" s="289"/>
      <c r="J78" s="289"/>
      <c r="K78" s="283"/>
    </row>
    <row r="79" s="1" customFormat="1" ht="15" customHeight="1">
      <c r="B79" s="281"/>
      <c r="C79" s="269" t="s">
        <v>56</v>
      </c>
      <c r="D79" s="291"/>
      <c r="E79" s="291"/>
      <c r="F79" s="292" t="s">
        <v>545</v>
      </c>
      <c r="G79" s="293"/>
      <c r="H79" s="269" t="s">
        <v>546</v>
      </c>
      <c r="I79" s="269" t="s">
        <v>547</v>
      </c>
      <c r="J79" s="269">
        <v>20</v>
      </c>
      <c r="K79" s="283"/>
    </row>
    <row r="80" s="1" customFormat="1" ht="15" customHeight="1">
      <c r="B80" s="281"/>
      <c r="C80" s="269" t="s">
        <v>548</v>
      </c>
      <c r="D80" s="269"/>
      <c r="E80" s="269"/>
      <c r="F80" s="292" t="s">
        <v>545</v>
      </c>
      <c r="G80" s="293"/>
      <c r="H80" s="269" t="s">
        <v>549</v>
      </c>
      <c r="I80" s="269" t="s">
        <v>547</v>
      </c>
      <c r="J80" s="269">
        <v>120</v>
      </c>
      <c r="K80" s="283"/>
    </row>
    <row r="81" s="1" customFormat="1" ht="15" customHeight="1">
      <c r="B81" s="294"/>
      <c r="C81" s="269" t="s">
        <v>550</v>
      </c>
      <c r="D81" s="269"/>
      <c r="E81" s="269"/>
      <c r="F81" s="292" t="s">
        <v>551</v>
      </c>
      <c r="G81" s="293"/>
      <c r="H81" s="269" t="s">
        <v>552</v>
      </c>
      <c r="I81" s="269" t="s">
        <v>547</v>
      </c>
      <c r="J81" s="269">
        <v>50</v>
      </c>
      <c r="K81" s="283"/>
    </row>
    <row r="82" s="1" customFormat="1" ht="15" customHeight="1">
      <c r="B82" s="294"/>
      <c r="C82" s="269" t="s">
        <v>553</v>
      </c>
      <c r="D82" s="269"/>
      <c r="E82" s="269"/>
      <c r="F82" s="292" t="s">
        <v>545</v>
      </c>
      <c r="G82" s="293"/>
      <c r="H82" s="269" t="s">
        <v>554</v>
      </c>
      <c r="I82" s="269" t="s">
        <v>555</v>
      </c>
      <c r="J82" s="269"/>
      <c r="K82" s="283"/>
    </row>
    <row r="83" s="1" customFormat="1" ht="15" customHeight="1">
      <c r="B83" s="294"/>
      <c r="C83" s="295" t="s">
        <v>556</v>
      </c>
      <c r="D83" s="295"/>
      <c r="E83" s="295"/>
      <c r="F83" s="296" t="s">
        <v>551</v>
      </c>
      <c r="G83" s="295"/>
      <c r="H83" s="295" t="s">
        <v>557</v>
      </c>
      <c r="I83" s="295" t="s">
        <v>547</v>
      </c>
      <c r="J83" s="295">
        <v>15</v>
      </c>
      <c r="K83" s="283"/>
    </row>
    <row r="84" s="1" customFormat="1" ht="15" customHeight="1">
      <c r="B84" s="294"/>
      <c r="C84" s="295" t="s">
        <v>558</v>
      </c>
      <c r="D84" s="295"/>
      <c r="E84" s="295"/>
      <c r="F84" s="296" t="s">
        <v>551</v>
      </c>
      <c r="G84" s="295"/>
      <c r="H84" s="295" t="s">
        <v>559</v>
      </c>
      <c r="I84" s="295" t="s">
        <v>547</v>
      </c>
      <c r="J84" s="295">
        <v>15</v>
      </c>
      <c r="K84" s="283"/>
    </row>
    <row r="85" s="1" customFormat="1" ht="15" customHeight="1">
      <c r="B85" s="294"/>
      <c r="C85" s="295" t="s">
        <v>560</v>
      </c>
      <c r="D85" s="295"/>
      <c r="E85" s="295"/>
      <c r="F85" s="296" t="s">
        <v>551</v>
      </c>
      <c r="G85" s="295"/>
      <c r="H85" s="295" t="s">
        <v>561</v>
      </c>
      <c r="I85" s="295" t="s">
        <v>547</v>
      </c>
      <c r="J85" s="295">
        <v>20</v>
      </c>
      <c r="K85" s="283"/>
    </row>
    <row r="86" s="1" customFormat="1" ht="15" customHeight="1">
      <c r="B86" s="294"/>
      <c r="C86" s="295" t="s">
        <v>562</v>
      </c>
      <c r="D86" s="295"/>
      <c r="E86" s="295"/>
      <c r="F86" s="296" t="s">
        <v>551</v>
      </c>
      <c r="G86" s="295"/>
      <c r="H86" s="295" t="s">
        <v>563</v>
      </c>
      <c r="I86" s="295" t="s">
        <v>547</v>
      </c>
      <c r="J86" s="295">
        <v>20</v>
      </c>
      <c r="K86" s="283"/>
    </row>
    <row r="87" s="1" customFormat="1" ht="15" customHeight="1">
      <c r="B87" s="294"/>
      <c r="C87" s="269" t="s">
        <v>564</v>
      </c>
      <c r="D87" s="269"/>
      <c r="E87" s="269"/>
      <c r="F87" s="292" t="s">
        <v>551</v>
      </c>
      <c r="G87" s="293"/>
      <c r="H87" s="269" t="s">
        <v>565</v>
      </c>
      <c r="I87" s="269" t="s">
        <v>547</v>
      </c>
      <c r="J87" s="269">
        <v>50</v>
      </c>
      <c r="K87" s="283"/>
    </row>
    <row r="88" s="1" customFormat="1" ht="15" customHeight="1">
      <c r="B88" s="294"/>
      <c r="C88" s="269" t="s">
        <v>566</v>
      </c>
      <c r="D88" s="269"/>
      <c r="E88" s="269"/>
      <c r="F88" s="292" t="s">
        <v>551</v>
      </c>
      <c r="G88" s="293"/>
      <c r="H88" s="269" t="s">
        <v>567</v>
      </c>
      <c r="I88" s="269" t="s">
        <v>547</v>
      </c>
      <c r="J88" s="269">
        <v>20</v>
      </c>
      <c r="K88" s="283"/>
    </row>
    <row r="89" s="1" customFormat="1" ht="15" customHeight="1">
      <c r="B89" s="294"/>
      <c r="C89" s="269" t="s">
        <v>568</v>
      </c>
      <c r="D89" s="269"/>
      <c r="E89" s="269"/>
      <c r="F89" s="292" t="s">
        <v>551</v>
      </c>
      <c r="G89" s="293"/>
      <c r="H89" s="269" t="s">
        <v>569</v>
      </c>
      <c r="I89" s="269" t="s">
        <v>547</v>
      </c>
      <c r="J89" s="269">
        <v>20</v>
      </c>
      <c r="K89" s="283"/>
    </row>
    <row r="90" s="1" customFormat="1" ht="15" customHeight="1">
      <c r="B90" s="294"/>
      <c r="C90" s="269" t="s">
        <v>570</v>
      </c>
      <c r="D90" s="269"/>
      <c r="E90" s="269"/>
      <c r="F90" s="292" t="s">
        <v>551</v>
      </c>
      <c r="G90" s="293"/>
      <c r="H90" s="269" t="s">
        <v>571</v>
      </c>
      <c r="I90" s="269" t="s">
        <v>547</v>
      </c>
      <c r="J90" s="269">
        <v>50</v>
      </c>
      <c r="K90" s="283"/>
    </row>
    <row r="91" s="1" customFormat="1" ht="15" customHeight="1">
      <c r="B91" s="294"/>
      <c r="C91" s="269" t="s">
        <v>572</v>
      </c>
      <c r="D91" s="269"/>
      <c r="E91" s="269"/>
      <c r="F91" s="292" t="s">
        <v>551</v>
      </c>
      <c r="G91" s="293"/>
      <c r="H91" s="269" t="s">
        <v>572</v>
      </c>
      <c r="I91" s="269" t="s">
        <v>547</v>
      </c>
      <c r="J91" s="269">
        <v>50</v>
      </c>
      <c r="K91" s="283"/>
    </row>
    <row r="92" s="1" customFormat="1" ht="15" customHeight="1">
      <c r="B92" s="294"/>
      <c r="C92" s="269" t="s">
        <v>573</v>
      </c>
      <c r="D92" s="269"/>
      <c r="E92" s="269"/>
      <c r="F92" s="292" t="s">
        <v>551</v>
      </c>
      <c r="G92" s="293"/>
      <c r="H92" s="269" t="s">
        <v>574</v>
      </c>
      <c r="I92" s="269" t="s">
        <v>547</v>
      </c>
      <c r="J92" s="269">
        <v>255</v>
      </c>
      <c r="K92" s="283"/>
    </row>
    <row r="93" s="1" customFormat="1" ht="15" customHeight="1">
      <c r="B93" s="294"/>
      <c r="C93" s="269" t="s">
        <v>575</v>
      </c>
      <c r="D93" s="269"/>
      <c r="E93" s="269"/>
      <c r="F93" s="292" t="s">
        <v>545</v>
      </c>
      <c r="G93" s="293"/>
      <c r="H93" s="269" t="s">
        <v>576</v>
      </c>
      <c r="I93" s="269" t="s">
        <v>577</v>
      </c>
      <c r="J93" s="269"/>
      <c r="K93" s="283"/>
    </row>
    <row r="94" s="1" customFormat="1" ht="15" customHeight="1">
      <c r="B94" s="294"/>
      <c r="C94" s="269" t="s">
        <v>578</v>
      </c>
      <c r="D94" s="269"/>
      <c r="E94" s="269"/>
      <c r="F94" s="292" t="s">
        <v>545</v>
      </c>
      <c r="G94" s="293"/>
      <c r="H94" s="269" t="s">
        <v>579</v>
      </c>
      <c r="I94" s="269" t="s">
        <v>580</v>
      </c>
      <c r="J94" s="269"/>
      <c r="K94" s="283"/>
    </row>
    <row r="95" s="1" customFormat="1" ht="15" customHeight="1">
      <c r="B95" s="294"/>
      <c r="C95" s="269" t="s">
        <v>581</v>
      </c>
      <c r="D95" s="269"/>
      <c r="E95" s="269"/>
      <c r="F95" s="292" t="s">
        <v>545</v>
      </c>
      <c r="G95" s="293"/>
      <c r="H95" s="269" t="s">
        <v>581</v>
      </c>
      <c r="I95" s="269" t="s">
        <v>580</v>
      </c>
      <c r="J95" s="269"/>
      <c r="K95" s="283"/>
    </row>
    <row r="96" s="1" customFormat="1" ht="15" customHeight="1">
      <c r="B96" s="294"/>
      <c r="C96" s="269" t="s">
        <v>41</v>
      </c>
      <c r="D96" s="269"/>
      <c r="E96" s="269"/>
      <c r="F96" s="292" t="s">
        <v>545</v>
      </c>
      <c r="G96" s="293"/>
      <c r="H96" s="269" t="s">
        <v>582</v>
      </c>
      <c r="I96" s="269" t="s">
        <v>580</v>
      </c>
      <c r="J96" s="269"/>
      <c r="K96" s="283"/>
    </row>
    <row r="97" s="1" customFormat="1" ht="15" customHeight="1">
      <c r="B97" s="294"/>
      <c r="C97" s="269" t="s">
        <v>51</v>
      </c>
      <c r="D97" s="269"/>
      <c r="E97" s="269"/>
      <c r="F97" s="292" t="s">
        <v>545</v>
      </c>
      <c r="G97" s="293"/>
      <c r="H97" s="269" t="s">
        <v>583</v>
      </c>
      <c r="I97" s="269" t="s">
        <v>580</v>
      </c>
      <c r="J97" s="269"/>
      <c r="K97" s="283"/>
    </row>
    <row r="98" s="1" customFormat="1" ht="15" customHeight="1">
      <c r="B98" s="297"/>
      <c r="C98" s="298"/>
      <c r="D98" s="298"/>
      <c r="E98" s="298"/>
      <c r="F98" s="298"/>
      <c r="G98" s="298"/>
      <c r="H98" s="298"/>
      <c r="I98" s="298"/>
      <c r="J98" s="298"/>
      <c r="K98" s="299"/>
    </row>
    <row r="99" s="1" customFormat="1" ht="18.75" customHeight="1">
      <c r="B99" s="300"/>
      <c r="C99" s="301"/>
      <c r="D99" s="301"/>
      <c r="E99" s="301"/>
      <c r="F99" s="301"/>
      <c r="G99" s="301"/>
      <c r="H99" s="301"/>
      <c r="I99" s="301"/>
      <c r="J99" s="301"/>
      <c r="K99" s="300"/>
    </row>
    <row r="100" s="1" customFormat="1" ht="18.75" customHeight="1">
      <c r="B100" s="277"/>
      <c r="C100" s="277"/>
      <c r="D100" s="277"/>
      <c r="E100" s="277"/>
      <c r="F100" s="277"/>
      <c r="G100" s="277"/>
      <c r="H100" s="277"/>
      <c r="I100" s="277"/>
      <c r="J100" s="277"/>
      <c r="K100" s="277"/>
    </row>
    <row r="101" s="1" customFormat="1" ht="7.5" customHeight="1">
      <c r="B101" s="278"/>
      <c r="C101" s="279"/>
      <c r="D101" s="279"/>
      <c r="E101" s="279"/>
      <c r="F101" s="279"/>
      <c r="G101" s="279"/>
      <c r="H101" s="279"/>
      <c r="I101" s="279"/>
      <c r="J101" s="279"/>
      <c r="K101" s="280"/>
    </row>
    <row r="102" s="1" customFormat="1" ht="45" customHeight="1">
      <c r="B102" s="281"/>
      <c r="C102" s="282" t="s">
        <v>584</v>
      </c>
      <c r="D102" s="282"/>
      <c r="E102" s="282"/>
      <c r="F102" s="282"/>
      <c r="G102" s="282"/>
      <c r="H102" s="282"/>
      <c r="I102" s="282"/>
      <c r="J102" s="282"/>
      <c r="K102" s="283"/>
    </row>
    <row r="103" s="1" customFormat="1" ht="17.25" customHeight="1">
      <c r="B103" s="281"/>
      <c r="C103" s="284" t="s">
        <v>539</v>
      </c>
      <c r="D103" s="284"/>
      <c r="E103" s="284"/>
      <c r="F103" s="284" t="s">
        <v>540</v>
      </c>
      <c r="G103" s="285"/>
      <c r="H103" s="284" t="s">
        <v>57</v>
      </c>
      <c r="I103" s="284" t="s">
        <v>60</v>
      </c>
      <c r="J103" s="284" t="s">
        <v>541</v>
      </c>
      <c r="K103" s="283"/>
    </row>
    <row r="104" s="1" customFormat="1" ht="17.25" customHeight="1">
      <c r="B104" s="281"/>
      <c r="C104" s="286" t="s">
        <v>542</v>
      </c>
      <c r="D104" s="286"/>
      <c r="E104" s="286"/>
      <c r="F104" s="287" t="s">
        <v>543</v>
      </c>
      <c r="G104" s="288"/>
      <c r="H104" s="286"/>
      <c r="I104" s="286"/>
      <c r="J104" s="286" t="s">
        <v>544</v>
      </c>
      <c r="K104" s="283"/>
    </row>
    <row r="105" s="1" customFormat="1" ht="5.25" customHeight="1">
      <c r="B105" s="281"/>
      <c r="C105" s="284"/>
      <c r="D105" s="284"/>
      <c r="E105" s="284"/>
      <c r="F105" s="284"/>
      <c r="G105" s="302"/>
      <c r="H105" s="284"/>
      <c r="I105" s="284"/>
      <c r="J105" s="284"/>
      <c r="K105" s="283"/>
    </row>
    <row r="106" s="1" customFormat="1" ht="15" customHeight="1">
      <c r="B106" s="281"/>
      <c r="C106" s="269" t="s">
        <v>56</v>
      </c>
      <c r="D106" s="291"/>
      <c r="E106" s="291"/>
      <c r="F106" s="292" t="s">
        <v>545</v>
      </c>
      <c r="G106" s="269"/>
      <c r="H106" s="269" t="s">
        <v>585</v>
      </c>
      <c r="I106" s="269" t="s">
        <v>547</v>
      </c>
      <c r="J106" s="269">
        <v>20</v>
      </c>
      <c r="K106" s="283"/>
    </row>
    <row r="107" s="1" customFormat="1" ht="15" customHeight="1">
      <c r="B107" s="281"/>
      <c r="C107" s="269" t="s">
        <v>548</v>
      </c>
      <c r="D107" s="269"/>
      <c r="E107" s="269"/>
      <c r="F107" s="292" t="s">
        <v>545</v>
      </c>
      <c r="G107" s="269"/>
      <c r="H107" s="269" t="s">
        <v>585</v>
      </c>
      <c r="I107" s="269" t="s">
        <v>547</v>
      </c>
      <c r="J107" s="269">
        <v>120</v>
      </c>
      <c r="K107" s="283"/>
    </row>
    <row r="108" s="1" customFormat="1" ht="15" customHeight="1">
      <c r="B108" s="294"/>
      <c r="C108" s="269" t="s">
        <v>550</v>
      </c>
      <c r="D108" s="269"/>
      <c r="E108" s="269"/>
      <c r="F108" s="292" t="s">
        <v>551</v>
      </c>
      <c r="G108" s="269"/>
      <c r="H108" s="269" t="s">
        <v>585</v>
      </c>
      <c r="I108" s="269" t="s">
        <v>547</v>
      </c>
      <c r="J108" s="269">
        <v>50</v>
      </c>
      <c r="K108" s="283"/>
    </row>
    <row r="109" s="1" customFormat="1" ht="15" customHeight="1">
      <c r="B109" s="294"/>
      <c r="C109" s="269" t="s">
        <v>553</v>
      </c>
      <c r="D109" s="269"/>
      <c r="E109" s="269"/>
      <c r="F109" s="292" t="s">
        <v>545</v>
      </c>
      <c r="G109" s="269"/>
      <c r="H109" s="269" t="s">
        <v>585</v>
      </c>
      <c r="I109" s="269" t="s">
        <v>555</v>
      </c>
      <c r="J109" s="269"/>
      <c r="K109" s="283"/>
    </row>
    <row r="110" s="1" customFormat="1" ht="15" customHeight="1">
      <c r="B110" s="294"/>
      <c r="C110" s="269" t="s">
        <v>564</v>
      </c>
      <c r="D110" s="269"/>
      <c r="E110" s="269"/>
      <c r="F110" s="292" t="s">
        <v>551</v>
      </c>
      <c r="G110" s="269"/>
      <c r="H110" s="269" t="s">
        <v>585</v>
      </c>
      <c r="I110" s="269" t="s">
        <v>547</v>
      </c>
      <c r="J110" s="269">
        <v>50</v>
      </c>
      <c r="K110" s="283"/>
    </row>
    <row r="111" s="1" customFormat="1" ht="15" customHeight="1">
      <c r="B111" s="294"/>
      <c r="C111" s="269" t="s">
        <v>572</v>
      </c>
      <c r="D111" s="269"/>
      <c r="E111" s="269"/>
      <c r="F111" s="292" t="s">
        <v>551</v>
      </c>
      <c r="G111" s="269"/>
      <c r="H111" s="269" t="s">
        <v>585</v>
      </c>
      <c r="I111" s="269" t="s">
        <v>547</v>
      </c>
      <c r="J111" s="269">
        <v>50</v>
      </c>
      <c r="K111" s="283"/>
    </row>
    <row r="112" s="1" customFormat="1" ht="15" customHeight="1">
      <c r="B112" s="294"/>
      <c r="C112" s="269" t="s">
        <v>570</v>
      </c>
      <c r="D112" s="269"/>
      <c r="E112" s="269"/>
      <c r="F112" s="292" t="s">
        <v>551</v>
      </c>
      <c r="G112" s="269"/>
      <c r="H112" s="269" t="s">
        <v>585</v>
      </c>
      <c r="I112" s="269" t="s">
        <v>547</v>
      </c>
      <c r="J112" s="269">
        <v>50</v>
      </c>
      <c r="K112" s="283"/>
    </row>
    <row r="113" s="1" customFormat="1" ht="15" customHeight="1">
      <c r="B113" s="294"/>
      <c r="C113" s="269" t="s">
        <v>56</v>
      </c>
      <c r="D113" s="269"/>
      <c r="E113" s="269"/>
      <c r="F113" s="292" t="s">
        <v>545</v>
      </c>
      <c r="G113" s="269"/>
      <c r="H113" s="269" t="s">
        <v>586</v>
      </c>
      <c r="I113" s="269" t="s">
        <v>547</v>
      </c>
      <c r="J113" s="269">
        <v>20</v>
      </c>
      <c r="K113" s="283"/>
    </row>
    <row r="114" s="1" customFormat="1" ht="15" customHeight="1">
      <c r="B114" s="294"/>
      <c r="C114" s="269" t="s">
        <v>587</v>
      </c>
      <c r="D114" s="269"/>
      <c r="E114" s="269"/>
      <c r="F114" s="292" t="s">
        <v>545</v>
      </c>
      <c r="G114" s="269"/>
      <c r="H114" s="269" t="s">
        <v>588</v>
      </c>
      <c r="I114" s="269" t="s">
        <v>547</v>
      </c>
      <c r="J114" s="269">
        <v>120</v>
      </c>
      <c r="K114" s="283"/>
    </row>
    <row r="115" s="1" customFormat="1" ht="15" customHeight="1">
      <c r="B115" s="294"/>
      <c r="C115" s="269" t="s">
        <v>41</v>
      </c>
      <c r="D115" s="269"/>
      <c r="E115" s="269"/>
      <c r="F115" s="292" t="s">
        <v>545</v>
      </c>
      <c r="G115" s="269"/>
      <c r="H115" s="269" t="s">
        <v>589</v>
      </c>
      <c r="I115" s="269" t="s">
        <v>580</v>
      </c>
      <c r="J115" s="269"/>
      <c r="K115" s="283"/>
    </row>
    <row r="116" s="1" customFormat="1" ht="15" customHeight="1">
      <c r="B116" s="294"/>
      <c r="C116" s="269" t="s">
        <v>51</v>
      </c>
      <c r="D116" s="269"/>
      <c r="E116" s="269"/>
      <c r="F116" s="292" t="s">
        <v>545</v>
      </c>
      <c r="G116" s="269"/>
      <c r="H116" s="269" t="s">
        <v>590</v>
      </c>
      <c r="I116" s="269" t="s">
        <v>580</v>
      </c>
      <c r="J116" s="269"/>
      <c r="K116" s="283"/>
    </row>
    <row r="117" s="1" customFormat="1" ht="15" customHeight="1">
      <c r="B117" s="294"/>
      <c r="C117" s="269" t="s">
        <v>60</v>
      </c>
      <c r="D117" s="269"/>
      <c r="E117" s="269"/>
      <c r="F117" s="292" t="s">
        <v>545</v>
      </c>
      <c r="G117" s="269"/>
      <c r="H117" s="269" t="s">
        <v>591</v>
      </c>
      <c r="I117" s="269" t="s">
        <v>592</v>
      </c>
      <c r="J117" s="269"/>
      <c r="K117" s="283"/>
    </row>
    <row r="118" s="1" customFormat="1" ht="15" customHeight="1">
      <c r="B118" s="297"/>
      <c r="C118" s="303"/>
      <c r="D118" s="303"/>
      <c r="E118" s="303"/>
      <c r="F118" s="303"/>
      <c r="G118" s="303"/>
      <c r="H118" s="303"/>
      <c r="I118" s="303"/>
      <c r="J118" s="303"/>
      <c r="K118" s="299"/>
    </row>
    <row r="119" s="1" customFormat="1" ht="18.75" customHeight="1">
      <c r="B119" s="304"/>
      <c r="C119" s="305"/>
      <c r="D119" s="305"/>
      <c r="E119" s="305"/>
      <c r="F119" s="306"/>
      <c r="G119" s="305"/>
      <c r="H119" s="305"/>
      <c r="I119" s="305"/>
      <c r="J119" s="305"/>
      <c r="K119" s="304"/>
    </row>
    <row r="120" s="1" customFormat="1" ht="18.75" customHeight="1">
      <c r="B120" s="277"/>
      <c r="C120" s="277"/>
      <c r="D120" s="277"/>
      <c r="E120" s="277"/>
      <c r="F120" s="277"/>
      <c r="G120" s="277"/>
      <c r="H120" s="277"/>
      <c r="I120" s="277"/>
      <c r="J120" s="277"/>
      <c r="K120" s="277"/>
    </row>
    <row r="121" s="1" customFormat="1" ht="7.5" customHeight="1">
      <c r="B121" s="307"/>
      <c r="C121" s="308"/>
      <c r="D121" s="308"/>
      <c r="E121" s="308"/>
      <c r="F121" s="308"/>
      <c r="G121" s="308"/>
      <c r="H121" s="308"/>
      <c r="I121" s="308"/>
      <c r="J121" s="308"/>
      <c r="K121" s="309"/>
    </row>
    <row r="122" s="1" customFormat="1" ht="45" customHeight="1">
      <c r="B122" s="310"/>
      <c r="C122" s="260" t="s">
        <v>593</v>
      </c>
      <c r="D122" s="260"/>
      <c r="E122" s="260"/>
      <c r="F122" s="260"/>
      <c r="G122" s="260"/>
      <c r="H122" s="260"/>
      <c r="I122" s="260"/>
      <c r="J122" s="260"/>
      <c r="K122" s="311"/>
    </row>
    <row r="123" s="1" customFormat="1" ht="17.25" customHeight="1">
      <c r="B123" s="312"/>
      <c r="C123" s="284" t="s">
        <v>539</v>
      </c>
      <c r="D123" s="284"/>
      <c r="E123" s="284"/>
      <c r="F123" s="284" t="s">
        <v>540</v>
      </c>
      <c r="G123" s="285"/>
      <c r="H123" s="284" t="s">
        <v>57</v>
      </c>
      <c r="I123" s="284" t="s">
        <v>60</v>
      </c>
      <c r="J123" s="284" t="s">
        <v>541</v>
      </c>
      <c r="K123" s="313"/>
    </row>
    <row r="124" s="1" customFormat="1" ht="17.25" customHeight="1">
      <c r="B124" s="312"/>
      <c r="C124" s="286" t="s">
        <v>542</v>
      </c>
      <c r="D124" s="286"/>
      <c r="E124" s="286"/>
      <c r="F124" s="287" t="s">
        <v>543</v>
      </c>
      <c r="G124" s="288"/>
      <c r="H124" s="286"/>
      <c r="I124" s="286"/>
      <c r="J124" s="286" t="s">
        <v>544</v>
      </c>
      <c r="K124" s="313"/>
    </row>
    <row r="125" s="1" customFormat="1" ht="5.25" customHeight="1">
      <c r="B125" s="314"/>
      <c r="C125" s="289"/>
      <c r="D125" s="289"/>
      <c r="E125" s="289"/>
      <c r="F125" s="289"/>
      <c r="G125" s="315"/>
      <c r="H125" s="289"/>
      <c r="I125" s="289"/>
      <c r="J125" s="289"/>
      <c r="K125" s="316"/>
    </row>
    <row r="126" s="1" customFormat="1" ht="15" customHeight="1">
      <c r="B126" s="314"/>
      <c r="C126" s="269" t="s">
        <v>548</v>
      </c>
      <c r="D126" s="291"/>
      <c r="E126" s="291"/>
      <c r="F126" s="292" t="s">
        <v>545</v>
      </c>
      <c r="G126" s="269"/>
      <c r="H126" s="269" t="s">
        <v>585</v>
      </c>
      <c r="I126" s="269" t="s">
        <v>547</v>
      </c>
      <c r="J126" s="269">
        <v>120</v>
      </c>
      <c r="K126" s="317"/>
    </row>
    <row r="127" s="1" customFormat="1" ht="15" customHeight="1">
      <c r="B127" s="314"/>
      <c r="C127" s="269" t="s">
        <v>594</v>
      </c>
      <c r="D127" s="269"/>
      <c r="E127" s="269"/>
      <c r="F127" s="292" t="s">
        <v>545</v>
      </c>
      <c r="G127" s="269"/>
      <c r="H127" s="269" t="s">
        <v>595</v>
      </c>
      <c r="I127" s="269" t="s">
        <v>547</v>
      </c>
      <c r="J127" s="269" t="s">
        <v>596</v>
      </c>
      <c r="K127" s="317"/>
    </row>
    <row r="128" s="1" customFormat="1" ht="15" customHeight="1">
      <c r="B128" s="314"/>
      <c r="C128" s="269" t="s">
        <v>493</v>
      </c>
      <c r="D128" s="269"/>
      <c r="E128" s="269"/>
      <c r="F128" s="292" t="s">
        <v>545</v>
      </c>
      <c r="G128" s="269"/>
      <c r="H128" s="269" t="s">
        <v>597</v>
      </c>
      <c r="I128" s="269" t="s">
        <v>547</v>
      </c>
      <c r="J128" s="269" t="s">
        <v>596</v>
      </c>
      <c r="K128" s="317"/>
    </row>
    <row r="129" s="1" customFormat="1" ht="15" customHeight="1">
      <c r="B129" s="314"/>
      <c r="C129" s="269" t="s">
        <v>556</v>
      </c>
      <c r="D129" s="269"/>
      <c r="E129" s="269"/>
      <c r="F129" s="292" t="s">
        <v>551</v>
      </c>
      <c r="G129" s="269"/>
      <c r="H129" s="269" t="s">
        <v>557</v>
      </c>
      <c r="I129" s="269" t="s">
        <v>547</v>
      </c>
      <c r="J129" s="269">
        <v>15</v>
      </c>
      <c r="K129" s="317"/>
    </row>
    <row r="130" s="1" customFormat="1" ht="15" customHeight="1">
      <c r="B130" s="314"/>
      <c r="C130" s="295" t="s">
        <v>558</v>
      </c>
      <c r="D130" s="295"/>
      <c r="E130" s="295"/>
      <c r="F130" s="296" t="s">
        <v>551</v>
      </c>
      <c r="G130" s="295"/>
      <c r="H130" s="295" t="s">
        <v>559</v>
      </c>
      <c r="I130" s="295" t="s">
        <v>547</v>
      </c>
      <c r="J130" s="295">
        <v>15</v>
      </c>
      <c r="K130" s="317"/>
    </row>
    <row r="131" s="1" customFormat="1" ht="15" customHeight="1">
      <c r="B131" s="314"/>
      <c r="C131" s="295" t="s">
        <v>560</v>
      </c>
      <c r="D131" s="295"/>
      <c r="E131" s="295"/>
      <c r="F131" s="296" t="s">
        <v>551</v>
      </c>
      <c r="G131" s="295"/>
      <c r="H131" s="295" t="s">
        <v>561</v>
      </c>
      <c r="I131" s="295" t="s">
        <v>547</v>
      </c>
      <c r="J131" s="295">
        <v>20</v>
      </c>
      <c r="K131" s="317"/>
    </row>
    <row r="132" s="1" customFormat="1" ht="15" customHeight="1">
      <c r="B132" s="314"/>
      <c r="C132" s="295" t="s">
        <v>562</v>
      </c>
      <c r="D132" s="295"/>
      <c r="E132" s="295"/>
      <c r="F132" s="296" t="s">
        <v>551</v>
      </c>
      <c r="G132" s="295"/>
      <c r="H132" s="295" t="s">
        <v>563</v>
      </c>
      <c r="I132" s="295" t="s">
        <v>547</v>
      </c>
      <c r="J132" s="295">
        <v>20</v>
      </c>
      <c r="K132" s="317"/>
    </row>
    <row r="133" s="1" customFormat="1" ht="15" customHeight="1">
      <c r="B133" s="314"/>
      <c r="C133" s="269" t="s">
        <v>550</v>
      </c>
      <c r="D133" s="269"/>
      <c r="E133" s="269"/>
      <c r="F133" s="292" t="s">
        <v>551</v>
      </c>
      <c r="G133" s="269"/>
      <c r="H133" s="269" t="s">
        <v>585</v>
      </c>
      <c r="I133" s="269" t="s">
        <v>547</v>
      </c>
      <c r="J133" s="269">
        <v>50</v>
      </c>
      <c r="K133" s="317"/>
    </row>
    <row r="134" s="1" customFormat="1" ht="15" customHeight="1">
      <c r="B134" s="314"/>
      <c r="C134" s="269" t="s">
        <v>564</v>
      </c>
      <c r="D134" s="269"/>
      <c r="E134" s="269"/>
      <c r="F134" s="292" t="s">
        <v>551</v>
      </c>
      <c r="G134" s="269"/>
      <c r="H134" s="269" t="s">
        <v>585</v>
      </c>
      <c r="I134" s="269" t="s">
        <v>547</v>
      </c>
      <c r="J134" s="269">
        <v>50</v>
      </c>
      <c r="K134" s="317"/>
    </row>
    <row r="135" s="1" customFormat="1" ht="15" customHeight="1">
      <c r="B135" s="314"/>
      <c r="C135" s="269" t="s">
        <v>570</v>
      </c>
      <c r="D135" s="269"/>
      <c r="E135" s="269"/>
      <c r="F135" s="292" t="s">
        <v>551</v>
      </c>
      <c r="G135" s="269"/>
      <c r="H135" s="269" t="s">
        <v>585</v>
      </c>
      <c r="I135" s="269" t="s">
        <v>547</v>
      </c>
      <c r="J135" s="269">
        <v>50</v>
      </c>
      <c r="K135" s="317"/>
    </row>
    <row r="136" s="1" customFormat="1" ht="15" customHeight="1">
      <c r="B136" s="314"/>
      <c r="C136" s="269" t="s">
        <v>572</v>
      </c>
      <c r="D136" s="269"/>
      <c r="E136" s="269"/>
      <c r="F136" s="292" t="s">
        <v>551</v>
      </c>
      <c r="G136" s="269"/>
      <c r="H136" s="269" t="s">
        <v>585</v>
      </c>
      <c r="I136" s="269" t="s">
        <v>547</v>
      </c>
      <c r="J136" s="269">
        <v>50</v>
      </c>
      <c r="K136" s="317"/>
    </row>
    <row r="137" s="1" customFormat="1" ht="15" customHeight="1">
      <c r="B137" s="314"/>
      <c r="C137" s="269" t="s">
        <v>573</v>
      </c>
      <c r="D137" s="269"/>
      <c r="E137" s="269"/>
      <c r="F137" s="292" t="s">
        <v>551</v>
      </c>
      <c r="G137" s="269"/>
      <c r="H137" s="269" t="s">
        <v>598</v>
      </c>
      <c r="I137" s="269" t="s">
        <v>547</v>
      </c>
      <c r="J137" s="269">
        <v>255</v>
      </c>
      <c r="K137" s="317"/>
    </row>
    <row r="138" s="1" customFormat="1" ht="15" customHeight="1">
      <c r="B138" s="314"/>
      <c r="C138" s="269" t="s">
        <v>575</v>
      </c>
      <c r="D138" s="269"/>
      <c r="E138" s="269"/>
      <c r="F138" s="292" t="s">
        <v>545</v>
      </c>
      <c r="G138" s="269"/>
      <c r="H138" s="269" t="s">
        <v>599</v>
      </c>
      <c r="I138" s="269" t="s">
        <v>577</v>
      </c>
      <c r="J138" s="269"/>
      <c r="K138" s="317"/>
    </row>
    <row r="139" s="1" customFormat="1" ht="15" customHeight="1">
      <c r="B139" s="314"/>
      <c r="C139" s="269" t="s">
        <v>578</v>
      </c>
      <c r="D139" s="269"/>
      <c r="E139" s="269"/>
      <c r="F139" s="292" t="s">
        <v>545</v>
      </c>
      <c r="G139" s="269"/>
      <c r="H139" s="269" t="s">
        <v>600</v>
      </c>
      <c r="I139" s="269" t="s">
        <v>580</v>
      </c>
      <c r="J139" s="269"/>
      <c r="K139" s="317"/>
    </row>
    <row r="140" s="1" customFormat="1" ht="15" customHeight="1">
      <c r="B140" s="314"/>
      <c r="C140" s="269" t="s">
        <v>581</v>
      </c>
      <c r="D140" s="269"/>
      <c r="E140" s="269"/>
      <c r="F140" s="292" t="s">
        <v>545</v>
      </c>
      <c r="G140" s="269"/>
      <c r="H140" s="269" t="s">
        <v>581</v>
      </c>
      <c r="I140" s="269" t="s">
        <v>580</v>
      </c>
      <c r="J140" s="269"/>
      <c r="K140" s="317"/>
    </row>
    <row r="141" s="1" customFormat="1" ht="15" customHeight="1">
      <c r="B141" s="314"/>
      <c r="C141" s="269" t="s">
        <v>41</v>
      </c>
      <c r="D141" s="269"/>
      <c r="E141" s="269"/>
      <c r="F141" s="292" t="s">
        <v>545</v>
      </c>
      <c r="G141" s="269"/>
      <c r="H141" s="269" t="s">
        <v>601</v>
      </c>
      <c r="I141" s="269" t="s">
        <v>580</v>
      </c>
      <c r="J141" s="269"/>
      <c r="K141" s="317"/>
    </row>
    <row r="142" s="1" customFormat="1" ht="15" customHeight="1">
      <c r="B142" s="314"/>
      <c r="C142" s="269" t="s">
        <v>602</v>
      </c>
      <c r="D142" s="269"/>
      <c r="E142" s="269"/>
      <c r="F142" s="292" t="s">
        <v>545</v>
      </c>
      <c r="G142" s="269"/>
      <c r="H142" s="269" t="s">
        <v>603</v>
      </c>
      <c r="I142" s="269" t="s">
        <v>580</v>
      </c>
      <c r="J142" s="269"/>
      <c r="K142" s="317"/>
    </row>
    <row r="143" s="1" customFormat="1" ht="15" customHeight="1">
      <c r="B143" s="318"/>
      <c r="C143" s="319"/>
      <c r="D143" s="319"/>
      <c r="E143" s="319"/>
      <c r="F143" s="319"/>
      <c r="G143" s="319"/>
      <c r="H143" s="319"/>
      <c r="I143" s="319"/>
      <c r="J143" s="319"/>
      <c r="K143" s="320"/>
    </row>
    <row r="144" s="1" customFormat="1" ht="18.75" customHeight="1">
      <c r="B144" s="305"/>
      <c r="C144" s="305"/>
      <c r="D144" s="305"/>
      <c r="E144" s="305"/>
      <c r="F144" s="306"/>
      <c r="G144" s="305"/>
      <c r="H144" s="305"/>
      <c r="I144" s="305"/>
      <c r="J144" s="305"/>
      <c r="K144" s="305"/>
    </row>
    <row r="145" s="1" customFormat="1" ht="18.75" customHeight="1">
      <c r="B145" s="277"/>
      <c r="C145" s="277"/>
      <c r="D145" s="277"/>
      <c r="E145" s="277"/>
      <c r="F145" s="277"/>
      <c r="G145" s="277"/>
      <c r="H145" s="277"/>
      <c r="I145" s="277"/>
      <c r="J145" s="277"/>
      <c r="K145" s="277"/>
    </row>
    <row r="146" s="1" customFormat="1" ht="7.5" customHeight="1">
      <c r="B146" s="278"/>
      <c r="C146" s="279"/>
      <c r="D146" s="279"/>
      <c r="E146" s="279"/>
      <c r="F146" s="279"/>
      <c r="G146" s="279"/>
      <c r="H146" s="279"/>
      <c r="I146" s="279"/>
      <c r="J146" s="279"/>
      <c r="K146" s="280"/>
    </row>
    <row r="147" s="1" customFormat="1" ht="45" customHeight="1">
      <c r="B147" s="281"/>
      <c r="C147" s="282" t="s">
        <v>604</v>
      </c>
      <c r="D147" s="282"/>
      <c r="E147" s="282"/>
      <c r="F147" s="282"/>
      <c r="G147" s="282"/>
      <c r="H147" s="282"/>
      <c r="I147" s="282"/>
      <c r="J147" s="282"/>
      <c r="K147" s="283"/>
    </row>
    <row r="148" s="1" customFormat="1" ht="17.25" customHeight="1">
      <c r="B148" s="281"/>
      <c r="C148" s="284" t="s">
        <v>539</v>
      </c>
      <c r="D148" s="284"/>
      <c r="E148" s="284"/>
      <c r="F148" s="284" t="s">
        <v>540</v>
      </c>
      <c r="G148" s="285"/>
      <c r="H148" s="284" t="s">
        <v>57</v>
      </c>
      <c r="I148" s="284" t="s">
        <v>60</v>
      </c>
      <c r="J148" s="284" t="s">
        <v>541</v>
      </c>
      <c r="K148" s="283"/>
    </row>
    <row r="149" s="1" customFormat="1" ht="17.25" customHeight="1">
      <c r="B149" s="281"/>
      <c r="C149" s="286" t="s">
        <v>542</v>
      </c>
      <c r="D149" s="286"/>
      <c r="E149" s="286"/>
      <c r="F149" s="287" t="s">
        <v>543</v>
      </c>
      <c r="G149" s="288"/>
      <c r="H149" s="286"/>
      <c r="I149" s="286"/>
      <c r="J149" s="286" t="s">
        <v>544</v>
      </c>
      <c r="K149" s="283"/>
    </row>
    <row r="150" s="1" customFormat="1" ht="5.25" customHeight="1">
      <c r="B150" s="294"/>
      <c r="C150" s="289"/>
      <c r="D150" s="289"/>
      <c r="E150" s="289"/>
      <c r="F150" s="289"/>
      <c r="G150" s="290"/>
      <c r="H150" s="289"/>
      <c r="I150" s="289"/>
      <c r="J150" s="289"/>
      <c r="K150" s="317"/>
    </row>
    <row r="151" s="1" customFormat="1" ht="15" customHeight="1">
      <c r="B151" s="294"/>
      <c r="C151" s="321" t="s">
        <v>548</v>
      </c>
      <c r="D151" s="269"/>
      <c r="E151" s="269"/>
      <c r="F151" s="322" t="s">
        <v>545</v>
      </c>
      <c r="G151" s="269"/>
      <c r="H151" s="321" t="s">
        <v>585</v>
      </c>
      <c r="I151" s="321" t="s">
        <v>547</v>
      </c>
      <c r="J151" s="321">
        <v>120</v>
      </c>
      <c r="K151" s="317"/>
    </row>
    <row r="152" s="1" customFormat="1" ht="15" customHeight="1">
      <c r="B152" s="294"/>
      <c r="C152" s="321" t="s">
        <v>594</v>
      </c>
      <c r="D152" s="269"/>
      <c r="E152" s="269"/>
      <c r="F152" s="322" t="s">
        <v>545</v>
      </c>
      <c r="G152" s="269"/>
      <c r="H152" s="321" t="s">
        <v>605</v>
      </c>
      <c r="I152" s="321" t="s">
        <v>547</v>
      </c>
      <c r="J152" s="321" t="s">
        <v>596</v>
      </c>
      <c r="K152" s="317"/>
    </row>
    <row r="153" s="1" customFormat="1" ht="15" customHeight="1">
      <c r="B153" s="294"/>
      <c r="C153" s="321" t="s">
        <v>493</v>
      </c>
      <c r="D153" s="269"/>
      <c r="E153" s="269"/>
      <c r="F153" s="322" t="s">
        <v>545</v>
      </c>
      <c r="G153" s="269"/>
      <c r="H153" s="321" t="s">
        <v>606</v>
      </c>
      <c r="I153" s="321" t="s">
        <v>547</v>
      </c>
      <c r="J153" s="321" t="s">
        <v>596</v>
      </c>
      <c r="K153" s="317"/>
    </row>
    <row r="154" s="1" customFormat="1" ht="15" customHeight="1">
      <c r="B154" s="294"/>
      <c r="C154" s="321" t="s">
        <v>550</v>
      </c>
      <c r="D154" s="269"/>
      <c r="E154" s="269"/>
      <c r="F154" s="322" t="s">
        <v>551</v>
      </c>
      <c r="G154" s="269"/>
      <c r="H154" s="321" t="s">
        <v>585</v>
      </c>
      <c r="I154" s="321" t="s">
        <v>547</v>
      </c>
      <c r="J154" s="321">
        <v>50</v>
      </c>
      <c r="K154" s="317"/>
    </row>
    <row r="155" s="1" customFormat="1" ht="15" customHeight="1">
      <c r="B155" s="294"/>
      <c r="C155" s="321" t="s">
        <v>553</v>
      </c>
      <c r="D155" s="269"/>
      <c r="E155" s="269"/>
      <c r="F155" s="322" t="s">
        <v>545</v>
      </c>
      <c r="G155" s="269"/>
      <c r="H155" s="321" t="s">
        <v>585</v>
      </c>
      <c r="I155" s="321" t="s">
        <v>555</v>
      </c>
      <c r="J155" s="321"/>
      <c r="K155" s="317"/>
    </row>
    <row r="156" s="1" customFormat="1" ht="15" customHeight="1">
      <c r="B156" s="294"/>
      <c r="C156" s="321" t="s">
        <v>564</v>
      </c>
      <c r="D156" s="269"/>
      <c r="E156" s="269"/>
      <c r="F156" s="322" t="s">
        <v>551</v>
      </c>
      <c r="G156" s="269"/>
      <c r="H156" s="321" t="s">
        <v>585</v>
      </c>
      <c r="I156" s="321" t="s">
        <v>547</v>
      </c>
      <c r="J156" s="321">
        <v>50</v>
      </c>
      <c r="K156" s="317"/>
    </row>
    <row r="157" s="1" customFormat="1" ht="15" customHeight="1">
      <c r="B157" s="294"/>
      <c r="C157" s="321" t="s">
        <v>572</v>
      </c>
      <c r="D157" s="269"/>
      <c r="E157" s="269"/>
      <c r="F157" s="322" t="s">
        <v>551</v>
      </c>
      <c r="G157" s="269"/>
      <c r="H157" s="321" t="s">
        <v>585</v>
      </c>
      <c r="I157" s="321" t="s">
        <v>547</v>
      </c>
      <c r="J157" s="321">
        <v>50</v>
      </c>
      <c r="K157" s="317"/>
    </row>
    <row r="158" s="1" customFormat="1" ht="15" customHeight="1">
      <c r="B158" s="294"/>
      <c r="C158" s="321" t="s">
        <v>570</v>
      </c>
      <c r="D158" s="269"/>
      <c r="E158" s="269"/>
      <c r="F158" s="322" t="s">
        <v>551</v>
      </c>
      <c r="G158" s="269"/>
      <c r="H158" s="321" t="s">
        <v>585</v>
      </c>
      <c r="I158" s="321" t="s">
        <v>547</v>
      </c>
      <c r="J158" s="321">
        <v>50</v>
      </c>
      <c r="K158" s="317"/>
    </row>
    <row r="159" s="1" customFormat="1" ht="15" customHeight="1">
      <c r="B159" s="294"/>
      <c r="C159" s="321" t="s">
        <v>84</v>
      </c>
      <c r="D159" s="269"/>
      <c r="E159" s="269"/>
      <c r="F159" s="322" t="s">
        <v>545</v>
      </c>
      <c r="G159" s="269"/>
      <c r="H159" s="321" t="s">
        <v>607</v>
      </c>
      <c r="I159" s="321" t="s">
        <v>547</v>
      </c>
      <c r="J159" s="321" t="s">
        <v>608</v>
      </c>
      <c r="K159" s="317"/>
    </row>
    <row r="160" s="1" customFormat="1" ht="15" customHeight="1">
      <c r="B160" s="294"/>
      <c r="C160" s="321" t="s">
        <v>609</v>
      </c>
      <c r="D160" s="269"/>
      <c r="E160" s="269"/>
      <c r="F160" s="322" t="s">
        <v>545</v>
      </c>
      <c r="G160" s="269"/>
      <c r="H160" s="321" t="s">
        <v>610</v>
      </c>
      <c r="I160" s="321" t="s">
        <v>580</v>
      </c>
      <c r="J160" s="321"/>
      <c r="K160" s="317"/>
    </row>
    <row r="161" s="1" customFormat="1" ht="15" customHeight="1">
      <c r="B161" s="323"/>
      <c r="C161" s="303"/>
      <c r="D161" s="303"/>
      <c r="E161" s="303"/>
      <c r="F161" s="303"/>
      <c r="G161" s="303"/>
      <c r="H161" s="303"/>
      <c r="I161" s="303"/>
      <c r="J161" s="303"/>
      <c r="K161" s="324"/>
    </row>
    <row r="162" s="1" customFormat="1" ht="18.75" customHeight="1">
      <c r="B162" s="305"/>
      <c r="C162" s="315"/>
      <c r="D162" s="315"/>
      <c r="E162" s="315"/>
      <c r="F162" s="325"/>
      <c r="G162" s="315"/>
      <c r="H162" s="315"/>
      <c r="I162" s="315"/>
      <c r="J162" s="315"/>
      <c r="K162" s="305"/>
    </row>
    <row r="163" s="1" customFormat="1" ht="18.75" customHeight="1">
      <c r="B163" s="277"/>
      <c r="C163" s="277"/>
      <c r="D163" s="277"/>
      <c r="E163" s="277"/>
      <c r="F163" s="277"/>
      <c r="G163" s="277"/>
      <c r="H163" s="277"/>
      <c r="I163" s="277"/>
      <c r="J163" s="277"/>
      <c r="K163" s="277"/>
    </row>
    <row r="164" s="1" customFormat="1" ht="7.5" customHeight="1">
      <c r="B164" s="256"/>
      <c r="C164" s="257"/>
      <c r="D164" s="257"/>
      <c r="E164" s="257"/>
      <c r="F164" s="257"/>
      <c r="G164" s="257"/>
      <c r="H164" s="257"/>
      <c r="I164" s="257"/>
      <c r="J164" s="257"/>
      <c r="K164" s="258"/>
    </row>
    <row r="165" s="1" customFormat="1" ht="45" customHeight="1">
      <c r="B165" s="259"/>
      <c r="C165" s="260" t="s">
        <v>611</v>
      </c>
      <c r="D165" s="260"/>
      <c r="E165" s="260"/>
      <c r="F165" s="260"/>
      <c r="G165" s="260"/>
      <c r="H165" s="260"/>
      <c r="I165" s="260"/>
      <c r="J165" s="260"/>
      <c r="K165" s="261"/>
    </row>
    <row r="166" s="1" customFormat="1" ht="17.25" customHeight="1">
      <c r="B166" s="259"/>
      <c r="C166" s="284" t="s">
        <v>539</v>
      </c>
      <c r="D166" s="284"/>
      <c r="E166" s="284"/>
      <c r="F166" s="284" t="s">
        <v>540</v>
      </c>
      <c r="G166" s="326"/>
      <c r="H166" s="327" t="s">
        <v>57</v>
      </c>
      <c r="I166" s="327" t="s">
        <v>60</v>
      </c>
      <c r="J166" s="284" t="s">
        <v>541</v>
      </c>
      <c r="K166" s="261"/>
    </row>
    <row r="167" s="1" customFormat="1" ht="17.25" customHeight="1">
      <c r="B167" s="262"/>
      <c r="C167" s="286" t="s">
        <v>542</v>
      </c>
      <c r="D167" s="286"/>
      <c r="E167" s="286"/>
      <c r="F167" s="287" t="s">
        <v>543</v>
      </c>
      <c r="G167" s="328"/>
      <c r="H167" s="329"/>
      <c r="I167" s="329"/>
      <c r="J167" s="286" t="s">
        <v>544</v>
      </c>
      <c r="K167" s="264"/>
    </row>
    <row r="168" s="1" customFormat="1" ht="5.25" customHeight="1">
      <c r="B168" s="294"/>
      <c r="C168" s="289"/>
      <c r="D168" s="289"/>
      <c r="E168" s="289"/>
      <c r="F168" s="289"/>
      <c r="G168" s="290"/>
      <c r="H168" s="289"/>
      <c r="I168" s="289"/>
      <c r="J168" s="289"/>
      <c r="K168" s="317"/>
    </row>
    <row r="169" s="1" customFormat="1" ht="15" customHeight="1">
      <c r="B169" s="294"/>
      <c r="C169" s="269" t="s">
        <v>548</v>
      </c>
      <c r="D169" s="269"/>
      <c r="E169" s="269"/>
      <c r="F169" s="292" t="s">
        <v>545</v>
      </c>
      <c r="G169" s="269"/>
      <c r="H169" s="269" t="s">
        <v>585</v>
      </c>
      <c r="I169" s="269" t="s">
        <v>547</v>
      </c>
      <c r="J169" s="269">
        <v>120</v>
      </c>
      <c r="K169" s="317"/>
    </row>
    <row r="170" s="1" customFormat="1" ht="15" customHeight="1">
      <c r="B170" s="294"/>
      <c r="C170" s="269" t="s">
        <v>594</v>
      </c>
      <c r="D170" s="269"/>
      <c r="E170" s="269"/>
      <c r="F170" s="292" t="s">
        <v>545</v>
      </c>
      <c r="G170" s="269"/>
      <c r="H170" s="269" t="s">
        <v>595</v>
      </c>
      <c r="I170" s="269" t="s">
        <v>547</v>
      </c>
      <c r="J170" s="269" t="s">
        <v>596</v>
      </c>
      <c r="K170" s="317"/>
    </row>
    <row r="171" s="1" customFormat="1" ht="15" customHeight="1">
      <c r="B171" s="294"/>
      <c r="C171" s="269" t="s">
        <v>493</v>
      </c>
      <c r="D171" s="269"/>
      <c r="E171" s="269"/>
      <c r="F171" s="292" t="s">
        <v>545</v>
      </c>
      <c r="G171" s="269"/>
      <c r="H171" s="269" t="s">
        <v>612</v>
      </c>
      <c r="I171" s="269" t="s">
        <v>547</v>
      </c>
      <c r="J171" s="269" t="s">
        <v>596</v>
      </c>
      <c r="K171" s="317"/>
    </row>
    <row r="172" s="1" customFormat="1" ht="15" customHeight="1">
      <c r="B172" s="294"/>
      <c r="C172" s="269" t="s">
        <v>550</v>
      </c>
      <c r="D172" s="269"/>
      <c r="E172" s="269"/>
      <c r="F172" s="292" t="s">
        <v>551</v>
      </c>
      <c r="G172" s="269"/>
      <c r="H172" s="269" t="s">
        <v>612</v>
      </c>
      <c r="I172" s="269" t="s">
        <v>547</v>
      </c>
      <c r="J172" s="269">
        <v>50</v>
      </c>
      <c r="K172" s="317"/>
    </row>
    <row r="173" s="1" customFormat="1" ht="15" customHeight="1">
      <c r="B173" s="294"/>
      <c r="C173" s="269" t="s">
        <v>553</v>
      </c>
      <c r="D173" s="269"/>
      <c r="E173" s="269"/>
      <c r="F173" s="292" t="s">
        <v>545</v>
      </c>
      <c r="G173" s="269"/>
      <c r="H173" s="269" t="s">
        <v>612</v>
      </c>
      <c r="I173" s="269" t="s">
        <v>555</v>
      </c>
      <c r="J173" s="269"/>
      <c r="K173" s="317"/>
    </row>
    <row r="174" s="1" customFormat="1" ht="15" customHeight="1">
      <c r="B174" s="294"/>
      <c r="C174" s="269" t="s">
        <v>564</v>
      </c>
      <c r="D174" s="269"/>
      <c r="E174" s="269"/>
      <c r="F174" s="292" t="s">
        <v>551</v>
      </c>
      <c r="G174" s="269"/>
      <c r="H174" s="269" t="s">
        <v>612</v>
      </c>
      <c r="I174" s="269" t="s">
        <v>547</v>
      </c>
      <c r="J174" s="269">
        <v>50</v>
      </c>
      <c r="K174" s="317"/>
    </row>
    <row r="175" s="1" customFormat="1" ht="15" customHeight="1">
      <c r="B175" s="294"/>
      <c r="C175" s="269" t="s">
        <v>572</v>
      </c>
      <c r="D175" s="269"/>
      <c r="E175" s="269"/>
      <c r="F175" s="292" t="s">
        <v>551</v>
      </c>
      <c r="G175" s="269"/>
      <c r="H175" s="269" t="s">
        <v>612</v>
      </c>
      <c r="I175" s="269" t="s">
        <v>547</v>
      </c>
      <c r="J175" s="269">
        <v>50</v>
      </c>
      <c r="K175" s="317"/>
    </row>
    <row r="176" s="1" customFormat="1" ht="15" customHeight="1">
      <c r="B176" s="294"/>
      <c r="C176" s="269" t="s">
        <v>570</v>
      </c>
      <c r="D176" s="269"/>
      <c r="E176" s="269"/>
      <c r="F176" s="292" t="s">
        <v>551</v>
      </c>
      <c r="G176" s="269"/>
      <c r="H176" s="269" t="s">
        <v>612</v>
      </c>
      <c r="I176" s="269" t="s">
        <v>547</v>
      </c>
      <c r="J176" s="269">
        <v>50</v>
      </c>
      <c r="K176" s="317"/>
    </row>
    <row r="177" s="1" customFormat="1" ht="15" customHeight="1">
      <c r="B177" s="294"/>
      <c r="C177" s="269" t="s">
        <v>102</v>
      </c>
      <c r="D177" s="269"/>
      <c r="E177" s="269"/>
      <c r="F177" s="292" t="s">
        <v>545</v>
      </c>
      <c r="G177" s="269"/>
      <c r="H177" s="269" t="s">
        <v>613</v>
      </c>
      <c r="I177" s="269" t="s">
        <v>614</v>
      </c>
      <c r="J177" s="269"/>
      <c r="K177" s="317"/>
    </row>
    <row r="178" s="1" customFormat="1" ht="15" customHeight="1">
      <c r="B178" s="294"/>
      <c r="C178" s="269" t="s">
        <v>60</v>
      </c>
      <c r="D178" s="269"/>
      <c r="E178" s="269"/>
      <c r="F178" s="292" t="s">
        <v>545</v>
      </c>
      <c r="G178" s="269"/>
      <c r="H178" s="269" t="s">
        <v>615</v>
      </c>
      <c r="I178" s="269" t="s">
        <v>616</v>
      </c>
      <c r="J178" s="269">
        <v>1</v>
      </c>
      <c r="K178" s="317"/>
    </row>
    <row r="179" s="1" customFormat="1" ht="15" customHeight="1">
      <c r="B179" s="294"/>
      <c r="C179" s="269" t="s">
        <v>56</v>
      </c>
      <c r="D179" s="269"/>
      <c r="E179" s="269"/>
      <c r="F179" s="292" t="s">
        <v>545</v>
      </c>
      <c r="G179" s="269"/>
      <c r="H179" s="269" t="s">
        <v>617</v>
      </c>
      <c r="I179" s="269" t="s">
        <v>547</v>
      </c>
      <c r="J179" s="269">
        <v>20</v>
      </c>
      <c r="K179" s="317"/>
    </row>
    <row r="180" s="1" customFormat="1" ht="15" customHeight="1">
      <c r="B180" s="294"/>
      <c r="C180" s="269" t="s">
        <v>57</v>
      </c>
      <c r="D180" s="269"/>
      <c r="E180" s="269"/>
      <c r="F180" s="292" t="s">
        <v>545</v>
      </c>
      <c r="G180" s="269"/>
      <c r="H180" s="269" t="s">
        <v>618</v>
      </c>
      <c r="I180" s="269" t="s">
        <v>547</v>
      </c>
      <c r="J180" s="269">
        <v>255</v>
      </c>
      <c r="K180" s="317"/>
    </row>
    <row r="181" s="1" customFormat="1" ht="15" customHeight="1">
      <c r="B181" s="294"/>
      <c r="C181" s="269" t="s">
        <v>103</v>
      </c>
      <c r="D181" s="269"/>
      <c r="E181" s="269"/>
      <c r="F181" s="292" t="s">
        <v>545</v>
      </c>
      <c r="G181" s="269"/>
      <c r="H181" s="269" t="s">
        <v>509</v>
      </c>
      <c r="I181" s="269" t="s">
        <v>547</v>
      </c>
      <c r="J181" s="269">
        <v>10</v>
      </c>
      <c r="K181" s="317"/>
    </row>
    <row r="182" s="1" customFormat="1" ht="15" customHeight="1">
      <c r="B182" s="294"/>
      <c r="C182" s="269" t="s">
        <v>104</v>
      </c>
      <c r="D182" s="269"/>
      <c r="E182" s="269"/>
      <c r="F182" s="292" t="s">
        <v>545</v>
      </c>
      <c r="G182" s="269"/>
      <c r="H182" s="269" t="s">
        <v>619</v>
      </c>
      <c r="I182" s="269" t="s">
        <v>580</v>
      </c>
      <c r="J182" s="269"/>
      <c r="K182" s="317"/>
    </row>
    <row r="183" s="1" customFormat="1" ht="15" customHeight="1">
      <c r="B183" s="294"/>
      <c r="C183" s="269" t="s">
        <v>620</v>
      </c>
      <c r="D183" s="269"/>
      <c r="E183" s="269"/>
      <c r="F183" s="292" t="s">
        <v>545</v>
      </c>
      <c r="G183" s="269"/>
      <c r="H183" s="269" t="s">
        <v>621</v>
      </c>
      <c r="I183" s="269" t="s">
        <v>580</v>
      </c>
      <c r="J183" s="269"/>
      <c r="K183" s="317"/>
    </row>
    <row r="184" s="1" customFormat="1" ht="15" customHeight="1">
      <c r="B184" s="294"/>
      <c r="C184" s="269" t="s">
        <v>609</v>
      </c>
      <c r="D184" s="269"/>
      <c r="E184" s="269"/>
      <c r="F184" s="292" t="s">
        <v>545</v>
      </c>
      <c r="G184" s="269"/>
      <c r="H184" s="269" t="s">
        <v>622</v>
      </c>
      <c r="I184" s="269" t="s">
        <v>580</v>
      </c>
      <c r="J184" s="269"/>
      <c r="K184" s="317"/>
    </row>
    <row r="185" s="1" customFormat="1" ht="15" customHeight="1">
      <c r="B185" s="294"/>
      <c r="C185" s="269" t="s">
        <v>106</v>
      </c>
      <c r="D185" s="269"/>
      <c r="E185" s="269"/>
      <c r="F185" s="292" t="s">
        <v>551</v>
      </c>
      <c r="G185" s="269"/>
      <c r="H185" s="269" t="s">
        <v>623</v>
      </c>
      <c r="I185" s="269" t="s">
        <v>547</v>
      </c>
      <c r="J185" s="269">
        <v>50</v>
      </c>
      <c r="K185" s="317"/>
    </row>
    <row r="186" s="1" customFormat="1" ht="15" customHeight="1">
      <c r="B186" s="294"/>
      <c r="C186" s="269" t="s">
        <v>624</v>
      </c>
      <c r="D186" s="269"/>
      <c r="E186" s="269"/>
      <c r="F186" s="292" t="s">
        <v>551</v>
      </c>
      <c r="G186" s="269"/>
      <c r="H186" s="269" t="s">
        <v>625</v>
      </c>
      <c r="I186" s="269" t="s">
        <v>626</v>
      </c>
      <c r="J186" s="269"/>
      <c r="K186" s="317"/>
    </row>
    <row r="187" s="1" customFormat="1" ht="15" customHeight="1">
      <c r="B187" s="294"/>
      <c r="C187" s="269" t="s">
        <v>627</v>
      </c>
      <c r="D187" s="269"/>
      <c r="E187" s="269"/>
      <c r="F187" s="292" t="s">
        <v>551</v>
      </c>
      <c r="G187" s="269"/>
      <c r="H187" s="269" t="s">
        <v>628</v>
      </c>
      <c r="I187" s="269" t="s">
        <v>626</v>
      </c>
      <c r="J187" s="269"/>
      <c r="K187" s="317"/>
    </row>
    <row r="188" s="1" customFormat="1" ht="15" customHeight="1">
      <c r="B188" s="294"/>
      <c r="C188" s="269" t="s">
        <v>629</v>
      </c>
      <c r="D188" s="269"/>
      <c r="E188" s="269"/>
      <c r="F188" s="292" t="s">
        <v>551</v>
      </c>
      <c r="G188" s="269"/>
      <c r="H188" s="269" t="s">
        <v>630</v>
      </c>
      <c r="I188" s="269" t="s">
        <v>626</v>
      </c>
      <c r="J188" s="269"/>
      <c r="K188" s="317"/>
    </row>
    <row r="189" s="1" customFormat="1" ht="15" customHeight="1">
      <c r="B189" s="294"/>
      <c r="C189" s="330" t="s">
        <v>631</v>
      </c>
      <c r="D189" s="269"/>
      <c r="E189" s="269"/>
      <c r="F189" s="292" t="s">
        <v>551</v>
      </c>
      <c r="G189" s="269"/>
      <c r="H189" s="269" t="s">
        <v>632</v>
      </c>
      <c r="I189" s="269" t="s">
        <v>633</v>
      </c>
      <c r="J189" s="331" t="s">
        <v>634</v>
      </c>
      <c r="K189" s="317"/>
    </row>
    <row r="190" s="1" customFormat="1" ht="15" customHeight="1">
      <c r="B190" s="294"/>
      <c r="C190" s="330" t="s">
        <v>45</v>
      </c>
      <c r="D190" s="269"/>
      <c r="E190" s="269"/>
      <c r="F190" s="292" t="s">
        <v>545</v>
      </c>
      <c r="G190" s="269"/>
      <c r="H190" s="266" t="s">
        <v>635</v>
      </c>
      <c r="I190" s="269" t="s">
        <v>636</v>
      </c>
      <c r="J190" s="269"/>
      <c r="K190" s="317"/>
    </row>
    <row r="191" s="1" customFormat="1" ht="15" customHeight="1">
      <c r="B191" s="294"/>
      <c r="C191" s="330" t="s">
        <v>637</v>
      </c>
      <c r="D191" s="269"/>
      <c r="E191" s="269"/>
      <c r="F191" s="292" t="s">
        <v>545</v>
      </c>
      <c r="G191" s="269"/>
      <c r="H191" s="269" t="s">
        <v>638</v>
      </c>
      <c r="I191" s="269" t="s">
        <v>580</v>
      </c>
      <c r="J191" s="269"/>
      <c r="K191" s="317"/>
    </row>
    <row r="192" s="1" customFormat="1" ht="15" customHeight="1">
      <c r="B192" s="294"/>
      <c r="C192" s="330" t="s">
        <v>639</v>
      </c>
      <c r="D192" s="269"/>
      <c r="E192" s="269"/>
      <c r="F192" s="292" t="s">
        <v>545</v>
      </c>
      <c r="G192" s="269"/>
      <c r="H192" s="269" t="s">
        <v>640</v>
      </c>
      <c r="I192" s="269" t="s">
        <v>580</v>
      </c>
      <c r="J192" s="269"/>
      <c r="K192" s="317"/>
    </row>
    <row r="193" s="1" customFormat="1" ht="15" customHeight="1">
      <c r="B193" s="294"/>
      <c r="C193" s="330" t="s">
        <v>641</v>
      </c>
      <c r="D193" s="269"/>
      <c r="E193" s="269"/>
      <c r="F193" s="292" t="s">
        <v>551</v>
      </c>
      <c r="G193" s="269"/>
      <c r="H193" s="269" t="s">
        <v>642</v>
      </c>
      <c r="I193" s="269" t="s">
        <v>580</v>
      </c>
      <c r="J193" s="269"/>
      <c r="K193" s="317"/>
    </row>
    <row r="194" s="1" customFormat="1" ht="15" customHeight="1">
      <c r="B194" s="323"/>
      <c r="C194" s="332"/>
      <c r="D194" s="303"/>
      <c r="E194" s="303"/>
      <c r="F194" s="303"/>
      <c r="G194" s="303"/>
      <c r="H194" s="303"/>
      <c r="I194" s="303"/>
      <c r="J194" s="303"/>
      <c r="K194" s="324"/>
    </row>
    <row r="195" s="1" customFormat="1" ht="18.75" customHeight="1">
      <c r="B195" s="305"/>
      <c r="C195" s="315"/>
      <c r="D195" s="315"/>
      <c r="E195" s="315"/>
      <c r="F195" s="325"/>
      <c r="G195" s="315"/>
      <c r="H195" s="315"/>
      <c r="I195" s="315"/>
      <c r="J195" s="315"/>
      <c r="K195" s="305"/>
    </row>
    <row r="196" s="1" customFormat="1" ht="18.75" customHeight="1">
      <c r="B196" s="305"/>
      <c r="C196" s="315"/>
      <c r="D196" s="315"/>
      <c r="E196" s="315"/>
      <c r="F196" s="325"/>
      <c r="G196" s="315"/>
      <c r="H196" s="315"/>
      <c r="I196" s="315"/>
      <c r="J196" s="315"/>
      <c r="K196" s="305"/>
    </row>
    <row r="197" s="1" customFormat="1" ht="18.75" customHeight="1">
      <c r="B197" s="277"/>
      <c r="C197" s="277"/>
      <c r="D197" s="277"/>
      <c r="E197" s="277"/>
      <c r="F197" s="277"/>
      <c r="G197" s="277"/>
      <c r="H197" s="277"/>
      <c r="I197" s="277"/>
      <c r="J197" s="277"/>
      <c r="K197" s="277"/>
    </row>
    <row r="198" s="1" customFormat="1" ht="13.5">
      <c r="B198" s="256"/>
      <c r="C198" s="257"/>
      <c r="D198" s="257"/>
      <c r="E198" s="257"/>
      <c r="F198" s="257"/>
      <c r="G198" s="257"/>
      <c r="H198" s="257"/>
      <c r="I198" s="257"/>
      <c r="J198" s="257"/>
      <c r="K198" s="258"/>
    </row>
    <row r="199" s="1" customFormat="1" ht="21">
      <c r="B199" s="259"/>
      <c r="C199" s="260" t="s">
        <v>643</v>
      </c>
      <c r="D199" s="260"/>
      <c r="E199" s="260"/>
      <c r="F199" s="260"/>
      <c r="G199" s="260"/>
      <c r="H199" s="260"/>
      <c r="I199" s="260"/>
      <c r="J199" s="260"/>
      <c r="K199" s="261"/>
    </row>
    <row r="200" s="1" customFormat="1" ht="25.5" customHeight="1">
      <c r="B200" s="259"/>
      <c r="C200" s="333" t="s">
        <v>644</v>
      </c>
      <c r="D200" s="333"/>
      <c r="E200" s="333"/>
      <c r="F200" s="333" t="s">
        <v>645</v>
      </c>
      <c r="G200" s="334"/>
      <c r="H200" s="333" t="s">
        <v>646</v>
      </c>
      <c r="I200" s="333"/>
      <c r="J200" s="333"/>
      <c r="K200" s="261"/>
    </row>
    <row r="201" s="1" customFormat="1" ht="5.25" customHeight="1">
      <c r="B201" s="294"/>
      <c r="C201" s="289"/>
      <c r="D201" s="289"/>
      <c r="E201" s="289"/>
      <c r="F201" s="289"/>
      <c r="G201" s="315"/>
      <c r="H201" s="289"/>
      <c r="I201" s="289"/>
      <c r="J201" s="289"/>
      <c r="K201" s="317"/>
    </row>
    <row r="202" s="1" customFormat="1" ht="15" customHeight="1">
      <c r="B202" s="294"/>
      <c r="C202" s="269" t="s">
        <v>636</v>
      </c>
      <c r="D202" s="269"/>
      <c r="E202" s="269"/>
      <c r="F202" s="292" t="s">
        <v>46</v>
      </c>
      <c r="G202" s="269"/>
      <c r="H202" s="269" t="s">
        <v>647</v>
      </c>
      <c r="I202" s="269"/>
      <c r="J202" s="269"/>
      <c r="K202" s="317"/>
    </row>
    <row r="203" s="1" customFormat="1" ht="15" customHeight="1">
      <c r="B203" s="294"/>
      <c r="C203" s="269"/>
      <c r="D203" s="269"/>
      <c r="E203" s="269"/>
      <c r="F203" s="292" t="s">
        <v>47</v>
      </c>
      <c r="G203" s="269"/>
      <c r="H203" s="269" t="s">
        <v>648</v>
      </c>
      <c r="I203" s="269"/>
      <c r="J203" s="269"/>
      <c r="K203" s="317"/>
    </row>
    <row r="204" s="1" customFormat="1" ht="15" customHeight="1">
      <c r="B204" s="294"/>
      <c r="C204" s="269"/>
      <c r="D204" s="269"/>
      <c r="E204" s="269"/>
      <c r="F204" s="292" t="s">
        <v>50</v>
      </c>
      <c r="G204" s="269"/>
      <c r="H204" s="269" t="s">
        <v>649</v>
      </c>
      <c r="I204" s="269"/>
      <c r="J204" s="269"/>
      <c r="K204" s="317"/>
    </row>
    <row r="205" s="1" customFormat="1" ht="15" customHeight="1">
      <c r="B205" s="294"/>
      <c r="C205" s="269"/>
      <c r="D205" s="269"/>
      <c r="E205" s="269"/>
      <c r="F205" s="292" t="s">
        <v>48</v>
      </c>
      <c r="G205" s="269"/>
      <c r="H205" s="269" t="s">
        <v>650</v>
      </c>
      <c r="I205" s="269"/>
      <c r="J205" s="269"/>
      <c r="K205" s="317"/>
    </row>
    <row r="206" s="1" customFormat="1" ht="15" customHeight="1">
      <c r="B206" s="294"/>
      <c r="C206" s="269"/>
      <c r="D206" s="269"/>
      <c r="E206" s="269"/>
      <c r="F206" s="292" t="s">
        <v>49</v>
      </c>
      <c r="G206" s="269"/>
      <c r="H206" s="269" t="s">
        <v>651</v>
      </c>
      <c r="I206" s="269"/>
      <c r="J206" s="269"/>
      <c r="K206" s="317"/>
    </row>
    <row r="207" s="1" customFormat="1" ht="15" customHeight="1">
      <c r="B207" s="294"/>
      <c r="C207" s="269"/>
      <c r="D207" s="269"/>
      <c r="E207" s="269"/>
      <c r="F207" s="292"/>
      <c r="G207" s="269"/>
      <c r="H207" s="269"/>
      <c r="I207" s="269"/>
      <c r="J207" s="269"/>
      <c r="K207" s="317"/>
    </row>
    <row r="208" s="1" customFormat="1" ht="15" customHeight="1">
      <c r="B208" s="294"/>
      <c r="C208" s="269" t="s">
        <v>592</v>
      </c>
      <c r="D208" s="269"/>
      <c r="E208" s="269"/>
      <c r="F208" s="292" t="s">
        <v>79</v>
      </c>
      <c r="G208" s="269"/>
      <c r="H208" s="269" t="s">
        <v>652</v>
      </c>
      <c r="I208" s="269"/>
      <c r="J208" s="269"/>
      <c r="K208" s="317"/>
    </row>
    <row r="209" s="1" customFormat="1" ht="15" customHeight="1">
      <c r="B209" s="294"/>
      <c r="C209" s="269"/>
      <c r="D209" s="269"/>
      <c r="E209" s="269"/>
      <c r="F209" s="292" t="s">
        <v>487</v>
      </c>
      <c r="G209" s="269"/>
      <c r="H209" s="269" t="s">
        <v>488</v>
      </c>
      <c r="I209" s="269"/>
      <c r="J209" s="269"/>
      <c r="K209" s="317"/>
    </row>
    <row r="210" s="1" customFormat="1" ht="15" customHeight="1">
      <c r="B210" s="294"/>
      <c r="C210" s="269"/>
      <c r="D210" s="269"/>
      <c r="E210" s="269"/>
      <c r="F210" s="292" t="s">
        <v>485</v>
      </c>
      <c r="G210" s="269"/>
      <c r="H210" s="269" t="s">
        <v>653</v>
      </c>
      <c r="I210" s="269"/>
      <c r="J210" s="269"/>
      <c r="K210" s="317"/>
    </row>
    <row r="211" s="1" customFormat="1" ht="15" customHeight="1">
      <c r="B211" s="335"/>
      <c r="C211" s="269"/>
      <c r="D211" s="269"/>
      <c r="E211" s="269"/>
      <c r="F211" s="292" t="s">
        <v>489</v>
      </c>
      <c r="G211" s="330"/>
      <c r="H211" s="321" t="s">
        <v>490</v>
      </c>
      <c r="I211" s="321"/>
      <c r="J211" s="321"/>
      <c r="K211" s="336"/>
    </row>
    <row r="212" s="1" customFormat="1" ht="15" customHeight="1">
      <c r="B212" s="335"/>
      <c r="C212" s="269"/>
      <c r="D212" s="269"/>
      <c r="E212" s="269"/>
      <c r="F212" s="292" t="s">
        <v>491</v>
      </c>
      <c r="G212" s="330"/>
      <c r="H212" s="321" t="s">
        <v>654</v>
      </c>
      <c r="I212" s="321"/>
      <c r="J212" s="321"/>
      <c r="K212" s="336"/>
    </row>
    <row r="213" s="1" customFormat="1" ht="15" customHeight="1">
      <c r="B213" s="335"/>
      <c r="C213" s="269"/>
      <c r="D213" s="269"/>
      <c r="E213" s="269"/>
      <c r="F213" s="292"/>
      <c r="G213" s="330"/>
      <c r="H213" s="321"/>
      <c r="I213" s="321"/>
      <c r="J213" s="321"/>
      <c r="K213" s="336"/>
    </row>
    <row r="214" s="1" customFormat="1" ht="15" customHeight="1">
      <c r="B214" s="335"/>
      <c r="C214" s="269" t="s">
        <v>616</v>
      </c>
      <c r="D214" s="269"/>
      <c r="E214" s="269"/>
      <c r="F214" s="292">
        <v>1</v>
      </c>
      <c r="G214" s="330"/>
      <c r="H214" s="321" t="s">
        <v>655</v>
      </c>
      <c r="I214" s="321"/>
      <c r="J214" s="321"/>
      <c r="K214" s="336"/>
    </row>
    <row r="215" s="1" customFormat="1" ht="15" customHeight="1">
      <c r="B215" s="335"/>
      <c r="C215" s="269"/>
      <c r="D215" s="269"/>
      <c r="E215" s="269"/>
      <c r="F215" s="292">
        <v>2</v>
      </c>
      <c r="G215" s="330"/>
      <c r="H215" s="321" t="s">
        <v>656</v>
      </c>
      <c r="I215" s="321"/>
      <c r="J215" s="321"/>
      <c r="K215" s="336"/>
    </row>
    <row r="216" s="1" customFormat="1" ht="15" customHeight="1">
      <c r="B216" s="335"/>
      <c r="C216" s="269"/>
      <c r="D216" s="269"/>
      <c r="E216" s="269"/>
      <c r="F216" s="292">
        <v>3</v>
      </c>
      <c r="G216" s="330"/>
      <c r="H216" s="321" t="s">
        <v>657</v>
      </c>
      <c r="I216" s="321"/>
      <c r="J216" s="321"/>
      <c r="K216" s="336"/>
    </row>
    <row r="217" s="1" customFormat="1" ht="15" customHeight="1">
      <c r="B217" s="335"/>
      <c r="C217" s="269"/>
      <c r="D217" s="269"/>
      <c r="E217" s="269"/>
      <c r="F217" s="292">
        <v>4</v>
      </c>
      <c r="G217" s="330"/>
      <c r="H217" s="321" t="s">
        <v>658</v>
      </c>
      <c r="I217" s="321"/>
      <c r="J217" s="321"/>
      <c r="K217" s="336"/>
    </row>
    <row r="218" s="1" customFormat="1" ht="12.75" customHeight="1">
      <c r="B218" s="337"/>
      <c r="C218" s="338"/>
      <c r="D218" s="338"/>
      <c r="E218" s="338"/>
      <c r="F218" s="338"/>
      <c r="G218" s="338"/>
      <c r="H218" s="338"/>
      <c r="I218" s="338"/>
      <c r="J218" s="338"/>
      <c r="K218" s="339"/>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Červenka Jan</dc:creator>
  <cp:lastModifiedBy>Červenka Jan</cp:lastModifiedBy>
  <dcterms:created xsi:type="dcterms:W3CDTF">2023-03-17T05:56:58Z</dcterms:created>
  <dcterms:modified xsi:type="dcterms:W3CDTF">2023-03-17T05:57:02Z</dcterms:modified>
</cp:coreProperties>
</file>